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rt\PMt\backend\connectors\workspace\"/>
    </mc:Choice>
  </mc:AlternateContent>
  <xr:revisionPtr revIDLastSave="0" documentId="13_ncr:1_{3E81745F-5C0B-46A3-A0B0-BFED46364788}" xr6:coauthVersionLast="47" xr6:coauthVersionMax="47" xr10:uidLastSave="{00000000-0000-0000-0000-000000000000}"/>
  <bookViews>
    <workbookView xWindow="-108" yWindow="12852" windowWidth="23256" windowHeight="12720" xr2:uid="{00000000-000D-0000-FFFF-FFFF00000000}"/>
  </bookViews>
  <sheets>
    <sheet name="Description" sheetId="1" r:id="rId1"/>
    <sheet name="Tasks" sheetId="2" r:id="rId2"/>
    <sheet name="Bugs" sheetId="3" r:id="rId3"/>
    <sheet name="Planned availability" sheetId="4" r:id="rId4"/>
    <sheet name="Sheet4" sheetId="5" r:id="rId5"/>
  </sheets>
  <definedNames>
    <definedName name="Z_A9B2C26C_4707_489D_A716_2D714B86EFE3_.wvu.FilterData" localSheetId="1" hidden="1">Tasks!$O$3:$O$1282</definedName>
    <definedName name="Z_D5120567_3B28_43FE_99F5_BBBC274C6EFB_.wvu.FilterData" localSheetId="1" hidden="1">Tasks!$H$2:$H$1282</definedName>
    <definedName name="Z_D8B4C118_7E41_4BCA_9836_CDADDCECA357_.wvu.FilterData" localSheetId="1" hidden="1">Tasks!$Q$3:$Q$1282</definedName>
  </definedNames>
  <calcPr calcId="191029"/>
  <customWorkbookViews>
    <customWorkbookView name="estimations" guid="{D5120567-3B28-43FE-99F5-BBBC274C6EFB}" maximized="1" windowWidth="0" windowHeight="0" activeSheetId="0"/>
    <customWorkbookView name="jira issues" guid="{A9B2C26C-4707-489D-A716-2D714B86EFE3}" maximized="1" windowWidth="0" windowHeight="0" activeSheetId="0"/>
    <customWorkbookView name="Sprint filter" guid="{D8B4C118-7E41-4BCA-9836-CDADDCECA357}" maximized="1" windowWidth="0" windowHeight="0" activeSheetId="0"/>
  </customWorkbookViews>
</workbook>
</file>

<file path=xl/calcChain.xml><?xml version="1.0" encoding="utf-8"?>
<calcChain xmlns="http://schemas.openxmlformats.org/spreadsheetml/2006/main">
  <c r="C69" i="4" l="1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H48" i="4"/>
  <c r="G48" i="4"/>
  <c r="C48" i="4"/>
  <c r="H47" i="4"/>
  <c r="G47" i="4"/>
  <c r="C47" i="4"/>
  <c r="H46" i="4"/>
  <c r="G46" i="4"/>
  <c r="C46" i="4"/>
  <c r="H45" i="4"/>
  <c r="G45" i="4"/>
  <c r="C45" i="4"/>
  <c r="H44" i="4"/>
  <c r="G44" i="4"/>
  <c r="C44" i="4"/>
  <c r="H43" i="4"/>
  <c r="G43" i="4"/>
  <c r="C43" i="4"/>
  <c r="H42" i="4"/>
  <c r="G42" i="4"/>
  <c r="C42" i="4"/>
  <c r="H41" i="4"/>
  <c r="G41" i="4"/>
  <c r="C41" i="4"/>
  <c r="H40" i="4"/>
  <c r="G40" i="4"/>
  <c r="C40" i="4"/>
  <c r="H39" i="4"/>
  <c r="G39" i="4"/>
  <c r="C39" i="4"/>
  <c r="H38" i="4"/>
  <c r="G38" i="4"/>
  <c r="C38" i="4"/>
  <c r="H37" i="4"/>
  <c r="G37" i="4"/>
  <c r="C37" i="4"/>
  <c r="H36" i="4"/>
  <c r="G36" i="4"/>
  <c r="C36" i="4"/>
  <c r="H35" i="4"/>
  <c r="G35" i="4"/>
  <c r="C35" i="4"/>
  <c r="H34" i="4"/>
  <c r="G34" i="4"/>
  <c r="C34" i="4"/>
  <c r="H33" i="4"/>
  <c r="G33" i="4"/>
  <c r="C33" i="4"/>
  <c r="H32" i="4"/>
  <c r="G32" i="4"/>
  <c r="C32" i="4"/>
  <c r="H31" i="4"/>
  <c r="G31" i="4"/>
  <c r="C31" i="4"/>
  <c r="H30" i="4"/>
  <c r="G30" i="4"/>
  <c r="C30" i="4"/>
  <c r="H29" i="4"/>
  <c r="G29" i="4"/>
  <c r="C29" i="4"/>
  <c r="H28" i="4"/>
  <c r="G28" i="4"/>
  <c r="C28" i="4"/>
  <c r="H27" i="4"/>
  <c r="G27" i="4"/>
  <c r="C27" i="4"/>
  <c r="H26" i="4"/>
  <c r="G26" i="4"/>
  <c r="C26" i="4"/>
  <c r="H25" i="4"/>
  <c r="G25" i="4"/>
  <c r="C25" i="4"/>
  <c r="H24" i="4"/>
  <c r="G24" i="4"/>
  <c r="C24" i="4"/>
  <c r="H23" i="4"/>
  <c r="G23" i="4"/>
  <c r="C23" i="4"/>
  <c r="H22" i="4"/>
  <c r="G22" i="4"/>
  <c r="C22" i="4"/>
  <c r="H21" i="4"/>
  <c r="G21" i="4"/>
  <c r="C21" i="4"/>
  <c r="H20" i="4"/>
  <c r="G20" i="4"/>
  <c r="C20" i="4"/>
  <c r="L19" i="4"/>
  <c r="K19" i="4"/>
  <c r="H19" i="4"/>
  <c r="G19" i="4"/>
  <c r="C19" i="4"/>
  <c r="L18" i="4"/>
  <c r="K18" i="4"/>
  <c r="H18" i="4"/>
  <c r="G18" i="4"/>
  <c r="C18" i="4"/>
  <c r="M17" i="4"/>
  <c r="H17" i="4"/>
  <c r="G17" i="4"/>
  <c r="D17" i="4"/>
  <c r="C17" i="4"/>
  <c r="L16" i="4"/>
  <c r="K16" i="4"/>
  <c r="H16" i="4"/>
  <c r="G16" i="4"/>
  <c r="D16" i="4"/>
  <c r="C16" i="4"/>
  <c r="L15" i="4"/>
  <c r="K15" i="4"/>
  <c r="H15" i="4"/>
  <c r="G15" i="4"/>
  <c r="D15" i="4"/>
  <c r="C15" i="4"/>
  <c r="L14" i="4"/>
  <c r="K14" i="4"/>
  <c r="H14" i="4"/>
  <c r="G14" i="4"/>
  <c r="D14" i="4"/>
  <c r="C14" i="4"/>
  <c r="L13" i="4"/>
  <c r="K13" i="4"/>
  <c r="H13" i="4"/>
  <c r="G13" i="4"/>
  <c r="D13" i="4"/>
  <c r="C13" i="4"/>
  <c r="H12" i="4"/>
  <c r="G12" i="4"/>
  <c r="D12" i="4"/>
  <c r="C12" i="4"/>
  <c r="H11" i="4"/>
  <c r="G11" i="4"/>
  <c r="D11" i="4"/>
  <c r="C11" i="4"/>
  <c r="H10" i="4"/>
  <c r="G10" i="4"/>
  <c r="D10" i="4"/>
  <c r="C10" i="4"/>
  <c r="H9" i="4"/>
  <c r="G9" i="4"/>
  <c r="D9" i="4"/>
  <c r="C9" i="4"/>
  <c r="H8" i="4"/>
  <c r="G8" i="4"/>
  <c r="D8" i="4"/>
  <c r="C8" i="4"/>
  <c r="H7" i="4"/>
  <c r="G7" i="4"/>
  <c r="D7" i="4"/>
  <c r="C7" i="4"/>
  <c r="H6" i="4"/>
  <c r="G6" i="4"/>
  <c r="D6" i="4"/>
  <c r="C6" i="4"/>
  <c r="H5" i="4"/>
  <c r="G5" i="4"/>
  <c r="D5" i="4"/>
  <c r="C5" i="4"/>
  <c r="H4" i="4"/>
  <c r="G4" i="4"/>
  <c r="D4" i="4"/>
  <c r="C4" i="4"/>
  <c r="H3" i="4"/>
  <c r="G3" i="4"/>
  <c r="D3" i="4"/>
  <c r="C3" i="4"/>
  <c r="H2" i="4"/>
  <c r="O17" i="4" s="1"/>
  <c r="D17" i="1" s="1"/>
  <c r="G2" i="4"/>
  <c r="D2" i="4"/>
  <c r="C2" i="4"/>
  <c r="D69" i="4" s="1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Y414" i="2"/>
  <c r="X414" i="2"/>
  <c r="Y413" i="2"/>
  <c r="X413" i="2"/>
  <c r="Y412" i="2"/>
  <c r="X412" i="2"/>
  <c r="Y411" i="2"/>
  <c r="X411" i="2"/>
  <c r="Y410" i="2"/>
  <c r="X410" i="2"/>
  <c r="Y409" i="2"/>
  <c r="X409" i="2"/>
  <c r="Y408" i="2"/>
  <c r="X408" i="2"/>
  <c r="Y407" i="2"/>
  <c r="X407" i="2"/>
  <c r="Y406" i="2"/>
  <c r="X406" i="2"/>
  <c r="Y405" i="2"/>
  <c r="X405" i="2"/>
  <c r="Y404" i="2"/>
  <c r="X404" i="2"/>
  <c r="Y403" i="2"/>
  <c r="X403" i="2"/>
  <c r="Y402" i="2"/>
  <c r="X402" i="2"/>
  <c r="Y401" i="2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X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N338" i="2"/>
  <c r="M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Y325" i="2"/>
  <c r="X325" i="2"/>
  <c r="Y324" i="2"/>
  <c r="X324" i="2"/>
  <c r="X323" i="2"/>
  <c r="X322" i="2"/>
  <c r="X321" i="2"/>
  <c r="X320" i="2"/>
  <c r="Y319" i="2"/>
  <c r="X319" i="2"/>
  <c r="N319" i="2"/>
  <c r="M319" i="2"/>
  <c r="Y318" i="2"/>
  <c r="X318" i="2"/>
  <c r="N318" i="2"/>
  <c r="M318" i="2"/>
  <c r="Y317" i="2"/>
  <c r="X317" i="2"/>
  <c r="N317" i="2"/>
  <c r="M317" i="2"/>
  <c r="Y316" i="2"/>
  <c r="X316" i="2"/>
  <c r="N316" i="2"/>
  <c r="M316" i="2"/>
  <c r="Y315" i="2"/>
  <c r="X315" i="2"/>
  <c r="N315" i="2"/>
  <c r="M315" i="2"/>
  <c r="Y314" i="2"/>
  <c r="X314" i="2"/>
  <c r="Y313" i="2"/>
  <c r="X313" i="2"/>
  <c r="Y312" i="2"/>
  <c r="X312" i="2"/>
  <c r="Y311" i="2"/>
  <c r="X311" i="2"/>
  <c r="Y310" i="2"/>
  <c r="X310" i="2"/>
  <c r="Y307" i="2"/>
  <c r="X307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X299" i="2"/>
  <c r="X298" i="2"/>
  <c r="X297" i="2"/>
  <c r="X296" i="2"/>
  <c r="Y295" i="2"/>
  <c r="X295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Y273" i="2"/>
  <c r="X273" i="2"/>
  <c r="Y272" i="2"/>
  <c r="X272" i="2"/>
  <c r="Y271" i="2"/>
  <c r="X271" i="2"/>
  <c r="Y270" i="2"/>
  <c r="X270" i="2"/>
  <c r="Y269" i="2"/>
  <c r="X269" i="2"/>
  <c r="Y268" i="2"/>
  <c r="X268" i="2"/>
  <c r="Y267" i="2"/>
  <c r="X267" i="2"/>
  <c r="Y266" i="2"/>
  <c r="X266" i="2"/>
  <c r="Y265" i="2"/>
  <c r="X265" i="2"/>
  <c r="Y264" i="2"/>
  <c r="X264" i="2"/>
  <c r="Y263" i="2"/>
  <c r="X263" i="2"/>
  <c r="Y262" i="2"/>
  <c r="X262" i="2"/>
  <c r="Y261" i="2"/>
  <c r="X261" i="2"/>
  <c r="Y260" i="2"/>
  <c r="X260" i="2"/>
  <c r="Y259" i="2"/>
  <c r="X259" i="2"/>
  <c r="Y258" i="2"/>
  <c r="X258" i="2"/>
  <c r="Y257" i="2"/>
  <c r="X257" i="2"/>
  <c r="Y256" i="2"/>
  <c r="X256" i="2"/>
  <c r="Y255" i="2"/>
  <c r="X255" i="2"/>
  <c r="Y254" i="2"/>
  <c r="X254" i="2"/>
  <c r="Y253" i="2"/>
  <c r="X253" i="2"/>
  <c r="Y252" i="2"/>
  <c r="X252" i="2"/>
  <c r="Y251" i="2"/>
  <c r="X251" i="2"/>
  <c r="Y250" i="2"/>
  <c r="X250" i="2"/>
  <c r="Y249" i="2"/>
  <c r="X249" i="2"/>
  <c r="Y248" i="2"/>
  <c r="X248" i="2"/>
  <c r="Y247" i="2"/>
  <c r="X247" i="2"/>
  <c r="N247" i="2"/>
  <c r="M247" i="2"/>
  <c r="Y246" i="2"/>
  <c r="X246" i="2"/>
  <c r="Y245" i="2"/>
  <c r="X245" i="2"/>
  <c r="Y244" i="2"/>
  <c r="X244" i="2"/>
  <c r="Y243" i="2"/>
  <c r="X243" i="2"/>
  <c r="Y242" i="2"/>
  <c r="X242" i="2"/>
  <c r="Y241" i="2"/>
  <c r="X241" i="2"/>
  <c r="Y240" i="2"/>
  <c r="X240" i="2"/>
  <c r="Y239" i="2"/>
  <c r="X239" i="2"/>
  <c r="Y238" i="2"/>
  <c r="X238" i="2"/>
  <c r="Y237" i="2"/>
  <c r="X237" i="2"/>
  <c r="Y236" i="2"/>
  <c r="X236" i="2"/>
  <c r="Y235" i="2"/>
  <c r="X235" i="2"/>
  <c r="X234" i="2"/>
  <c r="X233" i="2"/>
  <c r="X232" i="2"/>
  <c r="X231" i="2"/>
  <c r="Y230" i="2"/>
  <c r="X230" i="2"/>
  <c r="Y229" i="2"/>
  <c r="X229" i="2"/>
  <c r="Y228" i="2"/>
  <c r="X228" i="2"/>
  <c r="Y227" i="2"/>
  <c r="X227" i="2"/>
  <c r="Y226" i="2"/>
  <c r="X226" i="2"/>
  <c r="Y225" i="2"/>
  <c r="X225" i="2"/>
  <c r="Y224" i="2"/>
  <c r="X224" i="2"/>
  <c r="Y223" i="2"/>
  <c r="X223" i="2"/>
  <c r="Y222" i="2"/>
  <c r="X222" i="2"/>
  <c r="Y221" i="2"/>
  <c r="X221" i="2"/>
  <c r="Y220" i="2"/>
  <c r="X220" i="2"/>
  <c r="Y219" i="2"/>
  <c r="X219" i="2"/>
  <c r="N219" i="2"/>
  <c r="M219" i="2"/>
  <c r="Y218" i="2"/>
  <c r="X218" i="2"/>
  <c r="N218" i="2"/>
  <c r="M218" i="2"/>
  <c r="Y217" i="2"/>
  <c r="X217" i="2"/>
  <c r="Y216" i="2"/>
  <c r="X216" i="2"/>
  <c r="Y215" i="2"/>
  <c r="X215" i="2"/>
  <c r="Y214" i="2"/>
  <c r="X214" i="2"/>
  <c r="Y213" i="2"/>
  <c r="X213" i="2"/>
  <c r="Y212" i="2"/>
  <c r="X212" i="2"/>
  <c r="Y211" i="2"/>
  <c r="X211" i="2"/>
  <c r="Y210" i="2"/>
  <c r="X210" i="2"/>
  <c r="N210" i="2"/>
  <c r="M210" i="2"/>
  <c r="Y209" i="2"/>
  <c r="X209" i="2"/>
  <c r="Y208" i="2"/>
  <c r="X208" i="2"/>
  <c r="Y207" i="2"/>
  <c r="X207" i="2"/>
  <c r="Y206" i="2"/>
  <c r="X206" i="2"/>
  <c r="Y205" i="2"/>
  <c r="X205" i="2"/>
  <c r="Y204" i="2"/>
  <c r="X204" i="2"/>
  <c r="Y203" i="2"/>
  <c r="X203" i="2"/>
  <c r="Y202" i="2"/>
  <c r="X202" i="2"/>
  <c r="H202" i="2"/>
  <c r="X201" i="2"/>
  <c r="Y200" i="2"/>
  <c r="X200" i="2"/>
  <c r="Y199" i="2"/>
  <c r="X199" i="2"/>
  <c r="Y198" i="2"/>
  <c r="X198" i="2"/>
  <c r="Y197" i="2"/>
  <c r="X197" i="2"/>
  <c r="Y196" i="2"/>
  <c r="X196" i="2"/>
  <c r="Y195" i="2"/>
  <c r="X195" i="2"/>
  <c r="Y194" i="2"/>
  <c r="X194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6" i="2"/>
  <c r="Y175" i="2"/>
  <c r="X175" i="2"/>
  <c r="N175" i="2"/>
  <c r="M175" i="2"/>
  <c r="Y174" i="2"/>
  <c r="X174" i="2"/>
  <c r="Y173" i="2"/>
  <c r="X173" i="2"/>
  <c r="Y172" i="2"/>
  <c r="X172" i="2"/>
  <c r="Y171" i="2"/>
  <c r="X171" i="2"/>
  <c r="Y170" i="2"/>
  <c r="X170" i="2"/>
  <c r="Y169" i="2"/>
  <c r="X169" i="2"/>
  <c r="Y168" i="2"/>
  <c r="X168" i="2"/>
  <c r="Y167" i="2"/>
  <c r="X167" i="2"/>
  <c r="X166" i="2"/>
  <c r="H166" i="2"/>
  <c r="Y166" i="2" s="1"/>
  <c r="Y165" i="2"/>
  <c r="X165" i="2"/>
  <c r="Y164" i="2"/>
  <c r="X164" i="2"/>
  <c r="Y163" i="2"/>
  <c r="X163" i="2"/>
  <c r="Y161" i="2"/>
  <c r="H161" i="2"/>
  <c r="Y162" i="2" s="1"/>
  <c r="Y160" i="2"/>
  <c r="X160" i="2"/>
  <c r="H160" i="2"/>
  <c r="X161" i="2" s="1"/>
  <c r="Y159" i="2"/>
  <c r="X159" i="2"/>
  <c r="Y158" i="2"/>
  <c r="X158" i="2"/>
  <c r="Y157" i="2"/>
  <c r="X157" i="2"/>
  <c r="H157" i="2"/>
  <c r="H156" i="2"/>
  <c r="Y155" i="2"/>
  <c r="H155" i="2"/>
  <c r="Y156" i="2" s="1"/>
  <c r="Y154" i="2"/>
  <c r="X154" i="2"/>
  <c r="H154" i="2"/>
  <c r="X155" i="2" s="1"/>
  <c r="Y153" i="2"/>
  <c r="X153" i="2"/>
  <c r="Y152" i="2"/>
  <c r="X152" i="2"/>
  <c r="Y151" i="2"/>
  <c r="X151" i="2"/>
  <c r="X150" i="2"/>
  <c r="H150" i="2"/>
  <c r="Y149" i="2"/>
  <c r="X149" i="2"/>
  <c r="H149" i="2"/>
  <c r="Y150" i="2" s="1"/>
  <c r="Y148" i="2"/>
  <c r="X148" i="2"/>
  <c r="H148" i="2"/>
  <c r="H147" i="2"/>
  <c r="Y146" i="2"/>
  <c r="H146" i="2"/>
  <c r="Y147" i="2" s="1"/>
  <c r="Y145" i="2"/>
  <c r="X145" i="2"/>
  <c r="H145" i="2"/>
  <c r="X146" i="2" s="1"/>
  <c r="Y144" i="2"/>
  <c r="X144" i="2"/>
  <c r="Y143" i="2"/>
  <c r="X143" i="2"/>
  <c r="Y142" i="2"/>
  <c r="X142" i="2"/>
  <c r="Y141" i="2"/>
  <c r="X141" i="2"/>
  <c r="N141" i="2"/>
  <c r="M141" i="2"/>
  <c r="Y140" i="2"/>
  <c r="X140" i="2"/>
  <c r="N140" i="2"/>
  <c r="M140" i="2"/>
  <c r="Y139" i="2"/>
  <c r="X139" i="2"/>
  <c r="X138" i="2"/>
  <c r="H138" i="2"/>
  <c r="Y138" i="2" s="1"/>
  <c r="X137" i="2"/>
  <c r="H137" i="2"/>
  <c r="Y137" i="2" s="1"/>
  <c r="X136" i="2"/>
  <c r="X135" i="2"/>
  <c r="X134" i="2"/>
  <c r="X133" i="2"/>
  <c r="X132" i="2"/>
  <c r="X131" i="2"/>
  <c r="Y130" i="2"/>
  <c r="X130" i="2"/>
  <c r="H128" i="2"/>
  <c r="Y129" i="2" s="1"/>
  <c r="X127" i="2"/>
  <c r="H127" i="2"/>
  <c r="Y128" i="2" s="1"/>
  <c r="X126" i="2"/>
  <c r="H126" i="2"/>
  <c r="Y127" i="2" s="1"/>
  <c r="Y125" i="2"/>
  <c r="X125" i="2"/>
  <c r="H125" i="2"/>
  <c r="Y126" i="2" s="1"/>
  <c r="Y124" i="2"/>
  <c r="X124" i="2"/>
  <c r="H124" i="2"/>
  <c r="H123" i="2"/>
  <c r="Y122" i="2"/>
  <c r="H122" i="2"/>
  <c r="Y123" i="2" s="1"/>
  <c r="Y121" i="2"/>
  <c r="H121" i="2"/>
  <c r="X122" i="2" s="1"/>
  <c r="H120" i="2"/>
  <c r="X121" i="2" s="1"/>
  <c r="X119" i="2"/>
  <c r="H119" i="2"/>
  <c r="Y120" i="2" s="1"/>
  <c r="X118" i="2"/>
  <c r="H118" i="2"/>
  <c r="Y119" i="2" s="1"/>
  <c r="Y117" i="2"/>
  <c r="X117" i="2"/>
  <c r="H117" i="2"/>
  <c r="Y118" i="2" s="1"/>
  <c r="Y116" i="2"/>
  <c r="X116" i="2"/>
  <c r="H116" i="2"/>
  <c r="H115" i="2"/>
  <c r="Y114" i="2"/>
  <c r="H114" i="2"/>
  <c r="Y115" i="2" s="1"/>
  <c r="Y113" i="2"/>
  <c r="H113" i="2"/>
  <c r="X114" i="2" s="1"/>
  <c r="X112" i="2"/>
  <c r="H112" i="2"/>
  <c r="X113" i="2" s="1"/>
  <c r="X111" i="2"/>
  <c r="H111" i="2"/>
  <c r="Y112" i="2" s="1"/>
  <c r="X110" i="2"/>
  <c r="H110" i="2"/>
  <c r="Y111" i="2" s="1"/>
  <c r="Y109" i="2"/>
  <c r="X109" i="2"/>
  <c r="H109" i="2"/>
  <c r="Y110" i="2" s="1"/>
  <c r="Y108" i="2"/>
  <c r="X108" i="2"/>
  <c r="H108" i="2"/>
  <c r="H107" i="2"/>
  <c r="Y106" i="2"/>
  <c r="H106" i="2"/>
  <c r="X107" i="2" s="1"/>
  <c r="Y105" i="2"/>
  <c r="H105" i="2"/>
  <c r="X106" i="2" s="1"/>
  <c r="H104" i="2"/>
  <c r="X105" i="2" s="1"/>
  <c r="X103" i="2"/>
  <c r="H103" i="2"/>
  <c r="X104" i="2" s="1"/>
  <c r="X102" i="2"/>
  <c r="H102" i="2"/>
  <c r="Y103" i="2" s="1"/>
  <c r="Y101" i="2"/>
  <c r="X101" i="2"/>
  <c r="H101" i="2"/>
  <c r="Y102" i="2" s="1"/>
  <c r="Y100" i="2"/>
  <c r="X100" i="2"/>
  <c r="H100" i="2"/>
  <c r="H99" i="2"/>
  <c r="Y98" i="2"/>
  <c r="H98" i="2"/>
  <c r="Y99" i="2" s="1"/>
  <c r="Y97" i="2"/>
  <c r="H97" i="2"/>
  <c r="X98" i="2" s="1"/>
  <c r="H96" i="2"/>
  <c r="X97" i="2" s="1"/>
  <c r="X95" i="2"/>
  <c r="H95" i="2"/>
  <c r="Y96" i="2" s="1"/>
  <c r="Y94" i="2"/>
  <c r="X94" i="2"/>
  <c r="H94" i="2"/>
  <c r="Y95" i="2" s="1"/>
  <c r="Y93" i="2"/>
  <c r="X93" i="2"/>
  <c r="X92" i="2"/>
  <c r="Y91" i="2"/>
  <c r="H91" i="2"/>
  <c r="Y92" i="2" s="1"/>
  <c r="X90" i="2"/>
  <c r="H90" i="2"/>
  <c r="X91" i="2" s="1"/>
  <c r="X89" i="2"/>
  <c r="H89" i="2"/>
  <c r="Y90" i="2" s="1"/>
  <c r="X88" i="2"/>
  <c r="H88" i="2"/>
  <c r="Y89" i="2" s="1"/>
  <c r="Y87" i="2"/>
  <c r="X87" i="2"/>
  <c r="H87" i="2"/>
  <c r="Y88" i="2" s="1"/>
  <c r="Y86" i="2"/>
  <c r="X86" i="2"/>
  <c r="H86" i="2"/>
  <c r="H85" i="2"/>
  <c r="Y84" i="2"/>
  <c r="H84" i="2"/>
  <c r="X85" i="2" s="1"/>
  <c r="Y83" i="2"/>
  <c r="H83" i="2"/>
  <c r="X84" i="2" s="1"/>
  <c r="X82" i="2"/>
  <c r="H82" i="2"/>
  <c r="X83" i="2" s="1"/>
  <c r="X81" i="2"/>
  <c r="H81" i="2"/>
  <c r="Y82" i="2" s="1"/>
  <c r="Y80" i="2"/>
  <c r="H79" i="2"/>
  <c r="X80" i="2" s="1"/>
  <c r="Y78" i="2"/>
  <c r="H78" i="2"/>
  <c r="Y79" i="2" s="1"/>
  <c r="Y77" i="2"/>
  <c r="X77" i="2"/>
  <c r="H77" i="2"/>
  <c r="X78" i="2" s="1"/>
  <c r="H76" i="2"/>
  <c r="X75" i="2"/>
  <c r="H75" i="2"/>
  <c r="Y76" i="2" s="1"/>
  <c r="X74" i="2"/>
  <c r="H74" i="2"/>
  <c r="Y75" i="2" s="1"/>
  <c r="Y73" i="2"/>
  <c r="X73" i="2"/>
  <c r="H73" i="2"/>
  <c r="Y74" i="2" s="1"/>
  <c r="Y72" i="2"/>
  <c r="X72" i="2"/>
  <c r="H72" i="2"/>
  <c r="H71" i="2"/>
  <c r="Y70" i="2"/>
  <c r="H70" i="2"/>
  <c r="Y71" i="2" s="1"/>
  <c r="Y69" i="2"/>
  <c r="X69" i="2"/>
  <c r="H69" i="2"/>
  <c r="X70" i="2" s="1"/>
  <c r="H68" i="2"/>
  <c r="X67" i="2"/>
  <c r="H67" i="2"/>
  <c r="Y68" i="2" s="1"/>
  <c r="H66" i="2"/>
  <c r="Y67" i="2" s="1"/>
  <c r="Y65" i="2"/>
  <c r="X65" i="2"/>
  <c r="H65" i="2"/>
  <c r="Y66" i="2" s="1"/>
  <c r="Y64" i="2"/>
  <c r="X64" i="2"/>
  <c r="H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X51" i="2"/>
  <c r="Y50" i="2"/>
  <c r="X50" i="2"/>
  <c r="Y49" i="2"/>
  <c r="X49" i="2"/>
  <c r="Y48" i="2"/>
  <c r="X48" i="2"/>
  <c r="Y47" i="2"/>
  <c r="X47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H29" i="2"/>
  <c r="Y29" i="2" s="1"/>
  <c r="H28" i="2"/>
  <c r="Y28" i="2" s="1"/>
  <c r="H27" i="2"/>
  <c r="Y27" i="2" s="1"/>
  <c r="Y26" i="2"/>
  <c r="X26" i="2"/>
  <c r="H26" i="2"/>
  <c r="Y25" i="2"/>
  <c r="X25" i="2"/>
  <c r="H25" i="2"/>
  <c r="H24" i="2"/>
  <c r="X24" i="2" s="1"/>
  <c r="H23" i="2"/>
  <c r="X23" i="2" s="1"/>
  <c r="Y22" i="2"/>
  <c r="H22" i="2"/>
  <c r="X22" i="2" s="1"/>
  <c r="H21" i="2"/>
  <c r="Y21" i="2" s="1"/>
  <c r="H20" i="2"/>
  <c r="Y20" i="2" s="1"/>
  <c r="H19" i="2"/>
  <c r="Y19" i="2" s="1"/>
  <c r="Y18" i="2"/>
  <c r="X18" i="2"/>
  <c r="H18" i="2"/>
  <c r="Y17" i="2"/>
  <c r="X17" i="2"/>
  <c r="H17" i="2"/>
  <c r="H16" i="2"/>
  <c r="Y16" i="2" s="1"/>
  <c r="H15" i="2"/>
  <c r="X15" i="2" s="1"/>
  <c r="Y14" i="2"/>
  <c r="H14" i="2"/>
  <c r="X14" i="2" s="1"/>
  <c r="H13" i="2"/>
  <c r="Y13" i="2" s="1"/>
  <c r="H12" i="2"/>
  <c r="Y12" i="2" s="1"/>
  <c r="H11" i="2"/>
  <c r="Y11" i="2" s="1"/>
  <c r="Y10" i="2"/>
  <c r="X10" i="2"/>
  <c r="H10" i="2"/>
  <c r="Y9" i="2"/>
  <c r="X9" i="2"/>
  <c r="H9" i="2"/>
  <c r="H8" i="2"/>
  <c r="Y8" i="2" s="1"/>
  <c r="H7" i="2"/>
  <c r="X7" i="2" s="1"/>
  <c r="Y6" i="2"/>
  <c r="H6" i="2"/>
  <c r="X6" i="2" s="1"/>
  <c r="H5" i="2"/>
  <c r="Y5" i="2" s="1"/>
  <c r="Y4" i="2"/>
  <c r="X4" i="2"/>
  <c r="Y3" i="2"/>
  <c r="X3" i="2"/>
  <c r="B15" i="1"/>
  <c r="B13" i="1"/>
  <c r="B10" i="1"/>
  <c r="B8" i="1"/>
  <c r="X12" i="2" l="1"/>
  <c r="X20" i="2"/>
  <c r="X28" i="2"/>
  <c r="Y23" i="2"/>
  <c r="Y7" i="2"/>
  <c r="X29" i="2"/>
  <c r="X120" i="2"/>
  <c r="X128" i="2"/>
  <c r="X162" i="2"/>
  <c r="D50" i="4"/>
  <c r="D54" i="4"/>
  <c r="D58" i="4"/>
  <c r="D62" i="4"/>
  <c r="D66" i="4"/>
  <c r="X5" i="2"/>
  <c r="X13" i="2"/>
  <c r="X21" i="2"/>
  <c r="X68" i="2"/>
  <c r="X8" i="2"/>
  <c r="X16" i="2"/>
  <c r="X71" i="2"/>
  <c r="X79" i="2"/>
  <c r="X99" i="2"/>
  <c r="Y104" i="2"/>
  <c r="X115" i="2"/>
  <c r="X123" i="2"/>
  <c r="X147" i="2"/>
  <c r="X156" i="2"/>
  <c r="M13" i="4"/>
  <c r="O13" i="4" s="1"/>
  <c r="D13" i="1" s="1"/>
  <c r="M15" i="4"/>
  <c r="O15" i="4" s="1"/>
  <c r="Y24" i="2"/>
  <c r="X66" i="2"/>
  <c r="Y85" i="2"/>
  <c r="Y107" i="2"/>
  <c r="X129" i="2"/>
  <c r="D18" i="4"/>
  <c r="D19" i="4"/>
  <c r="D20" i="4"/>
  <c r="D22" i="4"/>
  <c r="D24" i="4"/>
  <c r="D26" i="4"/>
  <c r="D28" i="4"/>
  <c r="D30" i="4"/>
  <c r="D32" i="4"/>
  <c r="D34" i="4"/>
  <c r="D36" i="4"/>
  <c r="D38" i="4"/>
  <c r="D40" i="4"/>
  <c r="D42" i="4"/>
  <c r="D44" i="4"/>
  <c r="D46" i="4"/>
  <c r="D48" i="4"/>
  <c r="D51" i="4"/>
  <c r="D55" i="4"/>
  <c r="D59" i="4"/>
  <c r="D63" i="4"/>
  <c r="D67" i="4"/>
  <c r="Y15" i="2"/>
  <c r="X76" i="2"/>
  <c r="X96" i="2"/>
  <c r="X11" i="2"/>
  <c r="X19" i="2"/>
  <c r="X27" i="2"/>
  <c r="D52" i="4"/>
  <c r="D56" i="4"/>
  <c r="D60" i="4"/>
  <c r="D64" i="4"/>
  <c r="D68" i="4"/>
  <c r="D21" i="4"/>
  <c r="D23" i="4"/>
  <c r="D25" i="4"/>
  <c r="D27" i="4"/>
  <c r="D29" i="4"/>
  <c r="D31" i="4"/>
  <c r="D33" i="4"/>
  <c r="D35" i="4"/>
  <c r="D37" i="4"/>
  <c r="D39" i="4"/>
  <c r="D41" i="4"/>
  <c r="D43" i="4"/>
  <c r="D45" i="4"/>
  <c r="D47" i="4"/>
  <c r="D49" i="4"/>
  <c r="D53" i="4"/>
  <c r="D57" i="4"/>
  <c r="D61" i="4"/>
  <c r="D65" i="4"/>
  <c r="D15" i="1" l="1"/>
  <c r="B14" i="1"/>
  <c r="M14" i="4" l="1"/>
  <c r="O14" i="4" s="1"/>
  <c r="B18" i="1"/>
  <c r="M18" i="4" s="1"/>
  <c r="B16" i="1"/>
  <c r="M16" i="4" s="1"/>
  <c r="O16" i="4" s="1"/>
  <c r="D16" i="1" s="1"/>
  <c r="B19" i="1"/>
  <c r="M19" i="4" s="1"/>
  <c r="D14" i="1" l="1"/>
  <c r="O18" i="4"/>
  <c r="D18" i="1" s="1"/>
  <c r="O19" i="4"/>
  <c r="D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138" authorId="0" shapeId="0" xr:uid="{00000000-0006-0000-0100-000001000000}">
      <text>
        <r>
          <rPr>
            <sz val="10"/>
            <color rgb="FF000000"/>
            <rFont val="Arial"/>
          </rPr>
          <t>@awaz@ownedoutcomes.com 
This PP-461 task 'Implement extract_action method' was completed in Feb. 
It does not seem to be planned in sprint 5. 
cc: @krupa@ownedoutcomes.com
_Assigned to Artur Waz_
	-Joslyn Huang
@joslyn@ownedoutcomes.com sorry Joslyn, but I'm not getting it. The development started at April 6, 2021, 3:21 PM. The task itself was created March 19, 2021, 10:11 AM.
cc: @krupa@ownedoutcomes.com
_Reassigned to Joslyn Huang_
	-Artur Waz
@awaz@ownedoutcomes.com 
The fields are updated now.
Earlier, the "actual start date" was 2021/02/21, and the "actual end date" was "2021/02/22".
And I saw it's already code complete and marked as closed and merged the request (highlighted in green in the excel sheet per your process). So that's why I asked why the planning would be in sprint 5. Thanks for updating the fields now.
Can you confirm the green highlight on the excel again? 
cc @krupa@ownedoutcomes.com
_Reassigned to Artur Waz_
	-Joslyn Huang</t>
        </r>
      </text>
    </comment>
  </commentList>
</comments>
</file>

<file path=xl/sharedStrings.xml><?xml version="1.0" encoding="utf-8"?>
<sst xmlns="http://schemas.openxmlformats.org/spreadsheetml/2006/main" count="4634" uniqueCount="2567">
  <si>
    <t>Design document:</t>
  </si>
  <si>
    <t>Preferred Partners Backend v3</t>
  </si>
  <si>
    <t>Jira project:</t>
  </si>
  <si>
    <t>P2 next gen (PP)</t>
  </si>
  <si>
    <t>Jira label:</t>
  </si>
  <si>
    <t>P2_v3</t>
  </si>
  <si>
    <t>Number of tasks:</t>
  </si>
  <si>
    <t>Number of reported bugs:</t>
  </si>
  <si>
    <t>BE + DM + Grouper</t>
  </si>
  <si>
    <t>Total planned development worktime [h]:</t>
  </si>
  <si>
    <t>Planned development worktime of finished tasks [h]:</t>
  </si>
  <si>
    <t>Current worktime spent [h]:</t>
  </si>
  <si>
    <t>Planned time to finish project [h]:</t>
  </si>
  <si>
    <t>Planned availability (until 28 May) [h]:</t>
  </si>
  <si>
    <t>Project completeness based on planned worktime [%]:</t>
  </si>
  <si>
    <t>Current worktime vs planned worktime [%]:</t>
  </si>
  <si>
    <t>&gt; 100% - delay; &lt; 100% - ahead</t>
  </si>
  <si>
    <t>Last update</t>
  </si>
  <si>
    <t>Jul 08, 2021 16:37:15</t>
  </si>
  <si>
    <r>
      <rPr>
        <b/>
        <sz val="10"/>
        <color rgb="FF000000"/>
        <rFont val="Arial"/>
      </rPr>
      <t xml:space="preserve">Number of updated tasks </t>
    </r>
    <r>
      <rPr>
        <sz val="10"/>
        <color rgb="FF000000"/>
        <rFont val="Arial"/>
      </rPr>
      <t>(during last update)</t>
    </r>
  </si>
  <si>
    <t>WBS</t>
  </si>
  <si>
    <t>Name</t>
  </si>
  <si>
    <t>Description</t>
  </si>
  <si>
    <t>Depends on</t>
  </si>
  <si>
    <t>Estimated development time [h]</t>
  </si>
  <si>
    <t>Assigned developer</t>
  </si>
  <si>
    <t>Actual development time</t>
  </si>
  <si>
    <t>Commit statistics</t>
  </si>
  <si>
    <t>Jira ID</t>
  </si>
  <si>
    <t>Commit ID</t>
  </si>
  <si>
    <t>Sprint</t>
  </si>
  <si>
    <t>Comment</t>
  </si>
  <si>
    <t>Category</t>
  </si>
  <si>
    <t>Version</t>
  </si>
  <si>
    <t>Planned dates</t>
  </si>
  <si>
    <t>Designer</t>
  </si>
  <si>
    <t>Reviewer</t>
  </si>
  <si>
    <t>PM</t>
  </si>
  <si>
    <t>Final</t>
  </si>
  <si>
    <t>Start time</t>
  </si>
  <si>
    <t>Finish time</t>
  </si>
  <si>
    <t>Duration [h]</t>
  </si>
  <si>
    <t>Insertions</t>
  </si>
  <si>
    <t>Deletions</t>
  </si>
  <si>
    <t>Start</t>
  </si>
  <si>
    <t>Finish</t>
  </si>
  <si>
    <t>1</t>
  </si>
  <si>
    <t>Analytical API</t>
  </si>
  <si>
    <t>PP-226</t>
  </si>
  <si>
    <t>Sprint 7</t>
  </si>
  <si>
    <t xml:space="preserve">Visualization Generation        </t>
  </si>
  <si>
    <t>MVP</t>
  </si>
  <si>
    <t>1.1</t>
  </si>
  <si>
    <t>caseSummaryCollection endpoint</t>
  </si>
  <si>
    <t>This is the basic functionality with filtering but without: benchmarks, pagination or sorting, some response elements are not present in the outputs</t>
  </si>
  <si>
    <t>PP-247</t>
  </si>
  <si>
    <t>Sprint 5</t>
  </si>
  <si>
    <t>1.1.1</t>
  </si>
  <si>
    <t>Implement Filter and derived classes - ColumnFilter, DistanceFilter</t>
  </si>
  <si>
    <t>Michał</t>
  </si>
  <si>
    <t>February 22, 2021, 5:13 PM</t>
  </si>
  <si>
    <t>February 23, 2021, 12:08 PM</t>
  </si>
  <si>
    <t>PP-227</t>
  </si>
  <si>
    <t>https://gitlab-01.itx.pl/p2-project/p2backendv3/-/merge_requests/2</t>
  </si>
  <si>
    <t>Sprint 1</t>
  </si>
  <si>
    <t>More time due to code analysis tool rejections.</t>
  </si>
  <si>
    <t>1.1.2</t>
  </si>
  <si>
    <t>Implement extract_filters for the CaseSummaryFilterInputType input</t>
  </si>
  <si>
    <t>Maciej</t>
  </si>
  <si>
    <t>February 23, 2021, 2:11 PM</t>
  </si>
  <si>
    <t>March 1, 2021, 6:13 PM</t>
  </si>
  <si>
    <t>PP-228</t>
  </si>
  <si>
    <t>https://gitlab-01.itx.pl/p2-project/p2backendv3/-/merge_requests/8</t>
  </si>
  <si>
    <t>1.1.3</t>
  </si>
  <si>
    <t>Implement extract_filters for the CaseSummaryActionsInputType input</t>
  </si>
  <si>
    <t>Aleksandra</t>
  </si>
  <si>
    <t>March 4, 2021, 1:38 PM</t>
  </si>
  <si>
    <t>March 11, 2021, 11:56 AM</t>
  </si>
  <si>
    <t>PP-229</t>
  </si>
  <si>
    <t>https://gitlab-01.itx.pl/p2-project/p2backendv3/-/merge_requests/19</t>
  </si>
  <si>
    <t>Sprint 2</t>
  </si>
  <si>
    <t>1.1.4</t>
  </si>
  <si>
    <t>Implement extract_filters for the RangeInputType input</t>
  </si>
  <si>
    <t>March 1, 2021, 12:13 PM</t>
  </si>
  <si>
    <t>PP-230</t>
  </si>
  <si>
    <t>1.1.5</t>
  </si>
  <si>
    <t>Implement filter_by method for pandas.DataFrame with the ColumnFilter</t>
  </si>
  <si>
    <t>February 25, 2021, 5:46 PM</t>
  </si>
  <si>
    <t>February 26, 2021, 4:25 PM</t>
  </si>
  <si>
    <t>PP-231</t>
  </si>
  <si>
    <t>https://gitlab-01.itx.pl/p2-project/p2backendv3/-/merge_requests/6</t>
  </si>
  <si>
    <t>More time due to code review rejection.</t>
  </si>
  <si>
    <t>1.1.6</t>
  </si>
  <si>
    <t>Implement filter_by method for pandas.DataFrame with the DistanceFilter</t>
  </si>
  <si>
    <t>February 26, 2021, 3:08 PM</t>
  </si>
  <si>
    <t>March 1, 2021, 5:48 PM</t>
  </si>
  <si>
    <t>PP-232</t>
  </si>
  <si>
    <t>https://gitlab-01.itx.pl/p2-project/p2backendv3/-/merge_requests/7</t>
  </si>
  <si>
    <t>1.1.19</t>
  </si>
  <si>
    <t>Implement filter_by method for pandas.DataFrame with the RangeFilter</t>
  </si>
  <si>
    <t>March 2, 2021, 12:21 PM</t>
  </si>
  <si>
    <t>March 2, 2021, 5:02 PM</t>
  </si>
  <si>
    <t>PP-307</t>
  </si>
  <si>
    <t>https://gitlab-01.itx.pl/p2-project/p2backendv3/-/merge_requests/11</t>
  </si>
  <si>
    <t>Added to sprint - it appeard as a blocker for dependent tasks.</t>
  </si>
  <si>
    <t>1.1.7</t>
  </si>
  <si>
    <t>Implement Node, NodeTypeEnum and NodeSubTypeEnum classes, implement get_node_type_from_subtype method</t>
  </si>
  <si>
    <t>February 23, 2021, 1:06 PM</t>
  </si>
  <si>
    <t>February 23, 2021, 1:42 PM</t>
  </si>
  <si>
    <t>PP-233</t>
  </si>
  <si>
    <t>https://gitlab-01.itx.pl/p2-project/p2backendv3/-/merge_requests/3</t>
  </si>
  <si>
    <t>Forgot to change jira status at the beginning of the work on task.</t>
  </si>
  <si>
    <t>1.1.8</t>
  </si>
  <si>
    <t>Implement PandasProvider class (extending the AnalyticsProvider)</t>
  </si>
  <si>
    <t>We should be able to pull data from files (available in the project) and join with entities_ac / entities_pac automatically / carelines</t>
  </si>
  <si>
    <t>February 23, 2021, 12:12 PM</t>
  </si>
  <si>
    <t>February 25, 2021, 3:43 PM</t>
  </si>
  <si>
    <t>PP-234</t>
  </si>
  <si>
    <t>https://gitlab-01.itx.pl/p2-project/p2backendv3/-/merge_requests/4</t>
  </si>
  <si>
    <t>More time spend due to fixes after code review + code fixes after more rigorous code analysis tool was implemented.</t>
  </si>
  <si>
    <t>1.1.20</t>
  </si>
  <si>
    <t>Add computed column fiscal_date to PandasAnalyticalService</t>
  </si>
  <si>
    <t>fiscal_date = fiscal_year * 10 + fiscal_quarter</t>
  </si>
  <si>
    <t>PP-308</t>
  </si>
  <si>
    <t>1.1.9</t>
  </si>
  <si>
    <t>Implement the PandasAnalyticalService find_nodes method</t>
  </si>
  <si>
    <t>leave other methods unimplemented, all types of nodes should be supported</t>
  </si>
  <si>
    <t>1.1.8, 1.1.5, 1.1.6</t>
  </si>
  <si>
    <t>March 2, 2021, 10:32 AM</t>
  </si>
  <si>
    <t>March 3, 2021, 05:45 PM</t>
  </si>
  <si>
    <t>PP-235</t>
  </si>
  <si>
    <t>https://gitlab-01.itx.pl/p2-project/p2backendv3/-/merge_requests/13</t>
  </si>
  <si>
    <t>1.1.10</t>
  </si>
  <si>
    <t>Implement AbstractGraphQuery class and make_abstract_graph_query method</t>
  </si>
  <si>
    <t>for now only implement the methods get_nodes and get_filters, leave the others unimplemented</t>
  </si>
  <si>
    <t>1.1.1 - 1.1.9</t>
  </si>
  <si>
    <t>March 9, 2021, 10:32 AM</t>
  </si>
  <si>
    <t>PP-236</t>
  </si>
  <si>
    <t>postponed from Sprint 1</t>
  </si>
  <si>
    <t>1.1.11</t>
  </si>
  <si>
    <t>Implement AbstractGraphModel class and the make_abstract_graph_model method</t>
  </si>
  <si>
    <t>for now do not handle the sorting or pagination info</t>
  </si>
  <si>
    <t>PP-237</t>
  </si>
  <si>
    <t>1.1.12</t>
  </si>
  <si>
    <t>Implement PandasAnalyticalService group_nodes method</t>
  </si>
  <si>
    <t>All types of nodes should be supported</t>
  </si>
  <si>
    <t>March 4, 2021, 4:01 PM</t>
  </si>
  <si>
    <t>March 16, 2021, 11:26PM</t>
  </si>
  <si>
    <t>PP-238</t>
  </si>
  <si>
    <t>https://gitlab-01.itx.pl/p2-project/p2backendv3/-/merge_requests/29</t>
  </si>
  <si>
    <t>postponed from Sprint 1; finish delayed due to bug #1</t>
  </si>
  <si>
    <t>1.1.13</t>
  </si>
  <si>
    <t>Implement SummaryStatistics class and extract_node_statistics method</t>
  </si>
  <si>
    <t>March 16, 2021, 12:04 PM</t>
  </si>
  <si>
    <t>March 18, 2021, 1:43 PM</t>
  </si>
  <si>
    <t>PP-239</t>
  </si>
  <si>
    <t>https://gitlab-01.itx.pl/p2-project/p2backendv3/-/merge_requests/49</t>
  </si>
  <si>
    <t>1.1.14</t>
  </si>
  <si>
    <t>Implement extract_relation_statistics method</t>
  </si>
  <si>
    <t>For now do not extract benchmark_value</t>
  </si>
  <si>
    <t>March 19, 2021, 11:34 AM</t>
  </si>
  <si>
    <t>March 19, 2021, 4:26 PM</t>
  </si>
  <si>
    <t>PP-240</t>
  </si>
  <si>
    <t>https://gitlab-01.itx.pl/p2-project/p2backendv3/-/merge_requests/57</t>
  </si>
  <si>
    <t>1.1.15</t>
  </si>
  <si>
    <t>Implement PandasAnalyticalService get_entity_details method</t>
  </si>
  <si>
    <t>Just pull matching data from entities data frames</t>
  </si>
  <si>
    <t>March 8, 2021, 2:48 PM</t>
  </si>
  <si>
    <t>March 9, 2021, 1:42 PM</t>
  </si>
  <si>
    <t>PP-241</t>
  </si>
  <si>
    <t>https://gitlab-01.itx.pl/p2-project/p2backendv3/-/merge_requests/16</t>
  </si>
  <si>
    <t>1.1.16</t>
  </si>
  <si>
    <t>Implement copy_summary_statistics method</t>
  </si>
  <si>
    <t>March 18, 2021, 5:55 PM</t>
  </si>
  <si>
    <t>March 19, 2021, 12:55 PM</t>
  </si>
  <si>
    <t>PP-242</t>
  </si>
  <si>
    <t>https://gitlab-01.itx.pl/p2-project/p2backendv3/-/merge_requests/54</t>
  </si>
  <si>
    <t>1.1.24</t>
  </si>
  <si>
    <t>Implement copy_node_details method</t>
  </si>
  <si>
    <t>March 24, 2021, 9:21 AM</t>
  </si>
  <si>
    <t>March 25, 2021, 3:55 PM</t>
  </si>
  <si>
    <t>PP-502</t>
  </si>
  <si>
    <t>https://gitlab-01.itx.pl/p2-project/p2backendv3/-/merge_requests/75</t>
  </si>
  <si>
    <t>Sprint 3</t>
  </si>
  <si>
    <t>Added to sprint in Sprint 3</t>
  </si>
  <si>
    <t>1.1.17</t>
  </si>
  <si>
    <t>Implement CaseSummaryQueryRunner class</t>
  </si>
  <si>
    <t>For now ignore the groupingInfo, benchmarkValues, count and legendData responses, ignore benchmark Future argument</t>
  </si>
  <si>
    <t>1.1.1 - 1.1.16, 1.1.24, 1.1.25</t>
  </si>
  <si>
    <t>March 22, 2021, 9:50 AM</t>
  </si>
  <si>
    <t>March 31, 2021, 4:17 PM</t>
  </si>
  <si>
    <t>PP-243</t>
  </si>
  <si>
    <t>https://gitlab-01.itx.pl/p2-project/p2backendv3/-/merge_requests/96</t>
  </si>
  <si>
    <t>postponed from Sprint 2</t>
  </si>
  <si>
    <t>1.1.25</t>
  </si>
  <si>
    <t>Implement format_case_summary_element method</t>
  </si>
  <si>
    <t>March 30, 2021, 2:39 PM</t>
  </si>
  <si>
    <t>March 30, 2021, 4:39 PM</t>
  </si>
  <si>
    <t>PP-575</t>
  </si>
  <si>
    <t>https://gitlab-01.itx.pl/p2-project/p2backendv3/-/merge_requests/93</t>
  </si>
  <si>
    <t>1.1.18</t>
  </si>
  <si>
    <t>implement caseSummaryCollection endpoint</t>
  </si>
  <si>
    <t>April 1, 2021, 6:06 AM</t>
  </si>
  <si>
    <t>April 1, 2021, 2:40 PM</t>
  </si>
  <si>
    <t>PP-244</t>
  </si>
  <si>
    <t>https://gitlab-01.itx.pl/p2-project/p2backendv3/-/merge_requests/103</t>
  </si>
  <si>
    <t>Sprint 3 due to dependencies</t>
  </si>
  <si>
    <t>1.1.21</t>
  </si>
  <si>
    <t>Implement get_sql_filter for Node</t>
  </si>
  <si>
    <t>should return python object</t>
  </si>
  <si>
    <t>March 3, 2021, 4:58 PM</t>
  </si>
  <si>
    <t>March 4, 2021, 1:39 PM</t>
  </si>
  <si>
    <t>PP-309</t>
  </si>
  <si>
    <t>https://gitlab-01.itx.pl/p2-project/p2backendv3/-/merge_requests/14</t>
  </si>
  <si>
    <t>1.1.22</t>
  </si>
  <si>
    <t>Implement get_sql_group_column for Node</t>
  </si>
  <si>
    <t>PP-310</t>
  </si>
  <si>
    <t>1.1.23</t>
  </si>
  <si>
    <t>Implement get_sql_chilld_id column for Node</t>
  </si>
  <si>
    <t>March 9, 2021, 12:41 PM</t>
  </si>
  <si>
    <t>March 9, 2021, 12:58 PM</t>
  </si>
  <si>
    <t>PP-368</t>
  </si>
  <si>
    <t>https://gitlab-01.itx.pl/p2-project/p2backendv3/-/merge_requests/15</t>
  </si>
  <si>
    <t>1.1.32</t>
  </si>
  <si>
    <t>Implement filter_by method for pandas.DataFrame with the MultiFilter</t>
  </si>
  <si>
    <r>
      <rPr>
        <sz val="10"/>
        <color theme="1"/>
        <rFont val="Arial"/>
      </rPr>
      <t xml:space="preserve">add MultiFilter class to the project, see </t>
    </r>
    <r>
      <rPr>
        <u/>
        <sz val="10"/>
        <color rgb="FF1155CC"/>
        <rFont val="Arial"/>
      </rPr>
      <t>design</t>
    </r>
  </si>
  <si>
    <t>Tomek We</t>
  </si>
  <si>
    <t>April 22, 2021, 2:24 PM</t>
  </si>
  <si>
    <t>PP-1294</t>
  </si>
  <si>
    <t>https://gitlab-01.itx.pl/p2-project/p2backendv3/-/merge_requests/170</t>
  </si>
  <si>
    <t>1.1.29</t>
  </si>
  <si>
    <t>Improve extract_filters for CaseSummaryFilterInputType</t>
  </si>
  <si>
    <t xml:space="preserve"> </t>
  </si>
  <si>
    <t>Apr 23, 2021 08:59:32</t>
  </si>
  <si>
    <t>Apr 26, 2021 12:58:41</t>
  </si>
  <si>
    <t>PP-1295</t>
  </si>
  <si>
    <t>https://gitlab-01.itx.pl/p2-project/p2backendv3/-/merge_requests/177</t>
  </si>
  <si>
    <t>1.1.30</t>
  </si>
  <si>
    <t>Improve extract_filters to properly handle entity filter</t>
  </si>
  <si>
    <r>
      <rPr>
        <sz val="10"/>
        <color theme="1"/>
        <rFont val="Arial"/>
      </rPr>
      <t xml:space="preserve">create MultiFilter instance, see </t>
    </r>
    <r>
      <rPr>
        <u/>
        <sz val="10"/>
        <color rgb="FF1155CC"/>
        <rFont val="Arial"/>
      </rPr>
      <t>design</t>
    </r>
  </si>
  <si>
    <t>Apr 26, 2021 13:34:24</t>
  </si>
  <si>
    <t>Apr 27, 2021 07:44:53</t>
  </si>
  <si>
    <t>PP-1296</t>
  </si>
  <si>
    <t>https://gitlab-01.itx.pl/p2-project/p2backendv3/-/merge_requests/180</t>
  </si>
  <si>
    <t>1.1.31</t>
  </si>
  <si>
    <t>Improve extract_filters to properly handle service line filter</t>
  </si>
  <si>
    <r>
      <rPr>
        <sz val="10"/>
        <color theme="1"/>
        <rFont val="Arial"/>
      </rPr>
      <t xml:space="preserve">create MultiFilter intstance, see </t>
    </r>
    <r>
      <rPr>
        <u/>
        <sz val="10"/>
        <color rgb="FF1155CC"/>
        <rFont val="Arial"/>
      </rPr>
      <t>design</t>
    </r>
  </si>
  <si>
    <t>Apr 26, 2021 15:48:14</t>
  </si>
  <si>
    <t>Apr 27, 2021 15:10:46</t>
  </si>
  <si>
    <t>PP-1297</t>
  </si>
  <si>
    <t>https://gitlab-01.itx.pl/p2-project/p2backendv3/-/merge_requests/184</t>
  </si>
  <si>
    <r>
      <rPr>
        <sz val="10"/>
        <color rgb="FF000000"/>
        <rFont val="Arial"/>
      </rPr>
      <t xml:space="preserve">Implement Node.external_id property, see </t>
    </r>
    <r>
      <rPr>
        <u/>
        <sz val="10"/>
        <color rgb="FF1155CC"/>
        <rFont val="Arial"/>
      </rPr>
      <t>design</t>
    </r>
  </si>
  <si>
    <t>Find in code all places where Node.id is being returned from backend and replace with external_id</t>
  </si>
  <si>
    <t>Manoj</t>
  </si>
  <si>
    <t>May 17, 2021, 9:45 AM</t>
  </si>
  <si>
    <t>May 17, 2021, 12:27 PM</t>
  </si>
  <si>
    <t>PP-1378</t>
  </si>
  <si>
    <t>https://gitlab-01.itx.pl/p2-project/p2backendv3/-/merge_requests/272</t>
  </si>
  <si>
    <t>1.1.33</t>
  </si>
  <si>
    <r>
      <rPr>
        <sz val="10"/>
        <color rgb="FF000000"/>
        <rFont val="Arial"/>
      </rPr>
      <t xml:space="preserve">Update make_abstract_graph_query method to support </t>
    </r>
    <r>
      <rPr>
        <u/>
        <sz val="10"/>
        <color rgb="FF1155CC"/>
        <rFont val="Arial"/>
      </rPr>
      <t>multi-layered graph</t>
    </r>
    <r>
      <rPr>
        <sz val="10"/>
        <color rgb="FF000000"/>
        <rFont val="Arial"/>
      </rPr>
      <t xml:space="preserve"> queries</t>
    </r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</si>
  <si>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</si>
  <si>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26, 2021, 5:28 PM</t>
  </si>
  <si>
    <t>May 27, 2021, 12:23 PM</t>
  </si>
  <si>
    <t>PP-1507</t>
  </si>
  <si>
    <t>https://gitlab-01.itx.pl/p2-project/p2backendv3/-/merge_requests/325</t>
  </si>
  <si>
    <t>1.1.34</t>
  </si>
  <si>
    <r>
      <rPr>
        <sz val="10"/>
        <color rgb="FF000000"/>
        <rFont val="Arial"/>
      </rPr>
      <t xml:space="preserve">Updade Node.external_id property to match updated </t>
    </r>
    <r>
      <rPr>
        <u/>
        <sz val="10"/>
        <color rgb="FF1155CC"/>
        <rFont val="Arial"/>
      </rPr>
      <t>design</t>
    </r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</si>
  <si>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</si>
  <si>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7, 2021, 3:20 PM</t>
  </si>
  <si>
    <t>PP-1554</t>
  </si>
  <si>
    <t>https://gitlab-01.itx.pl/p2-project/p2backendv3/-/merge_requests/373</t>
  </si>
  <si>
    <t>Sprint 8</t>
  </si>
  <si>
    <t>1.1.35</t>
  </si>
  <si>
    <t>Implement get_parent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</si>
  <si>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use existing get_parent method from AbstractGraphQuery as the starting point</t>
    </r>
  </si>
  <si>
    <t>Jun 23, 2021 06:13:26</t>
  </si>
  <si>
    <t>Jun 24, 2021 11:28:38</t>
  </si>
  <si>
    <t>PP-1651</t>
  </si>
  <si>
    <t>https://gitlab-01.itx.pl/p2-project/p2backendv3/-/merge_requests/466</t>
  </si>
  <si>
    <t>Sprint 9</t>
  </si>
  <si>
    <t>1.1.36</t>
  </si>
  <si>
    <t>Remove get_parent method from AbstractGraphQuery</t>
  </si>
  <si>
    <t>refactor code to use only the newly implemented free get_parent method, update implementation of get_grouping_info and get_legend_data to comply with the design (None may be returned for parent Node)</t>
  </si>
  <si>
    <t>Jun 23, 2021 09:53:56</t>
  </si>
  <si>
    <t>Jun 25, 2021 07:04:02</t>
  </si>
  <si>
    <t>PP-1652</t>
  </si>
  <si>
    <t>https://gitlab-01.itx.pl/p2-project/p2backendv3/-/merge_requests/475</t>
  </si>
  <si>
    <t>1.1.37</t>
  </si>
  <si>
    <t>Add lateral_filter argument to find_child_nodes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</si>
  <si>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</si>
  <si>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 23, 2021 10:06:06</t>
  </si>
  <si>
    <t>Jun 23, 2021 15:17:13</t>
  </si>
  <si>
    <t>PP-1662</t>
  </si>
  <si>
    <t>https://gitlab-01.itx.pl/p2-project/p2backendv3/-/merge_requests/470</t>
  </si>
  <si>
    <t>1.1.38</t>
  </si>
  <si>
    <t>Pass lateral_filter argument to find_child_nodes for the market share graph queries</t>
  </si>
  <si>
    <r>
      <rPr>
        <sz val="10"/>
        <color theme="1"/>
        <rFont val="Arial"/>
      </rPr>
      <t xml:space="preserve">Filter should be constructed using get_lateral_filter, it should resolve issue </t>
    </r>
    <r>
      <rPr>
        <u/>
        <sz val="10"/>
        <color rgb="FF1155CC"/>
        <rFont val="Arial"/>
      </rPr>
      <t>PP-1641</t>
    </r>
  </si>
  <si>
    <t>Jun 24, 2021 14:30:12</t>
  </si>
  <si>
    <t>Jun 25, 2021 12:43:01</t>
  </si>
  <si>
    <t>PP-1663</t>
  </si>
  <si>
    <t>https://gitlab-01.itx.pl/p2-project/p2backendv3/-/merge_requests/473</t>
  </si>
  <si>
    <t>1.1.39</t>
  </si>
  <si>
    <t>Add LOB filter to benchmarks</t>
  </si>
  <si>
    <r>
      <rPr>
        <sz val="10"/>
        <color theme="1"/>
        <rFont val="Arial"/>
      </rPr>
      <t xml:space="preserve">update </t>
    </r>
    <r>
      <rPr>
        <u/>
        <sz val="10"/>
        <color rgb="FF1155CC"/>
        <rFont val="Arial"/>
      </rPr>
      <t>BenchmarkOptionInputType</t>
    </r>
    <r>
      <rPr>
        <sz val="10"/>
        <color theme="1"/>
        <rFont val="Arial"/>
      </rPr>
      <t xml:space="preserve"> (add lob field), extract and pass LOB filters to </t>
    </r>
    <r>
      <rPr>
        <u/>
        <sz val="10"/>
        <color rgb="FF1155CC"/>
        <rFont val="Arial"/>
      </rPr>
      <t>calculate_benchmark</t>
    </r>
    <r>
      <rPr>
        <sz val="10"/>
        <color theme="1"/>
        <rFont val="Arial"/>
      </rPr>
      <t xml:space="preserve"> method</t>
    </r>
  </si>
  <si>
    <t>Jun 29, 2021 11:49:39</t>
  </si>
  <si>
    <t>Jul 01, 2021 14:56:37</t>
  </si>
  <si>
    <t>PP-1690</t>
  </si>
  <si>
    <t>https://gitlab-01.itx.pl/p2-project/p2backendv3/-/merge_requests/494</t>
  </si>
  <si>
    <t>Sprint 10</t>
  </si>
  <si>
    <t>1.1.40</t>
  </si>
  <si>
    <t>Implemet get_postal_abbreviation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</si>
  <si>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cache mappings for later use</t>
    </r>
  </si>
  <si>
    <t>Jul 08, 2021 10:25:17</t>
  </si>
  <si>
    <t>Jul 08, 2021 11:41:21</t>
  </si>
  <si>
    <t>PP-1730</t>
  </si>
  <si>
    <t>https://gitlab-01.itx.pl/p2-project/p2backendv3/-/merge_requests/545</t>
  </si>
  <si>
    <t>1.1.41</t>
  </si>
  <si>
    <t>Translate state filter by ID to filter by postal abbreviation</t>
  </si>
  <si>
    <r>
      <rPr>
        <sz val="10"/>
        <color theme="1"/>
        <rFont val="Arial"/>
      </rPr>
      <t>should resolve:</t>
    </r>
    <r>
      <rPr>
        <u/>
        <sz val="10"/>
        <color rgb="FF1155CC"/>
        <rFont val="Arial"/>
      </rPr>
      <t xml:space="preserve"> PP-1693</t>
    </r>
    <r>
      <rPr>
        <sz val="10"/>
        <color theme="1"/>
        <rFont val="Arial"/>
      </rPr>
      <t xml:space="preserve">, </t>
    </r>
    <r>
      <rPr>
        <u/>
        <sz val="10"/>
        <color rgb="FF1155CC"/>
        <rFont val="Arial"/>
      </rPr>
      <t>PP-1721</t>
    </r>
  </si>
  <si>
    <t>PP-1731</t>
  </si>
  <si>
    <t>1.1.42</t>
  </si>
  <si>
    <t>Update get_grouping_info to match design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</si>
  <si>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add is_packed field to GroupingInfo</t>
    </r>
  </si>
  <si>
    <t>Jul 06, 2021 05:45:14</t>
  </si>
  <si>
    <t>Jul 06, 2021 08:16:29</t>
  </si>
  <si>
    <t>PP-1741</t>
  </si>
  <si>
    <t>https://gitlab-01.itx.pl/p2-project/p2backendv3/-/merge_requests/536</t>
  </si>
  <si>
    <t>1.1.43</t>
  </si>
  <si>
    <t>Update copy_node_details to match design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</si>
  <si>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evaluate is_group based on updated rules</t>
    </r>
  </si>
  <si>
    <t>Jul 06, 2021 05:45:18</t>
  </si>
  <si>
    <t>Jul 07, 2021 08:09:34</t>
  </si>
  <si>
    <t>PP-1742</t>
  </si>
  <si>
    <t>https://gitlab-01.itx.pl/p2-project/p2backendv3/-/merge_requests/538</t>
  </si>
  <si>
    <t>1.1.44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</si>
  <si>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evaluate is_group based on updated rules (isGroup = True for Hospital node)</t>
    </r>
  </si>
  <si>
    <t>PP-1753</t>
  </si>
  <si>
    <t>https://gitlab-01.itx.pl/p2-project/p2backendv3/-/merge_requests/544</t>
  </si>
  <si>
    <t>1.1.26</t>
  </si>
  <si>
    <t>groupingInfo in caseSummaryCollection result</t>
  </si>
  <si>
    <t>PP-1014</t>
  </si>
  <si>
    <t>Sprint 4</t>
  </si>
  <si>
    <t>1.1.26.1</t>
  </si>
  <si>
    <t>Implement get_grouping_info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</si>
  <si>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</si>
  <si>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15, 2021, 11:30 AM</t>
  </si>
  <si>
    <t>April 15, 2021, 6:03 PM</t>
  </si>
  <si>
    <t>PP-1007</t>
  </si>
  <si>
    <t>https://gitlab-01.itx.pl/p2-project/p2backendv3/-/merge_requests/141</t>
  </si>
  <si>
    <t>Added to sprint in sprint 4</t>
  </si>
  <si>
    <t>1.1.26.2</t>
  </si>
  <si>
    <t>Handle grouping_info argument in copy_node_details, pass grouping_info when calling this method</t>
  </si>
  <si>
    <t>run get_grouping_info and then use the results</t>
  </si>
  <si>
    <t>Apr 15, 2021 16:04:30</t>
  </si>
  <si>
    <t>Apr 19, 2021 14:30:08</t>
  </si>
  <si>
    <t>PP-1008</t>
  </si>
  <si>
    <t>https://gitlab-01.itx.pl/p2-project/p2backendv3/-/merge_requests/145</t>
  </si>
  <si>
    <t>1.1.26.3</t>
  </si>
  <si>
    <t>Implement get_lateral_filter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</si>
  <si>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</si>
  <si>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27, 2021, 12:11 PM</t>
  </si>
  <si>
    <t>May 27, 2021, 2:50 PM</t>
  </si>
  <si>
    <t>PP-1508</t>
  </si>
  <si>
    <t>https://gitlab-01.itx.pl/p2-project/p2backendv3/-/merge_requests/327</t>
  </si>
  <si>
    <t>1.1.26.4</t>
  </si>
  <si>
    <r>
      <rPr>
        <sz val="10"/>
        <color rgb="FF000000"/>
        <rFont val="Arial"/>
      </rPr>
      <t xml:space="preserve">Refactor get_grouping_info method to match the latest </t>
    </r>
    <r>
      <rPr>
        <u/>
        <sz val="10"/>
        <color rgb="FF1155CC"/>
        <rFont val="Arial"/>
      </rPr>
      <t>design</t>
    </r>
  </si>
  <si>
    <t>May 27, 2021, 2:53 PM</t>
  </si>
  <si>
    <t>May 31, 2021, 2:02 PM</t>
  </si>
  <si>
    <t>PP-1509</t>
  </si>
  <si>
    <t>https://gitlab-01.itx.pl/p2-project/p2backendv3/-/merge_requests/339</t>
  </si>
  <si>
    <t>1.1.27</t>
  </si>
  <si>
    <t>auto-expanding of nodes</t>
  </si>
  <si>
    <t>PP-1015</t>
  </si>
  <si>
    <t>Sprint 6</t>
  </si>
  <si>
    <t>Not so important so far, as well needs to discuss with FE as some modification will be required.</t>
  </si>
  <si>
    <t>1.1.27.1</t>
  </si>
  <si>
    <t>Implement post_process_nodes method</t>
  </si>
  <si>
    <r>
      <rPr>
        <sz val="10"/>
        <color theme="1"/>
        <rFont val="Arial"/>
      </rPr>
      <t xml:space="preserve">make sure to use multiple threads when executing find_child_nodes, see </t>
    </r>
    <r>
      <rPr>
        <u/>
        <sz val="10"/>
        <color rgb="FF1155CC"/>
        <rFont val="Arial"/>
      </rPr>
      <t>design</t>
    </r>
  </si>
  <si>
    <t>Apr 27, 2021 09:00:21</t>
  </si>
  <si>
    <t>Apr 28, 2021 09:56:17</t>
  </si>
  <si>
    <t>PP-1039</t>
  </si>
  <si>
    <t>https://gitlab-01.itx.pl/p2-project/p2backendv3/-/merge_requests/186</t>
  </si>
  <si>
    <t>1.1.27.2</t>
  </si>
  <si>
    <t>Integrate post_process_nodes method with CaseSummaryQueryRunner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</si>
  <si>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add auto_expand flag to class constructor, pass auto_expand = False in legacy tests so that they pass</t>
    </r>
  </si>
  <si>
    <t>Apr 28, 2021 11:39:20</t>
  </si>
  <si>
    <t>Apr 28, 2021 15:02:44</t>
  </si>
  <si>
    <t>PP-1040</t>
  </si>
  <si>
    <t>https://gitlab-01.itx.pl/p2-project/p2backendv3/-/merge_requests/187</t>
  </si>
  <si>
    <t>1.1.27.3</t>
  </si>
  <si>
    <t>Implement find_expanded_child_nodes</t>
  </si>
  <si>
    <r>
      <rPr>
        <sz val="10"/>
        <color theme="1"/>
        <rFont val="Arial"/>
      </rPr>
      <t xml:space="preserve">Make sure to handle dry_run result (int), see </t>
    </r>
    <r>
      <rPr>
        <u/>
        <sz val="10"/>
        <color rgb="FF1155CC"/>
        <rFont val="Arial"/>
      </rPr>
      <t>design</t>
    </r>
  </si>
  <si>
    <t>Apr 29, 2021 06:52:28</t>
  </si>
  <si>
    <t>Apr 29, 2021 13:18:27</t>
  </si>
  <si>
    <t>PP-1298</t>
  </si>
  <si>
    <t>https://gitlab-01.itx.pl/p2-project/p2backendv3/-/merge_requests/189</t>
  </si>
  <si>
    <t>1.1.27.4</t>
  </si>
  <si>
    <t>Integrate find_expanded_child_nodes with caseSummaryCollection endpoint</t>
  </si>
  <si>
    <t>just replace use of find_child_nodes with find_expanded_child_nodes, preserve existing unit tests</t>
  </si>
  <si>
    <t>Apr 29, 2021 15:01:54</t>
  </si>
  <si>
    <t>Apr 29, 2021 15:23:58</t>
  </si>
  <si>
    <t>PP-1299</t>
  </si>
  <si>
    <t>https://gitlab-01.itx.pl/p2-project/p2backendv3/-/merge_requests/191</t>
  </si>
  <si>
    <t>1.1.27.5</t>
  </si>
  <si>
    <t>Implement is_hospital_node_included method</t>
  </si>
  <si>
    <t>Apr 30, 2021 11:30:45</t>
  </si>
  <si>
    <t>Apr 30, 2021 11:31:02</t>
  </si>
  <si>
    <t>PP-1300</t>
  </si>
  <si>
    <t>https://gitlab-01.itx.pl/p2-project/p2backendv3/-/merge_requests/192</t>
  </si>
  <si>
    <t>1.1.27.6</t>
  </si>
  <si>
    <t>Add expand_hospital_node argument to find_expanded_child_nodes and integrate with caseSummaryCollection</t>
  </si>
  <si>
    <t>Call is_hospital_node_included and pass the result to find_expanded_child_nodes</t>
  </si>
  <si>
    <t>Apr 30, 2021 14:49:38</t>
  </si>
  <si>
    <t>May 03, 2021 15:09:56</t>
  </si>
  <si>
    <t>PP-1301</t>
  </si>
  <si>
    <t>https://gitlab-01.itx.pl/p2-project/p2backendv3/-/merge_requests/193</t>
  </si>
  <si>
    <t>1.1.28</t>
  </si>
  <si>
    <t>Geography Selection Logic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</si>
  <si>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</si>
  <si>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PP-1041</t>
  </si>
  <si>
    <t>Filters - Geography (Location) filters</t>
  </si>
  <si>
    <t>1.1.28.1</t>
  </si>
  <si>
    <t>Implement get_location_filter_level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</si>
  <si>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</si>
  <si>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Michał, Kamil C</t>
  </si>
  <si>
    <t>April 22, 2021, 1:31 PM</t>
  </si>
  <si>
    <t>PP-1042</t>
  </si>
  <si>
    <r>
      <rPr>
        <u/>
        <sz val="10"/>
        <color rgb="FF1155CC"/>
        <rFont val="Arial"/>
      </rPr>
      <t>https://gitlab-01.itx.pl/p2-project/p2backendv3/-/merge_requests/175</t>
    </r>
    <r>
      <rPr>
        <sz val="10"/>
        <color theme="1"/>
        <rFont val="Arial"/>
      </rPr>
      <t xml:space="preserve">  </t>
    </r>
    <r>
      <rPr>
        <u/>
        <sz val="10"/>
        <color rgb="FF1155CC"/>
        <rFont val="Arial"/>
      </rPr>
      <t>https://gitlab-01.itx.pl/p2-project/p2backendv3/-/merge_requests/176/diffs</t>
    </r>
  </si>
  <si>
    <t>1.1.28.2</t>
  </si>
  <si>
    <t>Modify extract_filters method to take LocationFilterLevel as argument and construct filters accordingy (using proper column aliases), update DistanceFilter class to keep the "level" property</t>
  </si>
  <si>
    <t>refactor code and pass location_filter_level argument to all calls of extract_filter method, use get_location_filter_level to extract this information, modify PandasAnalyticalService and SQLAnalyticalService to generate proper column aliases</t>
  </si>
  <si>
    <t>Apr 23, 2021 14:56:08</t>
  </si>
  <si>
    <t>Apr 29, 2021 06:25:59</t>
  </si>
  <si>
    <t>PP-1043</t>
  </si>
  <si>
    <t>https://gitlab-01.itx.pl/p2-project/p2backendv3/-/merge_requests/182</t>
  </si>
  <si>
    <t>1.1.28.3</t>
  </si>
  <si>
    <t>Refactor PandasAnalyticalService filtering by DistanceFilter</t>
  </si>
  <si>
    <t>Handle "level" property from the DistanceFilter, use proper columns for filtering</t>
  </si>
  <si>
    <t>Apr 26, 2021 12:27:10</t>
  </si>
  <si>
    <t>Apr 26, 2021 12:27:16</t>
  </si>
  <si>
    <t>PP-1044</t>
  </si>
  <si>
    <t>https://gitlab-01.itx.pl/p2-project/p2backendv3/-/merge_requests/178</t>
  </si>
  <si>
    <t>1.1.28.4</t>
  </si>
  <si>
    <t>Refactor SQLAnalyticalService filtering by DistanceFilter</t>
  </si>
  <si>
    <t>1.24</t>
  </si>
  <si>
    <t>May 31, 2021 07:02:13</t>
  </si>
  <si>
    <t>May 31, 2021 14:46:10</t>
  </si>
  <si>
    <t>PP-1045</t>
  </si>
  <si>
    <t>https://gitlab-01.itx.pl/p2-project/p2backendv3/-/merge_requests/340</t>
  </si>
  <si>
    <t>1.2</t>
  </si>
  <si>
    <t>caseLocationDetails endpoint</t>
  </si>
  <si>
    <t>For now we ignore the "state" output which is likely not used</t>
  </si>
  <si>
    <t>PP-248</t>
  </si>
  <si>
    <t>1.2.1</t>
  </si>
  <si>
    <t>implement extract_filters method</t>
  </si>
  <si>
    <t>The method takes CaseLocationOptionInputType as input, use already existing extract_filters method implementation for the nested types</t>
  </si>
  <si>
    <t>1.1.2 - 1.1.4</t>
  </si>
  <si>
    <t>March 17, 2021, 1:56 PM</t>
  </si>
  <si>
    <t>March 17, 2021, 6:32 PM</t>
  </si>
  <si>
    <t>PP-249</t>
  </si>
  <si>
    <t>https://gitlab-01.itx.pl/p2-project/p2backendv3/-/merge_requests/46</t>
  </si>
  <si>
    <t>1.2.2</t>
  </si>
  <si>
    <t>implement get_entity_counts method in PandasAnalyticalService</t>
  </si>
  <si>
    <t>use data frames provided in the examples, calculate statistics both for PACs and hospitals</t>
  </si>
  <si>
    <t>1.1.8, 1.2.1</t>
  </si>
  <si>
    <t>March 9, 2021, 4:58 PM</t>
  </si>
  <si>
    <t>March 12, 2021, 4:14PM</t>
  </si>
  <si>
    <t>PP-250</t>
  </si>
  <si>
    <t>https://gitlab-01.itx.pl/p2-project/p2backendv3/-/merge_requests/22</t>
  </si>
  <si>
    <t>1.2.3</t>
  </si>
  <si>
    <t>implement copy_location_details method</t>
  </si>
  <si>
    <t>March 15, 2021, 1:07 PM</t>
  </si>
  <si>
    <t>March 17, 2021, 3:59 PM</t>
  </si>
  <si>
    <t>PP-251</t>
  </si>
  <si>
    <t>https://gitlab-01.itx.pl/p2-project/p2backendv3/-/merge_requests/35</t>
  </si>
  <si>
    <t>1.2.4</t>
  </si>
  <si>
    <t>implement caseLocationDetails endpoint</t>
  </si>
  <si>
    <t>1.2.1 - 1.2.3</t>
  </si>
  <si>
    <t>March 19, 2021, 5:41 PM</t>
  </si>
  <si>
    <t>PP-252</t>
  </si>
  <si>
    <t>https://gitlab-01.itx.pl/p2-project/p2backendv3/-/merge_requests/60</t>
  </si>
  <si>
    <t>1.3</t>
  </si>
  <si>
    <t>caseLobCounts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</si>
  <si>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</si>
  <si>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PP-253</t>
  </si>
  <si>
    <t>Filters - LOB filters</t>
  </si>
  <si>
    <t>1.3.1</t>
  </si>
  <si>
    <t>implement get_lob_statistics in PandasAnalyticalService</t>
  </si>
  <si>
    <t>March 11, 2021, 5:22 PM</t>
  </si>
  <si>
    <t>March 11, 2021, 7:48 PM</t>
  </si>
  <si>
    <t>PP-254</t>
  </si>
  <si>
    <t>https://gitlab-01.itx.pl/p2-project/p2backendv3/-/merge_requests/21</t>
  </si>
  <si>
    <t>1.3.2</t>
  </si>
  <si>
    <t>implement copy_lob_statistics method</t>
  </si>
  <si>
    <t>PP-255</t>
  </si>
  <si>
    <t>1.3.3</t>
  </si>
  <si>
    <t>Implement caseLobCounts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</si>
  <si>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</si>
  <si>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1.3.1, 1.3.2</t>
  </si>
  <si>
    <t>PP-256</t>
  </si>
  <si>
    <t>1.4</t>
  </si>
  <si>
    <t>getAvailableYears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</si>
  <si>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</si>
  <si>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PP-257</t>
  </si>
  <si>
    <t>1.4.1</t>
  </si>
  <si>
    <t>Implement get_all_years method in PandasAnalitycalService</t>
  </si>
  <si>
    <t>March 12, 2021, 1:52 PM</t>
  </si>
  <si>
    <t>March 15, 2021, 11:25 AM</t>
  </si>
  <si>
    <t>PP-258</t>
  </si>
  <si>
    <t>https://gitlab-01.itx.pl/p2-project/p2backendv3/-/merge_requests/25</t>
  </si>
  <si>
    <t>1.4.2</t>
  </si>
  <si>
    <t>Implement get_row_range helper method for pandas DF</t>
  </si>
  <si>
    <t>March 15, 2021, 11:28 AM</t>
  </si>
  <si>
    <t>PP-259</t>
  </si>
  <si>
    <t>https://gitlab-01.itx.pl/p2-project/p2backendv3/-/merge_requests/26</t>
  </si>
  <si>
    <t>1.4.3</t>
  </si>
  <si>
    <t>Implement getAvailableYears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</si>
  <si>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</si>
  <si>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1.4.1, 1.4.2</t>
  </si>
  <si>
    <t>March 15, 2021, 11:29 AM</t>
  </si>
  <si>
    <t>PP-260</t>
  </si>
  <si>
    <t>https://gitlab-01.itx.pl/p2-project/p2backendv3/-/merge_requests/27</t>
  </si>
  <si>
    <t>1.5</t>
  </si>
  <si>
    <t>getDateTimeStatsForListOfYears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</si>
  <si>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</si>
  <si>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PP-261</t>
  </si>
  <si>
    <t>1.5.1</t>
  </si>
  <si>
    <t>implement get_quarterly_statistics method in PandasAnalyticalService</t>
  </si>
  <si>
    <t>March 11, 2021, 11:55 AM</t>
  </si>
  <si>
    <t>March 12, 2021, 6:17 PM</t>
  </si>
  <si>
    <t>PP-262</t>
  </si>
  <si>
    <t>https://gitlab-01.itx.pl/p2-project/p2backendv3/-/merge_requests/23</t>
  </si>
  <si>
    <t>1.5.2</t>
  </si>
  <si>
    <t>implement copy_quarterly_statistics method</t>
  </si>
  <si>
    <t>PP-263</t>
  </si>
  <si>
    <t>1.5.3</t>
  </si>
  <si>
    <t>implement getDateTimeStatsForListOfYears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</si>
  <si>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</si>
  <si>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1.5.1, 1.5.2</t>
  </si>
  <si>
    <t>PP-264</t>
  </si>
  <si>
    <t>1.5.4</t>
  </si>
  <si>
    <t>Handle None / empty year list as query argument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</si>
  <si>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</si>
  <si>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20, 2021, 5:42 PM</t>
  </si>
  <si>
    <t>May 21, 2021, 11:01 AM</t>
  </si>
  <si>
    <t>PP-1411</t>
  </si>
  <si>
    <t>-</t>
  </si>
  <si>
    <t>1.6</t>
  </si>
  <si>
    <t>implement filteredCareUnitTypes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</si>
  <si>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</si>
  <si>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PP-265</t>
  </si>
  <si>
    <t>1.6.1</t>
  </si>
  <si>
    <t>Implement get_careunit_statistics method in PandasAnalyticalService</t>
  </si>
  <si>
    <t>March 5, 2021, 3:33 PM</t>
  </si>
  <si>
    <t>March 10, 2021, 6:12 PM</t>
  </si>
  <si>
    <t>PP-285</t>
  </si>
  <si>
    <t>https://gitlab-01.itx.pl/p2-project/p2backendv3/-/merge_requests/18</t>
  </si>
  <si>
    <t>1.6.2</t>
  </si>
  <si>
    <t>Implement extract_careunit_statistics method</t>
  </si>
  <si>
    <t>PP-286</t>
  </si>
  <si>
    <t>1.6.3</t>
  </si>
  <si>
    <t>Implement filteredCareUnitTypes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</si>
  <si>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</si>
  <si>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1.6.1, 1.6.2</t>
  </si>
  <si>
    <t>March 9, 2021, 11:43 AM</t>
  </si>
  <si>
    <t>1.7</t>
  </si>
  <si>
    <t>implement getDatasetsInitialFilters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</si>
  <si>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</si>
  <si>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PP-288</t>
  </si>
  <si>
    <t>1.7.1</t>
  </si>
  <si>
    <t>Implement get_diagnose_statistics method in PandasAnalyticalService</t>
  </si>
  <si>
    <t>February 25, 2021, 2:55 PM</t>
  </si>
  <si>
    <t>March 4, 2021, 01:19 AM</t>
  </si>
  <si>
    <t>PP-289</t>
  </si>
  <si>
    <t>https://gitlab-01.itx.pl/p2-project/p2backendv3/-/merge_requests/12</t>
  </si>
  <si>
    <t>Added during sprint, due to earlier finish of research tasks.</t>
  </si>
  <si>
    <t>1.7.2</t>
  </si>
  <si>
    <t>implement copy_diagnose_statistics method</t>
  </si>
  <si>
    <t>March 1, 2021, 5:02 PM</t>
  </si>
  <si>
    <t>PP-290</t>
  </si>
  <si>
    <t>1.7.3</t>
  </si>
  <si>
    <t>implement getDatasetsInitialFilters endpoint</t>
  </si>
  <si>
    <t>use existing queries / methods to populate data in the requested fields</t>
  </si>
  <si>
    <t>1.3, 1.4, 1.5, 1.6</t>
  </si>
  <si>
    <t>March 1, 2021, 5:03 PM</t>
  </si>
  <si>
    <t>PP-291</t>
  </si>
  <si>
    <t>Added during sprint, due to earlier finish of research tasks. Task to be finished - dependencies have to be implemented later.</t>
  </si>
  <si>
    <t>1.8</t>
  </si>
  <si>
    <t>filteredCareUnits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</si>
  <si>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</si>
  <si>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PP-371</t>
  </si>
  <si>
    <t>1.8.3</t>
  </si>
  <si>
    <t>Implement format_careunits method</t>
  </si>
  <si>
    <t>April 8, 2021, 5:11 PM</t>
  </si>
  <si>
    <t>PP-375</t>
  </si>
  <si>
    <t>https://gitlab-01.itx.pl/p2-project/p2backendv3/-/merge_requests/115</t>
  </si>
  <si>
    <t>1.8.4</t>
  </si>
  <si>
    <t>Implement filteredCareUnits endpoint</t>
  </si>
  <si>
    <t>1.6, 1.8.3, 1.13</t>
  </si>
  <si>
    <t>April 8, 2021, 6:52 PM</t>
  </si>
  <si>
    <t>April 9, 2021, 3:44 PM</t>
  </si>
  <si>
    <t>PP-376</t>
  </si>
  <si>
    <t>https://gitlab-01.itx.pl/p2-project/p2backendv3/-/merge_requests/119</t>
  </si>
  <si>
    <t>1.8.5</t>
  </si>
  <si>
    <t>Handle undefined careUnit type in filteredCareUnits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</si>
  <si>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</si>
  <si>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Kamil C</t>
  </si>
  <si>
    <t>May 17, 2021, 4:05 PM</t>
  </si>
  <si>
    <t>May 17, 2021, 4:52 PM</t>
  </si>
  <si>
    <t>PP-1387</t>
  </si>
  <si>
    <t>https://gitlab-01.itx.pl/p2-project/p2backendv3/-/merge_requests/276</t>
  </si>
  <si>
    <t>1.9</t>
  </si>
  <si>
    <t>searchCareUnitAndDetail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</si>
  <si>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</si>
  <si>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PP-377</t>
  </si>
  <si>
    <t>1.9.1</t>
  </si>
  <si>
    <t>Implement make_hospital_node</t>
  </si>
  <si>
    <t>March 16, 2021, 5:07 PM</t>
  </si>
  <si>
    <t>March 17, 2021, 2:11 PM</t>
  </si>
  <si>
    <t>PP-378</t>
  </si>
  <si>
    <t>https://gitlab-01.itx.pl/p2-project/p2backendv3/-/merge_requests/44</t>
  </si>
  <si>
    <t>Added to sprint in Sprint 2</t>
  </si>
  <si>
    <t>1.9.2</t>
  </si>
  <si>
    <t>Implement make_entity_node</t>
  </si>
  <si>
    <t>PP-379</t>
  </si>
  <si>
    <t>1.9.3</t>
  </si>
  <si>
    <t>Handle result_set argument in the group_nodes method (inside PandasAnalyticalService)</t>
  </si>
  <si>
    <t>handle only SHORT and FULL GroupNodesResultSet values</t>
  </si>
  <si>
    <t>March 17, 2021, 5:44 PM</t>
  </si>
  <si>
    <t>March 17, 2021, 8:03 PM</t>
  </si>
  <si>
    <t>PP-380</t>
  </si>
  <si>
    <t>https://gitlab-01.itx.pl/p2-project/p2backendv3/-/merge_requests/47</t>
  </si>
  <si>
    <t>1.9.4</t>
  </si>
  <si>
    <t>Modify extract_node_statistics to extract full result</t>
  </si>
  <si>
    <t>extract 60-day readmission statistics when available</t>
  </si>
  <si>
    <t>March 22, 2021, 5:34 PM</t>
  </si>
  <si>
    <t>March 22, 2021, 4:16 PM</t>
  </si>
  <si>
    <t>PP-381</t>
  </si>
  <si>
    <t>https://gitlab-01.itx.pl/p2-project/p2backendv3/-/merge_requests/61</t>
  </si>
  <si>
    <t>Problem with actual time estimation, because of not updated jira</t>
  </si>
  <si>
    <t>1.9.5</t>
  </si>
  <si>
    <t>Implement get_careunit_details method</t>
  </si>
  <si>
    <t>1.1.15, 1.9.4</t>
  </si>
  <si>
    <t>March 22, 2021, 5:35 PM</t>
  </si>
  <si>
    <t>March 22, 2021, 7:43 AM</t>
  </si>
  <si>
    <t>PP-382</t>
  </si>
  <si>
    <t>https://gitlab-01.itx.pl/p2-project/p2backendv3/-/merge_requests/62</t>
  </si>
  <si>
    <t>1.9.6</t>
  </si>
  <si>
    <t>Implement get_entity_address in PandasAnalyticalService</t>
  </si>
  <si>
    <t>provide required datasets</t>
  </si>
  <si>
    <t>March 18, 2021, 8:14 AM</t>
  </si>
  <si>
    <t>March 19, 2021, 4:28 PM</t>
  </si>
  <si>
    <t>PP-383</t>
  </si>
  <si>
    <t>https://gitlab-01.itx.pl/p2-project/p2backendv3/-/merge_requests/58</t>
  </si>
  <si>
    <t>1.9.7</t>
  </si>
  <si>
    <t>Implement make_address method</t>
  </si>
  <si>
    <t>March 19, 2021, 4:55 PM</t>
  </si>
  <si>
    <t>March 19, 2021, 4:43PM</t>
  </si>
  <si>
    <t>PP-384</t>
  </si>
  <si>
    <t>https://gitlab-01.itx.pl/p2-project/p2backendv3/-/merge_requests/59</t>
  </si>
  <si>
    <t>1.9.8</t>
  </si>
  <si>
    <t>Implement get_entity_quality in PandasAnalyticalService</t>
  </si>
  <si>
    <t>Bartek</t>
  </si>
  <si>
    <t>March 31, 2021, 3:15 PM</t>
  </si>
  <si>
    <t>April 6, 2021, 8:52 AM</t>
  </si>
  <si>
    <t>PP-385</t>
  </si>
  <si>
    <t>https://gitlab-01.itx.pl/p2-project/p2backendv3/-/merge_requests/106</t>
  </si>
  <si>
    <t>Sprint 3, sprint 4</t>
  </si>
  <si>
    <t>1.9.9</t>
  </si>
  <si>
    <t>Implement make_quality method</t>
  </si>
  <si>
    <t>March 24, 2021, 2:00 PM</t>
  </si>
  <si>
    <t>March 24, 2021, 10:24 AM</t>
  </si>
  <si>
    <t>PP-386</t>
  </si>
  <si>
    <t>https://gitlab-01.itx.pl/p2-project/p2backendv3/-/merge_requests/70</t>
  </si>
  <si>
    <t>1.9.10</t>
  </si>
  <si>
    <t>Implement get_facility_details in PandasAnalyticalService</t>
  </si>
  <si>
    <t>April 6, 2021, 9:38 AM</t>
  </si>
  <si>
    <t>April 6, 2021, 2:29 PM</t>
  </si>
  <si>
    <t>PP-387</t>
  </si>
  <si>
    <t>https://gitlab-01.itx.pl/p2-project/p2backendv3/-/merge_requests/109</t>
  </si>
  <si>
    <t>Postponed from sprint 3 (lower priority)</t>
  </si>
  <si>
    <t>1.9.11</t>
  </si>
  <si>
    <t>Implement make_facility method</t>
  </si>
  <si>
    <t>March 24, 2021, 2:02 PM</t>
  </si>
  <si>
    <t>PP-388</t>
  </si>
  <si>
    <t>1.9.12</t>
  </si>
  <si>
    <t>Implement get_entity_staffing in PandasAnalyticalService</t>
  </si>
  <si>
    <t>March 23, 2021, 5:03 PM</t>
  </si>
  <si>
    <t>March 24, 2021, 10:31 AM</t>
  </si>
  <si>
    <t>PP-389</t>
  </si>
  <si>
    <t>https://gitlab-01.itx.pl/p2-project/p2backendv3/-/merge_requests/71</t>
  </si>
  <si>
    <t>1.9.13</t>
  </si>
  <si>
    <t>Implement make_staffing method</t>
  </si>
  <si>
    <t>PP-390</t>
  </si>
  <si>
    <t>1.9.14</t>
  </si>
  <si>
    <t>Implement searchCareUnitAndDetail endpoint</t>
  </si>
  <si>
    <t>1.9.1 - 1.9.13</t>
  </si>
  <si>
    <t>April 6, 2021, 3:10 PM</t>
  </si>
  <si>
    <t>April 22, 2021, 12:40 PM</t>
  </si>
  <si>
    <t>PP-391</t>
  </si>
  <si>
    <t>https://gitlab-01.itx.pl/p2-project/p2backendv3/-/merge_requests/167</t>
  </si>
  <si>
    <t>Postponed from sprint 3 (lower priority), Postponed from Sprint 4 due to Bartek unavailability</t>
  </si>
  <si>
    <t>1.10</t>
  </si>
  <si>
    <t>getDateTimesForYear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</si>
  <si>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</si>
  <si>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PP-392</t>
  </si>
  <si>
    <t>Filters - Time filters</t>
  </si>
  <si>
    <t>1.10.1</t>
  </si>
  <si>
    <t>Implement find_fiscal_quarters method in PandasAnalyticalService</t>
  </si>
  <si>
    <t>March 16, 2021, 11:54 AM</t>
  </si>
  <si>
    <t>March 17, 2021, 1:29 PM</t>
  </si>
  <si>
    <t>PP-393</t>
  </si>
  <si>
    <t>https://gitlab-01.itx.pl/p2-project/p2backendv3/-/merge_requests/33</t>
  </si>
  <si>
    <t>1.10.2</t>
  </si>
  <si>
    <t>Implement getDateTimesForYear endpoint</t>
  </si>
  <si>
    <t>PP-394</t>
  </si>
  <si>
    <t>1.11</t>
  </si>
  <si>
    <t>Benchmark Calculation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</si>
  <si>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</si>
  <si>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PP-395</t>
  </si>
  <si>
    <t>1.11.1</t>
  </si>
  <si>
    <t>Implement get_dataset_properties in the DatasetService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</si>
  <si>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DatasetService design</t>
    </r>
  </si>
  <si>
    <t>DM</t>
  </si>
  <si>
    <t>PP-396</t>
  </si>
  <si>
    <t>https://gitlab-01.itx.pl/p2-project/p2backendv3/-/merge_requests/73</t>
  </si>
  <si>
    <t>Done already together with 1.15.1</t>
  </si>
  <si>
    <t>1.11.2</t>
  </si>
  <si>
    <t>Implement set_dataset_properties in DatasetService</t>
  </si>
  <si>
    <t>PP-397</t>
  </si>
  <si>
    <t>1.11.3</t>
  </si>
  <si>
    <t>Implement find_datasets in DatasetService</t>
  </si>
  <si>
    <t>PP-398</t>
  </si>
  <si>
    <t>1.11.4</t>
  </si>
  <si>
    <t>Implement get_time_range in PandasAnalyticalService</t>
  </si>
  <si>
    <t>March 18, 2021, 12:36 PM</t>
  </si>
  <si>
    <t>March 19, 2021, 12:25 PM</t>
  </si>
  <si>
    <t>PP-399</t>
  </si>
  <si>
    <t>https://gitlab-01.itx.pl/p2-project/p2backendv3/-/merge_requests/50</t>
  </si>
  <si>
    <t>1.11.5</t>
  </si>
  <si>
    <t>Implement find_dataset_time_range</t>
  </si>
  <si>
    <t>use mock DatasetService for tests</t>
  </si>
  <si>
    <t>March 19, 2021, 11:36 AM</t>
  </si>
  <si>
    <t>March 22, 2021, 9:56 AM</t>
  </si>
  <si>
    <t>PP-400</t>
  </si>
  <si>
    <t>https://gitlab-01.itx.pl/p2-project/p2backendv3/-/merge_requests/55</t>
  </si>
  <si>
    <t>1.11.6</t>
  </si>
  <si>
    <t>Implement find_benchmark_datasets method</t>
  </si>
  <si>
    <t>1.11.4, 1.11.5</t>
  </si>
  <si>
    <t>March 22, 2021, 10:24 AM</t>
  </si>
  <si>
    <t>March 24, 2021, 4:18 PM</t>
  </si>
  <si>
    <t>PP-401</t>
  </si>
  <si>
    <t>https://gitlab-01.itx.pl/p2-project/p2backendv3/-/merge_requests/63</t>
  </si>
  <si>
    <r>
      <rPr>
        <sz val="10"/>
        <color theme="1"/>
        <rFont val="Arial"/>
      </rPr>
      <t xml:space="preserve">Require reimplementation due to misunderstanding of requirements: </t>
    </r>
    <r>
      <rPr>
        <u/>
        <sz val="10"/>
        <color rgb="FF1155CC"/>
        <rFont val="Arial"/>
      </rPr>
      <t>https://gitlab-01.itx.pl/p2-project/p2backendv3/-/merge_requests/63</t>
    </r>
    <r>
      <rPr>
        <sz val="10"/>
        <color theme="1"/>
        <rFont val="Arial"/>
      </rPr>
      <t xml:space="preserve"> </t>
    </r>
  </si>
  <si>
    <t>1.11.7</t>
  </si>
  <si>
    <t>Implement calculate_benchmark method in PandasAnalyticalService</t>
  </si>
  <si>
    <t>for now do not implement any special handling of AC_Entity / PAC_Entity nodes, do not handle packed nodes</t>
  </si>
  <si>
    <t>March 19, 2021, 6:26 PM</t>
  </si>
  <si>
    <t>April 9, 2021, 3:54 PM</t>
  </si>
  <si>
    <t>PP-402</t>
  </si>
  <si>
    <t>https://gitlab-01.itx.pl/p2-project/p2backendv3/-/merge_requests/120</t>
  </si>
  <si>
    <t>Delayed significantly due to COVID</t>
  </si>
  <si>
    <t>1.11.8</t>
  </si>
  <si>
    <t>Implement get_service_line in PandasAnalyticalService</t>
  </si>
  <si>
    <t>March 23, 2021, 9:49 AM</t>
  </si>
  <si>
    <t>March 24, 2021, 4:39 PM</t>
  </si>
  <si>
    <t>PP-403</t>
  </si>
  <si>
    <t>https://gitlab-01.itx.pl/p2-project/p2backendv3/-/merge_requests/67</t>
  </si>
  <si>
    <t>1.11.9</t>
  </si>
  <si>
    <t>Implement get_clinical_episode in PandasAnalyticalService</t>
  </si>
  <si>
    <t>March 23, 2021, 3:19 PM</t>
  </si>
  <si>
    <t>March 24, 2021, 4:23PM</t>
  </si>
  <si>
    <t>PP-404</t>
  </si>
  <si>
    <t>https://gitlab-01.itx.pl/p2-project/p2backendv3/-/merge_requests/68</t>
  </si>
  <si>
    <t>1.11.10</t>
  </si>
  <si>
    <t>Implement get_parent_node method</t>
  </si>
  <si>
    <t>1.11.8, 1.11.9</t>
  </si>
  <si>
    <t>March 24, 2021, 2:54 PM</t>
  </si>
  <si>
    <t>March 25, 2021, 11:27 PM</t>
  </si>
  <si>
    <t>PP-405</t>
  </si>
  <si>
    <t>https://gitlab-01.itx.pl/p2-project/p2backendv3/-/merge_requests/74</t>
  </si>
  <si>
    <t>1.11.11</t>
  </si>
  <si>
    <t>Handle parent nodes in calculate_benchmark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</si>
  <si>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</si>
  <si>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 09, 2021 15:17:28</t>
  </si>
  <si>
    <t>Apr 13, 2021 18:10:14</t>
  </si>
  <si>
    <t>PP-406</t>
  </si>
  <si>
    <t>https://gitlab-01.itx.pl/p2-project/p2backendv3/-/merge_requests/129</t>
  </si>
  <si>
    <t>April 9, 2021, 5:17 PM</t>
  </si>
  <si>
    <t>1.11.12</t>
  </si>
  <si>
    <t>Implement extract_time_range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</si>
  <si>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</si>
  <si>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24, 2021, 10:47 AM</t>
  </si>
  <si>
    <t>March 24, 2021, 4:00 PM</t>
  </si>
  <si>
    <t>PP-407</t>
  </si>
  <si>
    <t>https://gitlab-01.itx.pl/p2-project/p2backendv3/-/merge_requests/72</t>
  </si>
  <si>
    <t>1.11.13</t>
  </si>
  <si>
    <t>Implement make_filter (from time range)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</si>
  <si>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</si>
  <si>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PP-408</t>
  </si>
  <si>
    <t>1.11.14</t>
  </si>
  <si>
    <t>Extract benchmark_value in extract_relation_statistics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</si>
  <si>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</si>
  <si>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25, 2021, 9:55 AM</t>
  </si>
  <si>
    <t>PP-409</t>
  </si>
  <si>
    <t>https://gitlab-01.itx.pl/p2-project/p2backendv3/-/merge_requests/78</t>
  </si>
  <si>
    <t>1.11.15</t>
  </si>
  <si>
    <t>Handle benchmark future argument in CaseSummaryQueryRunner</t>
  </si>
  <si>
    <t>April 8, 2021, 11:26 AM</t>
  </si>
  <si>
    <t>April 9, 2021, 5:47 PM</t>
  </si>
  <si>
    <t>PP-410</t>
  </si>
  <si>
    <t>https://gitlab-01.itx.pl/p2-project/p2backendv3/-/merge_requests/122</t>
  </si>
  <si>
    <t>1.11.16</t>
  </si>
  <si>
    <t>Integrate benchmark calculations with the caseSummaryCollection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</si>
  <si>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</si>
  <si>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1.11.4 - 1.11.15</t>
  </si>
  <si>
    <t>April 16, 2021, 9:47 AM</t>
  </si>
  <si>
    <t>April 20, 2021, 2:20 PM</t>
  </si>
  <si>
    <t>PP-411</t>
  </si>
  <si>
    <t>https://gitlab-01.itx.pl/p2-project/p2backendv3/-/merge_requests/154</t>
  </si>
  <si>
    <t>Started in sprint 4</t>
  </si>
  <si>
    <t>1.11.17</t>
  </si>
  <si>
    <t>Implement handling of packed nodes in calculate_benchmark (use decompose_packed_nodes decorator)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</si>
  <si>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implement a unit test for this use case</t>
    </r>
  </si>
  <si>
    <t>1.14.7, 1.14.11</t>
  </si>
  <si>
    <t>April 21, 2021, 4:01 PM</t>
  </si>
  <si>
    <t>PP-503</t>
  </si>
  <si>
    <t>https://gitlab-01.itx.pl/p2-project/p2backendv3/-/merge_requests/162</t>
  </si>
  <si>
    <t>1.11.18</t>
  </si>
  <si>
    <t>Add source / destination to CaseSummaryType in format_relation_statistics</t>
  </si>
  <si>
    <t>fix extract_relation_statistics to populate lhs_node and rhs_node in RelationStatistics, then use those members to populate CaseSummaryType in format_relation_statistics</t>
  </si>
  <si>
    <t>April 14, 2021, 5:20 PM</t>
  </si>
  <si>
    <t>April 14, 2021, 5:56 PM</t>
  </si>
  <si>
    <t>PP-704</t>
  </si>
  <si>
    <t>https://gitlab-01.itx.pl/p2-project/p2backendv3/-/merge_requests/134</t>
  </si>
  <si>
    <t xml:space="preserve"> Added to sprint in Sprint 4</t>
  </si>
  <si>
    <t>1.11.19</t>
  </si>
  <si>
    <t>Implement percentile calculation rules for calculate_benchmark in PandasAnalyticalService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</si>
  <si>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</si>
  <si>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25, 2021, 8:12 AM</t>
  </si>
  <si>
    <t>June 9, 2021, 8:53 AM</t>
  </si>
  <si>
    <t>PP-1452</t>
  </si>
  <si>
    <t>https://gitlab-01.itx.pl/p2-project/p2backendv3/-/merge_requests/388</t>
  </si>
  <si>
    <t>1.11.20</t>
  </si>
  <si>
    <t>Implement percentile calculation rules for calculate_benchmark in SQLAnalyticalService</t>
  </si>
  <si>
    <t>see pandas implementation for example</t>
  </si>
  <si>
    <t>PP-1453</t>
  </si>
  <si>
    <t>Merged together with 1.11.19</t>
  </si>
  <si>
    <t>1.11.21</t>
  </si>
  <si>
    <t>Implement extract_benchmark_filters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</si>
  <si>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</si>
  <si>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9, 2021, 10:46 AM</t>
  </si>
  <si>
    <t>June 9, 2021, 10:47 AM</t>
  </si>
  <si>
    <t>PP-1550</t>
  </si>
  <si>
    <t>https://gitlab-01.itx.pl/p2-project/p2backendv3/-/merge_requests/390</t>
  </si>
  <si>
    <t>1.11.22</t>
  </si>
  <si>
    <t>Integrate benchmark calculations with the caseSummaryCollectionMapView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</si>
  <si>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</si>
  <si>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9, 2021, 11:35 AM</t>
  </si>
  <si>
    <t>PP-1551</t>
  </si>
  <si>
    <t>https://gitlab-01.itx.pl/p2-project/p2backendv3/-/merge_requests/392</t>
  </si>
  <si>
    <t>1.11.23</t>
  </si>
  <si>
    <t>Implement prepare_service_line_rule_filters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</si>
  <si>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</si>
  <si>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8, 2021, 2:27 PM</t>
  </si>
  <si>
    <t>June 8, 2021, 2:31 PM</t>
  </si>
  <si>
    <t>PP-1552</t>
  </si>
  <si>
    <t>https://gitlab-01.itx.pl/p2-project/p2backendv3/-/merge_requests/385</t>
  </si>
  <si>
    <t>1.11.24</t>
  </si>
  <si>
    <t>Integrate 5-service lines rule for benchmark calculation with the caseSummaryCollectionMapView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</si>
  <si>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</si>
  <si>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1.11.22, 1.11.23</t>
  </si>
  <si>
    <t>June 9, 2021, 11:51 AM</t>
  </si>
  <si>
    <t>PP-1553</t>
  </si>
  <si>
    <t>https://gitlab-01.itx.pl/p2-project/p2backendv3/-/merge_requests/393</t>
  </si>
  <si>
    <t>1.12</t>
  </si>
  <si>
    <t>Node Expand and Collapse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</si>
  <si>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</si>
  <si>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PP-460</t>
  </si>
  <si>
    <t>Visualization Navigation</t>
  </si>
  <si>
    <t>1.12.1</t>
  </si>
  <si>
    <t>Implement extract_action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</si>
  <si>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</si>
  <si>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6, 2021, 3:21 PM</t>
  </si>
  <si>
    <t>PP-461</t>
  </si>
  <si>
    <t>https://gitlab-01.itx.pl/p2-project/p2backendv3/-/merge_requests/110</t>
  </si>
  <si>
    <t>Moved from Sprint 5</t>
  </si>
  <si>
    <t>1.12.2</t>
  </si>
  <si>
    <t>Implement make_filter_from_node method</t>
  </si>
  <si>
    <r>
      <rPr>
        <strike/>
        <sz val="10"/>
        <color theme="1"/>
        <rFont val="Arial"/>
      </rPr>
      <t xml:space="preserve">see </t>
    </r>
    <r>
      <rPr>
        <strike/>
        <sz val="10"/>
        <color rgb="FF1155CC"/>
        <rFont val="Arial"/>
      </rPr>
      <t>design</t>
    </r>
  </si>
  <si>
    <t>1.1.7, 1.1.21 - 1.1.23</t>
  </si>
  <si>
    <t>PP-462</t>
  </si>
  <si>
    <t>Abandoned - method already exists.</t>
  </si>
  <si>
    <t>1.12.3</t>
  </si>
  <si>
    <t>Implement extract_filters method</t>
  </si>
  <si>
    <t>extracting filters from list of actions</t>
  </si>
  <si>
    <t>1.12.1, 1.12.2</t>
  </si>
  <si>
    <t>April 6, 2021, 3:45 PM</t>
  </si>
  <si>
    <t>April 20, 2021, 9:32 AM</t>
  </si>
  <si>
    <t>PP-463</t>
  </si>
  <si>
    <t>https://gitlab-01.itx.pl/p2-project/p2backendv3/-/merge_requests/146</t>
  </si>
  <si>
    <t>1.12.4</t>
  </si>
  <si>
    <t>Integrate expand / collapse functionality with the caseSummaryCollection query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</si>
  <si>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</si>
  <si>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1.1, 1.12.1 - 1.12.3</t>
  </si>
  <si>
    <t>April 7, 2021, 7:52 PM</t>
  </si>
  <si>
    <t>PP-464</t>
  </si>
  <si>
    <t>1.13</t>
  </si>
  <si>
    <t>find_child_nodes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</si>
  <si>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</si>
  <si>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PP-465</t>
  </si>
  <si>
    <t>1.13.1</t>
  </si>
  <si>
    <t>Implement get_child_node_columns method</t>
  </si>
  <si>
    <t>March 17, 2021, 6:53 PM</t>
  </si>
  <si>
    <t>March 18, 2021, 12:32 PM</t>
  </si>
  <si>
    <t>PP-454</t>
  </si>
  <si>
    <t>https://gitlab-01.itx.pl/p2-project/p2backendv3/-/merge_requests/48</t>
  </si>
  <si>
    <t>1.13.2</t>
  </si>
  <si>
    <t>Implement find_child_nodes method in PandasAnalyticalService, for now without sorting</t>
  </si>
  <si>
    <t>implement first version without sorting or handing other options (dry_run, pagination, match_prefix)</t>
  </si>
  <si>
    <t>1.13.1, 1.9.1</t>
  </si>
  <si>
    <t>March 18, 2021, 1:52 PM</t>
  </si>
  <si>
    <t>March 18, 2021, 8:25 PM</t>
  </si>
  <si>
    <t>PP-455</t>
  </si>
  <si>
    <t>https://gitlab-01.itx.pl/p2-project/p2backendv3/-/merge_requests/52</t>
  </si>
  <si>
    <t>1.13.3</t>
  </si>
  <si>
    <t>Handle sorting by case_count in find_child_nodes, add case_count property in Node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</si>
  <si>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also set case_count property in returned nodes, for now we can allow only sorting by 1 sort criteria</t>
    </r>
  </si>
  <si>
    <t>March 18, 2021, 7:36 PM</t>
  </si>
  <si>
    <t>March 19, 2021, 12:10 PM</t>
  </si>
  <si>
    <t>PP-456</t>
  </si>
  <si>
    <t>https://gitlab-01.itx.pl/p2-project/p2backendv3/-/merge_requests/53</t>
  </si>
  <si>
    <t>1.13.4</t>
  </si>
  <si>
    <t>Handle sorting by options 2 - 7 in find_child_nodes</t>
  </si>
  <si>
    <t>also handle sorting by multiple columns</t>
  </si>
  <si>
    <t>March 22, 2021, 10:20 AM</t>
  </si>
  <si>
    <t>March 23, 2021, 11:17 AM</t>
  </si>
  <si>
    <t>PP-466</t>
  </si>
  <si>
    <t>https://gitlab-01.itx.pl/p2-project/p2backendv3/-/merge_requests/64</t>
  </si>
  <si>
    <t>1.13.5</t>
  </si>
  <si>
    <t>Handle sorting by rating in find_child_nodes</t>
  </si>
  <si>
    <t>March 31, 2021, 5:17 PM</t>
  </si>
  <si>
    <t>March 31, 2021, 6:40 PM</t>
  </si>
  <si>
    <t>PP-467</t>
  </si>
  <si>
    <t>https://gitlab-01.itx.pl/p2-project/p2backendv3/-/merge_requests/98</t>
  </si>
  <si>
    <t>1.13.6</t>
  </si>
  <si>
    <t>Handle sorting by name in find_child_nodes</t>
  </si>
  <si>
    <t>March 23, 2021, 11:20 AM</t>
  </si>
  <si>
    <t>March 23, 2021, 12:22AM</t>
  </si>
  <si>
    <t>PP-468</t>
  </si>
  <si>
    <r>
      <rPr>
        <sz val="10"/>
        <color theme="1"/>
        <rFont val="Arial"/>
      </rPr>
      <t xml:space="preserve">https://gitlab-01.itx.pl/p2-project/p2backendv3/-/merge_requests/65, </t>
    </r>
    <r>
      <rPr>
        <u/>
        <sz val="10"/>
        <color rgb="FF1155CC"/>
        <rFont val="Arial"/>
      </rPr>
      <t>https://gitlab-01.itx.pl/p2-project/p2backendv3/-/merge_requests/69</t>
    </r>
  </si>
  <si>
    <t>Planned in Sprint 4</t>
  </si>
  <si>
    <t>1.13.7</t>
  </si>
  <si>
    <t>Handle pagination argument</t>
  </si>
  <si>
    <t>Limit results to a specific page only</t>
  </si>
  <si>
    <t>March 29, 2021, 3:28 PM</t>
  </si>
  <si>
    <t>March 29, 2021, 4:20 PM</t>
  </si>
  <si>
    <t>PP-469</t>
  </si>
  <si>
    <t>https://gitlab-01.itx.pl/p2-project/p2backendv3/-/merge_requests/90</t>
  </si>
  <si>
    <t>1.13.8</t>
  </si>
  <si>
    <t>Handle match_prefix argument</t>
  </si>
  <si>
    <t>March 29, 2021, 12:34 PM</t>
  </si>
  <si>
    <t>March 29, 2021, 1:22 PM</t>
  </si>
  <si>
    <t>PP-470</t>
  </si>
  <si>
    <t>https://gitlab-01.itx.pl/p2-project/p2backendv3/-/merge_requests/88</t>
  </si>
  <si>
    <t>1.13.9</t>
  </si>
  <si>
    <t>Handle dry_run option</t>
  </si>
  <si>
    <t>return int when dry_run = True</t>
  </si>
  <si>
    <t>April 1, 2021, 12:31 PM</t>
  </si>
  <si>
    <t>April 1, 2021, 2:07 PM</t>
  </si>
  <si>
    <t>PP-471</t>
  </si>
  <si>
    <t>https://gitlab-01.itx.pl/p2-project/p2backendv3/-/merge_requests/102</t>
  </si>
  <si>
    <t>1.14</t>
  </si>
  <si>
    <t>Sorting and Pagination of Nodes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</si>
  <si>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</si>
  <si>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PP-472</t>
  </si>
  <si>
    <t>1.14.1</t>
  </si>
  <si>
    <t>Implement extract_sort_criteria method</t>
  </si>
  <si>
    <t>March 25, 2021, 4:42 PM</t>
  </si>
  <si>
    <t>March 26, 2021, 1:00 PM</t>
  </si>
  <si>
    <t>PP-473</t>
  </si>
  <si>
    <t>https://gitlab-01.itx.pl/p2-project/p2backendv3/-/merge_requests/82</t>
  </si>
  <si>
    <t>1.14.2</t>
  </si>
  <si>
    <t>Implement pack_nodes method, add is_packed() and unpack() methods to Node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</si>
  <si>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check performance for ~40k nodes</t>
    </r>
  </si>
  <si>
    <t>March 25, 2021, 12:45 PM</t>
  </si>
  <si>
    <t>March 26, 2021, 9:20 AM</t>
  </si>
  <si>
    <t>PP-474</t>
  </si>
  <si>
    <t>https://gitlab-01.itx.pl/p2-project/p2backendv3/-/merge_requests/79</t>
  </si>
  <si>
    <t>1.14.3</t>
  </si>
  <si>
    <t>Implement extract_pagination method</t>
  </si>
  <si>
    <t>March 26, 2021, 1:07 PM</t>
  </si>
  <si>
    <t>March 26, 2021, 3:16 PM</t>
  </si>
  <si>
    <t>PP-475</t>
  </si>
  <si>
    <t>https://gitlab-01.itx.pl/p2-project/p2backendv3/-/merge_requests/83</t>
  </si>
  <si>
    <t>1.14.4</t>
  </si>
  <si>
    <t>Implement get_graph_orientation method</t>
  </si>
  <si>
    <t>March 26, 2021, 5:53 PM</t>
  </si>
  <si>
    <t>March 29, 2021, 9:17 AM</t>
  </si>
  <si>
    <t>PP-476</t>
  </si>
  <si>
    <t>https://gitlab-01.itx.pl/p2-project/p2backendv3/-/merge_requests/86</t>
  </si>
  <si>
    <t>1.14.5</t>
  </si>
  <si>
    <t>Implement extract_graph_pagination method</t>
  </si>
  <si>
    <t>1.14.3, 1.14.4</t>
  </si>
  <si>
    <t>March 29, 2021, 10:14 AM</t>
  </si>
  <si>
    <t>March 29, 2021, 1:29 PM</t>
  </si>
  <si>
    <t>PP-477</t>
  </si>
  <si>
    <t>https://gitlab-01.itx.pl/p2-project/p2backendv3/-/merge_requests/89</t>
  </si>
  <si>
    <t>1.14.6</t>
  </si>
  <si>
    <t>Update group_nodes method in PandasAnalyticalService to allow a single packed node on either side (and up to 2 pack nodes in total)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</si>
  <si>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</si>
  <si>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March 26, 2021, 9:22 AM</t>
  </si>
  <si>
    <t>April 2, 2021, 5:27 PM</t>
  </si>
  <si>
    <t>PP-478</t>
  </si>
  <si>
    <t>https://gitlab-01.itx.pl/p2-project/p2backendv3/-/merge_requests/105</t>
  </si>
  <si>
    <t>1.14.11</t>
  </si>
  <si>
    <t>Handle single packed node on each side in calculate_benchmark method</t>
  </si>
  <si>
    <t>see also 1.14.6</t>
  </si>
  <si>
    <t>1.11.7, 1.14.6</t>
  </si>
  <si>
    <t>April 16, 2021, 2:51 PM</t>
  </si>
  <si>
    <t>April 19, 2021, 7:02 PM</t>
  </si>
  <si>
    <t>PP-504</t>
  </si>
  <si>
    <t>https://gitlab-01.itx.pl/p2-project/p2backendv3/-/merge_requests/150</t>
  </si>
  <si>
    <t>Postponed, due to bug fixing: PP-1003</t>
  </si>
  <si>
    <t>1.14.7</t>
  </si>
  <si>
    <t>Implement decompose_packed_nodes decorator</t>
  </si>
  <si>
    <r>
      <rPr>
        <sz val="10"/>
        <color theme="1"/>
        <rFont val="Arial"/>
      </rPr>
      <t xml:space="preserve">Apply decorator to all group_nodes implementations (see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), make sure to run queries in parallel</t>
    </r>
  </si>
  <si>
    <t>March 29, 2021, 3:01 PM</t>
  </si>
  <si>
    <t>April 6, 2021, 1:01 PM</t>
  </si>
  <si>
    <t>PP-479</t>
  </si>
  <si>
    <t>https://gitlab-01.itx.pl/p2-project/p2backendv3/-/merge_requests/92</t>
  </si>
  <si>
    <t>1.14.8</t>
  </si>
  <si>
    <t>Refactor make_abstract_graph_query to use find_child_nodes method</t>
  </si>
  <si>
    <r>
      <rPr>
        <sz val="10"/>
        <color theme="1"/>
        <rFont val="Arial"/>
      </rPr>
      <t xml:space="preserve">pass sorting criteria, see </t>
    </r>
    <r>
      <rPr>
        <u/>
        <sz val="10"/>
        <color rgb="FF1155CC"/>
        <rFont val="Arial"/>
      </rPr>
      <t>updated design</t>
    </r>
    <r>
      <rPr>
        <sz val="10"/>
        <color theme="1"/>
        <rFont val="Arial"/>
      </rPr>
      <t>, make sure to run lhs/rhs queries in parallel</t>
    </r>
  </si>
  <si>
    <t>1.1.10, 1.13.3, 1.14.1</t>
  </si>
  <si>
    <t>April 7, 2021, 3:41 PM</t>
  </si>
  <si>
    <t>April 9, 2021, 1:28 PM</t>
  </si>
  <si>
    <t>PP-480</t>
  </si>
  <si>
    <t>https://gitlab-01.itx.pl/p2-project/p2backendv3/-/merge_requests/118</t>
  </si>
  <si>
    <t>1.14.9</t>
  </si>
  <si>
    <t>Refactor AbstractGraphModel class and make_abstract_graph_model method to reflect design</t>
  </si>
  <si>
    <r>
      <rPr>
        <sz val="10"/>
        <color theme="1"/>
        <rFont val="Arial"/>
      </rPr>
      <t xml:space="preserve">make sure to pack nodes according to rules, see </t>
    </r>
    <r>
      <rPr>
        <u/>
        <sz val="10"/>
        <color rgb="FF1155CC"/>
        <rFont val="Arial"/>
      </rPr>
      <t>design</t>
    </r>
  </si>
  <si>
    <t>1.14.1 - 1.14.5</t>
  </si>
  <si>
    <t>March 29, 2021, 2:21 PM</t>
  </si>
  <si>
    <t>March 31, 2021, 6:16 PM</t>
  </si>
  <si>
    <t>PP-481</t>
  </si>
  <si>
    <t>https://gitlab-01.itx.pl/p2-project/p2backendv3/-/merge_requests/97</t>
  </si>
  <si>
    <t>1.14.12</t>
  </si>
  <si>
    <t>Implement make_abstract_graph_model special case to handle pagination (0,0)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</si>
  <si>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</si>
  <si>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6, 2021, 10:02 AM</t>
  </si>
  <si>
    <t>April 6, 2021, 11:58 AM</t>
  </si>
  <si>
    <t>PP-623</t>
  </si>
  <si>
    <t>https://gitlab-01.itx.pl/p2-project/p2backendv3/-/merge_requests/108</t>
  </si>
  <si>
    <t>1.14.10</t>
  </si>
  <si>
    <t>Update caseSummaryCollection endpoint to handle sorting and pagination</t>
  </si>
  <si>
    <t>make sure sorting and pagination rules are processed, add unit tests for this functionality</t>
  </si>
  <si>
    <t>1.14.1 - 1.14.9</t>
  </si>
  <si>
    <t>April 20, 2021, 5:01 PM</t>
  </si>
  <si>
    <t>April 21, 2021, 10:30 AM</t>
  </si>
  <si>
    <t>PP-482</t>
  </si>
  <si>
    <t>https://gitlab-01.itx.pl/p2-project/p2backendv3/-/merge_requests/156</t>
  </si>
  <si>
    <t>Postponed from Sprint 4</t>
  </si>
  <si>
    <t>1.14.13</t>
  </si>
  <si>
    <t>Update extract_node_statistics to handle packed nodes</t>
  </si>
  <si>
    <t>update method to set rating = None for packed nodes, update failing tests</t>
  </si>
  <si>
    <t>April 23, 2021, 8:19 AM</t>
  </si>
  <si>
    <t>April 23, 2021, 10:19 AM</t>
  </si>
  <si>
    <t>PP-1302</t>
  </si>
  <si>
    <t>https://gitlab-01.itx.pl/p2-project/p2backendv3/-/merge_requests/172</t>
  </si>
  <si>
    <t>1.15</t>
  </si>
  <si>
    <t>allDatasets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</si>
  <si>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</si>
  <si>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PP-483</t>
  </si>
  <si>
    <t>Dataset upload and management</t>
  </si>
  <si>
    <t>1.15.1</t>
  </si>
  <si>
    <t>define the DatasetDetails class</t>
  </si>
  <si>
    <t>March 24, 2021, 5:51 PM</t>
  </si>
  <si>
    <t>March 24, 2021, 6:08 PM</t>
  </si>
  <si>
    <t>PP-505</t>
  </si>
  <si>
    <t>1.15.2</t>
  </si>
  <si>
    <t>Implement get_all_datasets method in the DatasetService class</t>
  </si>
  <si>
    <t>order by upload_time descending</t>
  </si>
  <si>
    <t>April 14, 2021, 12:02 PM</t>
  </si>
  <si>
    <t>April 16, 2021, 8:47 AM</t>
  </si>
  <si>
    <t>PP-484</t>
  </si>
  <si>
    <t>https://gitlab-01.itx.pl/p2-project/p2backendv3/-/merge_requests/139</t>
  </si>
  <si>
    <t>1.15.3</t>
  </si>
  <si>
    <t>Implement format_all_datasets_response method</t>
  </si>
  <si>
    <t>March 25, 2021, 5:16 PM</t>
  </si>
  <si>
    <t>March 25, 2021, 7:42 PM</t>
  </si>
  <si>
    <t>PP-506</t>
  </si>
  <si>
    <t>https://gitlab-01.itx.pl/p2-project/p2backendv3/-/merge_requests/80</t>
  </si>
  <si>
    <t>1.15.4</t>
  </si>
  <si>
    <t>Implement DummyDatasetService</t>
  </si>
  <si>
    <t>This is to run P2 application without the actual DM implementation yet, do not implement any unit tests for this class</t>
  </si>
  <si>
    <t>March 25, 2021, 11:22 AM</t>
  </si>
  <si>
    <t>March 25, 2021, 3:22 PM</t>
  </si>
  <si>
    <t>PP-518</t>
  </si>
  <si>
    <t>https://gitlab-01.itx.pl/p2-project/p2backendv3/-/merge_requests/76</t>
  </si>
  <si>
    <t>1.15.5</t>
  </si>
  <si>
    <t>Implement allDatasets endpoint</t>
  </si>
  <si>
    <t>use DummyDatasetService for now</t>
  </si>
  <si>
    <t>1.15.3, 1.15.4</t>
  </si>
  <si>
    <t>March 26, 2021, 11:43 AM</t>
  </si>
  <si>
    <t>March 26, 2021, 4:41 PM</t>
  </si>
  <si>
    <t>PP-507</t>
  </si>
  <si>
    <t>https://gitlab-01.itx.pl/p2-project/p2backendv3/-/merge_requests/85</t>
  </si>
  <si>
    <t>1.16</t>
  </si>
  <si>
    <t>getLdsDatasetsIds endpoint</t>
  </si>
  <si>
    <t>see design</t>
  </si>
  <si>
    <t>PP-508</t>
  </si>
  <si>
    <t>1.16.1</t>
  </si>
  <si>
    <t>Implement getLDSDatasetsIDs endpoint</t>
  </si>
  <si>
    <t>use mock DatasetService for now</t>
  </si>
  <si>
    <t>March 29, 2021, 10:23 AM</t>
  </si>
  <si>
    <t>March 29, 2021, 11:14 AM</t>
  </si>
  <si>
    <t>PP-509</t>
  </si>
  <si>
    <t>https://gitlab-01.itx.pl/p2-project/p2backendv3/-/merge_requests/87</t>
  </si>
  <si>
    <t>1.17</t>
  </si>
  <si>
    <t>dataset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</si>
  <si>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</si>
  <si>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PP-510</t>
  </si>
  <si>
    <t>1.17.1</t>
  </si>
  <si>
    <t>Implement get_datasets method in DatasetService</t>
  </si>
  <si>
    <t>PP-511</t>
  </si>
  <si>
    <t>Moved from Sprint 5, done together with 1.15.2</t>
  </si>
  <si>
    <t>1.17.2</t>
  </si>
  <si>
    <t>Implement get_pipeline_statistics method in DatasetService</t>
  </si>
  <si>
    <t>connect to the Pipeline Server</t>
  </si>
  <si>
    <t>O2Grouper</t>
  </si>
  <si>
    <t>May 25, 2021 11:48:02</t>
  </si>
  <si>
    <t>May 27, 2021 05:54:50</t>
  </si>
  <si>
    <t>PP-512</t>
  </si>
  <si>
    <t>https://gitlab-01.itx.pl/p2-project/p2backendv3/-/merge_requests/320</t>
  </si>
  <si>
    <t>1.17.3</t>
  </si>
  <si>
    <t>Implement dataset endpoint</t>
  </si>
  <si>
    <t>1.17.1, 1.17.2</t>
  </si>
  <si>
    <t>May 26, 2021 11:02:02</t>
  </si>
  <si>
    <t>May 27, 2021 11:03:57</t>
  </si>
  <si>
    <t>PP-513</t>
  </si>
  <si>
    <t>https://gitlab-01.itx.pl/p2-project/p2backendv3/-/merge_requests/323</t>
  </si>
  <si>
    <t>1.18</t>
  </si>
  <si>
    <t>caseStatistics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</si>
  <si>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</si>
  <si>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PP-514</t>
  </si>
  <si>
    <t>1.18.1</t>
  </si>
  <si>
    <t>Implement get_case_statistics in PandasAnalyticalService</t>
  </si>
  <si>
    <t>Handle sorting and limitation of results</t>
  </si>
  <si>
    <t>April 9, 2021, 4:01 PM</t>
  </si>
  <si>
    <t>April 19, 2021, 2:48 PM</t>
  </si>
  <si>
    <t>PP-519</t>
  </si>
  <si>
    <t>https://gitlab-01.itx.pl/p2-project/p2backendv3/-/merge_requests/147</t>
  </si>
  <si>
    <t>Started in Sprint 4</t>
  </si>
  <si>
    <t>1.18.2</t>
  </si>
  <si>
    <t>Implement get_serviceline_benchmarks in PandasAnalyticalService</t>
  </si>
  <si>
    <t>similar to 1.19.2</t>
  </si>
  <si>
    <t>Apr 13, 2021 09:16:40</t>
  </si>
  <si>
    <t>Apr 15, 2021 06:14:18</t>
  </si>
  <si>
    <t>PP-520</t>
  </si>
  <si>
    <t>https://gitlab-01.itx.pl/p2-project/p2backendv3/-/merge_requests/135</t>
  </si>
  <si>
    <t>1.18.3</t>
  </si>
  <si>
    <t>Implement join_serviceline_benchmarks</t>
  </si>
  <si>
    <t>similar to 1.19.3</t>
  </si>
  <si>
    <t>April 12, 2021, 1:20 PM</t>
  </si>
  <si>
    <t>April 12, 2021, 1:21 PM</t>
  </si>
  <si>
    <t>PP-521</t>
  </si>
  <si>
    <t>https://gitlab-01.itx.pl/p2-project/p2backendv3/-/merge_requests/126</t>
  </si>
  <si>
    <t>1.18.4</t>
  </si>
  <si>
    <t>Implement format_case_statistics</t>
  </si>
  <si>
    <t>Prepare synthetic data frames for unit tests (without and with benchmark values)</t>
  </si>
  <si>
    <t>April 12, 2021, 4:55 PM</t>
  </si>
  <si>
    <t>PP-522</t>
  </si>
  <si>
    <t>https://gitlab-01.itx.pl/p2-project/p2backendv3/-/merge_requests/127</t>
  </si>
  <si>
    <t>1.18.5</t>
  </si>
  <si>
    <t>Implement caseStatistics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</si>
  <si>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run queries in parallel</t>
    </r>
  </si>
  <si>
    <t>1.18.1 - 1.18.4, 1.21</t>
  </si>
  <si>
    <t>April 20, 2021, 11:06 AM</t>
  </si>
  <si>
    <t>April 21, 2021, 4:13 PM</t>
  </si>
  <si>
    <t>PP-523</t>
  </si>
  <si>
    <t>https://gitlab-01.itx.pl/p2-project/p2backendv3/-/merge_requests/159</t>
  </si>
  <si>
    <t>1.19</t>
  </si>
  <si>
    <t>caseSummaryCollectionMapView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</si>
  <si>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</si>
  <si>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PP-515</t>
  </si>
  <si>
    <t>1.19.1</t>
  </si>
  <si>
    <t>Implement get_map_view_entity_statistics in PandasAnalyticalService</t>
  </si>
  <si>
    <t>April 14, 2021, 6:14 PM</t>
  </si>
  <si>
    <t>April 19, 2021, 1:45 PM</t>
  </si>
  <si>
    <t>PP-524</t>
  </si>
  <si>
    <t>https://gitlab-01.itx.pl/p2-project/p2backendv3/-/merge_requests/148</t>
  </si>
  <si>
    <t>1.19.2</t>
  </si>
  <si>
    <t>Implement get_careunit_benchmarks in PandasAnalyticalService</t>
  </si>
  <si>
    <t>April 20, 2021, 2:33 PM</t>
  </si>
  <si>
    <t>April 21, 2021, 5:02 PM</t>
  </si>
  <si>
    <t>PP-525</t>
  </si>
  <si>
    <t>https://gitlab-01.itx.pl/p2-project/p2backendv3/-/merge_requests/161</t>
  </si>
  <si>
    <t>1.19.3</t>
  </si>
  <si>
    <t>Implement join_careunit_benchmarks</t>
  </si>
  <si>
    <t>Prepare sythetic data frames for the unit test</t>
  </si>
  <si>
    <t>Kamil C, Manoj</t>
  </si>
  <si>
    <t>April 14, 2021, 5:14 PM</t>
  </si>
  <si>
    <t>April 15, 2021, 2:36 PM</t>
  </si>
  <si>
    <t>PP-526</t>
  </si>
  <si>
    <r>
      <rPr>
        <u/>
        <sz val="10"/>
        <color rgb="FF000000"/>
        <rFont val="Arial"/>
      </rPr>
      <t>https://gitlab-01.itx.pl/p2-project/p2backendv3/-/merge_requests/168</t>
    </r>
    <r>
      <rPr>
        <sz val="10"/>
        <color theme="1"/>
        <rFont val="Arial"/>
      </rPr>
      <t xml:space="preserve"> </t>
    </r>
    <r>
      <rPr>
        <u/>
        <sz val="10"/>
        <color rgb="FF1155CC"/>
        <rFont val="Arial"/>
      </rPr>
      <t>https://gitlab-01.itx.pl/p2-project/p2backendv3/-/merge_requests/169</t>
    </r>
    <r>
      <rPr>
        <sz val="10"/>
        <color theme="1"/>
        <rFont val="Arial"/>
      </rPr>
      <t xml:space="preserve"> </t>
    </r>
  </si>
  <si>
    <t>1.19.4</t>
  </si>
  <si>
    <t>Implement format_entity_statistics</t>
  </si>
  <si>
    <t>April 15, 2021, 5:11 PM</t>
  </si>
  <si>
    <t>April 16, 2021, 9:24 AM</t>
  </si>
  <si>
    <t>PP-527</t>
  </si>
  <si>
    <t>https://gitlab-01.itx.pl/p2-project/p2backendv3/-/merge_requests/142</t>
  </si>
  <si>
    <t>1.19.5</t>
  </si>
  <si>
    <t>Implement caseSummaryCollectionMapView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</si>
  <si>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run queries in parallel</t>
    </r>
  </si>
  <si>
    <t>1.19.1 - 1.19.4</t>
  </si>
  <si>
    <t>Apr 23, 2021 06:10:35</t>
  </si>
  <si>
    <t>Apr 26, 2021 14:50:34</t>
  </si>
  <si>
    <t>PP-528</t>
  </si>
  <si>
    <t>https://gitlab-01.itx.pl/p2-project/p2backendv3/-/merge_requests/173</t>
  </si>
  <si>
    <t>1.20</t>
  </si>
  <si>
    <t>Error Handling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</si>
  <si>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</si>
  <si>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PP-529</t>
  </si>
  <si>
    <t>System</t>
  </si>
  <si>
    <t>1.20.1</t>
  </si>
  <si>
    <t>Define ApplicationError base class and app_error_class decorator</t>
  </si>
  <si>
    <t>just copy from the design and add unit tests</t>
  </si>
  <si>
    <t>May 18, 2021 13:06:03</t>
  </si>
  <si>
    <t>May 19, 2021 07:56:04</t>
  </si>
  <si>
    <t>PP-530</t>
  </si>
  <si>
    <t>https://gitlab-01.itx.pl/p2-project/p2backendv3/-/merge_requests/283</t>
  </si>
  <si>
    <t>1.20.2</t>
  </si>
  <si>
    <t>Review application's code, find all raise statements and throw proper errors</t>
  </si>
  <si>
    <r>
      <rPr>
        <sz val="10"/>
        <color theme="1"/>
        <rFont val="Arial"/>
      </rPr>
      <t xml:space="preserve">Declare proper exception classes, define error variables, use DatasetNotFound as a model example, place all errors in the </t>
    </r>
    <r>
      <rPr>
        <u/>
        <sz val="10"/>
        <color rgb="FF1155CC"/>
        <rFont val="Arial"/>
      </rPr>
      <t>errors.py</t>
    </r>
    <r>
      <rPr>
        <sz val="10"/>
        <color theme="1"/>
        <rFont val="Arial"/>
      </rPr>
      <t xml:space="preserve"> module</t>
    </r>
  </si>
  <si>
    <t>1.1 - 1.19</t>
  </si>
  <si>
    <t>May 24, 2021 06:03:32</t>
  </si>
  <si>
    <t>May 24, 2021 07:15:33</t>
  </si>
  <si>
    <t>PP-531</t>
  </si>
  <si>
    <t>https://gitlab-01.itx.pl/p2-project/p2backendv3/-/merge_requests/307</t>
  </si>
  <si>
    <t>1.20.3</t>
  </si>
  <si>
    <t>Implement @handle_errors decorator and apply to all graph-ql endpoints (resolve_ methods)</t>
  </si>
  <si>
    <t>May 24, 2021 07:41:28</t>
  </si>
  <si>
    <t>May 24, 2021 11:01:20</t>
  </si>
  <si>
    <t>PP-1421</t>
  </si>
  <si>
    <t>https://gitlab-01.itx.pl/p2-project/p2backendv3/-/merge_requests/310</t>
  </si>
  <si>
    <t>1.20.4</t>
  </si>
  <si>
    <r>
      <rPr>
        <sz val="10"/>
        <color rgb="FF000000"/>
        <rFont val="Arial"/>
      </rPr>
      <t xml:space="preserve">Add list of error codes and descriptions to technical </t>
    </r>
    <r>
      <rPr>
        <u/>
        <sz val="10"/>
        <color rgb="FF1155CC"/>
        <rFont val="Arial"/>
      </rPr>
      <t>design</t>
    </r>
  </si>
  <si>
    <t>This task is development driven</t>
  </si>
  <si>
    <t>May 24, 2021 07:20:15</t>
  </si>
  <si>
    <t>May 25, 2021 07:42:57</t>
  </si>
  <si>
    <t>PP-532</t>
  </si>
  <si>
    <t>Merged together with 1.20.3</t>
  </si>
  <si>
    <t>1.21</t>
  </si>
  <si>
    <t>Backend Configuration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</si>
  <si>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</si>
  <si>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PP-533</t>
  </si>
  <si>
    <t>1.21.1</t>
  </si>
  <si>
    <t>Implement AppConfig singleton</t>
  </si>
  <si>
    <t>Define ConfigVariables and defaults, validate configuration on first access to AppConfig</t>
  </si>
  <si>
    <t>April 12, 2021, 12:16 PM</t>
  </si>
  <si>
    <t>April 12, 2021, 5:40 PM</t>
  </si>
  <si>
    <t>PP-534</t>
  </si>
  <si>
    <t>https://gitlab-01.itx.pl/p2-project/p2backendv3/-/merge_requests/128</t>
  </si>
  <si>
    <t>Added to sprint in Sprint 4</t>
  </si>
  <si>
    <t>14/04/2021</t>
  </si>
  <si>
    <t>1.21.2</t>
  </si>
  <si>
    <r>
      <rPr>
        <sz val="10"/>
        <color rgb="FF000000"/>
        <rFont val="Arial"/>
      </rPr>
      <t xml:space="preserve">Extend AppConfig, add additional configuratoin varialbes in compliance with the </t>
    </r>
    <r>
      <rPr>
        <u/>
        <sz val="10"/>
        <color rgb="FF1155CC"/>
        <rFont val="Arial"/>
      </rPr>
      <t>design</t>
    </r>
  </si>
  <si>
    <t>add variables: DB_ENGINE, DB_NAME, DB_USER, DB_PASS, DB_HOST, DB_PORT, FILE_US_COUNTY_2018_GEO, FILE_US_GEO_JSON_2018, FILE_ENCODING, AUTH0_API_PATH, AUTH0_CLIENT_ID, AUTH0_CLIENT_SECRET, AUTH0_AUDIENCE</t>
  </si>
  <si>
    <t>May 27, 2021 11:06:52</t>
  </si>
  <si>
    <t>May 31, 2021 13:45:22</t>
  </si>
  <si>
    <t>PP-1423</t>
  </si>
  <si>
    <t>https://gitlab-01.itx.pl/p2-project/p2backendv3/-/merge_requests/326</t>
  </si>
  <si>
    <t>1.21.3</t>
  </si>
  <si>
    <r>
      <rPr>
        <sz val="10"/>
        <color rgb="FF000000"/>
        <rFont val="Arial"/>
      </rPr>
      <t xml:space="preserve">Handle BACKEND_TYPE=MEMSQL, see </t>
    </r>
    <r>
      <rPr>
        <u/>
        <sz val="10"/>
        <color rgb="FF1155CC"/>
        <rFont val="Arial"/>
      </rPr>
      <t>design</t>
    </r>
  </si>
  <si>
    <t>Current implementation uses undocumented variable IN_MEMORY_DB but we should use BACKEND_TYPE instead</t>
  </si>
  <si>
    <t>May 28, 2021 08:21:26</t>
  </si>
  <si>
    <t>May 31, 2021 08:29:10</t>
  </si>
  <si>
    <t>PP-1424</t>
  </si>
  <si>
    <t>https://gitlab-01.itx.pl/p2-project/p2backendv3/-/merge_requests/337</t>
  </si>
  <si>
    <t>1.21.4</t>
  </si>
  <si>
    <r>
      <rPr>
        <sz val="10"/>
        <color rgb="FF000000"/>
        <rFont val="Arial"/>
      </rPr>
      <t xml:space="preserve">Validate AWS_ variables, adjust variable names to latest </t>
    </r>
    <r>
      <rPr>
        <u/>
        <sz val="10"/>
        <color rgb="FF1155CC"/>
        <rFont val="Arial"/>
      </rPr>
      <t>design</t>
    </r>
  </si>
  <si>
    <t>Either AWS_SECRET_KEY_ID or AWS_SESSION_TOKEN should be set in RELEASE mode</t>
  </si>
  <si>
    <t>May 28, 2021 05:56:29</t>
  </si>
  <si>
    <t>May 31, 2021 11:13:55</t>
  </si>
  <si>
    <t>PP-1425</t>
  </si>
  <si>
    <t>https://gitlab-01.itx.pl/p2-project/p2backendv3/-/merge_requests/338</t>
  </si>
  <si>
    <t>1.21.5</t>
  </si>
  <si>
    <t>Add DJANGO_SECRET_KEY variable to configuration</t>
  </si>
  <si>
    <t>Generate random value when DEPLOYMENT_TYPE=DEBUG, remove hard-coded SECRET_KEY value from P2Backend.settings and use the one from configuration</t>
  </si>
  <si>
    <t>May 28, 2021 05:56:09</t>
  </si>
  <si>
    <t>May 31, 2021 08:07:37</t>
  </si>
  <si>
    <t>PP-1426</t>
  </si>
  <si>
    <t>https://gitlab-01.itx.pl/p2-project/p2backendv3/-/merge_requests/334</t>
  </si>
  <si>
    <t>1.21.6</t>
  </si>
  <si>
    <t>Set CORS_ORIGIN_ALLOW_ALL = True in django settings</t>
  </si>
  <si>
    <t>Update djano configuration, see P2-v2 implementation as example</t>
  </si>
  <si>
    <t>Adrian Z</t>
  </si>
  <si>
    <t>June 4, 2021, 9:33 AM</t>
  </si>
  <si>
    <t>June 4, 2021, 9:41 AM</t>
  </si>
  <si>
    <t>PP-1533</t>
  </si>
  <si>
    <t>https://gitlab-01.itx.pl/p2-project/p2backendv3/-/merge_requests/358</t>
  </si>
  <si>
    <t>1.22</t>
  </si>
  <si>
    <t>Data Suppression (LDS-11 rule)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</si>
  <si>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</si>
  <si>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PP-537</t>
  </si>
  <si>
    <t>LDS suppression rule-11</t>
  </si>
  <si>
    <t>1.22.1</t>
  </si>
  <si>
    <t>Implement get_aggregation_level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</si>
  <si>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</si>
  <si>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24, 2021 06:03:51</t>
  </si>
  <si>
    <t>May 25, 2021 09:17:12</t>
  </si>
  <si>
    <t>PP-1016</t>
  </si>
  <si>
    <t>https://gitlab-01.itx.pl/p2-project/p2backendv3/-/merge_requests/315</t>
  </si>
  <si>
    <t>1.22.2</t>
  </si>
  <si>
    <t>Add LDS_SUPPRESSION_ENABLED flag to AppConfig</t>
  </si>
  <si>
    <t>allow False only in DEBUG deployment mode</t>
  </si>
  <si>
    <t>May 24, 2021 12:40:56</t>
  </si>
  <si>
    <t>May 25, 2021 09:17:30</t>
  </si>
  <si>
    <t>PP-1017</t>
  </si>
  <si>
    <t>https://gitlab-01.itx.pl/p2-project/p2backendv3/-/merge_requests/316</t>
  </si>
  <si>
    <t>1.22.3</t>
  </si>
  <si>
    <t>Handle __lds_suppress_aggregation_level member in select_from_relations method from SQLAnalyticalService</t>
  </si>
  <si>
    <t>implement suppression logic, read tutorial</t>
  </si>
  <si>
    <t>1.22.2, 1.24.6</t>
  </si>
  <si>
    <t>May 24, 2021 17:30:50</t>
  </si>
  <si>
    <t>May 27, 2021 14:40:19</t>
  </si>
  <si>
    <t>PP-1018</t>
  </si>
  <si>
    <t>https://gitlab-01.itx.pl/p2-project/p2backendv3/-/merge_requests/330</t>
  </si>
  <si>
    <t>1.22.4</t>
  </si>
  <si>
    <t>Modify open method in SQLAnalyticsProvider</t>
  </si>
  <si>
    <r>
      <rPr>
        <sz val="10"/>
        <color theme="1"/>
        <rFont val="Arial"/>
      </rPr>
      <t xml:space="preserve">pass lds_tables argument to SQLAnalyticalService and forward lds_suppress_aggregation_level, see </t>
    </r>
    <r>
      <rPr>
        <u/>
        <sz val="10"/>
        <color rgb="FF1155CC"/>
        <rFont val="Arial"/>
      </rPr>
      <t>design</t>
    </r>
  </si>
  <si>
    <t>1.24.9</t>
  </si>
  <si>
    <t>Tomek  We</t>
  </si>
  <si>
    <t>May 26, 2021 09:49:26</t>
  </si>
  <si>
    <t>May 26, 2021 15:27:31</t>
  </si>
  <si>
    <t>PP-1019</t>
  </si>
  <si>
    <t>Already implemented</t>
  </si>
  <si>
    <t>1.22.5</t>
  </si>
  <si>
    <t>Integrate LDS suppression rules with the caseSummaryCollection endpoint</t>
  </si>
  <si>
    <t>use get_aggregation_level method and pass its result to open in the AnalyticsProvider, implement unit tests to check if proper aggregation level is passed for various queries, check LDS_SUPPRESSION_ENABLED flag</t>
  </si>
  <si>
    <t>May 31, 2021 14:51:31</t>
  </si>
  <si>
    <t>Jun 07, 2021 13:58:00</t>
  </si>
  <si>
    <t>PP-1020</t>
  </si>
  <si>
    <t>https://gitlab-01.itx.pl/p2-project/p2backendv3/-/merge_requests/370</t>
  </si>
  <si>
    <t>1.22.6</t>
  </si>
  <si>
    <t>Integrate with other endpoints</t>
  </si>
  <si>
    <t>Review all places where the method "open" from AnalyticsProvider is being called, pass lds_suppress_aggregation_level argument where it makes sense</t>
  </si>
  <si>
    <t>Jun 01, 2021 05:03:52</t>
  </si>
  <si>
    <t>Jun 01, 2021 14:05:49</t>
  </si>
  <si>
    <t>PP-1021</t>
  </si>
  <si>
    <t>https://gitlab-01.itx.pl/p2-project/p2backendv3/-/merge_requests/342</t>
  </si>
  <si>
    <t>1.22.7</t>
  </si>
  <si>
    <t>Implement is_suppressed method in SQLAnalyticalService</t>
  </si>
  <si>
    <t>define new method in AnalyticalService base class, always return False from the PandasAnalyticalService</t>
  </si>
  <si>
    <t>May 27, 2021 13:15:43</t>
  </si>
  <si>
    <t>May 27, 2021 13:46:34</t>
  </si>
  <si>
    <t>PP-1022</t>
  </si>
  <si>
    <t>https://gitlab-01.itx.pl/p2-project/p2backendv3/-/merge_requests/328</t>
  </si>
  <si>
    <t>1.22.8</t>
  </si>
  <si>
    <t>Return isSuppressed flag in caseSummaryCollection result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</si>
  <si>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</si>
  <si>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 07, 2021 13:56:47</t>
  </si>
  <si>
    <t>Jun 07, 2021 13:58:22</t>
  </si>
  <si>
    <t>PP-1023</t>
  </si>
  <si>
    <t>Merged together with 1.22.5</t>
  </si>
  <si>
    <t>1.23</t>
  </si>
  <si>
    <t>User Dataset Upload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</si>
  <si>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</si>
  <si>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PP-538</t>
  </si>
  <si>
    <t>1.23.16</t>
  </si>
  <si>
    <t>Add PIPELINE_SERVER_URL variable to AppConfig</t>
  </si>
  <si>
    <t>only required in RELEASE deployments</t>
  </si>
  <si>
    <t>Apr 26, 2021 07:56:13</t>
  </si>
  <si>
    <t>Apr 26, 2021 14:50:02</t>
  </si>
  <si>
    <t>PP-1024</t>
  </si>
  <si>
    <t>https://gitlab-01.itx.pl/p2-project/p2backendv3/-/merge_requests/176</t>
  </si>
  <si>
    <t>1.23.1</t>
  </si>
  <si>
    <t>Implement add_uploaded_file in Repository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</si>
  <si>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define repository data model (use Django), add Repository instance to context (available to endpoint resolvers)</t>
    </r>
  </si>
  <si>
    <t>Apr 26, 2021 09:17:30</t>
  </si>
  <si>
    <t>Apr 27, 2021 12:08:14</t>
  </si>
  <si>
    <t>PP-942</t>
  </si>
  <si>
    <t>https://gitlab-01.itx.pl/p2-project/p2backendv3/-/merge_requests/179</t>
  </si>
  <si>
    <t>1.23.2</t>
  </si>
  <si>
    <t>Implement set_error method in Repository class</t>
  </si>
  <si>
    <t>Apr 27, 2021 11:41:01</t>
  </si>
  <si>
    <t>Apr 27, 2021 12:07:47</t>
  </si>
  <si>
    <t>PP-943</t>
  </si>
  <si>
    <t>Done and reported with 1.23.1</t>
  </si>
  <si>
    <t>1.23.3</t>
  </si>
  <si>
    <t>Implement set_s3_url method in Repository class</t>
  </si>
  <si>
    <t>Apr 27, 2021 11:41:08</t>
  </si>
  <si>
    <t>Apr 27, 2021 12:09:07</t>
  </si>
  <si>
    <t>PP-944</t>
  </si>
  <si>
    <t>1.23.4</t>
  </si>
  <si>
    <t>Implement set_pipeline_id in Repository class</t>
  </si>
  <si>
    <t>Apr 27, 2021 11:41:15</t>
  </si>
  <si>
    <t>Apr 27, 2021 12:08:47</t>
  </si>
  <si>
    <t>PP-945</t>
  </si>
  <si>
    <t>1.23.5</t>
  </si>
  <si>
    <t>Implement AppProcessPool class</t>
  </si>
  <si>
    <r>
      <rPr>
        <sz val="10"/>
        <color theme="1"/>
        <rFont val="Arial"/>
      </rPr>
      <t xml:space="preserve">just copy code from the </t>
    </r>
    <r>
      <rPr>
        <u/>
        <sz val="10"/>
        <color rgb="FF1155CC"/>
        <rFont val="Arial"/>
      </rPr>
      <t>design</t>
    </r>
  </si>
  <si>
    <t>Apr 27, 2021 11:53:00</t>
  </si>
  <si>
    <t>Apr 27, 2021 13:18:28</t>
  </si>
  <si>
    <t>PP-1025</t>
  </si>
  <si>
    <t>https://gitlab-01.itx.pl/p2-project/p2backendv3/-/merge_requests/181</t>
  </si>
  <si>
    <t>1.23.6.1</t>
  </si>
  <si>
    <t>Implement parse_aws_host_region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</si>
  <si>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</si>
  <si>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 27, 2021 14:22:42</t>
  </si>
  <si>
    <t>Apr 28, 2021 09:43:50</t>
  </si>
  <si>
    <t>PP-1284</t>
  </si>
  <si>
    <t>https://gitlab-01.itx.pl/p2-project/p2backendv3/-/merge_requests/183</t>
  </si>
  <si>
    <t>Merged together with 1.23.6.2</t>
  </si>
  <si>
    <t>1.23.6.2</t>
  </si>
  <si>
    <t>Implement generate_aws_gateway_header method</t>
  </si>
  <si>
    <r>
      <rPr>
        <sz val="10"/>
        <color theme="1"/>
        <rFont val="Arial"/>
      </rPr>
      <t xml:space="preserve">just copy code from example </t>
    </r>
    <r>
      <rPr>
        <u/>
        <sz val="10"/>
        <color rgb="FF1155CC"/>
        <rFont val="Arial"/>
      </rPr>
      <t>notebook</t>
    </r>
  </si>
  <si>
    <t>Apr 27, 2021 14:22:14</t>
  </si>
  <si>
    <t>Apr 28, 2021 09:43:21</t>
  </si>
  <si>
    <t>PP-1285</t>
  </si>
  <si>
    <t>1.23.6</t>
  </si>
  <si>
    <t>Implement start_o2_grouper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</si>
  <si>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</si>
  <si>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1.21, 1.23.6.1 - 2</t>
  </si>
  <si>
    <t>Apr 29, 2021 13:33:46</t>
  </si>
  <si>
    <t>May 04, 2021 14:12:44</t>
  </si>
  <si>
    <t>PP-1026</t>
  </si>
  <si>
    <t>https://gitlab-01.itx.pl/p2-project/p2backendv3/-/merge_requests/201</t>
  </si>
  <si>
    <t>1.23.7</t>
  </si>
  <si>
    <t>Implement upload_to_s3_and_start_o2_grouper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</si>
  <si>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</si>
  <si>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1.23.1 - 1.23.6</t>
  </si>
  <si>
    <t>May 04, 2021 13:31:54</t>
  </si>
  <si>
    <t>May 05, 2021 07:35:02</t>
  </si>
  <si>
    <t>PP-1027</t>
  </si>
  <si>
    <t>https://gitlab-01.itx.pl/p2-project/p2backendv3/-/merge_requests/204</t>
  </si>
  <si>
    <t>1.23.8</t>
  </si>
  <si>
    <t>Implement sendfile/upload_file endpoint</t>
  </si>
  <si>
    <t>copy from P2 v2 backend, run upload_to_s3_and_start_o2_grouper form in a separate process task and return immediately</t>
  </si>
  <si>
    <t>May 05, 2021 06:45:29</t>
  </si>
  <si>
    <t>May 06, 2021 09:15:11</t>
  </si>
  <si>
    <t>PP-1028</t>
  </si>
  <si>
    <t>https://gitlab-01.itx.pl/p2-project/p2backendv3/-/merge_requests/216</t>
  </si>
  <si>
    <t>1.23.9</t>
  </si>
  <si>
    <t>Implement has_s3_put_object_permission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</si>
  <si>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</si>
  <si>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19, 2021 08:20:39</t>
  </si>
  <si>
    <t>May 19, 2021 08:53:59</t>
  </si>
  <si>
    <t>PP-1029</t>
  </si>
  <si>
    <t>https://gitlab-01.itx.pl/p2-project/p2backendv3/-/merge_requests/284</t>
  </si>
  <si>
    <t>1.23.10</t>
  </si>
  <si>
    <t>Validate s3:PutObject permission on start-up (in RELEASE deployment mode only)</t>
  </si>
  <si>
    <t>May 19, 2021 10:44:32</t>
  </si>
  <si>
    <t>May 19, 2021 11:25:38</t>
  </si>
  <si>
    <t>PP-1030</t>
  </si>
  <si>
    <t>https://gitlab-01.itx.pl/p2-project/p2backendv3/-/merge_requests/291</t>
  </si>
  <si>
    <t>1.23.11</t>
  </si>
  <si>
    <t>Implement get_user_uploaded_files method in Repository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</si>
  <si>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</si>
  <si>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19, 2021 10:58:08</t>
  </si>
  <si>
    <t>May 19, 2021 13:09:32</t>
  </si>
  <si>
    <t>PP-1031</t>
  </si>
  <si>
    <t>https://gitlab-01.itx.pl/p2-project/p2backendv3/-/merge_requests/292</t>
  </si>
  <si>
    <t>1.23.12</t>
  </si>
  <si>
    <t>Update format_all_datasets_response method to take into account upload_status field in DatasetDetails (Validation, Failed or Finished)</t>
  </si>
  <si>
    <t>May 19, 2021 12:51:49</t>
  </si>
  <si>
    <t>May 21, 2021 10:49:04</t>
  </si>
  <si>
    <t>PP-1032</t>
  </si>
  <si>
    <t>https://gitlab-01.itx.pl/p2-project/p2backendv3/-/merge_requests/302</t>
  </si>
  <si>
    <t>1.23.13</t>
  </si>
  <si>
    <t>Update allDatasets endpoint to include currently processed and failed processing files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</si>
  <si>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</si>
  <si>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21, 2021 11:19:02</t>
  </si>
  <si>
    <t>May 21, 2021 12:53:07</t>
  </si>
  <si>
    <t>PP-1033</t>
  </si>
  <si>
    <t>https://gitlab-01.itx.pl/p2-project/p2backendv3/-/merge_requests/304</t>
  </si>
  <si>
    <t>1.23.14</t>
  </si>
  <si>
    <t>Implement get_uploaded_file in Repository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</si>
  <si>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</si>
  <si>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19, 2021 14:26:07</t>
  </si>
  <si>
    <t>May 20, 2021 08:42:53</t>
  </si>
  <si>
    <t>PP-1034</t>
  </si>
  <si>
    <t>https://gitlab-01.itx.pl/p2-project/p2backendv3/-/merge_requests/293</t>
  </si>
  <si>
    <t>1.23.15</t>
  </si>
  <si>
    <t>Update get_datasets method in DatasetService</t>
  </si>
  <si>
    <r>
      <rPr>
        <sz val="10"/>
        <color theme="1"/>
        <rFont val="Arial"/>
      </rPr>
      <t xml:space="preserve">handle uploaded file ids, see </t>
    </r>
    <r>
      <rPr>
        <u/>
        <sz val="10"/>
        <color rgb="FF1155CC"/>
        <rFont val="Arial"/>
      </rPr>
      <t>design</t>
    </r>
  </si>
  <si>
    <t>1.23.14, 1.17.2</t>
  </si>
  <si>
    <t>Kamil C, Adrian Z</t>
  </si>
  <si>
    <t>Jun 16, 2021 10:46:01</t>
  </si>
  <si>
    <t>Jun 17, 2021 10:00:35</t>
  </si>
  <si>
    <t>PP-1035</t>
  </si>
  <si>
    <t>Update boto3 client usage</t>
  </si>
  <si>
    <r>
      <rPr>
        <sz val="10"/>
        <color theme="1"/>
        <rFont val="Arial"/>
      </rPr>
      <t xml:space="preserve">Review boto3.client usage, remove AWS connection arguments since they will be found automatically in the environment variables. See </t>
    </r>
    <r>
      <rPr>
        <u/>
        <sz val="10"/>
        <color rgb="FF1155CC"/>
        <rFont val="Arial"/>
      </rPr>
      <t>tutorial</t>
    </r>
    <r>
      <rPr>
        <sz val="10"/>
        <color theme="1"/>
        <rFont val="Arial"/>
      </rPr>
      <t xml:space="preserve"> (#5)</t>
    </r>
  </si>
  <si>
    <t>May 21, 2021, 4:08 PM</t>
  </si>
  <si>
    <t>May 21, 2021, 4:10 PM</t>
  </si>
  <si>
    <t>PP-1379</t>
  </si>
  <si>
    <t>https://gitlab-01.itx.pl/p2-project/p2backendv3/-/merge_requests/305</t>
  </si>
  <si>
    <t>1.23.17</t>
  </si>
  <si>
    <t>Update has_s3_permissions method to match design</t>
  </si>
  <si>
    <t>Previous name was has_s3_put_object_permission</t>
  </si>
  <si>
    <t>May 24, 2021, 1:34 PM</t>
  </si>
  <si>
    <t>May 24, 2021, 1:57 PM</t>
  </si>
  <si>
    <t>PP-1427</t>
  </si>
  <si>
    <t>https://gitlab-01.itx.pl/p2-project/p2backendv3/-/merge_requests/309</t>
  </si>
  <si>
    <t>1.23.18</t>
  </si>
  <si>
    <r>
      <rPr>
        <sz val="10"/>
        <color rgb="FF000000"/>
        <rFont val="Arial"/>
      </rPr>
      <t xml:space="preserve">Implement remove_old_files method, see </t>
    </r>
    <r>
      <rPr>
        <u/>
        <sz val="10"/>
        <color rgb="FF1155CC"/>
        <rFont val="Arial"/>
      </rPr>
      <t>design</t>
    </r>
  </si>
  <si>
    <t>Run method with each file upload</t>
  </si>
  <si>
    <t>PP-1428</t>
  </si>
  <si>
    <t>https://gitlab-01.itx.pl/p2-project/p2backendv3/-/merge_requests/311</t>
  </si>
  <si>
    <t>1.23.19</t>
  </si>
  <si>
    <t>Implement find_files method in Repository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</si>
  <si>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</si>
  <si>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24, 2021 16:31:36</t>
  </si>
  <si>
    <t>May 26, 2021 08:47:38</t>
  </si>
  <si>
    <t>PP-1429</t>
  </si>
  <si>
    <t>https://gitlab-01.itx.pl/p2-project/p2backendv3/-/merge_requests/314</t>
  </si>
  <si>
    <t>1.23.20</t>
  </si>
  <si>
    <t>Implement cleanup_s3_buckets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</si>
  <si>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run method with every user file upload</t>
    </r>
  </si>
  <si>
    <t>1.17.2, 1.23.19</t>
  </si>
  <si>
    <t>Jun 17, 2021 08:20:09</t>
  </si>
  <si>
    <t>Jun 17, 2021 13:00:49</t>
  </si>
  <si>
    <t>PP-1430</t>
  </si>
  <si>
    <t>https://gitlab-01.itx.pl/p2-project/p2backendv3/-/merge_requests/439</t>
  </si>
  <si>
    <t>Snowflake Integration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</si>
  <si>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</si>
  <si>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PP-539</t>
  </si>
  <si>
    <t>1.24.1</t>
  </si>
  <si>
    <t>Implement SQLConnectionFactory and SQLConnection</t>
  </si>
  <si>
    <t>implement connect and close methods, define and use connection configuration variables</t>
  </si>
  <si>
    <t>April 20, 2021, 10:34 AM</t>
  </si>
  <si>
    <t>April 20, 2021, 6:49 PM</t>
  </si>
  <si>
    <t>PP-946</t>
  </si>
  <si>
    <t>https://gitlab-01.itx.pl/p2-project/p2backendv3/-/merge_requests/155</t>
  </si>
  <si>
    <t>1.24.2</t>
  </si>
  <si>
    <t>Implement get_sql_column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</si>
  <si>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</si>
  <si>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 20, 2021 16:54:31</t>
  </si>
  <si>
    <t>Apr 21, 2021 11:28:51</t>
  </si>
  <si>
    <t>PP-947</t>
  </si>
  <si>
    <t>https://gitlab-01.itx.pl/p2-project/p2backendv3/-/merge_requests/158</t>
  </si>
  <si>
    <t>1.24.3</t>
  </si>
  <si>
    <t>Implement make_sql_filter (for ColumnFilter)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</si>
  <si>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</si>
  <si>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 21, 2021 11:29:31</t>
  </si>
  <si>
    <t>Apr 21, 2021 14:51:31</t>
  </si>
  <si>
    <t>PP-948</t>
  </si>
  <si>
    <t>https://gitlab-01.itx.pl/p2-project/p2backendv3/-/merge_requests/163</t>
  </si>
  <si>
    <t>1.24.4</t>
  </si>
  <si>
    <t>Implement make_sql_filter (for RangeFilter) method</t>
  </si>
  <si>
    <t>make sure to handle special "fiscal_date" column name</t>
  </si>
  <si>
    <t>Apr 21, 2021 14:52:43</t>
  </si>
  <si>
    <t>Apr 21, 2021 16:41:49</t>
  </si>
  <si>
    <t>PP-949</t>
  </si>
  <si>
    <t>https://gitlab-01.itx.pl/p2-project/p2backendv3/-/merge_requests/166</t>
  </si>
  <si>
    <t>1.24.5</t>
  </si>
  <si>
    <t>Implement make_sql_distance_filter method</t>
  </si>
  <si>
    <t>or_ combine from AC and PAC entities</t>
  </si>
  <si>
    <t>Aleksandra, Maciej</t>
  </si>
  <si>
    <t>April 21, 2021, 5:49 PM</t>
  </si>
  <si>
    <t>PP-950</t>
  </si>
  <si>
    <t>https://gitlab-01.itx.pl/p2-project/p2backendv3/-/merge_requests/174</t>
  </si>
  <si>
    <t>Aleksandra started, because of unavailability, Maciej took care of task</t>
  </si>
  <si>
    <t>1.24.6</t>
  </si>
  <si>
    <t>Implement select_from_relations in SQLAnalyticalService</t>
  </si>
  <si>
    <t>define SQLAnalyticalService class, handle unions, joined tables and additional columns, raise error from unimplemented interface methods, ignore lds_suppress_aggregation_level argument</t>
  </si>
  <si>
    <t>1.24.3 - 1.24.5</t>
  </si>
  <si>
    <t>Apr 23, 2021 14:04:13</t>
  </si>
  <si>
    <t>Apr 29, 2021 10:43:12</t>
  </si>
  <si>
    <t>PP-951</t>
  </si>
  <si>
    <t>https://gitlab-01.itx.pl/p2-project/p2backendv3/-/merge_requests/188</t>
  </si>
  <si>
    <t>1.24.7</t>
  </si>
  <si>
    <t>Implement DataCommons class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</si>
  <si>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implement validation of all datasets</t>
    </r>
  </si>
  <si>
    <t>Apr 27, 2021 13:29:25</t>
  </si>
  <si>
    <t>May 05, 2021 10:27:12</t>
  </si>
  <si>
    <t>PP-952</t>
  </si>
  <si>
    <t>https://gitlab-01.itx.pl/p2-project/p2backendv3/-/merge_requests/208</t>
  </si>
  <si>
    <t>1.24.8</t>
  </si>
  <si>
    <t>Implement get_dataset_details method in DatasetService</t>
  </si>
  <si>
    <r>
      <t xml:space="preserve">see </t>
    </r>
    <r>
      <rPr>
        <u/>
        <sz val="10"/>
        <color rgb="FF1155CC"/>
        <rFont val="Arial"/>
      </rPr>
      <t>design</t>
    </r>
  </si>
  <si>
    <t>DM, 1.17.2</t>
  </si>
  <si>
    <t>Apr 26, 2021 12:58:02</t>
  </si>
  <si>
    <t>May 12, 2021 13:52:09</t>
  </si>
  <si>
    <t>PP-953</t>
  </si>
  <si>
    <t>https://gitlab-01.itx.pl/p2-project/p2backendv3/-/merge_requests/246</t>
  </si>
  <si>
    <t>Implement SQLAnalyticsProvider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</si>
  <si>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always query DatasetService, make sure to cache Tables, use mocked DatasetService for tests</t>
    </r>
  </si>
  <si>
    <t>Apr 27, 2021 06:47:47</t>
  </si>
  <si>
    <t>May 14, 2021 09:00:26</t>
  </si>
  <si>
    <t>PP-954</t>
  </si>
  <si>
    <t>https://gitlab-01.itx.pl/p2-project/p2backendv3/-/merge_requests/259</t>
  </si>
  <si>
    <t>1.24.10</t>
  </si>
  <si>
    <t>Handle backend type selection from configuration</t>
  </si>
  <si>
    <t>Check BACKEND_TYPE configuration variable to create either PandasAnalyticsProvider and mocked DatasetService or SQLAnalyticsProvider and real DatasetService</t>
  </si>
  <si>
    <t>1.24.1 - 1.24.7, 1.24.9</t>
  </si>
  <si>
    <t>May 06, 2021 08:56:07</t>
  </si>
  <si>
    <t>May 07, 2021 12:17:03</t>
  </si>
  <si>
    <t>PP-955</t>
  </si>
  <si>
    <t>https://gitlab-01.itx.pl/p2-project/p2backendv3/-/merge_requests/219</t>
  </si>
  <si>
    <t>1.24.11</t>
  </si>
  <si>
    <t>Implement find_child_nodes in SQLAnalyticalService</t>
  </si>
  <si>
    <t>handle all arguments, use pandas implementation as example</t>
  </si>
  <si>
    <t>1.13, 1.24.6</t>
  </si>
  <si>
    <t>Manoj, Maciej</t>
  </si>
  <si>
    <t>May 07, 2021 06:45:40</t>
  </si>
  <si>
    <t>May 12, 2021 03:55:36</t>
  </si>
  <si>
    <t>PP-956</t>
  </si>
  <si>
    <t>https://gitlab-01.itx.pl/p2-project/p2backendv3/-/merge_requests/267</t>
  </si>
  <si>
    <t>1.24.12</t>
  </si>
  <si>
    <t>Implement group_nodes in SQLAnalyticalService</t>
  </si>
  <si>
    <t>see pandas implementation as example</t>
  </si>
  <si>
    <t>1.14.6, 1.24.6</t>
  </si>
  <si>
    <t>Apr 29, 2021 12:20:11</t>
  </si>
  <si>
    <t>May 12, 2021 08:05:42</t>
  </si>
  <si>
    <t>PP-957</t>
  </si>
  <si>
    <t>https://gitlab-01.itx.pl/p2-project/p2backendv3/-/merge_requests/244</t>
  </si>
  <si>
    <t>1.24.13</t>
  </si>
  <si>
    <t>Implement get_entity_details in SQLAnalyticalService</t>
  </si>
  <si>
    <t>Apr 29, 2021 11:24:19</t>
  </si>
  <si>
    <t>May 13, 2021 03:44:44</t>
  </si>
  <si>
    <t>PP-958</t>
  </si>
  <si>
    <r>
      <rPr>
        <sz val="10"/>
        <color theme="1"/>
        <rFont val="Arial"/>
      </rPr>
      <t xml:space="preserve">https://gitlab-01.itx.pl/p2-project/p2backendv3/-/merge_requests/251 </t>
    </r>
    <r>
      <rPr>
        <u/>
        <sz val="10"/>
        <color rgb="FF1155CC"/>
        <rFont val="Arial"/>
      </rPr>
      <t>https://gitlab-01.itx.pl/p2-project/p2backendv3/-/merge_requests/231</t>
    </r>
  </si>
  <si>
    <t>1.24.14</t>
  </si>
  <si>
    <t>Implement get_entity_counts in SQLAnalyticalService</t>
  </si>
  <si>
    <t>May 12, 2021 15:17:53</t>
  </si>
  <si>
    <t>May 13, 2021 11:49:06</t>
  </si>
  <si>
    <t>PP-959</t>
  </si>
  <si>
    <t>https://gitlab-01.itx.pl/p2-project/p2backendv3/-/merge_requests/256</t>
  </si>
  <si>
    <t>1.24.15</t>
  </si>
  <si>
    <t>Implement get_lob_statistics in SQLAnalyticalService</t>
  </si>
  <si>
    <t>May 13, 2021 12:34:09</t>
  </si>
  <si>
    <t>May 14, 2021 02:05:39</t>
  </si>
  <si>
    <t>PP-960</t>
  </si>
  <si>
    <t>https://gitlab-01.itx.pl/p2-project/p2backendv3/-/merge_requests/258</t>
  </si>
  <si>
    <t>1.24.16</t>
  </si>
  <si>
    <t>Implement get_quarterly_statistics in SQLAnalyticalService</t>
  </si>
  <si>
    <t>May 03, 2021 15:08:37</t>
  </si>
  <si>
    <t>May 03, 2021 15:08:42</t>
  </si>
  <si>
    <t>PP-961</t>
  </si>
  <si>
    <t>https://gitlab-01.itx.pl/p2-project/p2backendv3/-/merge_requests/194</t>
  </si>
  <si>
    <t>1.24.17</t>
  </si>
  <si>
    <t>Implement get_careunit_statistics in SQLAnalyticalService</t>
  </si>
  <si>
    <t>May 04, 2021 11:07:27</t>
  </si>
  <si>
    <t>May 04, 2021 11:07:32</t>
  </si>
  <si>
    <t>PP-962</t>
  </si>
  <si>
    <t>https://gitlab-01.itx.pl/p2-project/p2backendv3/-/merge_requests/200</t>
  </si>
  <si>
    <t>1.24.18</t>
  </si>
  <si>
    <t>Implement get_diagnose_statistics in SQLAnalyticalService</t>
  </si>
  <si>
    <t>May 04, 2021 15:18:20</t>
  </si>
  <si>
    <t>May 05, 2021 06:55:05</t>
  </si>
  <si>
    <t>PP-963</t>
  </si>
  <si>
    <t>https://gitlab-01.itx.pl/p2-project/p2backendv3/-/merge_requests/205</t>
  </si>
  <si>
    <t>1.24.19</t>
  </si>
  <si>
    <t>Implement find_fiscal_quarters in SQLAnalyticalService</t>
  </si>
  <si>
    <t>May 05, 2021 08:39:27</t>
  </si>
  <si>
    <t>May 05, 2021 09:50:21</t>
  </si>
  <si>
    <t>PP-964</t>
  </si>
  <si>
    <t>https://gitlab-01.itx.pl/p2-project/p2backendv3/-/merge_requests/206</t>
  </si>
  <si>
    <t>1.24.20</t>
  </si>
  <si>
    <t>Implement get_time_range in SQLAnalyticalService</t>
  </si>
  <si>
    <t>May 05, 2021 09:54:17</t>
  </si>
  <si>
    <t>May 05, 2021 13:56:11</t>
  </si>
  <si>
    <t>PP-965</t>
  </si>
  <si>
    <t>https://gitlab-01.itx.pl/p2-project/p2backendv3/-/merge_requests/211</t>
  </si>
  <si>
    <t>1.24.21</t>
  </si>
  <si>
    <t>Implement calculate_benchmark in SQLAnalyticalService</t>
  </si>
  <si>
    <t>1.11.7, 1.24.6</t>
  </si>
  <si>
    <t>May 04, 2021 07:51:01</t>
  </si>
  <si>
    <t>May 11, 2021 13:24:32</t>
  </si>
  <si>
    <t>PP-966</t>
  </si>
  <si>
    <t>https://gitlab-01.itx.pl/p2-project/p2backendv3/-/merge_requests/228</t>
  </si>
  <si>
    <t>1.24.22</t>
  </si>
  <si>
    <t>Implement get_entity_address in SQLAnalyticalService</t>
  </si>
  <si>
    <t>May 12, 2021 15:41:54</t>
  </si>
  <si>
    <t>May 13, 2021 15:16:08</t>
  </si>
  <si>
    <t>PP-967</t>
  </si>
  <si>
    <t>https://gitlab-01.itx.pl/p2-project/p2backendv3/-/merge_requests/257</t>
  </si>
  <si>
    <t>1.24.23</t>
  </si>
  <si>
    <t>Implement get_entity_quality in SQLAnalyticalService</t>
  </si>
  <si>
    <t>May 13, 2021 14:50:16</t>
  </si>
  <si>
    <t>May 17, 2021 09:28:27</t>
  </si>
  <si>
    <t>PP-968</t>
  </si>
  <si>
    <t>https://gitlab-01.itx.pl/p2-project/p2backendv3/-/merge_requests/269</t>
  </si>
  <si>
    <t>1.24.24</t>
  </si>
  <si>
    <t>Implement get_facility_details in SQLAnalyticalService</t>
  </si>
  <si>
    <t>May 18, 2021 14:11:14</t>
  </si>
  <si>
    <t>May 21, 2021 07:43:30</t>
  </si>
  <si>
    <t>PP-969</t>
  </si>
  <si>
    <t>https://gitlab-01.itx.pl/p2-project/p2backendv3/-/merge_requests/298</t>
  </si>
  <si>
    <t>1.24.25</t>
  </si>
  <si>
    <t>Implement get_entity_staffing in SQLAnalyticalService</t>
  </si>
  <si>
    <t>May 21, 2021 10:57:57</t>
  </si>
  <si>
    <t>May 27, 2021 09:30:00</t>
  </si>
  <si>
    <t>PP-970</t>
  </si>
  <si>
    <t>https://gitlab-01.itx.pl/p2-project/p2backendv3/-/merge_requests/306</t>
  </si>
  <si>
    <t>1.24.32</t>
  </si>
  <si>
    <t>Implement get_service_unit_ids method in DataCommons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</si>
  <si>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cache results</t>
    </r>
  </si>
  <si>
    <t>May 05, 2021 11:46:40</t>
  </si>
  <si>
    <t>May 06, 2021 07:36:36</t>
  </si>
  <si>
    <t>PP-971</t>
  </si>
  <si>
    <t>https://gitlab-01.itx.pl/p2-project/p2backendv3/-/merge_requests/214</t>
  </si>
  <si>
    <t>1.24.33</t>
  </si>
  <si>
    <t>Implement get_service_line in SQLAnalyticalService</t>
  </si>
  <si>
    <t>use get_service_unit_ids and resolve the ID mapping from its result</t>
  </si>
  <si>
    <t>May 06, 2021 12:25:26</t>
  </si>
  <si>
    <t>May 12, 2021 07:24:49</t>
  </si>
  <si>
    <t>PP-972</t>
  </si>
  <si>
    <t>https://gitlab-01.itx.pl/p2-project/p2backendv3/-/merge_requests/220</t>
  </si>
  <si>
    <t>1.24.34</t>
  </si>
  <si>
    <t>Implement get_clinical_episode in SQLAnalyticalService</t>
  </si>
  <si>
    <t>May 06, 2021 14:02:43</t>
  </si>
  <si>
    <t>May 07, 2021 08:53:22</t>
  </si>
  <si>
    <t>PP-973</t>
  </si>
  <si>
    <t>https://gitlab-01.itx.pl/p2-project/p2backendv3/-/merge_requests/222</t>
  </si>
  <si>
    <t>1.24.35</t>
  </si>
  <si>
    <t>Implement get_map_view_entity_statistics in SQLAnalyticalService</t>
  </si>
  <si>
    <t>1.19.1, 1.24.6</t>
  </si>
  <si>
    <t>May 13, 2021 10:52:38</t>
  </si>
  <si>
    <t>May 14, 2021 15:28:42</t>
  </si>
  <si>
    <t>PP-974</t>
  </si>
  <si>
    <t>https://gitlab-01.itx.pl/p2-project/p2backendv3/-/merge_requests/268</t>
  </si>
  <si>
    <t>1.24.36</t>
  </si>
  <si>
    <t>Implement get_case_statistics in SQLAnalyticalService</t>
  </si>
  <si>
    <t>1.18.1, 1.24.6</t>
  </si>
  <si>
    <t>May 31, 2021 08:48:11</t>
  </si>
  <si>
    <t>Jun 02, 2021 13:42:36</t>
  </si>
  <si>
    <t>PP-975</t>
  </si>
  <si>
    <t>https://gitlab-01.itx.pl/p2-project/p2backendv3/-/merge_requests/343</t>
  </si>
  <si>
    <t>1.24.37</t>
  </si>
  <si>
    <t>Implement get_serviceline_benchmarks in SQLAnalyticalService</t>
  </si>
  <si>
    <t>1.18.2, 1.24.6</t>
  </si>
  <si>
    <t>May 05, 2021 13:47:43</t>
  </si>
  <si>
    <t>May 21, 2021 08:32:42</t>
  </si>
  <si>
    <t>PP-976</t>
  </si>
  <si>
    <t>https://gitlab-01.itx.pl/p2-project/p2backendv3/-/merge_requests/300</t>
  </si>
  <si>
    <t>1.24.38</t>
  </si>
  <si>
    <t>Implement get_careunit_benchmarks in SQLAnalyticalService</t>
  </si>
  <si>
    <t>see pandas and 1.24.30 implementation as example</t>
  </si>
  <si>
    <t>May 24, 2021 09:04:16</t>
  </si>
  <si>
    <t>May 24, 2021 16:06:55</t>
  </si>
  <si>
    <t>PP-977</t>
  </si>
  <si>
    <t>https://gitlab-01.itx.pl/p2-project/p2backendv3/-/merge_requests/313</t>
  </si>
  <si>
    <t>1.24.39</t>
  </si>
  <si>
    <t>Implement get_all_service_line_ids in SQLAnalyticalService</t>
  </si>
  <si>
    <t>use get_service_unit_ids method result from DataCommons</t>
  </si>
  <si>
    <t>May 14, 2021 08:53:59</t>
  </si>
  <si>
    <t>May 19, 2021 10:54:29</t>
  </si>
  <si>
    <t>PP-978</t>
  </si>
  <si>
    <t>https://gitlab-01.itx.pl/p2-project/p2backendv3/-/merge_requests/285</t>
  </si>
  <si>
    <t>1.24.40</t>
  </si>
  <si>
    <t>Implement get_unique_drgs in SQLAnalyticalService</t>
  </si>
  <si>
    <t>May 17, 2021 09:23:55</t>
  </si>
  <si>
    <t>May 19, 2021 11:16:02</t>
  </si>
  <si>
    <t>PP-979</t>
  </si>
  <si>
    <t>https://gitlab-01.itx.pl/p2-project/p2backendv3/-/merge_requests/286</t>
  </si>
  <si>
    <t>1.24.41</t>
  </si>
  <si>
    <t>Extend make_sql_filter method to take list_size_limit argument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</si>
  <si>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refactor all usages and pass this argument from SNOWFLAKE_LIST_SIZE_LIMIT config variable</t>
    </r>
  </si>
  <si>
    <t>May 19, 2021 10:55:12</t>
  </si>
  <si>
    <t>May 19, 2021 10:55:17</t>
  </si>
  <si>
    <t>PP-1286</t>
  </si>
  <si>
    <t>https://gitlab-01.itx.pl/p2-project/p2backendv3/-/merge_requests/287</t>
  </si>
  <si>
    <t>1.24.42</t>
  </si>
  <si>
    <t>Extend SQLConnection and SQLConnectionFactory  to manage a connection pool</t>
  </si>
  <si>
    <t>We should cache 1 connection per thread</t>
  </si>
  <si>
    <t>May 20, 2021, 10:26 AM</t>
  </si>
  <si>
    <t>PP-1409</t>
  </si>
  <si>
    <t>https://gitlab-01.itx.pl/p2-project/p2backendv3/-/merge_requests/288</t>
  </si>
  <si>
    <t>1.25</t>
  </si>
  <si>
    <t>ServiceLine API</t>
  </si>
  <si>
    <r>
      <rPr>
        <sz val="10"/>
        <color rgb="FF000000"/>
        <rFont val="Arial"/>
      </rPr>
      <t xml:space="preserve">see </t>
    </r>
    <r>
      <rPr>
        <u/>
        <sz val="10"/>
        <color rgb="FF1155CC"/>
        <rFont val="Arial"/>
      </rPr>
      <t>design</t>
    </r>
  </si>
  <si>
    <t>PP-540</t>
  </si>
  <si>
    <t>Filters - Service Line filters</t>
  </si>
  <si>
    <t>1.25.1</t>
  </si>
  <si>
    <t>Handle parent_node = None for service line nodes in find_child_nodes_method</t>
  </si>
  <si>
    <t>implement unit test to cover this case</t>
  </si>
  <si>
    <t>April 13, 2021, 6:09 PM</t>
  </si>
  <si>
    <t>April 14, 2021, 11:48 AM</t>
  </si>
  <si>
    <t>PP-980</t>
  </si>
  <si>
    <t>https://gitlab-01.itx.pl/p2-project/p2backendv3/-/merge_requests/131</t>
  </si>
  <si>
    <t>1.25.2</t>
  </si>
  <si>
    <t>Implement filteredServiceLines, filteredClinicalEpisodes and filteredDRGs endpoints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</si>
  <si>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</si>
  <si>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April 13, 2021, 3:06 PM</t>
  </si>
  <si>
    <t>PP-981</t>
  </si>
  <si>
    <t>https://gitlab-01.itx.pl/p2-project/p2backendv3/-/merge_requests/132</t>
  </si>
  <si>
    <t>1.25.4</t>
  </si>
  <si>
    <t>Implement searchAllDiagnose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</si>
  <si>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</si>
  <si>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Apr 22, 2021 15:19:20</t>
  </si>
  <si>
    <t>Apr 22, 2021 15:19:34</t>
  </si>
  <si>
    <t>PP-580</t>
  </si>
  <si>
    <t>https://gitlab-01.itx.pl/p2-project/p2backendv3/-/merge_requests/171</t>
  </si>
  <si>
    <t>1.26</t>
  </si>
  <si>
    <t>Location API</t>
  </si>
  <si>
    <t>Move code and data from existing P2v2 implementation to P2v3</t>
  </si>
  <si>
    <t>PP-542</t>
  </si>
  <si>
    <t>1.26.1</t>
  </si>
  <si>
    <t>Move allUSStates endpoint</t>
  </si>
  <si>
    <t>Copy data to postgres, move django model from P2v2</t>
  </si>
  <si>
    <t>April 2, 2021, 4:02 PM</t>
  </si>
  <si>
    <t>April 6, 2021, 11:09 AM</t>
  </si>
  <si>
    <t>PP-543</t>
  </si>
  <si>
    <t>https://gitlab-01.itx.pl/p2-project/p2backendv3/-/merge_requests/111</t>
  </si>
  <si>
    <t>1.26.2</t>
  </si>
  <si>
    <t>Move usState endpoint</t>
  </si>
  <si>
    <t>April 5, 2021, 3:23 PM</t>
  </si>
  <si>
    <t>PP-584</t>
  </si>
  <si>
    <t>1.26.3</t>
  </si>
  <si>
    <t>Move searchUsLocation endpoint</t>
  </si>
  <si>
    <t>PP-585</t>
  </si>
  <si>
    <t>1.26.4</t>
  </si>
  <si>
    <t>Move usStateGeoAll endpoint</t>
  </si>
  <si>
    <t>Copy .json file, make the path configurable</t>
  </si>
  <si>
    <t>April 1, 2021, 4:58 PM</t>
  </si>
  <si>
    <t>PP-586</t>
  </si>
  <si>
    <t>https://gitlab-01.itx.pl/p2-project/p2backendv3/-/merge_requests/99</t>
  </si>
  <si>
    <t>1.26.5</t>
  </si>
  <si>
    <t>Move usCountyGeoForState endpoint</t>
  </si>
  <si>
    <t>April 1, 2021, 4:59 PM</t>
  </si>
  <si>
    <t>PP-587</t>
  </si>
  <si>
    <t>1.26.6</t>
  </si>
  <si>
    <t>Move usStateGeoSearch</t>
  </si>
  <si>
    <t>April 5, 2021, 3:24 PM</t>
  </si>
  <si>
    <t>PP-588</t>
  </si>
  <si>
    <t>1.26.7</t>
  </si>
  <si>
    <t>Move usCountyGeoAll endpoint</t>
  </si>
  <si>
    <t>April 5, 2021, 3:25 PM</t>
  </si>
  <si>
    <t>PP-589</t>
  </si>
  <si>
    <t>1.26.8</t>
  </si>
  <si>
    <t>Move locationByRadialLocation endpoint</t>
  </si>
  <si>
    <t>April 1, 2021, 5:00 PM</t>
  </si>
  <si>
    <t>PP-590</t>
  </si>
  <si>
    <t>https://gitlab-01.itx.pl/p2-project/p2backendv3/-/merge_requests/104</t>
  </si>
  <si>
    <t>1.27</t>
  </si>
  <si>
    <t>Legend Data calculations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</si>
  <si>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</si>
  <si>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PP-982</t>
  </si>
  <si>
    <t>Visualization Legend</t>
  </si>
  <si>
    <t>1.27.1</t>
  </si>
  <si>
    <t>Implement get_legend_data_statistics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</si>
  <si>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prepare unit tests for all combinations of nodes used in the application</t>
    </r>
  </si>
  <si>
    <t>Apr 20, 2021 11:32:38</t>
  </si>
  <si>
    <t>May 04, 2021 13:52:28</t>
  </si>
  <si>
    <t>PP-983</t>
  </si>
  <si>
    <t>https://gitlab-01.itx.pl/p2-project/p2backendv3/-/merge_requests/202</t>
  </si>
  <si>
    <t>1.27.2</t>
  </si>
  <si>
    <t>Implement get_top_parent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</si>
  <si>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</si>
  <si>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04, 2021 13:44:12</t>
  </si>
  <si>
    <t>May 04, 2021 13:53:44</t>
  </si>
  <si>
    <t>PP-1306</t>
  </si>
  <si>
    <t>https://gitlab-01.itx.pl/p2-project/p2backendv3/-/merge_requests/203</t>
  </si>
  <si>
    <t>1.27.3</t>
  </si>
  <si>
    <t>Implement get_all_service_line_ids in PandasAnalyticalService</t>
  </si>
  <si>
    <t>Apr 20, 2021 07:38:30</t>
  </si>
  <si>
    <t>Apr 20, 2021 09:23:06</t>
  </si>
  <si>
    <t>PP-985</t>
  </si>
  <si>
    <t>https://gitlab-01.itx.pl/p2-project/p2backendv3/-/merge_requests/152</t>
  </si>
  <si>
    <t>1.27.6</t>
  </si>
  <si>
    <t>Implement calculate_legend_data method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</si>
  <si>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avoid unnecessary base value calculations</t>
    </r>
  </si>
  <si>
    <t>1.27.1 - 1.27.3, 1.29</t>
  </si>
  <si>
    <t>May 04, 2021 14:37:12</t>
  </si>
  <si>
    <t>May 06, 2021 07:29:24</t>
  </si>
  <si>
    <t>PP-988</t>
  </si>
  <si>
    <t>https://gitlab-01.itx.pl/p2-project/p2backendv3/-/merge_requests/213</t>
  </si>
  <si>
    <t>1.27.7</t>
  </si>
  <si>
    <t>Implement format_legend_data method</t>
  </si>
  <si>
    <t>May 05, 2021 15:47:05</t>
  </si>
  <si>
    <t>May 07, 2021 10:46:22</t>
  </si>
  <si>
    <t>PP-989</t>
  </si>
  <si>
    <t>https://gitlab-01.itx.pl/p2-project/p2backendv3/-/merge_requests/215</t>
  </si>
  <si>
    <t>1.27.8</t>
  </si>
  <si>
    <t>Integrate legend data calculation with the caseSummaryCollection endpoint</t>
  </si>
  <si>
    <t>make sure to pass action_filters separately, for lhs_parent / rhs_parent pass whatever is passed to find_child_nodes</t>
  </si>
  <si>
    <t>1.27.6 , 1.27.7</t>
  </si>
  <si>
    <t>May 06, 2021 09:06:47</t>
  </si>
  <si>
    <t>May 12, 2021 07:48:02</t>
  </si>
  <si>
    <t>PP-990</t>
  </si>
  <si>
    <t>https://gitlab-01.itx.pl/p2-project/p2backendv3/-/merge_requests/229</t>
  </si>
  <si>
    <t>1.27.9</t>
  </si>
  <si>
    <t>Implement legendData endpoint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</si>
  <si>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make sure to reuse code from caseSummaryCollection, avoid code duplication</t>
    </r>
  </si>
  <si>
    <t>1.27.1 - 1.27.8</t>
  </si>
  <si>
    <t>May 11, 2021 09:51:53</t>
  </si>
  <si>
    <t>May 11, 2021 13:12:46</t>
  </si>
  <si>
    <t>PP-1307</t>
  </si>
  <si>
    <t>https://gitlab-01.itx.pl/p2-project/p2backendv3/-/merge_requests/233</t>
  </si>
  <si>
    <t>1.27.10</t>
  </si>
  <si>
    <t>Implement get_unique_drgs in PandasAnalyticalService</t>
  </si>
  <si>
    <t>integrate with get_legend_data_statistics</t>
  </si>
  <si>
    <t>May 5, 2021, 11:43 AM</t>
  </si>
  <si>
    <t>May 5, 2021, 12:12 PM</t>
  </si>
  <si>
    <t>PP-1315</t>
  </si>
  <si>
    <t>https://gitlab-01.itx.pl/p2-project/p2backendv3/-/merge_requests/207</t>
  </si>
  <si>
    <t>1.27.11</t>
  </si>
  <si>
    <t>Implement support for Hospital / service unit graph type</t>
  </si>
  <si>
    <t xml:space="preserve">cases include combinations of None or (CareUnit, Hospital) and (ServiceUnit, *)
</t>
  </si>
  <si>
    <t>May 20, 2021, 3:04 PM</t>
  </si>
  <si>
    <t>May 21, 2021, 10:50 AM</t>
  </si>
  <si>
    <t>PP-1415</t>
  </si>
  <si>
    <t>https://gitlab-01.itx.pl/p2-project/p2backendv3/-/merge_requests/301</t>
  </si>
  <si>
    <t>1.27.12</t>
  </si>
  <si>
    <t>Remove legendData support from caseSummaryCollection</t>
  </si>
  <si>
    <t>FE integration with legendData endpoint</t>
  </si>
  <si>
    <t>PP-1308</t>
  </si>
  <si>
    <t>1.27.13</t>
  </si>
  <si>
    <t>Implement count_nodes in PandasAnalyticalService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</si>
  <si>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</si>
  <si>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2, 2021, 9:35 AM</t>
  </si>
  <si>
    <t>June 2, 2021, 2:48 PM</t>
  </si>
  <si>
    <t>PP-1523</t>
  </si>
  <si>
    <t>https://gitlab-01.itx.pl/p2-project/p2backendv3/-/merge_requests/348</t>
  </si>
  <si>
    <t>1.27.14</t>
  </si>
  <si>
    <t>Implement count_nodes in SQLAnalyticalService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</si>
  <si>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</si>
  <si>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June 3, 2021, 10:06 AM</t>
  </si>
  <si>
    <t>PP-1524</t>
  </si>
  <si>
    <t>https://gitlab-01.itx.pl/p2-project/p2backendv3/-/merge_requests/352</t>
  </si>
  <si>
    <t>1.27.15</t>
  </si>
  <si>
    <r>
      <rPr>
        <sz val="10"/>
        <color rgb="FF000000"/>
        <rFont val="Arial"/>
      </rPr>
      <t xml:space="preserve">Update get_legend_data_statistics to match the latest </t>
    </r>
    <r>
      <rPr>
        <u/>
        <sz val="10"/>
        <color rgb="FF1155CC"/>
        <rFont val="Arial"/>
      </rPr>
      <t>design</t>
    </r>
  </si>
  <si>
    <t>1.27.13, 1.27.14</t>
  </si>
  <si>
    <t>June 7, 2021, 11:39 AM</t>
  </si>
  <si>
    <t>June 8, 2021, 3:00 PM</t>
  </si>
  <si>
    <t>PP-1525</t>
  </si>
  <si>
    <t>https://gitlab-01.itx.pl/p2-project/p2backendv3/-/commit/5dd76287d8535a02a1515d71644045a6bd7546eb</t>
  </si>
  <si>
    <t>1.27.16</t>
  </si>
  <si>
    <t>Update count_nodes method to take lateral_filter argument</t>
  </si>
  <si>
    <r>
      <rPr>
        <strike/>
        <sz val="10"/>
        <color theme="1"/>
        <rFont val="Arial"/>
      </rPr>
      <t xml:space="preserve">pass lateral_filter when calculating legend data, see </t>
    </r>
    <r>
      <rPr>
        <strike/>
        <sz val="10"/>
        <color rgb="FF1155CC"/>
        <rFont val="Arial"/>
      </rPr>
      <t>design</t>
    </r>
  </si>
  <si>
    <t>PP-1555</t>
  </si>
  <si>
    <t>1.28</t>
  </si>
  <si>
    <t>Miscellaneous</t>
  </si>
  <si>
    <t>approx est. ~40h</t>
  </si>
  <si>
    <t>PP-991</t>
  </si>
  <si>
    <t>1.28.3</t>
  </si>
  <si>
    <t>LRU-cache (performance)</t>
  </si>
  <si>
    <t>PP-994</t>
  </si>
  <si>
    <t>1.28.4</t>
  </si>
  <si>
    <t>Redis cache (performance)</t>
  </si>
  <si>
    <t>PP-995</t>
  </si>
  <si>
    <t>1.28.5</t>
  </si>
  <si>
    <t>Flexible dataset IDs</t>
  </si>
  <si>
    <t>PP-996</t>
  </si>
  <si>
    <t>1.28.6</t>
  </si>
  <si>
    <t>Review requirements.txt and remove unnecessary packages</t>
  </si>
  <si>
    <t>cleanup task</t>
  </si>
  <si>
    <t>PP-1309</t>
  </si>
  <si>
    <t>1.29</t>
  </si>
  <si>
    <t>Multithreading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</si>
  <si>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</si>
  <si>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PP-997</t>
  </si>
  <si>
    <t>1.29.1</t>
  </si>
  <si>
    <t>Implement AppThreads singleton class</t>
  </si>
  <si>
    <t>just copy from design</t>
  </si>
  <si>
    <t>April 8, 2021, 9:41 PM</t>
  </si>
  <si>
    <t>April 8, 2021, 1:28 PM</t>
  </si>
  <si>
    <t>PP-998</t>
  </si>
  <si>
    <t>Done, no task in jira</t>
  </si>
  <si>
    <t>1.29.2</t>
  </si>
  <si>
    <t>Refactor code to use AppThreads singleton</t>
  </si>
  <si>
    <t>instead of creating ad-hoc ThreadPoolExecutors, modify decompose_packed_nodes, find_child_nodes and possibly other methods</t>
  </si>
  <si>
    <t>April 14, 2021, 2:56 PM</t>
  </si>
  <si>
    <t>April 14, 2021, 5:18 PM</t>
  </si>
  <si>
    <t>PP-999</t>
  </si>
  <si>
    <t>https://gitlab-01.itx.pl/p2-project/p2backendv3/-/merge_requests/133</t>
  </si>
  <si>
    <t>1.29.3</t>
  </si>
  <si>
    <t>Implement deadlock prevention mechanism in AppThreads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</si>
  <si>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</si>
  <si>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Jul 02, 2021 10:41:51</t>
  </si>
  <si>
    <t>Jul 05, 2021 08:23:49</t>
  </si>
  <si>
    <t>PP-1726</t>
  </si>
  <si>
    <t>https://gitlab-01.itx.pl/p2-project/p2backendv3/-/merge_requests/526</t>
  </si>
  <si>
    <t>1.29.4</t>
  </si>
  <si>
    <t>Log deadlock preventiion actions as WARNING</t>
  </si>
  <si>
    <t>Log each deadlock prevention action (as WARNING)</t>
  </si>
  <si>
    <t>Logs design</t>
  </si>
  <si>
    <t>PP-1727</t>
  </si>
  <si>
    <t>1.30</t>
  </si>
  <si>
    <t>Deleting Datasets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</si>
  <si>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</si>
  <si>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PP-1287</t>
  </si>
  <si>
    <t>1.30.1</t>
  </si>
  <si>
    <t>Implement drop_dataset method in DatasetService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</si>
  <si>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</si>
  <si>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17, 2021 10:29:50</t>
  </si>
  <si>
    <t>May 17, 2021 13:59:44</t>
  </si>
  <si>
    <t>PP-1288</t>
  </si>
  <si>
    <t>https://gitlab-01.itx.pl/p2-project/p2backendv3/-/merge_requests/275</t>
  </si>
  <si>
    <t>1.30.2</t>
  </si>
  <si>
    <t>Implement drop_all method in SQLAnalyticalService</t>
  </si>
  <si>
    <t>Add this method to AnalyticalService base class and to PandasAnalyticalService (where it does nothing)</t>
  </si>
  <si>
    <t>May 17, 2021 14:01:18</t>
  </si>
  <si>
    <t>May 18, 2021 06:10:10</t>
  </si>
  <si>
    <t>PP-1289</t>
  </si>
  <si>
    <t>https://gitlab-01.itx.pl/p2-project/p2backendv3/-/merge_requests/277</t>
  </si>
  <si>
    <t>1.30.3</t>
  </si>
  <si>
    <t>Implement DropDataset mutation</t>
  </si>
  <si>
    <r>
      <rPr>
        <sz val="10"/>
        <color theme="1"/>
        <rFont val="Arial"/>
      </rPr>
      <t xml:space="preserve">Move mutation definition from the P2v2 backed code, see </t>
    </r>
    <r>
      <rPr>
        <u/>
        <sz val="10"/>
        <color rgb="FF1155CC"/>
        <rFont val="Arial"/>
      </rPr>
      <t>design</t>
    </r>
  </si>
  <si>
    <t>1.30.1, 1.30.2</t>
  </si>
  <si>
    <t>May 18, 2021 06:11:48</t>
  </si>
  <si>
    <t>May 18, 2021 14:53:55</t>
  </si>
  <si>
    <t>PP-1290</t>
  </si>
  <si>
    <t>https://gitlab-01.itx.pl/p2-project/p2backendv3/-/merge_requests/289</t>
  </si>
  <si>
    <t>1.31</t>
  </si>
  <si>
    <r>
      <rPr>
        <b/>
        <sz val="10"/>
        <color rgb="FF000000"/>
        <rFont val="Arial"/>
      </rPr>
      <t xml:space="preserve">Multiple benchmark calculation </t>
    </r>
    <r>
      <rPr>
        <sz val="10"/>
        <color rgb="FF000000"/>
        <rFont val="Arial"/>
      </rPr>
      <t>(tasks 1.31.1 - 1.31.5 must be merged in a single commit)</t>
    </r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</si>
  <si>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</si>
  <si>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PP-1431</t>
  </si>
  <si>
    <t>1.31.1</t>
  </si>
  <si>
    <t>Rafactor RelationStatistics to match design</t>
  </si>
  <si>
    <t>benchmark_values field is now a list</t>
  </si>
  <si>
    <t>May 17, 2021 12:54:23</t>
  </si>
  <si>
    <t>May 31, 2021 13:31:40</t>
  </si>
  <si>
    <t>PP-1381</t>
  </si>
  <si>
    <t>https://gitlab-01.itx.pl/p2-project/p2backendv3/-/merge_requests/295</t>
  </si>
  <si>
    <t>1.31.2</t>
  </si>
  <si>
    <t>Refactor extract_relation_statistics to match design</t>
  </si>
  <si>
    <t>benchmark_dfs argument is now a list</t>
  </si>
  <si>
    <t>May 18, 2021 10:18:07</t>
  </si>
  <si>
    <t>May 31, 2021 13:32:03</t>
  </si>
  <si>
    <t>PP-1382</t>
  </si>
  <si>
    <t>1.31.3</t>
  </si>
  <si>
    <t>Refactor format_case_summary_element to match design</t>
  </si>
  <si>
    <t>benchmark_info argument is now a tuple list</t>
  </si>
  <si>
    <t>May 18, 2021 14:20:14</t>
  </si>
  <si>
    <t>May 31, 2021 13:32:41</t>
  </si>
  <si>
    <t>PP-1383</t>
  </si>
  <si>
    <t>1.31.4</t>
  </si>
  <si>
    <t>Refactor CaseSummaryQueryRunner to match design</t>
  </si>
  <si>
    <t>benchmark argument is now a list of Futures</t>
  </si>
  <si>
    <t>May 18, 2021 15:12:51</t>
  </si>
  <si>
    <t>May 31, 2021 13:33:26</t>
  </si>
  <si>
    <t>PP-1384</t>
  </si>
  <si>
    <t>1.31.5</t>
  </si>
  <si>
    <t>Refactor caseSummaryStatistics to handle calculation of multiple benchmark values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</si>
  <si>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</si>
  <si>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18, 2021, 5:13 PM</t>
  </si>
  <si>
    <t>May 19, 2021, 5:53 PM</t>
  </si>
  <si>
    <t>PP-1385</t>
  </si>
  <si>
    <t>1.31.6</t>
  </si>
  <si>
    <t>Implement extract_filters method (from benchmark)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</si>
  <si>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</si>
  <si>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27, 2021, 1:28 PM</t>
  </si>
  <si>
    <t>May 27, 2021, 3:59 PM</t>
  </si>
  <si>
    <t>PP-1510</t>
  </si>
  <si>
    <t>https://gitlab-01.itx.pl/p2-project/p2backendv3/-/merge_requests/325/diffs</t>
  </si>
  <si>
    <t>merged together with 1.31.6</t>
  </si>
  <si>
    <t>1.31.7</t>
  </si>
  <si>
    <t>Implement extract_parents method (from benchmark)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</si>
  <si>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</si>
  <si>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27, 2021, 3:20 PM</t>
  </si>
  <si>
    <t>May 27, 2021, 6:04 PM</t>
  </si>
  <si>
    <t>PP-1511</t>
  </si>
  <si>
    <t>https://gitlab-01.itx.pl/p2-project/p2backendv3/-/merge_requests/331</t>
  </si>
  <si>
    <t>1.31.8</t>
  </si>
  <si>
    <r>
      <rPr>
        <sz val="10"/>
        <color rgb="FF000000"/>
        <rFont val="Arial"/>
      </rPr>
      <t xml:space="preserve">Update make_abstract_graph_query method to match the </t>
    </r>
    <r>
      <rPr>
        <u/>
        <sz val="10"/>
        <color rgb="FF1155CC"/>
        <rFont val="Arial"/>
      </rPr>
      <t>design</t>
    </r>
    <r>
      <rPr>
        <sz val="10"/>
        <color rgb="FF000000"/>
        <rFont val="Arial"/>
      </rPr>
      <t>.Use extract_filters / extract_parents from benchmark</t>
    </r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</si>
  <si>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</si>
  <si>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1.31.6, 1.31.7</t>
  </si>
  <si>
    <t>May 28, 2021, 11:18 AM</t>
  </si>
  <si>
    <t>May 28, 2021, 2:44 PM</t>
  </si>
  <si>
    <t>PP-1512</t>
  </si>
  <si>
    <t>https://gitlab-01.itx.pl/p2-project/p2backendv3/-/merge_requests/335</t>
  </si>
  <si>
    <t>1.31.9</t>
  </si>
  <si>
    <r>
      <rPr>
        <sz val="10"/>
        <color rgb="FF000000"/>
        <rFont val="Arial"/>
      </rPr>
      <t xml:space="preserve">Handle maxLength argument in unGroupRange, update implementation to match latest </t>
    </r>
    <r>
      <rPr>
        <u/>
        <sz val="10"/>
        <color rgb="FF1155CC"/>
        <rFont val="Arial"/>
      </rPr>
      <t>design</t>
    </r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</si>
  <si>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</si>
  <si>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May 28, 2021, 4:13 PM</t>
  </si>
  <si>
    <t>May 28, 2021, 5:48 PM</t>
  </si>
  <si>
    <t>PP-1513</t>
  </si>
  <si>
    <t>https://gitlab-01.itx.pl/p2-project/p2backendv3/-/merge_requests/336</t>
  </si>
  <si>
    <t>3</t>
  </si>
  <si>
    <t>Report View Management</t>
  </si>
  <si>
    <t>PP-356</t>
  </si>
  <si>
    <t>Design not detailed enough to estimate by reviewer/PM</t>
  </si>
  <si>
    <t>View Dashboard</t>
  </si>
  <si>
    <t>3.0</t>
  </si>
  <si>
    <t>Environment Setup</t>
  </si>
  <si>
    <t>Setu development environment including DJangoand PGSql</t>
  </si>
  <si>
    <t>March 5, 2021, 3:31 PM</t>
  </si>
  <si>
    <t>March 16, 2021, 6:33 PM</t>
  </si>
  <si>
    <t>PP-357</t>
  </si>
  <si>
    <t>https://gitlab-01.itx.pl/p2-project/p2backendv3/-/merge_requests/20</t>
  </si>
  <si>
    <t>3.1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</si>
  <si>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schema.py</t>
    </r>
  </si>
  <si>
    <t>Class that defines graphQL queries, endpoints and object structure. Python file will have definition of following ojects. Developer can refer existing P2BE code at p2backend\ReportView\schema.py file.</t>
  </si>
  <si>
    <t>PP-358</t>
  </si>
  <si>
    <t>3.2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</si>
  <si>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reportview_api.py</t>
    </r>
  </si>
  <si>
    <t>Class that has actual implementation for all end points. Developer can refer p2backend\BigSense\Reportview\reportview_api.py file from existing P2BE code</t>
  </si>
  <si>
    <t>PP-359</t>
  </si>
  <si>
    <t>3.3</t>
  </si>
  <si>
    <r>
      <rPr>
        <sz val="10"/>
        <color rgb="FF000000"/>
        <rFont val="Arial"/>
      </rPr>
      <t xml:space="preserve">Define </t>
    </r>
    <r>
      <rPr>
        <sz val="10"/>
        <color rgb="FF000000"/>
        <rFont val="Arial"/>
      </rPr>
      <t>model.py</t>
    </r>
  </si>
  <si>
    <t>Class that defines the Entity Relation of report view as per OLTP database(Postgres)</t>
  </si>
  <si>
    <t>March 5, 2021, 3:32 PM</t>
  </si>
  <si>
    <t>PP-360</t>
  </si>
  <si>
    <t>3.4</t>
  </si>
  <si>
    <t>Implementing Endpoints</t>
  </si>
  <si>
    <t>This implementation will have a resolve method in schema.py and corresponding method in reportview_api.py file</t>
  </si>
  <si>
    <t>PP-361</t>
  </si>
  <si>
    <t>3.4.1</t>
  </si>
  <si>
    <t>ReportView</t>
  </si>
  <si>
    <t>PP-362</t>
  </si>
  <si>
    <t>3.4.2</t>
  </si>
  <si>
    <t>ReportViews</t>
  </si>
  <si>
    <t>PP-363</t>
  </si>
  <si>
    <t>3.4.3</t>
  </si>
  <si>
    <t>SearchReportViews</t>
  </si>
  <si>
    <t>PP-364</t>
  </si>
  <si>
    <t>3.4.4</t>
  </si>
  <si>
    <t>CreateReportView</t>
  </si>
  <si>
    <t>PP-365</t>
  </si>
  <si>
    <t>3.4.5</t>
  </si>
  <si>
    <t>UpdateReportView</t>
  </si>
  <si>
    <t>PP-366</t>
  </si>
  <si>
    <t>3.4.6</t>
  </si>
  <si>
    <t>DeleteReportView</t>
  </si>
  <si>
    <t>PP-367</t>
  </si>
  <si>
    <t>3.5</t>
  </si>
  <si>
    <t>[BE] Extract user details from Auth0 token</t>
  </si>
  <si>
    <t>Manoj, Kamil C</t>
  </si>
  <si>
    <t>March 25, 2021, 9:52 AM</t>
  </si>
  <si>
    <t>April 9, 2021, 9:15 AM</t>
  </si>
  <si>
    <t>PP-516</t>
  </si>
  <si>
    <t>https://gitlab-01.itx.pl/p2-project/p2backendv3/-/merge_requests/116</t>
  </si>
  <si>
    <t>Added to sprint in Sprint 3, Postponed from Sprint 3</t>
  </si>
  <si>
    <t>3.6</t>
  </si>
  <si>
    <t>[BE] Modify Report view endpoints to use user details from Auth0 token</t>
  </si>
  <si>
    <t>May 06, 2021 07:18:33</t>
  </si>
  <si>
    <t>May 06, 2021 13:58:06</t>
  </si>
  <si>
    <t>PP-517</t>
  </si>
  <si>
    <t>https://gitlab-01.itx.pl/p2-project/p2backendv3/-/merge_requests/221</t>
  </si>
  <si>
    <t>Postponed from Sprint 3</t>
  </si>
  <si>
    <t>3.7</t>
  </si>
  <si>
    <t>Integrate analytical endpoints with django</t>
  </si>
  <si>
    <t>Integrate endpoints with django. To be seen under https://p2v3.ownedoutcomes.com/backend/graphql/ url.
List:caseLocationDetails endpoint
caseLobCounts endpoint
getAvailableYears endpoint
getDateTimeStatsForListOfYears endpoint
filteredCareUnitTypes endpoint
getDatasetsInitialFilters
getDateTimesForYear endpoint
allDatasets endpoint
getLDSDatasetsIDs endpoint</t>
  </si>
  <si>
    <t>March 29, 2021, 4:09 PM</t>
  </si>
  <si>
    <t>March 31, 2021, 3:44 PM</t>
  </si>
  <si>
    <t>PP-567</t>
  </si>
  <si>
    <r>
      <rPr>
        <u/>
        <sz val="10"/>
        <color rgb="FF1155CC"/>
        <rFont val="Arial"/>
      </rPr>
      <t>https://gitlab-01.itx.pl/p2-project/p2backendv3/-/merge_requests/94</t>
    </r>
    <r>
      <rPr>
        <sz val="10"/>
        <color theme="1"/>
        <rFont val="Arial"/>
      </rPr>
      <t xml:space="preserve">  </t>
    </r>
    <r>
      <rPr>
        <u/>
        <sz val="10"/>
        <color rgb="FF1155CC"/>
        <rFont val="Arial"/>
      </rPr>
      <t>https://gitlab-01.itx.pl/p2-project/p2backendv3/-/merge_requests/95</t>
    </r>
  </si>
  <si>
    <t>3.8</t>
  </si>
  <si>
    <t>Implement mock for users endpoint</t>
  </si>
  <si>
    <t>Implement user query that returns always same user {  user {    id    name    emailId    __typename  }
id could be the same as in query:
{
	ReportViews {
    viewList {
      owner {
        id
        emailId
      }
    }
  }
}</t>
  </si>
  <si>
    <t>April 1, 2021, 12:40 PM</t>
  </si>
  <si>
    <t>PP-615</t>
  </si>
  <si>
    <t>https://gitlab-01.itx.pl/p2-project/p2backendv3/-/merge_requests/101</t>
  </si>
  <si>
    <t>Authentication &amp; Authorization</t>
  </si>
  <si>
    <t>3.9</t>
  </si>
  <si>
    <t>Code cleanup in unit tests</t>
  </si>
  <si>
    <t>April 9, 2021, 4:02 PM</t>
  </si>
  <si>
    <t>April 9, 2021, 5:01 PM</t>
  </si>
  <si>
    <t>PP-939</t>
  </si>
  <si>
    <t>https://gitlab-01.itx.pl/p2-project/p2backendv3/-/merge_requests/121</t>
  </si>
  <si>
    <t>4</t>
  </si>
  <si>
    <t>Integration with AWS Secrets Manager</t>
  </si>
  <si>
    <t>PP-1432</t>
  </si>
  <si>
    <t>4.1</t>
  </si>
  <si>
    <t>Create app_config package project</t>
  </si>
  <si>
    <t>use python package project template</t>
  </si>
  <si>
    <t>May 31, 2021 10:01:25</t>
  </si>
  <si>
    <t>Jun 01, 2021 10:09:36</t>
  </si>
  <si>
    <t>PP-1433</t>
  </si>
  <si>
    <t>https://gitlab-01.itx.pl/p2/appconfig/-/merge_requests/1</t>
  </si>
  <si>
    <t>Merged together with 4.3</t>
  </si>
  <si>
    <t>4.2</t>
  </si>
  <si>
    <t>Set up CI/CD pipelines for the app_config package</t>
  </si>
  <si>
    <t>deploy release version to nexus</t>
  </si>
  <si>
    <t>May 31, 2021 13:47:12</t>
  </si>
  <si>
    <t>Jun 01, 2021 10:09:44</t>
  </si>
  <si>
    <t>PP-1434</t>
  </si>
  <si>
    <t>4.3</t>
  </si>
  <si>
    <t>Implement parse_aws_url and is_secret_url methods</t>
  </si>
  <si>
    <t>4.1 - 4.2</t>
  </si>
  <si>
    <t>Jun 01, 2021 06:52:17</t>
  </si>
  <si>
    <t>Jun 01, 2021 10:09:12</t>
  </si>
  <si>
    <t>PP-1435</t>
  </si>
  <si>
    <t>4.4</t>
  </si>
  <si>
    <t>Implement get_secret method</t>
  </si>
  <si>
    <t>Jun 01, 2021 09:56:14</t>
  </si>
  <si>
    <t>Jun 02, 2021 09:59:20</t>
  </si>
  <si>
    <t>PP-1436</t>
  </si>
  <si>
    <t>4.5</t>
  </si>
  <si>
    <t>Implement AppConfigBase class for derving AppConfig in applications</t>
  </si>
  <si>
    <t>refactor existing code, isolate AppBaseConfig class accepting config variables and validation function, which can be used across projects</t>
  </si>
  <si>
    <t>Jun 01, 2021 12:53:40</t>
  </si>
  <si>
    <t>Jun 02, 2021 09:59:19</t>
  </si>
  <si>
    <t>PP-1437</t>
  </si>
  <si>
    <t>https://gitlab-01.itx.pl/p2/appconfig/-/merge_requests/2</t>
  </si>
  <si>
    <t>4.6</t>
  </si>
  <si>
    <t>Handle secret url variables in AppConfigBase</t>
  </si>
  <si>
    <t>Should test is_secret_url with all variables and resolve secret variables from provided urls using get_secret method</t>
  </si>
  <si>
    <t>4.4, 4.5</t>
  </si>
  <si>
    <t>Jun 07, 2021 08:54:27</t>
  </si>
  <si>
    <t>Jun 09, 2021 12:38:02</t>
  </si>
  <si>
    <t>PP-1438</t>
  </si>
  <si>
    <t>https://gitlab-01.itx.pl/p2-project/p2backendv3/-/merge_requests/378</t>
  </si>
  <si>
    <t>Merged together with 4.7</t>
  </si>
  <si>
    <t>4.7</t>
  </si>
  <si>
    <t>Refactor AppConfig in p2 backend to be derived from AppConfigBase</t>
  </si>
  <si>
    <t>use newly created app_config library</t>
  </si>
  <si>
    <t>4.1 - 4.6</t>
  </si>
  <si>
    <t>Jun 07, 2021 08:58:01</t>
  </si>
  <si>
    <t>Jun 08, 2021 08:02:26</t>
  </si>
  <si>
    <t>PP-1439</t>
  </si>
  <si>
    <t>5</t>
  </si>
  <si>
    <t>System Administration Scripts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</si>
  <si>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</si>
  <si>
    <t>PP-1440</t>
  </si>
  <si>
    <t>5.1</t>
  </si>
  <si>
    <t>Implement copy_share method</t>
  </si>
  <si>
    <r>
      <rPr>
        <sz val="10"/>
        <color theme="1"/>
        <rFont val="Arial"/>
      </rPr>
      <t xml:space="preserve">simply use the one from the </t>
    </r>
    <r>
      <rPr>
        <u/>
        <sz val="10"/>
        <color rgb="FF1155CC"/>
        <rFont val="Arial"/>
      </rPr>
      <t>tutorial</t>
    </r>
  </si>
  <si>
    <t>June 7, 2021, 10:21 AM</t>
  </si>
  <si>
    <t>June 7, 2021, 3:27 PM</t>
  </si>
  <si>
    <t>PP-1441</t>
  </si>
  <si>
    <t>https://gitlab-01.itx.pl/p2-project/p2backendv3/-/merge_requests/375</t>
  </si>
  <si>
    <t>5.2</t>
  </si>
  <si>
    <t>Implement validate_schema method</t>
  </si>
  <si>
    <t>only validatte compliance with the p2-relations schema, try reusing code from SQLAnalyticsProvider</t>
  </si>
  <si>
    <t>June 7, 2021, 10:22 AM</t>
  </si>
  <si>
    <t>June 8, 2021, 11:29 AM</t>
  </si>
  <si>
    <t>PP-1442</t>
  </si>
  <si>
    <t>https://gitlab-01.itx.pl/p2-project/p2backendv3/-/merge_requests/383</t>
  </si>
  <si>
    <t>5.3</t>
  </si>
  <si>
    <t>Implement copy_lds_datasets method</t>
  </si>
  <si>
    <t>5.1, 5.2</t>
  </si>
  <si>
    <t>June 8, 2021, 11:35 AM</t>
  </si>
  <si>
    <t>June 9, 2021, 1:05 PM</t>
  </si>
  <si>
    <t>PP-1443</t>
  </si>
  <si>
    <t>https://gitlab-01.itx.pl/p2-project/p2backendv3/-/merge_requests/395</t>
  </si>
  <si>
    <t>5.4</t>
  </si>
  <si>
    <r>
      <rPr>
        <sz val="10"/>
        <color rgb="FF000000"/>
        <rFont val="Arial"/>
      </rPr>
      <t xml:space="preserve">Implement </t>
    </r>
    <r>
      <rPr>
        <u/>
        <sz val="10"/>
        <color rgb="FF1155CC"/>
        <rFont val="Arial"/>
      </rPr>
      <t>p2-admin.py</t>
    </r>
    <r>
      <rPr>
        <sz val="10"/>
        <color rgb="FF000000"/>
        <rFont val="Arial"/>
      </rPr>
      <t xml:space="preserve"> script</t>
    </r>
  </si>
  <si>
    <t>pull variables using modified AppConfig, implement --help for commands</t>
  </si>
  <si>
    <t>June 9, 2021, 2:15 PM</t>
  </si>
  <si>
    <t>10, 2021, 9:47 AM</t>
  </si>
  <si>
    <t>PP-1444</t>
  </si>
  <si>
    <t>https://gitlab-01.itx.pl/p2-project/p2backendv3/-/merge_requests/401</t>
  </si>
  <si>
    <t>5.5</t>
  </si>
  <si>
    <t>Implement copy_share command in p2-admin script</t>
  </si>
  <si>
    <t>simply pass arguments to copy_share method, add help</t>
  </si>
  <si>
    <t>June 10, 2021, 9:11 AM</t>
  </si>
  <si>
    <t>June 10, 2021, 4:22 PM</t>
  </si>
  <si>
    <t>PP-1445</t>
  </si>
  <si>
    <t>https://gitlab-01.itx.pl/p2-project/p2backendv3/-/merge_requests/404</t>
  </si>
  <si>
    <t>5.6</t>
  </si>
  <si>
    <t>Implement copy_lds_datasets command</t>
  </si>
  <si>
    <t>simply pass arguments to copy_lds_datasets, add help</t>
  </si>
  <si>
    <t>June 10, 2021, 1:01 PM</t>
  </si>
  <si>
    <t>June 11, 2021, 1:08 PM</t>
  </si>
  <si>
    <t>PP-1446</t>
  </si>
  <si>
    <t>https://gitlab-01.itx.pl/p2-project/p2backendv3/-/merge_requests/410</t>
  </si>
  <si>
    <t>5.7</t>
  </si>
  <si>
    <t>Implement validate_schema command</t>
  </si>
  <si>
    <t>simply pass arguments to validate_schema add help</t>
  </si>
  <si>
    <t>June 10, 2021, 1:00 PM</t>
  </si>
  <si>
    <t>June 11, 2021, 10:37 AM</t>
  </si>
  <si>
    <t>PP-1447</t>
  </si>
  <si>
    <t>5.8</t>
  </si>
  <si>
    <t>Implement publish_dataset command</t>
  </si>
  <si>
    <t>validate if matching p2-relations schema</t>
  </si>
  <si>
    <t>June 11, 2021, 10:13 AM</t>
  </si>
  <si>
    <t>June 11, 2021, 4:39 PM</t>
  </si>
  <si>
    <t>PP-1448</t>
  </si>
  <si>
    <t>https://gitlab-01.itx.pl/p2-project/p2backendv3/-/merge_requests/411</t>
  </si>
  <si>
    <t>5.9</t>
  </si>
  <si>
    <t>Implement find_datasets method</t>
  </si>
  <si>
    <t>June 14, 2021, 6:36 AM</t>
  </si>
  <si>
    <t>June 17, 2021, 2:22 PM</t>
  </si>
  <si>
    <t>PP-1449</t>
  </si>
  <si>
    <t>https://gitlab-01.itx.pl/p2-project/p2backendv3/-/merge_requests/438</t>
  </si>
  <si>
    <t>5.10</t>
  </si>
  <si>
    <t>Implement drop_dataset command</t>
  </si>
  <si>
    <t>make sure to unregister dataset from reportviews, use DeleteDataset mutation as example</t>
  </si>
  <si>
    <t>5.4, 5.9</t>
  </si>
  <si>
    <t>June 14, 2021, 6:37 AM</t>
  </si>
  <si>
    <t>June 18, 2021, 11:31 AM</t>
  </si>
  <si>
    <t>PP-1450</t>
  </si>
  <si>
    <t>https://gitlab-01.itx.pl/p2-project/p2backendv3/-/merge_requests/446</t>
  </si>
  <si>
    <t>6</t>
  </si>
  <si>
    <t>Testing</t>
  </si>
  <si>
    <t>PP-1653</t>
  </si>
  <si>
    <t>6.1</t>
  </si>
  <si>
    <t>Prepare snowflake database for integration tests</t>
  </si>
  <si>
    <t>copy identical data as currently used in the unit tests</t>
  </si>
  <si>
    <t>PP-1654</t>
  </si>
  <si>
    <t>6.2</t>
  </si>
  <si>
    <t>Prepare dataset manager for integration tests</t>
  </si>
  <si>
    <t>configure a test tenant with access to test datasets</t>
  </si>
  <si>
    <t>PP-1655</t>
  </si>
  <si>
    <t>6.3</t>
  </si>
  <si>
    <t>Implement integration mode execution for tests</t>
  </si>
  <si>
    <r>
      <rPr>
        <sz val="10"/>
        <color theme="1"/>
        <rFont val="Arial"/>
      </rPr>
      <t xml:space="preserve">see </t>
    </r>
    <r>
      <rPr>
        <u/>
        <sz val="10"/>
        <color rgb="FF1155CC"/>
        <rFont val="Arial"/>
      </rPr>
      <t>design</t>
    </r>
    <r>
      <rPr>
        <sz val="10"/>
        <color theme="1"/>
        <rFont val="Arial"/>
      </rPr>
      <t>, handle mode, user and password arguments, prepare test fixtures (analytical service, dataset service) connecting to real instances, no refactoring of tests yet</t>
    </r>
  </si>
  <si>
    <t>PP-1656</t>
  </si>
  <si>
    <t>6.4</t>
  </si>
  <si>
    <t>Refactor all unit tests to support integration mode</t>
  </si>
  <si>
    <t>where applicable, implement integration mode for test cases, run test cases to make sure they pass in integration mode</t>
  </si>
  <si>
    <t>6.1 - 6.3</t>
  </si>
  <si>
    <t>PP-1657</t>
  </si>
  <si>
    <t>6.5</t>
  </si>
  <si>
    <t>Set up CI/CD pipeline to run tests in integration mode</t>
  </si>
  <si>
    <t>PP-1658</t>
  </si>
  <si>
    <t>No</t>
  </si>
  <si>
    <t>Problem with missing DRGs</t>
  </si>
  <si>
    <t>Problem found during writing unit test. The issue was with type of join of DRG table in already finished implementation.</t>
  </si>
  <si>
    <t>Maciej, Michał, Ola</t>
  </si>
  <si>
    <t>March 12, 2021, 8:00 AM</t>
  </si>
  <si>
    <t>March 15, 2021, 2:10 PM</t>
  </si>
  <si>
    <t>https://gitlab-01.itx.pl/p2-project/p2backendv3/-/merge_requests/28</t>
  </si>
  <si>
    <t>Issue delayed finish of group nodes task (1.1.12)</t>
  </si>
  <si>
    <t>Cannot retrieve stateSummary from caseLocationDetails query</t>
  </si>
  <si>
    <t xml:space="preserve">To reproduce:
Get into: https://p2v3.ownedoutcomes.com/backend/graphql/
Send query:
{
  caseLocationDetails (
    datasets: [{id: "0"}]
    options: null
  ) {
    fipsSummary {
      id
    } 
    cbsaSummary {
      id
    }
    stateSummary {
      id
      name
      postalAbbreviation
      entitySummary {
        entityType
        totalCount
      }
    }
  }
}
Fastest way to reproduce:
https://p2v3.ownedoutcomes.com/backend/graphql/#query={
  caseLocationDetails (
    datasets%3A [{id%3A "0"}]
    options%3A null
  ) {
    fipsSummary {
      id
    } 
    cbsaSummary {
      id
    }
    stateSummary {
      id
      name
      postalAbbreviation
      entitySummary {
        entityType
        totalCount
      }
    }
  }
}
Response:
{
  "errors": [
    {
      "message": "Syntax Error GraphQL (4:14) Unexpected Name \"null\"\n\n3:     datasets: [{id: \"0\"}]\n4:     options: null\n                ^\n5:   ) {\n",
      "locations": [
        {
          "line": 4,
          "column": 14
        }
      ]
    }
  ]
}
</t>
  </si>
  <si>
    <t>April 1, 2021, 9:56 AM</t>
  </si>
  <si>
    <t>April 1, 2021, 12:00 PM</t>
  </si>
  <si>
    <t>PP-616</t>
  </si>
  <si>
    <t>https://gitlab-01.itx.pl/p2-project/p2backendv3/-/merge_requests/100</t>
  </si>
  <si>
    <t>lack related task</t>
  </si>
  <si>
    <t>caseSummaryCollection pagination issue</t>
  </si>
  <si>
    <t>Problem while sending query similar to one used in rc.bigsense.ai environment.
To reproduce:
1. go into https://p2v3.ownedoutcomes.com/backend/graphql/
2. send query and variables attached:  
3. in response you will see only null values</t>
  </si>
  <si>
    <t>April 7, 2021, 12:12 PM</t>
  </si>
  <si>
    <t>PP-622</t>
  </si>
  <si>
    <t>https://gitlab-01.itx.pl/p2-project/p2backendv3/-/merge_requests/112</t>
  </si>
  <si>
    <t>Cannot create a report view</t>
  </si>
  <si>
    <t>To reproduce:
1. Go to https://p2v3.ownedoutcomes.com/p2/
2. Click Login button
3. Login: test@test.com Password: 123
4. Go to https://p2v3.ownedoutcomes.com/p2/view-list
5. Try to create a report view.
6. You will receive 400 response from backend (request and response provided below): Request:{"operationName":null,"variables":{"id":"new","name":"245345","isTerrain":false,"orders":[{"isAscending":false,"orderName":"Case_count"}],"labelOption":{"isActive":true,"labels":["Alphabet","Case_count","Star_rating","D90_rr_per_instance"]},"benchmark":{"isEnable":false,"options":[{"aggregationLevel":"National","measure":"D90_rr_per_instance"},{"aggregationLevel":"National","measure":"D90_episode_cost_per_patient"}],"serviceLine":{"id":"","name":""},"clinicalEpisodes":[],"drgs":[],"careUnitType":{"type":""},"metric":{"isAverage":true,"percent":50},"times":{"includedTimes":{"timeRanges":[{"fromTime":{"quarter":"","year":""},"toTime":{"quarter":"","year":""}}]}}},"count":{"casesCount":{"minimumSelectedCount":0,"maximumSelectedCount":0},"entitiesCount":{"minimumSelectedCount":0,"maximumSelectedCount":0}},"threshold":{"isEnabled":false,"details":[]}},"query":"query ($name: String!, $ownerId: ID!, $ownerName: String, $ownerEmail: String, $reportViewType: String, $filters: FilterInputType, $datasets: [DatasetsInputType], $isTerrain: Boolean, $orders: [OrderInputType], $labelOption: LabelOptionInputType, $benchmark: BenchmarkOptionInputType, $count: ReportViewCountInputType) {\n  CreateReportView(name: $name, owner: {id: $ownerId, name: $ownerName, emailId: $ownerEmail}, reportViewType: $reportViewType, filters: $filters, datasets: $datasets, isTerrain: $isTerrain, orders: $orders, labelOption: $labelOption, benchmark: $benchmark, count: $count) {\n    status\n    id\n    message\n    __typename\n  }\n}\n"}Response:{"errors":[{"message":"Variable \"$ownerId\" of required type \"ID!\" was not provided.","locations":[{"line":1,"column":24}]}]}</t>
  </si>
  <si>
    <t>Manoj, Chandan</t>
  </si>
  <si>
    <t>May 12, 2021, 6:35 AM</t>
  </si>
  <si>
    <t>May 13, 2021, 8:27 AM</t>
  </si>
  <si>
    <t>PP-1002</t>
  </si>
  <si>
    <t>Cannot get into report view</t>
  </si>
  <si>
    <t>To reproduce:
1. Go to https://p2v3.ownedoutcomes.com/p2/
2. Click Login button
3. Login: test@test.com Password: 123
4. Go to https://p2v3.ownedoutcomes.com/p2/view-list
5. Select any report view
6. You will see a blank screen (problem with respones from backend (below you will see a request and a response): Request:{"operationName":null,"variables":{"datasets":[{"id":null}],"filteredCareUnitTypes":true,"filteredServiceLines":true,"getAvailableYears":true,"getDateTimeStatsForListOfYears":true,"caseLobCounts":true},"query":"query ($datasets: [DatasetsInputType]!, $filteredCareUnitTypes: Boolean, $filteredServiceLines: Boolean, $getAvailableYears: Boolean, $getDateTimeStatsForListOfYears: Boolean, $caseLobCounts: Boolean) {\n  getDatasetsInitialFilters(datasets: $datasets, filteredCareUnitTypes: $filteredCareUnitTypes, filteredServiceLines: $filteredServiceLines, getAvailableYears: $getAvailableYears, getDateTimeStatsForListOfYears: $getDateTimeStatsForListOfYears, caseLobCounts: $caseLobCounts) {\n    filteredCareUnitTypes {\n      id\n      name\n      numberOfCases\n      __typename\n    }\n    filteredServiceLines {\n      id\n      name\n      numberOfCases\n      __typename\n    }\n    getAvailableYears\n    getDateTimeStatsForListOfYears {\n      year\n      quarterStats {\n        quarter\n        caseCount\n        entityCount\n        __typename\n      }\n      __typename\n    }\n    caseLobCounts {\n      id\n      name\n      numberOfCases\n      __typename\n    }\n    __typename\n  }\n}\n"}Response:{"errors":[{"message":"int() argument must be a string, a bytes-like object or a number, not 'NoneType'","locations":[{"line":2,"column":3}],"path":["getDatasetsInitialFilters"]}],"data":{"getDatasetsInitialFilters":null}}</t>
  </si>
  <si>
    <t>April 13, 2021, 11:52 AM</t>
  </si>
  <si>
    <t>April 21, 2021, 3:18 PM</t>
  </si>
  <si>
    <t>PP-1003</t>
  </si>
  <si>
    <t>Replace GraphQL objects with dicts</t>
  </si>
  <si>
    <t>April 15, 2021, 10:37 AM</t>
  </si>
  <si>
    <t>April 16, 2021, 10:57 AM</t>
  </si>
  <si>
    <t>PP-1038</t>
  </si>
  <si>
    <t>https://gitlab-01.itx.pl/p2-project/p2backendv3/-/merge_requests/144</t>
  </si>
  <si>
    <t>CaseSummaryCollection - can't generate default graph</t>
  </si>
  <si>
    <t>April 14, 2021, 11:32 AM</t>
  </si>
  <si>
    <t>April 15, 2021, 2:37 PM</t>
  </si>
  <si>
    <t>PP-1004</t>
  </si>
  <si>
    <t>https://gitlab-01.itx.pl/p2-project/p2backendv3/-/merge_requests/138</t>
  </si>
  <si>
    <t>Node IDs not returned from caseSummaryCollection</t>
  </si>
  <si>
    <t>April 21, 2021, 11:03 AM</t>
  </si>
  <si>
    <t>PP-1293</t>
  </si>
  <si>
    <t>https://gitlab-01.itx.pl/p2-project/p2backendv3/-/merge_requests/157</t>
  </si>
  <si>
    <t>decompose_packed_nodes decorator doesn't support positional arguments</t>
  </si>
  <si>
    <t>PP-1303</t>
  </si>
  <si>
    <t>Moderate priority</t>
  </si>
  <si>
    <t>get_entity_quality and get_facility_details returns nonuniform null values</t>
  </si>
  <si>
    <t>April 21, 2021, 1:33 PM</t>
  </si>
  <si>
    <t>April 21, 2021, 2:02 PM</t>
  </si>
  <si>
    <t>PP-1304</t>
  </si>
  <si>
    <t>https://gitlab-01.itx.pl/p2-project/p2backendv3/-/merge_requests/160</t>
  </si>
  <si>
    <t>get_careunit_details doesn't properly populate fields with GraphQL objects</t>
  </si>
  <si>
    <t>April 21, 2021, 2:05 PM</t>
  </si>
  <si>
    <t>April 22, 2021, 11:49 AM</t>
  </si>
  <si>
    <t>PP-1305</t>
  </si>
  <si>
    <t>https://gitlab-01.itx.pl/p2-project/p2backendv3/-/merge_requests/165</t>
  </si>
  <si>
    <t>Discprepancies between datasets in Snowflake, local testing files, and technical design document.</t>
  </si>
  <si>
    <t>May 6, 2021, 12:24 PM</t>
  </si>
  <si>
    <t>May 6, 2021, 1:53 PM</t>
  </si>
  <si>
    <t>PP-1320</t>
  </si>
  <si>
    <t>searchCareUnitAndDetail - 'NoneType' object has no attribute 'number_of_patients'</t>
  </si>
  <si>
    <t>May 7, 2021, 11:39 AM</t>
  </si>
  <si>
    <t>May 7, 2021, 1:55 PM</t>
  </si>
  <si>
    <t>PP-1317</t>
  </si>
  <si>
    <t>searchCareUnitAndDetail returns Null values for quality and facility fields</t>
  </si>
  <si>
    <t>May 7, 2021, 2:18 PM</t>
  </si>
  <si>
    <t>May 11, 2021, 1:15 PM</t>
  </si>
  <si>
    <t>PP-1316</t>
  </si>
  <si>
    <t>getDatasetsInitialFilters - filteredServiceLines</t>
  </si>
  <si>
    <t>May 10, 2021, 3:46 PM</t>
  </si>
  <si>
    <t>May 11, 2021, 4:01 PM</t>
  </si>
  <si>
    <t>PP-1314</t>
  </si>
  <si>
    <t>caseSummaryCollection - Collapse node</t>
  </si>
  <si>
    <t>May 11, 2021, 4:26 PM</t>
  </si>
  <si>
    <t>May 13, 2021, 11:56 AM</t>
  </si>
  <si>
    <t>PP-1313</t>
  </si>
  <si>
    <t>NoneType' object has no attribute 'lower'</t>
  </si>
  <si>
    <t>May 7, 2021, 10:57 AM</t>
  </si>
  <si>
    <t>May 7, 2021, 2:57 PM</t>
  </si>
  <si>
    <t>PP-1312</t>
  </si>
  <si>
    <t>caseSummaryCollection - exclude FIPS/CBSA does not work</t>
  </si>
  <si>
    <t>Michał, Tomek We</t>
  </si>
  <si>
    <t>April 26, 2021, 4:40 PM</t>
  </si>
  <si>
    <t>May 10, 2021, 3:10 PM</t>
  </si>
  <si>
    <t>PP-1292</t>
  </si>
  <si>
    <t>CaseSummaryCollection - problem with some cbsa/fips in included location filters</t>
  </si>
  <si>
    <t>April 26, 2021, 4:39 PM</t>
  </si>
  <si>
    <t>PP-1291</t>
  </si>
  <si>
    <t>FilteredDrgs not filtering properly on clinicalEpisodes</t>
  </si>
  <si>
    <t>May 11, 2021, 2:04 PM</t>
  </si>
  <si>
    <t>May 11, 2021, 4:58 PM</t>
  </si>
  <si>
    <t>PP-1283</t>
  </si>
  <si>
    <t>Incorrect typenames in UsState and SearchUsLocation</t>
  </si>
  <si>
    <t>April 15, 2021, 11:40 AM</t>
  </si>
  <si>
    <t>PP-1037</t>
  </si>
  <si>
    <t>https://gitlab-01.itx.pl/p2-project/p2backendv3/-/merge_requests/136</t>
  </si>
  <si>
    <t>allDatasets - incorrect format of 'fromTime' and 'toTime' fileds</t>
  </si>
  <si>
    <t>PP-1005</t>
  </si>
  <si>
    <t>caseLocationDetails returns wrong states for Fips and Cbsa</t>
  </si>
  <si>
    <t>May 11, 2021, 3:14 PM</t>
  </si>
  <si>
    <t>May 12, 2021, 4:35 PM</t>
  </si>
  <si>
    <t>PP-938</t>
  </si>
  <si>
    <t>filteredCareUnitTypes throws error on location filters</t>
  </si>
  <si>
    <t>May 17, 2021, 3:29 PM</t>
  </si>
  <si>
    <t>May 17, 2021, 3:46 PM</t>
  </si>
  <si>
    <t>PP-696</t>
  </si>
  <si>
    <t>Null datasets in ReportView query</t>
  </si>
  <si>
    <t>Michal</t>
  </si>
  <si>
    <t>May 11, 2021, 4:03 PM</t>
  </si>
  <si>
    <t>May 12, 2021, 5:17 PM</t>
  </si>
  <si>
    <t>PP-686</t>
  </si>
  <si>
    <t>[group nodes][unit test] Node "Home" is not found if group rhs_nodes contains: 'SNF', 'HHA', 'LTCH', 'IRF', 'Home'</t>
  </si>
  <si>
    <t>April 15, 2021, 3:16 PM</t>
  </si>
  <si>
    <t>PP-617</t>
  </si>
  <si>
    <t>Fixed together with bug PP-1004</t>
  </si>
  <si>
    <t>API gives error :: getDatasetsInitialFilters &amp; getLdsDatasetsIds</t>
  </si>
  <si>
    <t>May 12, 2021, 9:40 AM</t>
  </si>
  <si>
    <t>May 12, 2021, 10:35 AM</t>
  </si>
  <si>
    <t>PP-1353</t>
  </si>
  <si>
    <t>caseSummaryCollection - including Geography and Entity filters at the same time</t>
  </si>
  <si>
    <t>May 17, 2021, 5:10 PM</t>
  </si>
  <si>
    <t>May 18, 2021, 3:50 PM</t>
  </si>
  <si>
    <t>PP-1388</t>
  </si>
  <si>
    <t xml:space="preserve">Incorrect token passing in DatasetManager </t>
  </si>
  <si>
    <t>April 13, 2021, 9:51 AM</t>
  </si>
  <si>
    <t>April 13, 2021, 10:43 AM</t>
  </si>
  <si>
    <t>PP-1000</t>
  </si>
  <si>
    <t>Diagnoses episodes and carelines invalid join</t>
  </si>
  <si>
    <t>Maciej L</t>
  </si>
  <si>
    <t>May 10, 2021, 4:49 PM</t>
  </si>
  <si>
    <t>PP-1352</t>
  </si>
  <si>
    <t>caseSummaryCollection - empty strings in timeRanges are not handled properly</t>
  </si>
  <si>
    <t>May 12, 2021, 5:27 PM</t>
  </si>
  <si>
    <t>May 12, 2021, 6:02 PM</t>
  </si>
  <si>
    <t>PP-1355</t>
  </si>
  <si>
    <t>Unable to run parameterized pandas/SQL tests fixture due to SQLite integration method</t>
  </si>
  <si>
    <t>May 12, 2021, 11:52 AM</t>
  </si>
  <si>
    <t>PP-1356</t>
  </si>
  <si>
    <t>select_from_relations in sql_analytical_service.py doesn't work with table aliases</t>
  </si>
  <si>
    <t>May 12, 2021, 1:33 PM</t>
  </si>
  <si>
    <t>PP-1359</t>
  </si>
  <si>
    <t>caseSummaryCollection - expand</t>
  </si>
  <si>
    <t>May 13, 2021, 6:42 PM</t>
  </si>
  <si>
    <t>May 20, 2021, 10:38 AM</t>
  </si>
  <si>
    <t>PP-1361</t>
  </si>
  <si>
    <t>API(filteredCareUnits) response mismatch with current version</t>
  </si>
  <si>
    <t>May 14, 2021, 10:37 AM</t>
  </si>
  <si>
    <t>May 14, 2021, 11:31 AM</t>
  </si>
  <si>
    <t>PP-1363</t>
  </si>
  <si>
    <t>filteredClinicalEpisodes - serviceLine field return Null</t>
  </si>
  <si>
    <t>May 14, 2021, 9:54 AM</t>
  </si>
  <si>
    <t>PP-1364</t>
  </si>
  <si>
    <t>bug rejected</t>
  </si>
  <si>
    <t>caseSummaryCollection - No RHS rule for ungrouping found for value 'serviceLine'</t>
  </si>
  <si>
    <t>May 14, 2021, 2:40 PM</t>
  </si>
  <si>
    <t>PP-1365</t>
  </si>
  <si>
    <t>caseSummaryCollectionMapView - some fields are returned as Null</t>
  </si>
  <si>
    <t>May 17, 2021, 1:04 PM</t>
  </si>
  <si>
    <t>May 21, 2021, 9:45 AM</t>
  </si>
  <si>
    <t>PP-1366</t>
  </si>
  <si>
    <t>caseSummaryCollection - orders field should ignore null</t>
  </si>
  <si>
    <t>May 17, 2021, 10:59 AM</t>
  </si>
  <si>
    <t>May 17, 2021, 12:23 PM</t>
  </si>
  <si>
    <t>PP-1367</t>
  </si>
  <si>
    <t>[BE] API filteredCareUnits error</t>
  </si>
  <si>
    <t>May 19, 2021, 12:11 PM</t>
  </si>
  <si>
    <t>PP-1368</t>
  </si>
  <si>
    <t>caseSummaryCollection - include Home</t>
  </si>
  <si>
    <t>Piotr O</t>
  </si>
  <si>
    <t>May 24, 2021, 1:54 PM</t>
  </si>
  <si>
    <t>May 24, 2021, 1:55 PM</t>
  </si>
  <si>
    <t>PP-1386</t>
  </si>
  <si>
    <t>caseSummaryCollection - groupingInfo should returned number of nodes for packed nodes</t>
  </si>
  <si>
    <t>May 18, 2021, 1:44 PM</t>
  </si>
  <si>
    <t>May 18, 2021, 1:58 PM</t>
  </si>
  <si>
    <t>PP-1391</t>
  </si>
  <si>
    <t>https://gitlab-01.itx.pl/p2-project/p2backendv3/-/merge_requests/279</t>
  </si>
  <si>
    <t>caseSummaryCollection - cost - should return 0 value instead of null</t>
  </si>
  <si>
    <t>May 18, 2021, 2:44 PM</t>
  </si>
  <si>
    <t>PP-1404</t>
  </si>
  <si>
    <t>Datasets determined BenchmarkLevel.NATIONAL doesn't match actual query demand</t>
  </si>
  <si>
    <t>May 20, 2021, 2:39 PM</t>
  </si>
  <si>
    <t>May 21, 2021, 1:22 PM</t>
  </si>
  <si>
    <t>PP-1410</t>
  </si>
  <si>
    <t>CaseSummaryCollection - (None, NodeType(type=&lt;NodeTypeEnum.ServiceUnit: 3&gt;, subtype=None))</t>
  </si>
  <si>
    <t>May 20, 2021, 3:06 PM</t>
  </si>
  <si>
    <t>May 21, 2021, 10:54 AM</t>
  </si>
  <si>
    <t>PP-1412</t>
  </si>
  <si>
    <t>caseSummaryCollection - expand to clinicalEpisode level</t>
  </si>
  <si>
    <t>May 20, 2021, 11:19 AM</t>
  </si>
  <si>
    <t>PP-1413</t>
  </si>
  <si>
    <t>2d Graph - caseSummaryCollection incorrect response</t>
  </si>
  <si>
    <t>May 21, 2021, 1:37 PM</t>
  </si>
  <si>
    <t>PP-1418</t>
  </si>
  <si>
    <t>UpdateReportView doesn't work</t>
  </si>
  <si>
    <t>May 24, 2021, 3:06 PM</t>
  </si>
  <si>
    <t>May 25, 2021, 2:15 PM</t>
  </si>
  <si>
    <t>PP-1419</t>
  </si>
  <si>
    <t>caseSummaryCollectionMapView - benchmark causes error "string index out of range"</t>
  </si>
  <si>
    <t>May 24, 2021, 9:07 AM</t>
  </si>
  <si>
    <t>May 24, 2021, 10:08 AM</t>
  </si>
  <si>
    <t>PP-1420</t>
  </si>
  <si>
    <t>[BE] Incorrect attribute setting for caseSummaryCollection API for Benchmark graph</t>
  </si>
  <si>
    <t>PP-1454</t>
  </si>
  <si>
    <t>caseSummaryCollection - incorrect benchmark values for episode level</t>
  </si>
  <si>
    <t>Tomek We, Michal</t>
  </si>
  <si>
    <t>May 25, 2021, 2:40 PM</t>
  </si>
  <si>
    <t>PP-1498</t>
  </si>
  <si>
    <t>Graph View - individual (auto-expanded) nodes don't have connections</t>
  </si>
  <si>
    <t>PP-1500</t>
  </si>
  <si>
    <t>Market Share Graph :: Filters doesn't applied correctly</t>
  </si>
  <si>
    <t>May 26, 2021, 11:17 AM</t>
  </si>
  <si>
    <t>PP-1501</t>
  </si>
  <si>
    <t>Mismatch between source/destination in query and response in benchmarks</t>
  </si>
  <si>
    <t>May 25, 2021, 2:05 PM</t>
  </si>
  <si>
    <t>PP-1499</t>
  </si>
  <si>
    <t>Date</t>
  </si>
  <si>
    <t>Devs</t>
  </si>
  <si>
    <t>Hrs</t>
  </si>
  <si>
    <t>Cummulative</t>
  </si>
  <si>
    <t>ds</t>
  </si>
  <si>
    <t>group</t>
  </si>
  <si>
    <t>be</t>
  </si>
  <si>
    <t>Daily update (today)</t>
  </si>
  <si>
    <t>Backend</t>
  </si>
  <si>
    <t>QA</t>
  </si>
  <si>
    <t>Front End</t>
  </si>
  <si>
    <t>73 %</t>
  </si>
  <si>
    <t>85 %</t>
  </si>
  <si>
    <t>90 %</t>
  </si>
  <si>
    <t>21 %</t>
  </si>
  <si>
    <t>26 %</t>
  </si>
  <si>
    <t>51 %</t>
  </si>
  <si>
    <t>62 %</t>
  </si>
  <si>
    <t>71 %</t>
  </si>
  <si>
    <t>91.75 %</t>
  </si>
  <si>
    <t>2 808 h</t>
  </si>
  <si>
    <t>2 869 h</t>
  </si>
  <si>
    <t>2 970 h</t>
  </si>
  <si>
    <t>2 081 h</t>
  </si>
  <si>
    <t>2 057 h</t>
  </si>
  <si>
    <t>1 281 h</t>
  </si>
  <si>
    <t>741 h</t>
  </si>
  <si>
    <t>466 h</t>
  </si>
  <si>
    <t>219 h</t>
  </si>
  <si>
    <t>1 636 h</t>
  </si>
  <si>
    <t>1 540 h</t>
  </si>
  <si>
    <t>1 032 h</t>
  </si>
  <si>
    <t>574 h</t>
  </si>
  <si>
    <t>352 h</t>
  </si>
  <si>
    <t>107 h</t>
  </si>
  <si>
    <t>BE</t>
  </si>
  <si>
    <t>FE</t>
  </si>
  <si>
    <t>Bugs statistics</t>
  </si>
  <si>
    <t>Yesterday</t>
  </si>
  <si>
    <t>Today</t>
  </si>
  <si>
    <t>Open</t>
  </si>
  <si>
    <t>Ongoing</t>
  </si>
  <si>
    <t>Closed</t>
  </si>
  <si>
    <t>Time spent on bugs</t>
  </si>
  <si>
    <t>343 h</t>
  </si>
  <si>
    <t>283 h</t>
  </si>
  <si>
    <t>32 h</t>
  </si>
  <si>
    <t>28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</si>
</sst>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yyyy\-mm\-dd"/>
    <numFmt numFmtId="166" formatCode="mmmm\ d\,\ yyyy"/>
  </numFmts>
  <fonts count="59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rgb="FF1155CC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1"/>
      <color rgb="FF000000"/>
      <name val="&quot;Arial&quot;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trike/>
      <sz val="10"/>
      <color rgb="FF000000"/>
      <name val="Arial"/>
    </font>
    <font>
      <strike/>
      <sz val="10"/>
      <color theme="1"/>
      <name val="Arial"/>
    </font>
    <font>
      <strike/>
      <sz val="10"/>
      <color theme="1"/>
      <name val="Arial"/>
    </font>
    <font>
      <strike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trike/>
      <sz val="10"/>
      <color rgb="FF000000"/>
      <name val="Arial"/>
    </font>
    <font>
      <strike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theme="1"/>
      <name val="Arial"/>
    </font>
    <font>
      <sz val="6"/>
      <color rgb="FF222222"/>
      <name val="Arial"/>
    </font>
    <font>
      <sz val="6"/>
      <color rgb="FF000000"/>
      <name val="Arial"/>
    </font>
    <font>
      <b/>
      <sz val="10"/>
      <color rgb="FF222222"/>
      <name val="Arial"/>
    </font>
    <font>
      <sz val="10"/>
      <color rgb="FF222222"/>
      <name val="Arial"/>
    </font>
    <font>
      <strike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7">
    <xf numFmtId="0" fontId="0" fillId="0" borderId="0" xfId="0" applyFont="1" applyAlignment="1"/>
    <xf numFmtId="0" fontId="0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1" fillId="0" borderId="0" xfId="0" applyFont="1"/>
    <xf numFmtId="1" fontId="0" fillId="0" borderId="0" xfId="0" applyNumberFormat="1" applyFont="1"/>
    <xf numFmtId="0" fontId="5" fillId="0" borderId="0" xfId="0" applyFont="1" applyAlignment="1">
      <alignment vertical="center"/>
    </xf>
    <xf numFmtId="1" fontId="2" fillId="0" borderId="0" xfId="0" applyNumberFormat="1" applyFont="1" applyAlignment="1"/>
    <xf numFmtId="0" fontId="6" fillId="0" borderId="0" xfId="0" applyFont="1" applyAlignment="1"/>
    <xf numFmtId="2" fontId="7" fillId="0" borderId="0" xfId="0" applyNumberFormat="1" applyFont="1" applyAlignment="1">
      <alignment horizontal="right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6" fillId="0" borderId="0" xfId="0" applyFont="1" applyAlignment="1"/>
    <xf numFmtId="0" fontId="8" fillId="0" borderId="0" xfId="0" applyFont="1" applyAlignment="1"/>
    <xf numFmtId="2" fontId="1" fillId="0" borderId="0" xfId="0" applyNumberFormat="1" applyFont="1" applyAlignment="1">
      <alignment horizontal="right"/>
    </xf>
    <xf numFmtId="0" fontId="1" fillId="0" borderId="0" xfId="0" applyFont="1" applyAlignment="1"/>
    <xf numFmtId="0" fontId="8" fillId="0" borderId="0" xfId="0" applyFont="1" applyAlignment="1"/>
    <xf numFmtId="0" fontId="8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9" fillId="0" borderId="0" xfId="0" quotePrefix="1" applyFont="1" applyAlignment="1"/>
    <xf numFmtId="0" fontId="9" fillId="0" borderId="0" xfId="0" applyFont="1" applyAlignment="1"/>
    <xf numFmtId="0" fontId="1" fillId="0" borderId="6" xfId="0" applyFont="1" applyBorder="1" applyAlignment="1"/>
    <xf numFmtId="0" fontId="1" fillId="0" borderId="6" xfId="0" applyFont="1" applyBorder="1"/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49" fontId="0" fillId="2" borderId="6" xfId="0" applyNumberFormat="1" applyFont="1" applyFill="1" applyBorder="1" applyAlignment="1">
      <alignment vertical="top" wrapText="1"/>
    </xf>
    <xf numFmtId="0" fontId="10" fillId="2" borderId="6" xfId="0" applyFont="1" applyFill="1" applyBorder="1" applyAlignment="1">
      <alignment vertical="top"/>
    </xf>
    <xf numFmtId="0" fontId="11" fillId="2" borderId="6" xfId="0" applyFont="1" applyFill="1" applyBorder="1" applyAlignment="1">
      <alignment vertical="top" wrapText="1"/>
    </xf>
    <xf numFmtId="49" fontId="11" fillId="2" borderId="6" xfId="0" applyNumberFormat="1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/>
    </xf>
    <xf numFmtId="0" fontId="12" fillId="2" borderId="6" xfId="0" applyFont="1" applyFill="1" applyBorder="1" applyAlignment="1">
      <alignment vertical="top"/>
    </xf>
    <xf numFmtId="0" fontId="11" fillId="2" borderId="6" xfId="0" applyFont="1" applyFill="1" applyBorder="1" applyAlignment="1">
      <alignment vertical="top" wrapText="1"/>
    </xf>
    <xf numFmtId="0" fontId="0" fillId="0" borderId="6" xfId="0" applyFont="1" applyBorder="1" applyAlignment="1"/>
    <xf numFmtId="0" fontId="1" fillId="2" borderId="6" xfId="0" applyFont="1" applyFill="1" applyBorder="1" applyAlignment="1">
      <alignment vertical="top"/>
    </xf>
    <xf numFmtId="49" fontId="2" fillId="3" borderId="6" xfId="0" applyNumberFormat="1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11" fillId="3" borderId="6" xfId="0" applyFont="1" applyFill="1" applyBorder="1" applyAlignment="1">
      <alignment vertical="top" wrapText="1"/>
    </xf>
    <xf numFmtId="49" fontId="11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/>
    </xf>
    <xf numFmtId="0" fontId="13" fillId="3" borderId="6" xfId="0" applyFont="1" applyFill="1" applyBorder="1" applyAlignment="1">
      <alignment vertical="top"/>
    </xf>
    <xf numFmtId="0" fontId="11" fillId="3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/>
    </xf>
    <xf numFmtId="49" fontId="0" fillId="4" borderId="6" xfId="0" applyNumberFormat="1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top" wrapText="1"/>
    </xf>
    <xf numFmtId="49" fontId="11" fillId="4" borderId="6" xfId="0" applyNumberFormat="1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/>
    </xf>
    <xf numFmtId="0" fontId="1" fillId="4" borderId="6" xfId="0" applyFont="1" applyFill="1" applyBorder="1" applyAlignment="1">
      <alignment vertical="top"/>
    </xf>
    <xf numFmtId="0" fontId="14" fillId="4" borderId="6" xfId="0" applyFont="1" applyFill="1" applyBorder="1" applyAlignment="1">
      <alignment vertical="top"/>
    </xf>
    <xf numFmtId="0" fontId="15" fillId="4" borderId="6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1" fillId="4" borderId="6" xfId="0" applyFont="1" applyFill="1" applyBorder="1" applyAlignment="1">
      <alignment vertical="top"/>
    </xf>
    <xf numFmtId="0" fontId="1" fillId="4" borderId="6" xfId="0" applyFont="1" applyFill="1" applyBorder="1"/>
    <xf numFmtId="0" fontId="0" fillId="4" borderId="6" xfId="0" applyFont="1" applyFill="1" applyBorder="1" applyAlignment="1">
      <alignment vertical="top" wrapText="1"/>
    </xf>
    <xf numFmtId="49" fontId="11" fillId="4" borderId="6" xfId="0" applyNumberFormat="1" applyFont="1" applyFill="1" applyBorder="1" applyAlignment="1">
      <alignment vertical="top" wrapText="1"/>
    </xf>
    <xf numFmtId="0" fontId="16" fillId="4" borderId="6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8" fillId="4" borderId="6" xfId="0" applyFont="1" applyFill="1" applyBorder="1" applyAlignment="1">
      <alignment vertical="top"/>
    </xf>
    <xf numFmtId="0" fontId="0" fillId="4" borderId="6" xfId="0" applyFont="1" applyFill="1" applyBorder="1" applyAlignment="1">
      <alignment vertical="top"/>
    </xf>
    <xf numFmtId="49" fontId="0" fillId="4" borderId="6" xfId="0" applyNumberFormat="1" applyFont="1" applyFill="1" applyBorder="1" applyAlignment="1">
      <alignment vertical="top"/>
    </xf>
    <xf numFmtId="0" fontId="5" fillId="4" borderId="6" xfId="0" applyFont="1" applyFill="1" applyBorder="1" applyAlignment="1">
      <alignment vertical="top" wrapText="1"/>
    </xf>
    <xf numFmtId="0" fontId="19" fillId="4" borderId="6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top" wrapText="1"/>
    </xf>
    <xf numFmtId="0" fontId="1" fillId="4" borderId="6" xfId="0" quotePrefix="1" applyFont="1" applyFill="1" applyBorder="1" applyAlignment="1">
      <alignment vertical="top"/>
    </xf>
    <xf numFmtId="0" fontId="20" fillId="4" borderId="6" xfId="0" applyFont="1" applyFill="1" applyBorder="1" applyAlignment="1">
      <alignment vertical="top" wrapText="1"/>
    </xf>
    <xf numFmtId="0" fontId="21" fillId="4" borderId="6" xfId="0" applyFont="1" applyFill="1" applyBorder="1" applyAlignment="1">
      <alignment vertical="top"/>
    </xf>
    <xf numFmtId="0" fontId="0" fillId="4" borderId="6" xfId="0" applyFont="1" applyFill="1" applyBorder="1" applyAlignment="1">
      <alignment vertical="top" wrapText="1"/>
    </xf>
    <xf numFmtId="0" fontId="22" fillId="4" borderId="8" xfId="0" applyFont="1" applyFill="1" applyBorder="1" applyAlignment="1">
      <alignment vertical="top"/>
    </xf>
    <xf numFmtId="0" fontId="0" fillId="4" borderId="6" xfId="0" applyFont="1" applyFill="1" applyBorder="1" applyAlignment="1"/>
    <xf numFmtId="0" fontId="23" fillId="4" borderId="0" xfId="0" applyFont="1" applyFill="1" applyAlignment="1">
      <alignment vertical="top"/>
    </xf>
    <xf numFmtId="0" fontId="9" fillId="4" borderId="6" xfId="0" quotePrefix="1" applyFont="1" applyFill="1" applyBorder="1" applyAlignment="1">
      <alignment vertical="top"/>
    </xf>
    <xf numFmtId="0" fontId="24" fillId="4" borderId="0" xfId="0" applyFont="1" applyFill="1" applyAlignment="1">
      <alignment vertical="top"/>
    </xf>
    <xf numFmtId="0" fontId="25" fillId="4" borderId="6" xfId="0" applyFont="1" applyFill="1" applyBorder="1" applyAlignment="1">
      <alignment vertical="top"/>
    </xf>
    <xf numFmtId="0" fontId="9" fillId="4" borderId="6" xfId="0" applyFont="1" applyFill="1" applyBorder="1" applyAlignment="1">
      <alignment vertical="top"/>
    </xf>
    <xf numFmtId="0" fontId="9" fillId="4" borderId="6" xfId="0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6" xfId="0" applyFont="1" applyBorder="1" applyAlignment="1">
      <alignment vertical="top" wrapText="1"/>
    </xf>
    <xf numFmtId="0" fontId="26" fillId="0" borderId="6" xfId="0" applyFont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27" fillId="0" borderId="0" xfId="0" applyFont="1" applyAlignment="1">
      <alignment vertical="top"/>
    </xf>
    <xf numFmtId="0" fontId="1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28" fillId="4" borderId="0" xfId="0" applyFont="1" applyFill="1" applyAlignment="1"/>
    <xf numFmtId="49" fontId="0" fillId="3" borderId="6" xfId="0" applyNumberFormat="1" applyFont="1" applyFill="1" applyBorder="1" applyAlignment="1">
      <alignment vertical="top"/>
    </xf>
    <xf numFmtId="49" fontId="11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6" xfId="0" applyFont="1" applyFill="1" applyBorder="1"/>
    <xf numFmtId="0" fontId="1" fillId="4" borderId="6" xfId="0" applyFont="1" applyFill="1" applyBorder="1" applyAlignment="1"/>
    <xf numFmtId="0" fontId="11" fillId="3" borderId="6" xfId="0" applyFont="1" applyFill="1" applyBorder="1" applyAlignment="1">
      <alignment vertical="top" wrapText="1"/>
    </xf>
    <xf numFmtId="0" fontId="18" fillId="3" borderId="6" xfId="0" applyFont="1" applyFill="1" applyBorder="1" applyAlignment="1">
      <alignment vertical="top"/>
    </xf>
    <xf numFmtId="0" fontId="29" fillId="3" borderId="6" xfId="0" applyFont="1" applyFill="1" applyBorder="1" applyAlignment="1">
      <alignment vertical="top" wrapText="1"/>
    </xf>
    <xf numFmtId="0" fontId="7" fillId="4" borderId="6" xfId="0" applyFont="1" applyFill="1" applyBorder="1" applyAlignment="1">
      <alignment vertical="top"/>
    </xf>
    <xf numFmtId="49" fontId="0" fillId="3" borderId="6" xfId="0" applyNumberFormat="1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/>
    </xf>
    <xf numFmtId="0" fontId="30" fillId="4" borderId="6" xfId="0" applyFont="1" applyFill="1" applyBorder="1" applyAlignment="1">
      <alignment vertical="top"/>
    </xf>
    <xf numFmtId="0" fontId="31" fillId="4" borderId="6" xfId="0" applyFont="1" applyFill="1" applyBorder="1" applyAlignment="1">
      <alignment vertical="top"/>
    </xf>
    <xf numFmtId="164" fontId="1" fillId="4" borderId="6" xfId="0" applyNumberFormat="1" applyFont="1" applyFill="1" applyBorder="1" applyAlignment="1">
      <alignment vertical="top"/>
    </xf>
    <xf numFmtId="49" fontId="32" fillId="4" borderId="6" xfId="0" applyNumberFormat="1" applyFont="1" applyFill="1" applyBorder="1" applyAlignment="1">
      <alignment vertical="top" wrapText="1"/>
    </xf>
    <xf numFmtId="0" fontId="1" fillId="0" borderId="0" xfId="0" applyFont="1" applyAlignment="1"/>
    <xf numFmtId="0" fontId="33" fillId="4" borderId="6" xfId="0" applyFont="1" applyFill="1" applyBorder="1" applyAlignment="1"/>
    <xf numFmtId="49" fontId="34" fillId="4" borderId="6" xfId="0" applyNumberFormat="1" applyFont="1" applyFill="1" applyBorder="1" applyAlignment="1">
      <alignment vertical="top"/>
    </xf>
    <xf numFmtId="0" fontId="34" fillId="4" borderId="6" xfId="0" applyFont="1" applyFill="1" applyBorder="1" applyAlignment="1">
      <alignment vertical="top" wrapText="1"/>
    </xf>
    <xf numFmtId="0" fontId="35" fillId="4" borderId="6" xfId="0" applyFont="1" applyFill="1" applyBorder="1" applyAlignment="1">
      <alignment vertical="top" wrapText="1"/>
    </xf>
    <xf numFmtId="49" fontId="35" fillId="4" borderId="6" xfId="0" applyNumberFormat="1" applyFont="1" applyFill="1" applyBorder="1" applyAlignment="1">
      <alignment vertical="top" wrapText="1"/>
    </xf>
    <xf numFmtId="0" fontId="34" fillId="4" borderId="6" xfId="0" applyFont="1" applyFill="1" applyBorder="1" applyAlignment="1">
      <alignment vertical="top"/>
    </xf>
    <xf numFmtId="0" fontId="7" fillId="4" borderId="6" xfId="0" applyFont="1" applyFill="1" applyBorder="1" applyAlignment="1">
      <alignment vertical="top"/>
    </xf>
    <xf numFmtId="0" fontId="36" fillId="4" borderId="6" xfId="0" applyFont="1" applyFill="1" applyBorder="1" applyAlignment="1">
      <alignment vertical="top"/>
    </xf>
    <xf numFmtId="0" fontId="37" fillId="4" borderId="6" xfId="0" applyFont="1" applyFill="1" applyBorder="1" applyAlignment="1">
      <alignment vertical="top"/>
    </xf>
    <xf numFmtId="0" fontId="35" fillId="4" borderId="6" xfId="0" applyFont="1" applyFill="1" applyBorder="1" applyAlignment="1">
      <alignment vertical="top" wrapText="1"/>
    </xf>
    <xf numFmtId="0" fontId="36" fillId="4" borderId="6" xfId="0" applyFont="1" applyFill="1" applyBorder="1" applyAlignment="1">
      <alignment vertical="top"/>
    </xf>
    <xf numFmtId="0" fontId="9" fillId="4" borderId="0" xfId="0" applyFont="1" applyFill="1" applyAlignment="1"/>
    <xf numFmtId="0" fontId="0" fillId="4" borderId="6" xfId="0" applyFont="1" applyFill="1" applyBorder="1" applyAlignment="1">
      <alignment vertical="top" wrapText="1"/>
    </xf>
    <xf numFmtId="4" fontId="0" fillId="4" borderId="6" xfId="0" applyNumberFormat="1" applyFont="1" applyFill="1" applyBorder="1" applyAlignment="1">
      <alignment vertical="top"/>
    </xf>
    <xf numFmtId="0" fontId="0" fillId="3" borderId="6" xfId="0" applyFont="1" applyFill="1" applyBorder="1" applyAlignment="1">
      <alignment vertical="top"/>
    </xf>
    <xf numFmtId="0" fontId="38" fillId="4" borderId="6" xfId="0" applyFont="1" applyFill="1" applyBorder="1" applyAlignment="1">
      <alignment vertical="top"/>
    </xf>
    <xf numFmtId="0" fontId="39" fillId="3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11" fillId="0" borderId="6" xfId="0" applyNumberFormat="1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40" fillId="0" borderId="6" xfId="0" applyFont="1" applyBorder="1" applyAlignment="1">
      <alignment vertical="top"/>
    </xf>
    <xf numFmtId="0" fontId="1" fillId="0" borderId="6" xfId="0" applyFont="1" applyBorder="1" applyAlignment="1">
      <alignment vertical="top" wrapText="1"/>
    </xf>
    <xf numFmtId="0" fontId="34" fillId="4" borderId="6" xfId="0" applyFont="1" applyFill="1" applyBorder="1" applyAlignment="1">
      <alignment vertical="top" wrapText="1"/>
    </xf>
    <xf numFmtId="0" fontId="41" fillId="4" borderId="6" xfId="0" applyFont="1" applyFill="1" applyBorder="1" applyAlignment="1">
      <alignment vertical="top"/>
    </xf>
    <xf numFmtId="0" fontId="42" fillId="4" borderId="6" xfId="0" applyFont="1" applyFill="1" applyBorder="1" applyAlignment="1"/>
    <xf numFmtId="0" fontId="36" fillId="4" borderId="6" xfId="0" applyFont="1" applyFill="1" applyBorder="1" applyAlignment="1">
      <alignment vertical="top" wrapText="1"/>
    </xf>
    <xf numFmtId="0" fontId="34" fillId="4" borderId="6" xfId="0" applyFont="1" applyFill="1" applyBorder="1" applyAlignment="1"/>
    <xf numFmtId="0" fontId="36" fillId="4" borderId="6" xfId="0" applyFont="1" applyFill="1" applyBorder="1"/>
    <xf numFmtId="0" fontId="43" fillId="0" borderId="0" xfId="0" applyFont="1" applyAlignment="1"/>
    <xf numFmtId="49" fontId="0" fillId="2" borderId="6" xfId="0" applyNumberFormat="1" applyFont="1" applyFill="1" applyBorder="1" applyAlignment="1">
      <alignment vertical="top"/>
    </xf>
    <xf numFmtId="0" fontId="2" fillId="2" borderId="6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/>
    </xf>
    <xf numFmtId="0" fontId="1" fillId="2" borderId="6" xfId="0" applyFont="1" applyFill="1" applyBorder="1"/>
    <xf numFmtId="0" fontId="0" fillId="4" borderId="6" xfId="0" applyFont="1" applyFill="1" applyBorder="1" applyAlignment="1">
      <alignment vertical="top"/>
    </xf>
    <xf numFmtId="0" fontId="11" fillId="4" borderId="6" xfId="0" applyFont="1" applyFill="1" applyBorder="1" applyAlignment="1">
      <alignment vertical="top" wrapText="1"/>
    </xf>
    <xf numFmtId="0" fontId="0" fillId="4" borderId="6" xfId="0" applyFont="1" applyFill="1" applyBorder="1" applyAlignment="1">
      <alignment vertical="top" wrapText="1"/>
    </xf>
    <xf numFmtId="49" fontId="7" fillId="4" borderId="6" xfId="0" applyNumberFormat="1" applyFont="1" applyFill="1" applyBorder="1" applyAlignment="1">
      <alignment vertical="top"/>
    </xf>
    <xf numFmtId="0" fontId="7" fillId="4" borderId="6" xfId="0" applyFont="1" applyFill="1" applyBorder="1" applyAlignment="1">
      <alignment vertical="top"/>
    </xf>
    <xf numFmtId="0" fontId="1" fillId="4" borderId="6" xfId="0" applyFont="1" applyFill="1" applyBorder="1" applyAlignment="1">
      <alignment vertical="top"/>
    </xf>
    <xf numFmtId="49" fontId="1" fillId="4" borderId="6" xfId="0" applyNumberFormat="1" applyFont="1" applyFill="1" applyBorder="1" applyAlignment="1">
      <alignment vertical="top"/>
    </xf>
    <xf numFmtId="0" fontId="44" fillId="4" borderId="6" xfId="0" applyFont="1" applyFill="1" applyBorder="1" applyAlignment="1">
      <alignment vertical="top"/>
    </xf>
    <xf numFmtId="0" fontId="45" fillId="4" borderId="6" xfId="0" applyFont="1" applyFill="1" applyBorder="1" applyAlignment="1">
      <alignment vertical="top"/>
    </xf>
    <xf numFmtId="0" fontId="7" fillId="4" borderId="6" xfId="0" applyFont="1" applyFill="1" applyBorder="1" applyAlignment="1">
      <alignment vertical="top" wrapText="1"/>
    </xf>
    <xf numFmtId="49" fontId="1" fillId="4" borderId="6" xfId="0" applyNumberFormat="1" applyFont="1" applyFill="1" applyBorder="1" applyAlignment="1">
      <alignment vertical="top"/>
    </xf>
    <xf numFmtId="0" fontId="1" fillId="4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9" fillId="3" borderId="6" xfId="0" applyFont="1" applyFill="1" applyBorder="1" applyAlignment="1">
      <alignment vertical="top"/>
    </xf>
    <xf numFmtId="0" fontId="0" fillId="4" borderId="6" xfId="0" quotePrefix="1" applyFont="1" applyFill="1" applyBorder="1" applyAlignment="1">
      <alignment vertical="top"/>
    </xf>
    <xf numFmtId="0" fontId="0" fillId="4" borderId="6" xfId="0" applyFont="1" applyFill="1" applyBorder="1" applyAlignment="1">
      <alignment vertical="top"/>
    </xf>
    <xf numFmtId="0" fontId="46" fillId="4" borderId="6" xfId="0" applyFont="1" applyFill="1" applyBorder="1" applyAlignment="1">
      <alignment vertical="top"/>
    </xf>
    <xf numFmtId="0" fontId="47" fillId="0" borderId="8" xfId="0" applyFont="1" applyBorder="1" applyAlignment="1">
      <alignment vertical="top"/>
    </xf>
    <xf numFmtId="49" fontId="11" fillId="0" borderId="6" xfId="0" applyNumberFormat="1" applyFont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11" fillId="0" borderId="6" xfId="0" applyFont="1" applyBorder="1" applyAlignment="1">
      <alignment vertical="top" wrapText="1"/>
    </xf>
    <xf numFmtId="0" fontId="0" fillId="0" borderId="6" xfId="0" applyFont="1" applyBorder="1"/>
    <xf numFmtId="0" fontId="48" fillId="0" borderId="8" xfId="0" applyFont="1" applyBorder="1" applyAlignment="1"/>
    <xf numFmtId="0" fontId="11" fillId="0" borderId="6" xfId="0" applyFont="1" applyBorder="1" applyAlignment="1">
      <alignment wrapText="1"/>
    </xf>
    <xf numFmtId="49" fontId="0" fillId="0" borderId="6" xfId="0" applyNumberFormat="1" applyFont="1" applyBorder="1"/>
    <xf numFmtId="49" fontId="11" fillId="0" borderId="6" xfId="0" applyNumberFormat="1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11" fillId="4" borderId="0" xfId="0" applyFont="1" applyFill="1" applyAlignment="1">
      <alignment vertical="top"/>
    </xf>
    <xf numFmtId="0" fontId="49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50" fillId="4" borderId="0" xfId="0" applyFont="1" applyFill="1" applyAlignment="1">
      <alignment vertical="top"/>
    </xf>
    <xf numFmtId="0" fontId="11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/>
    <xf numFmtId="0" fontId="51" fillId="4" borderId="0" xfId="0" applyFont="1" applyFill="1" applyAlignment="1">
      <alignment vertical="top" wrapText="1"/>
    </xf>
    <xf numFmtId="0" fontId="11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1" fillId="4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5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0" fillId="4" borderId="0" xfId="0" quotePrefix="1" applyFont="1" applyFill="1" applyAlignment="1">
      <alignment vertical="top" wrapText="1"/>
    </xf>
    <xf numFmtId="0" fontId="0" fillId="5" borderId="0" xfId="0" applyFont="1" applyFill="1" applyAlignment="1">
      <alignment vertical="top"/>
    </xf>
    <xf numFmtId="0" fontId="0" fillId="4" borderId="0" xfId="0" applyFont="1" applyFill="1" applyAlignment="1"/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53" fillId="4" borderId="0" xfId="0" applyFont="1" applyFill="1" applyAlignment="1">
      <alignment wrapText="1"/>
    </xf>
    <xf numFmtId="0" fontId="0" fillId="0" borderId="0" xfId="0" applyFont="1" applyAlignment="1"/>
    <xf numFmtId="0" fontId="11" fillId="0" borderId="0" xfId="0" applyFont="1" applyAlignment="1">
      <alignment wrapText="1"/>
    </xf>
    <xf numFmtId="0" fontId="0" fillId="5" borderId="0" xfId="0" applyFont="1" applyFill="1" applyAlignment="1"/>
    <xf numFmtId="0" fontId="11" fillId="5" borderId="0" xfId="0" applyFont="1" applyFill="1" applyAlignment="1">
      <alignment wrapText="1"/>
    </xf>
    <xf numFmtId="0" fontId="0" fillId="5" borderId="0" xfId="0" applyFont="1" applyFill="1"/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2" fontId="6" fillId="0" borderId="0" xfId="0" applyNumberFormat="1" applyFont="1" applyAlignment="1"/>
    <xf numFmtId="2" fontId="1" fillId="0" borderId="0" xfId="0" applyNumberFormat="1" applyFont="1"/>
    <xf numFmtId="0" fontId="1" fillId="6" borderId="0" xfId="0" applyFont="1" applyFill="1" applyAlignment="1">
      <alignment horizontal="right"/>
    </xf>
    <xf numFmtId="0" fontId="54" fillId="0" borderId="8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166" fontId="54" fillId="0" borderId="8" xfId="0" applyNumberFormat="1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0" fontId="56" fillId="0" borderId="8" xfId="0" applyFont="1" applyBorder="1" applyAlignment="1">
      <alignment horizontal="center" wrapText="1"/>
    </xf>
    <xf numFmtId="0" fontId="57" fillId="0" borderId="8" xfId="0" applyFont="1" applyBorder="1" applyAlignment="1">
      <alignment horizontal="left" wrapText="1"/>
    </xf>
    <xf numFmtId="0" fontId="57" fillId="0" borderId="8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9" fillId="0" borderId="5" xfId="0" applyFont="1" applyBorder="1"/>
    <xf numFmtId="0" fontId="5" fillId="0" borderId="2" xfId="0" applyFont="1" applyBorder="1" applyAlignment="1">
      <alignment horizontal="center" vertical="center"/>
    </xf>
    <xf numFmtId="0" fontId="9" fillId="0" borderId="7" xfId="0" applyFont="1" applyBorder="1"/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9" fillId="0" borderId="4" xfId="0" applyFont="1" applyBorder="1"/>
    <xf numFmtId="0" fontId="5" fillId="0" borderId="9" xfId="0" applyFont="1" applyBorder="1" applyAlignment="1">
      <alignment horizontal="center" vertical="center" wrapText="1"/>
    </xf>
    <xf numFmtId="0" fontId="9" fillId="0" borderId="14" xfId="0" applyFont="1" applyBorder="1"/>
    <xf numFmtId="0" fontId="5" fillId="0" borderId="13" xfId="0" applyFont="1" applyBorder="1" applyAlignment="1">
      <alignment horizontal="center" vertical="center" wrapText="1"/>
    </xf>
    <xf numFmtId="0" fontId="9" fillId="0" borderId="15" xfId="0" applyFont="1" applyBorder="1"/>
    <xf numFmtId="0" fontId="2" fillId="0" borderId="9" xfId="0" applyFont="1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2" xfId="0" applyFont="1" applyBorder="1"/>
    <xf numFmtId="0" fontId="57" fillId="0" borderId="10" xfId="0" applyFont="1" applyBorder="1" applyAlignment="1">
      <alignment horizontal="center" wrapText="1"/>
    </xf>
    <xf numFmtId="0" fontId="57" fillId="0" borderId="9" xfId="0" applyFont="1" applyBorder="1" applyAlignment="1">
      <alignment horizontal="left" wrapText="1"/>
    </xf>
    <xf numFmtId="0" fontId="9" fillId="0" borderId="16" xfId="0" applyFont="1" applyBorder="1"/>
    <xf numFmtId="0" fontId="54" fillId="0" borderId="10" xfId="0" applyFont="1" applyBorder="1" applyAlignment="1">
      <alignment horizontal="center"/>
    </xf>
    <xf numFmtId="0" fontId="56" fillId="0" borderId="11" xfId="0" applyFont="1" applyBorder="1" applyAlignment="1">
      <alignment horizontal="center" wrapText="1"/>
    </xf>
    <xf numFmtId="0" fontId="6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526034"/>
        <c:axId val="344294008"/>
      </c:lineChart>
      <c:catAx>
        <c:axId val="1926526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4294008"/>
        <c:crosses val="autoZero"/>
        <c:auto val="1"/>
        <c:lblAlgn val="ctr"/>
        <c:lblOffset val="100"/>
        <c:noMultiLvlLbl val="1"/>
      </c:catAx>
      <c:valAx>
        <c:axId val="344294008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265260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16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ngramcare.atlassian.net/issues/?jql=project%3Dpp%20and%20labels%3DP2_v3%20order%20by%20created%20DESC" TargetMode="External"/><Relationship Id="rId2" Type="http://schemas.openxmlformats.org/officeDocument/2006/relationships/hyperlink" Target="https://tangramcare.atlassian.net/browse/PP" TargetMode="External"/><Relationship Id="rId1" Type="http://schemas.openxmlformats.org/officeDocument/2006/relationships/hyperlink" Target="https://docs.google.com/document/d/1D0NI_xjwe2gH746tyVIAHONYWBHTVIAVIno9TRVK5I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angramcare.atlassian.net/browse/PP-1039" TargetMode="External"/><Relationship Id="rId671" Type="http://schemas.openxmlformats.org/officeDocument/2006/relationships/hyperlink" Target="https://gitlab-01.itx.pl/p2-project/p2backendv3/-/merge_requests/348" TargetMode="External"/><Relationship Id="rId769" Type="http://schemas.openxmlformats.org/officeDocument/2006/relationships/hyperlink" Target="https://tangramcare.atlassian.net/browse/PP-1435" TargetMode="External"/><Relationship Id="rId21" Type="http://schemas.openxmlformats.org/officeDocument/2006/relationships/hyperlink" Target="https://tangramcare.atlassian.net/browse/PP-308" TargetMode="External"/><Relationship Id="rId324" Type="http://schemas.openxmlformats.org/officeDocument/2006/relationships/hyperlink" Target="https://tangramcare.atlassian.net/browse/PP-454" TargetMode="External"/><Relationship Id="rId531" Type="http://schemas.openxmlformats.org/officeDocument/2006/relationships/hyperlink" Target="https://docs.google.com/document/d/1D0NI_xjwe2gH746tyVIAHONYWBHTVIAVIno9TRVK5I4/edit" TargetMode="External"/><Relationship Id="rId629" Type="http://schemas.openxmlformats.org/officeDocument/2006/relationships/hyperlink" Target="https://tangramcare.atlassian.net/browse/PP-580" TargetMode="External"/><Relationship Id="rId170" Type="http://schemas.openxmlformats.org/officeDocument/2006/relationships/hyperlink" Target="https://tangramcare.atlassian.net/browse/PP-261" TargetMode="External"/><Relationship Id="rId268" Type="http://schemas.openxmlformats.org/officeDocument/2006/relationships/hyperlink" Target="https://gitlab-01.itx.pl/p2-project/p2backendv3/-/merge_requests/74" TargetMode="External"/><Relationship Id="rId475" Type="http://schemas.openxmlformats.org/officeDocument/2006/relationships/hyperlink" Target="https://docs.google.com/document/d/1D0NI_xjwe2gH746tyVIAHONYWBHTVIAVIno9TRVK5I4/edit" TargetMode="External"/><Relationship Id="rId682" Type="http://schemas.openxmlformats.org/officeDocument/2006/relationships/hyperlink" Target="https://tangramcare.atlassian.net/browse/PP-995" TargetMode="External"/><Relationship Id="rId32" Type="http://schemas.openxmlformats.org/officeDocument/2006/relationships/hyperlink" Target="https://gitlab-01.itx.pl/p2-project/p2backendv3/-/merge_requests/49" TargetMode="External"/><Relationship Id="rId128" Type="http://schemas.openxmlformats.org/officeDocument/2006/relationships/hyperlink" Target="https://gitlab-01.itx.pl/p2-project/p2backendv3/-/merge_requests/192" TargetMode="External"/><Relationship Id="rId335" Type="http://schemas.openxmlformats.org/officeDocument/2006/relationships/hyperlink" Target="https://tangramcare.atlassian.net/browse/PP-468" TargetMode="External"/><Relationship Id="rId542" Type="http://schemas.openxmlformats.org/officeDocument/2006/relationships/hyperlink" Target="https://tangramcare.atlassian.net/browse/PP-946" TargetMode="External"/><Relationship Id="rId181" Type="http://schemas.openxmlformats.org/officeDocument/2006/relationships/hyperlink" Target="https://tangramcare.atlassian.net/browse/PP-265" TargetMode="External"/><Relationship Id="rId402" Type="http://schemas.openxmlformats.org/officeDocument/2006/relationships/hyperlink" Target="https://gitlab-01.itx.pl/p2-project/p2backendv3/-/merge_requests/323" TargetMode="External"/><Relationship Id="rId279" Type="http://schemas.openxmlformats.org/officeDocument/2006/relationships/hyperlink" Target="https://tangramcare.atlassian.net/browse/PP-409" TargetMode="External"/><Relationship Id="rId486" Type="http://schemas.openxmlformats.org/officeDocument/2006/relationships/hyperlink" Target="https://gitlab-01.itx.pl/p2-project/p2backendv3/-/merge_requests/179" TargetMode="External"/><Relationship Id="rId693" Type="http://schemas.openxmlformats.org/officeDocument/2006/relationships/hyperlink" Target="https://tangramcare.atlassian.net/browse/PP-1727" TargetMode="External"/><Relationship Id="rId707" Type="http://schemas.openxmlformats.org/officeDocument/2006/relationships/hyperlink" Target="https://gitlab-01.itx.pl/p2-project/p2backendv3/-/merge_requests/295" TargetMode="External"/><Relationship Id="rId43" Type="http://schemas.openxmlformats.org/officeDocument/2006/relationships/hyperlink" Target="https://tangramcare.atlassian.net/browse/PP-575" TargetMode="External"/><Relationship Id="rId139" Type="http://schemas.openxmlformats.org/officeDocument/2006/relationships/hyperlink" Target="https://gitlab-01.itx.pl/p2-project/p2backendv3/-/merge_requests/178" TargetMode="External"/><Relationship Id="rId290" Type="http://schemas.openxmlformats.org/officeDocument/2006/relationships/hyperlink" Target="https://gitlab-01.itx.pl/p2-project/p2backendv3/-/merge_requests/134" TargetMode="External"/><Relationship Id="rId304" Type="http://schemas.openxmlformats.org/officeDocument/2006/relationships/hyperlink" Target="https://gitlab-01.itx.pl/p2-project/p2backendv3/-/merge_requests/385" TargetMode="External"/><Relationship Id="rId346" Type="http://schemas.openxmlformats.org/officeDocument/2006/relationships/hyperlink" Target="https://gitlab-01.itx.pl/p2-project/p2backendv3/-/merge_requests/82" TargetMode="External"/><Relationship Id="rId388" Type="http://schemas.openxmlformats.org/officeDocument/2006/relationships/hyperlink" Target="https://tangramcare.atlassian.net/browse/PP-507" TargetMode="External"/><Relationship Id="rId511" Type="http://schemas.openxmlformats.org/officeDocument/2006/relationships/hyperlink" Target="https://tangramcare.atlassian.net/browse/PP-1030" TargetMode="External"/><Relationship Id="rId553" Type="http://schemas.openxmlformats.org/officeDocument/2006/relationships/hyperlink" Target="https://gitlab-01.itx.pl/p2-project/p2backendv3/-/merge_requests/174" TargetMode="External"/><Relationship Id="rId609" Type="http://schemas.openxmlformats.org/officeDocument/2006/relationships/hyperlink" Target="https://gitlab-01.itx.pl/p2-project/p2backendv3/-/merge_requests/300" TargetMode="External"/><Relationship Id="rId760" Type="http://schemas.openxmlformats.org/officeDocument/2006/relationships/hyperlink" Target="https://tangramcare.atlassian.net/browse/PP-615" TargetMode="External"/><Relationship Id="rId85" Type="http://schemas.openxmlformats.org/officeDocument/2006/relationships/hyperlink" Target="https://gitlab-01.itx.pl/p2-project/p2backendv3/-/merge_requests/473" TargetMode="External"/><Relationship Id="rId150" Type="http://schemas.openxmlformats.org/officeDocument/2006/relationships/hyperlink" Target="https://gitlab-01.itx.pl/p2-project/p2backendv3/-/merge_requests/60" TargetMode="External"/><Relationship Id="rId192" Type="http://schemas.openxmlformats.org/officeDocument/2006/relationships/hyperlink" Target="https://gitlab-01.itx.pl/p2-project/p2backendv3/-/merge_requests/12" TargetMode="External"/><Relationship Id="rId206" Type="http://schemas.openxmlformats.org/officeDocument/2006/relationships/hyperlink" Target="https://docs.google.com/document/d/1D0NI_xjwe2gH746tyVIAHONYWBHTVIAVIno9TRVK5I4/edit" TargetMode="External"/><Relationship Id="rId413" Type="http://schemas.openxmlformats.org/officeDocument/2006/relationships/hyperlink" Target="https://docs.google.com/document/d/1D0NI_xjwe2gH746tyVIAHONYWBHTVIAVIno9TRVK5I4/edit?ts=605b5863" TargetMode="External"/><Relationship Id="rId595" Type="http://schemas.openxmlformats.org/officeDocument/2006/relationships/hyperlink" Target="https://tangramcare.atlassian.net/browse/PP-970" TargetMode="External"/><Relationship Id="rId248" Type="http://schemas.openxmlformats.org/officeDocument/2006/relationships/hyperlink" Target="https://docs.google.com/spreadsheets/d/1lJGKuwezjyIgZtKuZb9BtAdq1nB4mTHaDayUem2gUmU/edit" TargetMode="External"/><Relationship Id="rId455" Type="http://schemas.openxmlformats.org/officeDocument/2006/relationships/hyperlink" Target="https://gitlab-01.itx.pl/p2-project/p2backendv3/-/merge_requests/334" TargetMode="External"/><Relationship Id="rId497" Type="http://schemas.openxmlformats.org/officeDocument/2006/relationships/hyperlink" Target="https://drive.google.com/drive/folders/1JiCBAC7q-fl2tcewgISCJDK9Hd-LKxxc?usp=sharing" TargetMode="External"/><Relationship Id="rId620" Type="http://schemas.openxmlformats.org/officeDocument/2006/relationships/hyperlink" Target="https://gitlab-01.itx.pl/p2-project/p2backendv3/-/merge_requests/288" TargetMode="External"/><Relationship Id="rId662" Type="http://schemas.openxmlformats.org/officeDocument/2006/relationships/hyperlink" Target="https://tangramcare.atlassian.net/browse/PP-1307" TargetMode="External"/><Relationship Id="rId718" Type="http://schemas.openxmlformats.org/officeDocument/2006/relationships/hyperlink" Target="https://tangramcare.atlassian.net/browse/PP-1510" TargetMode="External"/><Relationship Id="rId12" Type="http://schemas.openxmlformats.org/officeDocument/2006/relationships/hyperlink" Target="https://gitlab-01.itx.pl/p2-project/p2backendv3/-/merge_requests/6" TargetMode="External"/><Relationship Id="rId108" Type="http://schemas.openxmlformats.org/officeDocument/2006/relationships/hyperlink" Target="https://gitlab-01.itx.pl/p2-project/p2backendv3/-/merge_requests/145" TargetMode="External"/><Relationship Id="rId315" Type="http://schemas.openxmlformats.org/officeDocument/2006/relationships/hyperlink" Target="https://tangramcare.atlassian.net/browse/PP-463" TargetMode="External"/><Relationship Id="rId357" Type="http://schemas.openxmlformats.org/officeDocument/2006/relationships/hyperlink" Target="https://tangramcare.atlassian.net/browse/PP-478" TargetMode="External"/><Relationship Id="rId522" Type="http://schemas.openxmlformats.org/officeDocument/2006/relationships/hyperlink" Target="https://tangramcare.atlassian.net/browse/PP-1034" TargetMode="External"/><Relationship Id="rId54" Type="http://schemas.openxmlformats.org/officeDocument/2006/relationships/hyperlink" Target="https://tangramcare.atlassian.net/browse/PP-1294" TargetMode="External"/><Relationship Id="rId96" Type="http://schemas.openxmlformats.org/officeDocument/2006/relationships/hyperlink" Target="https://gitlab-01.itx.pl/p2-project/p2backendv3/-/merge_requests/536" TargetMode="External"/><Relationship Id="rId161" Type="http://schemas.openxmlformats.org/officeDocument/2006/relationships/hyperlink" Target="https://tangramcare.atlassian.net/browse/PP-257" TargetMode="External"/><Relationship Id="rId217" Type="http://schemas.openxmlformats.org/officeDocument/2006/relationships/hyperlink" Target="https://gitlab-01.itx.pl/p2-project/p2backendv3/-/merge_requests/62" TargetMode="External"/><Relationship Id="rId399" Type="http://schemas.openxmlformats.org/officeDocument/2006/relationships/hyperlink" Target="https://tangramcare.atlassian.net/browse/PP-512" TargetMode="External"/><Relationship Id="rId564" Type="http://schemas.openxmlformats.org/officeDocument/2006/relationships/hyperlink" Target="https://gitlab-01.itx.pl/p2-project/p2backendv3/-/merge_requests/259" TargetMode="External"/><Relationship Id="rId771" Type="http://schemas.openxmlformats.org/officeDocument/2006/relationships/hyperlink" Target="https://tangramcare.atlassian.net/browse/PP-1436" TargetMode="External"/><Relationship Id="rId259" Type="http://schemas.openxmlformats.org/officeDocument/2006/relationships/hyperlink" Target="https://gitlab-01.itx.pl/p2-project/p2backendv3/-/merge_requests/63" TargetMode="External"/><Relationship Id="rId424" Type="http://schemas.openxmlformats.org/officeDocument/2006/relationships/hyperlink" Target="https://tangramcare.atlassian.net/browse/PP-527" TargetMode="External"/><Relationship Id="rId466" Type="http://schemas.openxmlformats.org/officeDocument/2006/relationships/hyperlink" Target="https://gitlab-01.itx.pl/p2-project/p2backendv3/-/merge_requests/330" TargetMode="External"/><Relationship Id="rId631" Type="http://schemas.openxmlformats.org/officeDocument/2006/relationships/hyperlink" Target="https://tangramcare.atlassian.net/browse/PP-542" TargetMode="External"/><Relationship Id="rId673" Type="http://schemas.openxmlformats.org/officeDocument/2006/relationships/hyperlink" Target="https://tangramcare.atlassian.net/browse/PP-1524" TargetMode="External"/><Relationship Id="rId729" Type="http://schemas.openxmlformats.org/officeDocument/2006/relationships/hyperlink" Target="https://tangramcare.atlassian.net/browse/PP-1513" TargetMode="External"/><Relationship Id="rId23" Type="http://schemas.openxmlformats.org/officeDocument/2006/relationships/hyperlink" Target="https://tangramcare.atlassian.net/browse/PP-235" TargetMode="External"/><Relationship Id="rId119" Type="http://schemas.openxmlformats.org/officeDocument/2006/relationships/hyperlink" Target="https://docs.google.com/document/d/1D0NI_xjwe2gH746tyVIAHONYWBHTVIAVIno9TRVK5I4/edit" TargetMode="External"/><Relationship Id="rId270" Type="http://schemas.openxmlformats.org/officeDocument/2006/relationships/hyperlink" Target="https://tangramcare.atlassian.net/browse/PP-406" TargetMode="External"/><Relationship Id="rId326" Type="http://schemas.openxmlformats.org/officeDocument/2006/relationships/hyperlink" Target="https://tangramcare.atlassian.net/browse/PP-455" TargetMode="External"/><Relationship Id="rId533" Type="http://schemas.openxmlformats.org/officeDocument/2006/relationships/hyperlink" Target="https://gitlab-01.itx.pl/p2-project/p2backendv3/-/merge_requests/311" TargetMode="External"/><Relationship Id="rId65" Type="http://schemas.openxmlformats.org/officeDocument/2006/relationships/hyperlink" Target="https://tangramcare.atlassian.net/browse/PP-1378" TargetMode="External"/><Relationship Id="rId130" Type="http://schemas.openxmlformats.org/officeDocument/2006/relationships/hyperlink" Target="https://gitlab-01.itx.pl/p2-project/p2backendv3/-/merge_requests/193" TargetMode="External"/><Relationship Id="rId368" Type="http://schemas.openxmlformats.org/officeDocument/2006/relationships/hyperlink" Target="https://tangramcare.atlassian.net/browse/PP-481" TargetMode="External"/><Relationship Id="rId575" Type="http://schemas.openxmlformats.org/officeDocument/2006/relationships/hyperlink" Target="https://tangramcare.atlassian.net/browse/PP-960" TargetMode="External"/><Relationship Id="rId740" Type="http://schemas.openxmlformats.org/officeDocument/2006/relationships/hyperlink" Target="https://tangramcare.atlassian.net/browse/PP-361" TargetMode="External"/><Relationship Id="rId782" Type="http://schemas.openxmlformats.org/officeDocument/2006/relationships/hyperlink" Target="https://gitlab-01.itx.pl/p2-project/p2backendv3/-/merge_requests/375" TargetMode="External"/><Relationship Id="rId172" Type="http://schemas.openxmlformats.org/officeDocument/2006/relationships/hyperlink" Target="https://gitlab-01.itx.pl/p2-project/p2backendv3/-/merge_requests/23" TargetMode="External"/><Relationship Id="rId228" Type="http://schemas.openxmlformats.org/officeDocument/2006/relationships/hyperlink" Target="https://tangramcare.atlassian.net/browse/PP-388" TargetMode="External"/><Relationship Id="rId435" Type="http://schemas.openxmlformats.org/officeDocument/2006/relationships/hyperlink" Target="https://gitlab-01.itx.pl/p2-project/p2backendv3/-/merge_requests/307" TargetMode="External"/><Relationship Id="rId477" Type="http://schemas.openxmlformats.org/officeDocument/2006/relationships/hyperlink" Target="https://gitlab-01.itx.pl/p2-project/p2backendv3/-/merge_requests/370" TargetMode="External"/><Relationship Id="rId600" Type="http://schemas.openxmlformats.org/officeDocument/2006/relationships/hyperlink" Target="https://tangramcare.atlassian.net/browse/PP-972" TargetMode="External"/><Relationship Id="rId642" Type="http://schemas.openxmlformats.org/officeDocument/2006/relationships/hyperlink" Target="https://tangramcare.atlassian.net/browse/PP-590" TargetMode="External"/><Relationship Id="rId684" Type="http://schemas.openxmlformats.org/officeDocument/2006/relationships/hyperlink" Target="https://tangramcare.atlassian.net/browse/PP-1309" TargetMode="External"/><Relationship Id="rId281" Type="http://schemas.openxmlformats.org/officeDocument/2006/relationships/hyperlink" Target="https://tangramcare.atlassian.net/browse/PP-410" TargetMode="External"/><Relationship Id="rId337" Type="http://schemas.openxmlformats.org/officeDocument/2006/relationships/hyperlink" Target="https://tangramcare.atlassian.net/browse/PP-469" TargetMode="External"/><Relationship Id="rId502" Type="http://schemas.openxmlformats.org/officeDocument/2006/relationships/hyperlink" Target="https://gitlab-01.itx.pl/p2-project/p2backendv3/-/merge_requests/201" TargetMode="External"/><Relationship Id="rId34" Type="http://schemas.openxmlformats.org/officeDocument/2006/relationships/hyperlink" Target="https://gitlab-01.itx.pl/p2-project/p2backendv3/-/merge_requests/57" TargetMode="External"/><Relationship Id="rId76" Type="http://schemas.openxmlformats.org/officeDocument/2006/relationships/hyperlink" Target="https://tangramcare.atlassian.net/browse/PP-1651" TargetMode="External"/><Relationship Id="rId141" Type="http://schemas.openxmlformats.org/officeDocument/2006/relationships/hyperlink" Target="https://gitlab-01.itx.pl/p2-project/p2backendv3/-/merge_requests/340" TargetMode="External"/><Relationship Id="rId379" Type="http://schemas.openxmlformats.org/officeDocument/2006/relationships/hyperlink" Target="https://tangramcare.atlassian.net/browse/PP-505" TargetMode="External"/><Relationship Id="rId544" Type="http://schemas.openxmlformats.org/officeDocument/2006/relationships/hyperlink" Target="https://docs.google.com/document/d/1D0NI_xjwe2gH746tyVIAHONYWBHTVIAVIno9TRVK5I4/edit" TargetMode="External"/><Relationship Id="rId586" Type="http://schemas.openxmlformats.org/officeDocument/2006/relationships/hyperlink" Target="https://gitlab-01.itx.pl/p2-project/p2backendv3/-/merge_requests/211" TargetMode="External"/><Relationship Id="rId751" Type="http://schemas.openxmlformats.org/officeDocument/2006/relationships/hyperlink" Target="https://gitlab-01.itx.pl/p2-project/p2backendv3/-/merge_requests/20" TargetMode="External"/><Relationship Id="rId793" Type="http://schemas.openxmlformats.org/officeDocument/2006/relationships/hyperlink" Target="https://gitlab-01.itx.pl/p2-project/p2backendv3/-/merge_requests/410" TargetMode="External"/><Relationship Id="rId807" Type="http://schemas.openxmlformats.org/officeDocument/2006/relationships/hyperlink" Target="https://tangramcare.atlassian.net/browse/PP-1658" TargetMode="External"/><Relationship Id="rId7" Type="http://schemas.openxmlformats.org/officeDocument/2006/relationships/hyperlink" Target="https://tangramcare.atlassian.net/browse/PP-229" TargetMode="External"/><Relationship Id="rId183" Type="http://schemas.openxmlformats.org/officeDocument/2006/relationships/hyperlink" Target="https://gitlab-01.itx.pl/p2-project/p2backendv3/-/merge_requests/18" TargetMode="External"/><Relationship Id="rId239" Type="http://schemas.openxmlformats.org/officeDocument/2006/relationships/hyperlink" Target="https://gitlab-01.itx.pl/p2-project/p2backendv3/-/merge_requests/33" TargetMode="External"/><Relationship Id="rId390" Type="http://schemas.openxmlformats.org/officeDocument/2006/relationships/hyperlink" Target="https://tangramcare.atlassian.net/browse/PP-508" TargetMode="External"/><Relationship Id="rId404" Type="http://schemas.openxmlformats.org/officeDocument/2006/relationships/hyperlink" Target="https://tangramcare.atlassian.net/browse/PP-514" TargetMode="External"/><Relationship Id="rId446" Type="http://schemas.openxmlformats.org/officeDocument/2006/relationships/hyperlink" Target="https://tangramcare.atlassian.net/browse/PP-1423" TargetMode="External"/><Relationship Id="rId611" Type="http://schemas.openxmlformats.org/officeDocument/2006/relationships/hyperlink" Target="https://gitlab-01.itx.pl/p2-project/p2backendv3/-/merge_requests/313" TargetMode="External"/><Relationship Id="rId653" Type="http://schemas.openxmlformats.org/officeDocument/2006/relationships/hyperlink" Target="https://gitlab-01.itx.pl/p2-project/p2backendv3/-/merge_requests/152" TargetMode="External"/><Relationship Id="rId250" Type="http://schemas.openxmlformats.org/officeDocument/2006/relationships/hyperlink" Target="https://gitlab-01.itx.pl/p2-project/p2backendv3/-/merge_requests/73" TargetMode="External"/><Relationship Id="rId292" Type="http://schemas.openxmlformats.org/officeDocument/2006/relationships/hyperlink" Target="https://tangramcare.atlassian.net/browse/PP-1452" TargetMode="External"/><Relationship Id="rId306" Type="http://schemas.openxmlformats.org/officeDocument/2006/relationships/hyperlink" Target="https://tangramcare.atlassian.net/browse/PP-1553" TargetMode="External"/><Relationship Id="rId488" Type="http://schemas.openxmlformats.org/officeDocument/2006/relationships/hyperlink" Target="https://gitlab-01.itx.pl/p2-project/p2backendv3/-/merge_requests/179" TargetMode="External"/><Relationship Id="rId695" Type="http://schemas.openxmlformats.org/officeDocument/2006/relationships/hyperlink" Target="https://tangramcare.atlassian.net/browse/PP-1287" TargetMode="External"/><Relationship Id="rId709" Type="http://schemas.openxmlformats.org/officeDocument/2006/relationships/hyperlink" Target="https://gitlab-01.itx.pl/p2-project/p2backendv3/-/merge_requests/295" TargetMode="External"/><Relationship Id="rId45" Type="http://schemas.openxmlformats.org/officeDocument/2006/relationships/hyperlink" Target="https://tangramcare.atlassian.net/browse/PP-244" TargetMode="External"/><Relationship Id="rId87" Type="http://schemas.openxmlformats.org/officeDocument/2006/relationships/hyperlink" Target="https://tangramcare.atlassian.net/browse/PP-1690" TargetMode="External"/><Relationship Id="rId110" Type="http://schemas.openxmlformats.org/officeDocument/2006/relationships/hyperlink" Target="https://tangramcare.atlassian.net/browse/PP-1508" TargetMode="External"/><Relationship Id="rId348" Type="http://schemas.openxmlformats.org/officeDocument/2006/relationships/hyperlink" Target="https://tangramcare.atlassian.net/browse/PP-474" TargetMode="External"/><Relationship Id="rId513" Type="http://schemas.openxmlformats.org/officeDocument/2006/relationships/hyperlink" Target="https://docs.google.com/document/d/1D0NI_xjwe2gH746tyVIAHONYWBHTVIAVIno9TRVK5I4/edit" TargetMode="External"/><Relationship Id="rId555" Type="http://schemas.openxmlformats.org/officeDocument/2006/relationships/hyperlink" Target="https://gitlab-01.itx.pl/p2-project/p2backendv3/-/merge_requests/188" TargetMode="External"/><Relationship Id="rId597" Type="http://schemas.openxmlformats.org/officeDocument/2006/relationships/hyperlink" Target="https://docs.google.com/document/d/1D0NI_xjwe2gH746tyVIAHONYWBHTVIAVIno9TRVK5I4/edit" TargetMode="External"/><Relationship Id="rId720" Type="http://schemas.openxmlformats.org/officeDocument/2006/relationships/hyperlink" Target="https://docs.google.com/document/d/1D0NI_xjwe2gH746tyVIAHONYWBHTVIAVIno9TRVK5I4/edit" TargetMode="External"/><Relationship Id="rId762" Type="http://schemas.openxmlformats.org/officeDocument/2006/relationships/hyperlink" Target="https://tangramcare.atlassian.net/browse/PP-939" TargetMode="External"/><Relationship Id="rId152" Type="http://schemas.openxmlformats.org/officeDocument/2006/relationships/hyperlink" Target="https://tangramcare.atlassian.net/browse/PP-253" TargetMode="External"/><Relationship Id="rId194" Type="http://schemas.openxmlformats.org/officeDocument/2006/relationships/hyperlink" Target="https://gitlab-01.itx.pl/p2-project/p2backendv3/-/merge_requests/12" TargetMode="External"/><Relationship Id="rId208" Type="http://schemas.openxmlformats.org/officeDocument/2006/relationships/hyperlink" Target="https://tangramcare.atlassian.net/browse/PP-378" TargetMode="External"/><Relationship Id="rId415" Type="http://schemas.openxmlformats.org/officeDocument/2006/relationships/hyperlink" Target="https://gitlab-01.itx.pl/p2-project/p2backendv3/-/merge_requests/159" TargetMode="External"/><Relationship Id="rId457" Type="http://schemas.openxmlformats.org/officeDocument/2006/relationships/hyperlink" Target="https://gitlab-01.itx.pl/p2-project/p2backendv3/-/merge_requests/358" TargetMode="External"/><Relationship Id="rId622" Type="http://schemas.openxmlformats.org/officeDocument/2006/relationships/hyperlink" Target="https://tangramcare.atlassian.net/browse/PP-540" TargetMode="External"/><Relationship Id="rId261" Type="http://schemas.openxmlformats.org/officeDocument/2006/relationships/hyperlink" Target="https://tangramcare.atlassian.net/browse/PP-402" TargetMode="External"/><Relationship Id="rId499" Type="http://schemas.openxmlformats.org/officeDocument/2006/relationships/hyperlink" Target="https://gitlab-01.itx.pl/p2-project/p2backendv3/-/merge_requests/183" TargetMode="External"/><Relationship Id="rId664" Type="http://schemas.openxmlformats.org/officeDocument/2006/relationships/hyperlink" Target="https://tangramcare.atlassian.net/browse/PP-1315" TargetMode="External"/><Relationship Id="rId14" Type="http://schemas.openxmlformats.org/officeDocument/2006/relationships/hyperlink" Target="https://gitlab-01.itx.pl/p2-project/p2backendv3/-/merge_requests/7" TargetMode="External"/><Relationship Id="rId56" Type="http://schemas.openxmlformats.org/officeDocument/2006/relationships/hyperlink" Target="https://tangramcare.atlassian.net/browse/PP-1295" TargetMode="External"/><Relationship Id="rId317" Type="http://schemas.openxmlformats.org/officeDocument/2006/relationships/hyperlink" Target="https://gitlab-01.itx.pl/p2-project/p2backendv3/-/merge_requests/146" TargetMode="External"/><Relationship Id="rId359" Type="http://schemas.openxmlformats.org/officeDocument/2006/relationships/hyperlink" Target="https://tangramcare.atlassian.net/browse/PP-504" TargetMode="External"/><Relationship Id="rId524" Type="http://schemas.openxmlformats.org/officeDocument/2006/relationships/hyperlink" Target="https://docs.google.com/document/d/1D0NI_xjwe2gH746tyVIAHONYWBHTVIAVIno9TRVK5I4/edit" TargetMode="External"/><Relationship Id="rId566" Type="http://schemas.openxmlformats.org/officeDocument/2006/relationships/hyperlink" Target="https://gitlab-01.itx.pl/p2-project/p2backendv3/-/merge_requests/219" TargetMode="External"/><Relationship Id="rId731" Type="http://schemas.openxmlformats.org/officeDocument/2006/relationships/hyperlink" Target="https://tangramcare.atlassian.net/browse/PP-356" TargetMode="External"/><Relationship Id="rId773" Type="http://schemas.openxmlformats.org/officeDocument/2006/relationships/hyperlink" Target="https://gitlab-01.itx.pl/p2/appconfig/-/merge_requests/2" TargetMode="External"/><Relationship Id="rId98" Type="http://schemas.openxmlformats.org/officeDocument/2006/relationships/hyperlink" Target="https://tangramcare.atlassian.net/browse/PP-1742" TargetMode="External"/><Relationship Id="rId121" Type="http://schemas.openxmlformats.org/officeDocument/2006/relationships/hyperlink" Target="https://gitlab-01.itx.pl/p2-project/p2backendv3/-/merge_requests/187" TargetMode="External"/><Relationship Id="rId163" Type="http://schemas.openxmlformats.org/officeDocument/2006/relationships/hyperlink" Target="https://gitlab-01.itx.pl/p2-project/p2backendv3/-/merge_requests/25" TargetMode="External"/><Relationship Id="rId219" Type="http://schemas.openxmlformats.org/officeDocument/2006/relationships/hyperlink" Target="https://gitlab-01.itx.pl/p2-project/p2backendv3/-/merge_requests/58" TargetMode="External"/><Relationship Id="rId370" Type="http://schemas.openxmlformats.org/officeDocument/2006/relationships/hyperlink" Target="https://docs.google.com/document/d/1D0NI_xjwe2gH746tyVIAHONYWBHTVIAVIno9TRVK5I4/edit" TargetMode="External"/><Relationship Id="rId426" Type="http://schemas.openxmlformats.org/officeDocument/2006/relationships/hyperlink" Target="https://docs.google.com/document/d/1D0NI_xjwe2gH746tyVIAHONYWBHTVIAVIno9TRVK5I4/edit" TargetMode="External"/><Relationship Id="rId633" Type="http://schemas.openxmlformats.org/officeDocument/2006/relationships/hyperlink" Target="https://gitlab-01.itx.pl/p2-project/p2backendv3/-/merge_requests/111" TargetMode="External"/><Relationship Id="rId230" Type="http://schemas.openxmlformats.org/officeDocument/2006/relationships/hyperlink" Target="https://tangramcare.atlassian.net/browse/PP-389" TargetMode="External"/><Relationship Id="rId468" Type="http://schemas.openxmlformats.org/officeDocument/2006/relationships/hyperlink" Target="https://tangramcare.atlassian.net/browse/PP-1019" TargetMode="External"/><Relationship Id="rId675" Type="http://schemas.openxmlformats.org/officeDocument/2006/relationships/hyperlink" Target="https://docs.google.com/document/d/1D0NI_xjwe2gH746tyVIAHONYWBHTVIAVIno9TRVK5I4/edit" TargetMode="External"/><Relationship Id="rId25" Type="http://schemas.openxmlformats.org/officeDocument/2006/relationships/hyperlink" Target="https://tangramcare.atlassian.net/browse/PP-236" TargetMode="External"/><Relationship Id="rId67" Type="http://schemas.openxmlformats.org/officeDocument/2006/relationships/hyperlink" Target="https://docs.google.com/document/d/1D0NI_xjwe2gH746tyVIAHONYWBHTVIAVIno9TRVK5I4/edit" TargetMode="External"/><Relationship Id="rId272" Type="http://schemas.openxmlformats.org/officeDocument/2006/relationships/hyperlink" Target="https://docs.google.com/document/d/1D0NI_xjwe2gH746tyVIAHONYWBHTVIAVIno9TRVK5I4/edit" TargetMode="External"/><Relationship Id="rId328" Type="http://schemas.openxmlformats.org/officeDocument/2006/relationships/hyperlink" Target="https://docs.google.com/document/d/1D0NI_xjwe2gH746tyVIAHONYWBHTVIAVIno9TRVK5I4/edit" TargetMode="External"/><Relationship Id="rId535" Type="http://schemas.openxmlformats.org/officeDocument/2006/relationships/hyperlink" Target="https://tangramcare.atlassian.net/browse/PP-1429" TargetMode="External"/><Relationship Id="rId577" Type="http://schemas.openxmlformats.org/officeDocument/2006/relationships/hyperlink" Target="https://tangramcare.atlassian.net/browse/PP-961" TargetMode="External"/><Relationship Id="rId700" Type="http://schemas.openxmlformats.org/officeDocument/2006/relationships/hyperlink" Target="https://gitlab-01.itx.pl/p2-project/p2backendv3/-/merge_requests/277" TargetMode="External"/><Relationship Id="rId742" Type="http://schemas.openxmlformats.org/officeDocument/2006/relationships/hyperlink" Target="https://tangramcare.atlassian.net/browse/PP-362" TargetMode="External"/><Relationship Id="rId132" Type="http://schemas.openxmlformats.org/officeDocument/2006/relationships/hyperlink" Target="https://tangramcare.atlassian.net/browse/PP-1041" TargetMode="External"/><Relationship Id="rId174" Type="http://schemas.openxmlformats.org/officeDocument/2006/relationships/hyperlink" Target="https://gitlab-01.itx.pl/p2-project/p2backendv3/-/merge_requests/23" TargetMode="External"/><Relationship Id="rId381" Type="http://schemas.openxmlformats.org/officeDocument/2006/relationships/hyperlink" Target="https://docs.google.com/spreadsheets/d/1lJGKuwezjyIgZtKuZb9BtAdq1nB4mTHaDayUem2gUmU/edit" TargetMode="External"/><Relationship Id="rId602" Type="http://schemas.openxmlformats.org/officeDocument/2006/relationships/hyperlink" Target="https://tangramcare.atlassian.net/browse/PP-973" TargetMode="External"/><Relationship Id="rId784" Type="http://schemas.openxmlformats.org/officeDocument/2006/relationships/hyperlink" Target="https://gitlab-01.itx.pl/p2-project/p2backendv3/-/merge_requests/383" TargetMode="External"/><Relationship Id="rId241" Type="http://schemas.openxmlformats.org/officeDocument/2006/relationships/hyperlink" Target="https://gitlab-01.itx.pl/p2-project/p2backendv3/-/merge_requests/33" TargetMode="External"/><Relationship Id="rId437" Type="http://schemas.openxmlformats.org/officeDocument/2006/relationships/hyperlink" Target="https://gitlab-01.itx.pl/p2-project/p2backendv3/-/merge_requests/310" TargetMode="External"/><Relationship Id="rId479" Type="http://schemas.openxmlformats.org/officeDocument/2006/relationships/hyperlink" Target="https://tangramcare.atlassian.net/browse/PP-538" TargetMode="External"/><Relationship Id="rId644" Type="http://schemas.openxmlformats.org/officeDocument/2006/relationships/hyperlink" Target="https://docs.google.com/document/d/1D0NI_xjwe2gH746tyVIAHONYWBHTVIAVIno9TRVK5I4/edit" TargetMode="External"/><Relationship Id="rId686" Type="http://schemas.openxmlformats.org/officeDocument/2006/relationships/hyperlink" Target="https://tangramcare.atlassian.net/browse/PP-997" TargetMode="External"/><Relationship Id="rId36" Type="http://schemas.openxmlformats.org/officeDocument/2006/relationships/hyperlink" Target="https://gitlab-01.itx.pl/p2-project/p2backendv3/-/merge_requests/16" TargetMode="External"/><Relationship Id="rId283" Type="http://schemas.openxmlformats.org/officeDocument/2006/relationships/hyperlink" Target="https://docs.google.com/document/d/1D0NI_xjwe2gH746tyVIAHONYWBHTVIAVIno9TRVK5I4/edit" TargetMode="External"/><Relationship Id="rId339" Type="http://schemas.openxmlformats.org/officeDocument/2006/relationships/hyperlink" Target="https://tangramcare.atlassian.net/browse/PP-470" TargetMode="External"/><Relationship Id="rId490" Type="http://schemas.openxmlformats.org/officeDocument/2006/relationships/hyperlink" Target="https://gitlab-01.itx.pl/p2-project/p2backendv3/-/merge_requests/179" TargetMode="External"/><Relationship Id="rId504" Type="http://schemas.openxmlformats.org/officeDocument/2006/relationships/hyperlink" Target="https://tangramcare.atlassian.net/browse/PP-1027" TargetMode="External"/><Relationship Id="rId546" Type="http://schemas.openxmlformats.org/officeDocument/2006/relationships/hyperlink" Target="https://gitlab-01.itx.pl/p2-project/p2backendv3/-/merge_requests/158" TargetMode="External"/><Relationship Id="rId711" Type="http://schemas.openxmlformats.org/officeDocument/2006/relationships/hyperlink" Target="https://gitlab-01.itx.pl/p2-project/p2backendv3/-/merge_requests/295" TargetMode="External"/><Relationship Id="rId753" Type="http://schemas.openxmlformats.org/officeDocument/2006/relationships/hyperlink" Target="https://gitlab-01.itx.pl/p2-project/p2backendv3/-/merge_requests/20" TargetMode="External"/><Relationship Id="rId78" Type="http://schemas.openxmlformats.org/officeDocument/2006/relationships/hyperlink" Target="https://tangramcare.atlassian.net/browse/PP-1652" TargetMode="External"/><Relationship Id="rId101" Type="http://schemas.openxmlformats.org/officeDocument/2006/relationships/hyperlink" Target="https://tangramcare.atlassian.net/browse/PP-1753" TargetMode="External"/><Relationship Id="rId143" Type="http://schemas.openxmlformats.org/officeDocument/2006/relationships/hyperlink" Target="https://tangramcare.atlassian.net/browse/PP-249" TargetMode="External"/><Relationship Id="rId185" Type="http://schemas.openxmlformats.org/officeDocument/2006/relationships/hyperlink" Target="https://gitlab-01.itx.pl/p2-project/p2backendv3/-/merge_requests/18" TargetMode="External"/><Relationship Id="rId350" Type="http://schemas.openxmlformats.org/officeDocument/2006/relationships/hyperlink" Target="https://tangramcare.atlassian.net/browse/PP-475" TargetMode="External"/><Relationship Id="rId406" Type="http://schemas.openxmlformats.org/officeDocument/2006/relationships/hyperlink" Target="https://gitlab-01.itx.pl/p2-project/p2backendv3/-/merge_requests/147" TargetMode="External"/><Relationship Id="rId588" Type="http://schemas.openxmlformats.org/officeDocument/2006/relationships/hyperlink" Target="https://gitlab-01.itx.pl/p2-project/p2backendv3/-/merge_requests/228" TargetMode="External"/><Relationship Id="rId795" Type="http://schemas.openxmlformats.org/officeDocument/2006/relationships/hyperlink" Target="https://tangramcare.atlassian.net/browse/PP-1448" TargetMode="External"/><Relationship Id="rId809" Type="http://schemas.openxmlformats.org/officeDocument/2006/relationships/comments" Target="../comments1.xml"/><Relationship Id="rId9" Type="http://schemas.openxmlformats.org/officeDocument/2006/relationships/hyperlink" Target="https://tangramcare.atlassian.net/browse/PP-230" TargetMode="External"/><Relationship Id="rId210" Type="http://schemas.openxmlformats.org/officeDocument/2006/relationships/hyperlink" Target="https://tangramcare.atlassian.net/browse/PP-379" TargetMode="External"/><Relationship Id="rId392" Type="http://schemas.openxmlformats.org/officeDocument/2006/relationships/hyperlink" Target="https://gitlab-01.itx.pl/p2-project/p2backendv3/-/merge_requests/87" TargetMode="External"/><Relationship Id="rId448" Type="http://schemas.openxmlformats.org/officeDocument/2006/relationships/hyperlink" Target="https://docs.google.com/document/d/1D0NI_xjwe2gH746tyVIAHONYWBHTVIAVIno9TRVK5I4/edit" TargetMode="External"/><Relationship Id="rId613" Type="http://schemas.openxmlformats.org/officeDocument/2006/relationships/hyperlink" Target="https://gitlab-01.itx.pl/p2-project/p2backendv3/-/merge_requests/285" TargetMode="External"/><Relationship Id="rId655" Type="http://schemas.openxmlformats.org/officeDocument/2006/relationships/hyperlink" Target="https://tangramcare.atlassian.net/browse/PP-988" TargetMode="External"/><Relationship Id="rId697" Type="http://schemas.openxmlformats.org/officeDocument/2006/relationships/hyperlink" Target="https://tangramcare.atlassian.net/browse/PP-1288" TargetMode="External"/><Relationship Id="rId252" Type="http://schemas.openxmlformats.org/officeDocument/2006/relationships/hyperlink" Target="https://tangramcare.atlassian.net/browse/PP-398" TargetMode="External"/><Relationship Id="rId294" Type="http://schemas.openxmlformats.org/officeDocument/2006/relationships/hyperlink" Target="https://tangramcare.atlassian.net/browse/PP-1453" TargetMode="External"/><Relationship Id="rId308" Type="http://schemas.openxmlformats.org/officeDocument/2006/relationships/hyperlink" Target="https://docs.google.com/document/d/1D0NI_xjwe2gH746tyVIAHONYWBHTVIAVIno9TRVK5I4/edit" TargetMode="External"/><Relationship Id="rId515" Type="http://schemas.openxmlformats.org/officeDocument/2006/relationships/hyperlink" Target="https://gitlab-01.itx.pl/p2-project/p2backendv3/-/merge_requests/292" TargetMode="External"/><Relationship Id="rId722" Type="http://schemas.openxmlformats.org/officeDocument/2006/relationships/hyperlink" Target="https://gitlab-01.itx.pl/p2-project/p2backendv3/-/merge_requests/331" TargetMode="External"/><Relationship Id="rId47" Type="http://schemas.openxmlformats.org/officeDocument/2006/relationships/hyperlink" Target="https://tangramcare.atlassian.net/browse/PP-309" TargetMode="External"/><Relationship Id="rId89" Type="http://schemas.openxmlformats.org/officeDocument/2006/relationships/hyperlink" Target="https://docs.google.com/document/d/1D0NI_xjwe2gH746tyVIAHONYWBHTVIAVIno9TRVK5I4/edit" TargetMode="External"/><Relationship Id="rId112" Type="http://schemas.openxmlformats.org/officeDocument/2006/relationships/hyperlink" Target="https://docs.google.com/document/d/1D0NI_xjwe2gH746tyVIAHONYWBHTVIAVIno9TRVK5I4/edit" TargetMode="External"/><Relationship Id="rId154" Type="http://schemas.openxmlformats.org/officeDocument/2006/relationships/hyperlink" Target="https://gitlab-01.itx.pl/p2-project/p2backendv3/-/merge_requests/21" TargetMode="External"/><Relationship Id="rId361" Type="http://schemas.openxmlformats.org/officeDocument/2006/relationships/hyperlink" Target="https://docs.google.com/document/d/1D0NI_xjwe2gH746tyVIAHONYWBHTVIAVIno9TRVK5I4/edit" TargetMode="External"/><Relationship Id="rId557" Type="http://schemas.openxmlformats.org/officeDocument/2006/relationships/hyperlink" Target="https://tangramcare.atlassian.net/browse/PP-952" TargetMode="External"/><Relationship Id="rId599" Type="http://schemas.openxmlformats.org/officeDocument/2006/relationships/hyperlink" Target="https://gitlab-01.itx.pl/p2-project/p2backendv3/-/merge_requests/214" TargetMode="External"/><Relationship Id="rId764" Type="http://schemas.openxmlformats.org/officeDocument/2006/relationships/hyperlink" Target="https://tangramcare.atlassian.net/browse/PP-1432" TargetMode="External"/><Relationship Id="rId196" Type="http://schemas.openxmlformats.org/officeDocument/2006/relationships/hyperlink" Target="https://gitlab-01.itx.pl/p2-project/p2backendv3/-/merge_requests/12" TargetMode="External"/><Relationship Id="rId417" Type="http://schemas.openxmlformats.org/officeDocument/2006/relationships/hyperlink" Target="https://tangramcare.atlassian.net/browse/PP-515" TargetMode="External"/><Relationship Id="rId459" Type="http://schemas.openxmlformats.org/officeDocument/2006/relationships/hyperlink" Target="https://tangramcare.atlassian.net/browse/PP-537" TargetMode="External"/><Relationship Id="rId624" Type="http://schemas.openxmlformats.org/officeDocument/2006/relationships/hyperlink" Target="https://gitlab-01.itx.pl/p2-project/p2backendv3/-/merge_requests/131" TargetMode="External"/><Relationship Id="rId666" Type="http://schemas.openxmlformats.org/officeDocument/2006/relationships/hyperlink" Target="https://tangramcare.atlassian.net/browse/PP-1415" TargetMode="External"/><Relationship Id="rId16" Type="http://schemas.openxmlformats.org/officeDocument/2006/relationships/hyperlink" Target="https://gitlab-01.itx.pl/p2-project/p2backendv3/-/merge_requests/11" TargetMode="External"/><Relationship Id="rId221" Type="http://schemas.openxmlformats.org/officeDocument/2006/relationships/hyperlink" Target="https://gitlab-01.itx.pl/p2-project/p2backendv3/-/merge_requests/59" TargetMode="External"/><Relationship Id="rId263" Type="http://schemas.openxmlformats.org/officeDocument/2006/relationships/hyperlink" Target="https://tangramcare.atlassian.net/browse/PP-403" TargetMode="External"/><Relationship Id="rId319" Type="http://schemas.openxmlformats.org/officeDocument/2006/relationships/hyperlink" Target="https://tangramcare.atlassian.net/browse/PP-464" TargetMode="External"/><Relationship Id="rId470" Type="http://schemas.openxmlformats.org/officeDocument/2006/relationships/hyperlink" Target="https://gitlab-01.itx.pl/p2-project/p2backendv3/-/merge_requests/370" TargetMode="External"/><Relationship Id="rId526" Type="http://schemas.openxmlformats.org/officeDocument/2006/relationships/hyperlink" Target="https://drive.google.com/drive/folders/1kfX0EC6KaTEzybBg4Wrjvy5kkg9mP4EY?usp=sharing" TargetMode="External"/><Relationship Id="rId58" Type="http://schemas.openxmlformats.org/officeDocument/2006/relationships/hyperlink" Target="https://docs.google.com/document/d/1D0NI_xjwe2gH746tyVIAHONYWBHTVIAVIno9TRVK5I4/edit?ts=607da720" TargetMode="External"/><Relationship Id="rId123" Type="http://schemas.openxmlformats.org/officeDocument/2006/relationships/hyperlink" Target="https://tangramcare.atlassian.net/browse/PP-1298" TargetMode="External"/><Relationship Id="rId330" Type="http://schemas.openxmlformats.org/officeDocument/2006/relationships/hyperlink" Target="https://gitlab-01.itx.pl/p2-project/p2backendv3/-/merge_requests/53" TargetMode="External"/><Relationship Id="rId568" Type="http://schemas.openxmlformats.org/officeDocument/2006/relationships/hyperlink" Target="https://gitlab-01.itx.pl/p2-project/p2backendv3/-/merge_requests/267" TargetMode="External"/><Relationship Id="rId733" Type="http://schemas.openxmlformats.org/officeDocument/2006/relationships/hyperlink" Target="https://gitlab-01.itx.pl/p2-project/p2backendv3/-/merge_requests/20" TargetMode="External"/><Relationship Id="rId775" Type="http://schemas.openxmlformats.org/officeDocument/2006/relationships/hyperlink" Target="https://gitlab-01.itx.pl/p2-project/p2backendv3/-/merge_requests/378" TargetMode="External"/><Relationship Id="rId165" Type="http://schemas.openxmlformats.org/officeDocument/2006/relationships/hyperlink" Target="https://gitlab-01.itx.pl/p2-project/p2backendv3/-/merge_requests/26" TargetMode="External"/><Relationship Id="rId372" Type="http://schemas.openxmlformats.org/officeDocument/2006/relationships/hyperlink" Target="https://gitlab-01.itx.pl/p2-project/p2backendv3/-/merge_requests/108" TargetMode="External"/><Relationship Id="rId428" Type="http://schemas.openxmlformats.org/officeDocument/2006/relationships/hyperlink" Target="https://gitlab-01.itx.pl/p2-project/p2backendv3/-/merge_requests/173" TargetMode="External"/><Relationship Id="rId635" Type="http://schemas.openxmlformats.org/officeDocument/2006/relationships/hyperlink" Target="https://tangramcare.atlassian.net/browse/PP-585" TargetMode="External"/><Relationship Id="rId677" Type="http://schemas.openxmlformats.org/officeDocument/2006/relationships/hyperlink" Target="https://gitlab-01.itx.pl/p2-project/p2backendv3/-/commit/5dd76287d8535a02a1515d71644045a6bd7546eb" TargetMode="External"/><Relationship Id="rId800" Type="http://schemas.openxmlformats.org/officeDocument/2006/relationships/hyperlink" Target="https://gitlab-01.itx.pl/p2-project/p2backendv3/-/merge_requests/446" TargetMode="External"/><Relationship Id="rId232" Type="http://schemas.openxmlformats.org/officeDocument/2006/relationships/hyperlink" Target="https://tangramcare.atlassian.net/browse/PP-390" TargetMode="External"/><Relationship Id="rId274" Type="http://schemas.openxmlformats.org/officeDocument/2006/relationships/hyperlink" Target="https://gitlab-01.itx.pl/p2-project/p2backendv3/-/merge_requests/72" TargetMode="External"/><Relationship Id="rId481" Type="http://schemas.openxmlformats.org/officeDocument/2006/relationships/hyperlink" Target="https://gitlab-01.itx.pl/p2-project/p2backendv3/-/merge_requests/176" TargetMode="External"/><Relationship Id="rId702" Type="http://schemas.openxmlformats.org/officeDocument/2006/relationships/hyperlink" Target="https://tangramcare.atlassian.net/browse/PP-1290" TargetMode="External"/><Relationship Id="rId27" Type="http://schemas.openxmlformats.org/officeDocument/2006/relationships/hyperlink" Target="https://tangramcare.atlassian.net/browse/PP-237" TargetMode="External"/><Relationship Id="rId69" Type="http://schemas.openxmlformats.org/officeDocument/2006/relationships/hyperlink" Target="https://tangramcare.atlassian.net/browse/PP-1507" TargetMode="External"/><Relationship Id="rId134" Type="http://schemas.openxmlformats.org/officeDocument/2006/relationships/hyperlink" Target="https://tangramcare.atlassian.net/browse/PP-1042" TargetMode="External"/><Relationship Id="rId537" Type="http://schemas.openxmlformats.org/officeDocument/2006/relationships/hyperlink" Target="https://docs.google.com/document/d/1D0NI_xjwe2gH746tyVIAHONYWBHTVIAVIno9TRVK5I4/edit" TargetMode="External"/><Relationship Id="rId579" Type="http://schemas.openxmlformats.org/officeDocument/2006/relationships/hyperlink" Target="https://tangramcare.atlassian.net/browse/PP-962" TargetMode="External"/><Relationship Id="rId744" Type="http://schemas.openxmlformats.org/officeDocument/2006/relationships/hyperlink" Target="https://tangramcare.atlassian.net/browse/PP-363" TargetMode="External"/><Relationship Id="rId786" Type="http://schemas.openxmlformats.org/officeDocument/2006/relationships/hyperlink" Target="https://gitlab-01.itx.pl/p2-project/p2backendv3/-/merge_requests/395" TargetMode="External"/><Relationship Id="rId80" Type="http://schemas.openxmlformats.org/officeDocument/2006/relationships/hyperlink" Target="https://docs.google.com/document/d/1D0NI_xjwe2gH746tyVIAHONYWBHTVIAVIno9TRVK5I4/edit" TargetMode="External"/><Relationship Id="rId176" Type="http://schemas.openxmlformats.org/officeDocument/2006/relationships/hyperlink" Target="https://tangramcare.atlassian.net/browse/PP-264" TargetMode="External"/><Relationship Id="rId341" Type="http://schemas.openxmlformats.org/officeDocument/2006/relationships/hyperlink" Target="https://tangramcare.atlassian.net/browse/PP-471" TargetMode="External"/><Relationship Id="rId383" Type="http://schemas.openxmlformats.org/officeDocument/2006/relationships/hyperlink" Target="https://gitlab-01.itx.pl/p2-project/p2backendv3/-/merge_requests/139" TargetMode="External"/><Relationship Id="rId439" Type="http://schemas.openxmlformats.org/officeDocument/2006/relationships/hyperlink" Target="https://tangramcare.atlassian.net/browse/PP-532" TargetMode="External"/><Relationship Id="rId590" Type="http://schemas.openxmlformats.org/officeDocument/2006/relationships/hyperlink" Target="https://gitlab-01.itx.pl/p2-project/p2backendv3/-/merge_requests/257" TargetMode="External"/><Relationship Id="rId604" Type="http://schemas.openxmlformats.org/officeDocument/2006/relationships/hyperlink" Target="https://tangramcare.atlassian.net/browse/PP-974" TargetMode="External"/><Relationship Id="rId646" Type="http://schemas.openxmlformats.org/officeDocument/2006/relationships/hyperlink" Target="https://docs.google.com/document/d/1D0NI_xjwe2gH746tyVIAHONYWBHTVIAVIno9TRVK5I4/edit" TargetMode="External"/><Relationship Id="rId201" Type="http://schemas.openxmlformats.org/officeDocument/2006/relationships/hyperlink" Target="https://tangramcare.atlassian.net/browse/PP-376" TargetMode="External"/><Relationship Id="rId243" Type="http://schemas.openxmlformats.org/officeDocument/2006/relationships/hyperlink" Target="https://tangramcare.atlassian.net/browse/PP-395" TargetMode="External"/><Relationship Id="rId285" Type="http://schemas.openxmlformats.org/officeDocument/2006/relationships/hyperlink" Target="https://gitlab-01.itx.pl/p2-project/p2backendv3/-/merge_requests/154" TargetMode="External"/><Relationship Id="rId450" Type="http://schemas.openxmlformats.org/officeDocument/2006/relationships/hyperlink" Target="https://gitlab-01.itx.pl/p2-project/p2backendv3/-/merge_requests/337" TargetMode="External"/><Relationship Id="rId506" Type="http://schemas.openxmlformats.org/officeDocument/2006/relationships/hyperlink" Target="https://tangramcare.atlassian.net/browse/PP-1028" TargetMode="External"/><Relationship Id="rId688" Type="http://schemas.openxmlformats.org/officeDocument/2006/relationships/hyperlink" Target="https://tangramcare.atlassian.net/browse/PP-999" TargetMode="External"/><Relationship Id="rId38" Type="http://schemas.openxmlformats.org/officeDocument/2006/relationships/hyperlink" Target="https://gitlab-01.itx.pl/p2-project/p2backendv3/-/merge_requests/54" TargetMode="External"/><Relationship Id="rId103" Type="http://schemas.openxmlformats.org/officeDocument/2006/relationships/hyperlink" Target="https://tangramcare.atlassian.net/browse/PP-1014" TargetMode="External"/><Relationship Id="rId310" Type="http://schemas.openxmlformats.org/officeDocument/2006/relationships/hyperlink" Target="https://docs.google.com/document/d/1D0NI_xjwe2gH746tyVIAHONYWBHTVIAVIno9TRVK5I4/edit" TargetMode="External"/><Relationship Id="rId492" Type="http://schemas.openxmlformats.org/officeDocument/2006/relationships/hyperlink" Target="https://tangramcare.atlassian.net/browse/PP-1025" TargetMode="External"/><Relationship Id="rId548" Type="http://schemas.openxmlformats.org/officeDocument/2006/relationships/hyperlink" Target="https://tangramcare.atlassian.net/browse/PP-948" TargetMode="External"/><Relationship Id="rId713" Type="http://schemas.openxmlformats.org/officeDocument/2006/relationships/hyperlink" Target="https://gitlab-01.itx.pl/p2-project/p2backendv3/-/merge_requests/295" TargetMode="External"/><Relationship Id="rId755" Type="http://schemas.openxmlformats.org/officeDocument/2006/relationships/hyperlink" Target="https://gitlab-01.itx.pl/p2-project/p2backendv3/-/merge_requests/116" TargetMode="External"/><Relationship Id="rId797" Type="http://schemas.openxmlformats.org/officeDocument/2006/relationships/hyperlink" Target="https://tangramcare.atlassian.net/browse/PP-1449" TargetMode="External"/><Relationship Id="rId91" Type="http://schemas.openxmlformats.org/officeDocument/2006/relationships/hyperlink" Target="https://gitlab-01.itx.pl/p2-project/p2backendv3/-/merge_requests/545" TargetMode="External"/><Relationship Id="rId145" Type="http://schemas.openxmlformats.org/officeDocument/2006/relationships/hyperlink" Target="https://tangramcare.atlassian.net/browse/PP-250" TargetMode="External"/><Relationship Id="rId187" Type="http://schemas.openxmlformats.org/officeDocument/2006/relationships/hyperlink" Target="https://tangramcare.atlassian.net/browse/PP-265" TargetMode="External"/><Relationship Id="rId352" Type="http://schemas.openxmlformats.org/officeDocument/2006/relationships/hyperlink" Target="https://tangramcare.atlassian.net/browse/PP-476" TargetMode="External"/><Relationship Id="rId394" Type="http://schemas.openxmlformats.org/officeDocument/2006/relationships/hyperlink" Target="https://tangramcare.atlassian.net/browse/PP-510" TargetMode="External"/><Relationship Id="rId408" Type="http://schemas.openxmlformats.org/officeDocument/2006/relationships/hyperlink" Target="https://gitlab-01.itx.pl/p2-project/p2backendv3/-/merge_requests/135" TargetMode="External"/><Relationship Id="rId615" Type="http://schemas.openxmlformats.org/officeDocument/2006/relationships/hyperlink" Target="https://gitlab-01.itx.pl/p2-project/p2backendv3/-/merge_requests/286" TargetMode="External"/><Relationship Id="rId212" Type="http://schemas.openxmlformats.org/officeDocument/2006/relationships/hyperlink" Target="https://tangramcare.atlassian.net/browse/PP-380" TargetMode="External"/><Relationship Id="rId254" Type="http://schemas.openxmlformats.org/officeDocument/2006/relationships/hyperlink" Target="https://tangramcare.atlassian.net/browse/PP-399" TargetMode="External"/><Relationship Id="rId657" Type="http://schemas.openxmlformats.org/officeDocument/2006/relationships/hyperlink" Target="https://tangramcare.atlassian.net/browse/PP-989" TargetMode="External"/><Relationship Id="rId699" Type="http://schemas.openxmlformats.org/officeDocument/2006/relationships/hyperlink" Target="https://tangramcare.atlassian.net/browse/PP-1289" TargetMode="External"/><Relationship Id="rId49" Type="http://schemas.openxmlformats.org/officeDocument/2006/relationships/hyperlink" Target="https://tangramcare.atlassian.net/browse/PP-310" TargetMode="External"/><Relationship Id="rId114" Type="http://schemas.openxmlformats.org/officeDocument/2006/relationships/hyperlink" Target="https://gitlab-01.itx.pl/p2-project/p2backendv3/-/merge_requests/339" TargetMode="External"/><Relationship Id="rId296" Type="http://schemas.openxmlformats.org/officeDocument/2006/relationships/hyperlink" Target="https://docs.google.com/document/d/1D0NI_xjwe2gH746tyVIAHONYWBHTVIAVIno9TRVK5I4/edit" TargetMode="External"/><Relationship Id="rId461" Type="http://schemas.openxmlformats.org/officeDocument/2006/relationships/hyperlink" Target="https://tangramcare.atlassian.net/browse/PP-1016" TargetMode="External"/><Relationship Id="rId517" Type="http://schemas.openxmlformats.org/officeDocument/2006/relationships/hyperlink" Target="https://gitlab-01.itx.pl/p2-project/p2backendv3/-/merge_requests/302" TargetMode="External"/><Relationship Id="rId559" Type="http://schemas.openxmlformats.org/officeDocument/2006/relationships/hyperlink" Target="https://docs.google.com/document/d/1D0NI_xjwe2gH746tyVIAHONYWBHTVIAVIno9TRVK5I4/edit" TargetMode="External"/><Relationship Id="rId724" Type="http://schemas.openxmlformats.org/officeDocument/2006/relationships/hyperlink" Target="https://docs.google.com/document/d/1D0NI_xjwe2gH746tyVIAHONYWBHTVIAVIno9TRVK5I4/edit" TargetMode="External"/><Relationship Id="rId766" Type="http://schemas.openxmlformats.org/officeDocument/2006/relationships/hyperlink" Target="https://gitlab-01.itx.pl/p2/appconfig/-/merge_requests/1" TargetMode="External"/><Relationship Id="rId60" Type="http://schemas.openxmlformats.org/officeDocument/2006/relationships/hyperlink" Target="https://gitlab-01.itx.pl/p2-project/p2backendv3/-/merge_requests/180" TargetMode="External"/><Relationship Id="rId156" Type="http://schemas.openxmlformats.org/officeDocument/2006/relationships/hyperlink" Target="https://gitlab-01.itx.pl/p2-project/p2backendv3/-/merge_requests/21" TargetMode="External"/><Relationship Id="rId198" Type="http://schemas.openxmlformats.org/officeDocument/2006/relationships/hyperlink" Target="https://tangramcare.atlassian.net/browse/PP-371" TargetMode="External"/><Relationship Id="rId321" Type="http://schemas.openxmlformats.org/officeDocument/2006/relationships/hyperlink" Target="https://gitlab-01.itx.pl/p2-project/p2backendv3/-/merge_requests/146" TargetMode="External"/><Relationship Id="rId363" Type="http://schemas.openxmlformats.org/officeDocument/2006/relationships/hyperlink" Target="https://gitlab-01.itx.pl/p2-project/p2backendv3/-/merge_requests/92" TargetMode="External"/><Relationship Id="rId419" Type="http://schemas.openxmlformats.org/officeDocument/2006/relationships/hyperlink" Target="https://gitlab-01.itx.pl/p2-project/p2backendv3/-/merge_requests/148" TargetMode="External"/><Relationship Id="rId570" Type="http://schemas.openxmlformats.org/officeDocument/2006/relationships/hyperlink" Target="https://gitlab-01.itx.pl/p2-project/p2backendv3/-/merge_requests/244" TargetMode="External"/><Relationship Id="rId626" Type="http://schemas.openxmlformats.org/officeDocument/2006/relationships/hyperlink" Target="https://tangramcare.atlassian.net/browse/PP-981" TargetMode="External"/><Relationship Id="rId223" Type="http://schemas.openxmlformats.org/officeDocument/2006/relationships/hyperlink" Target="https://gitlab-01.itx.pl/p2-project/p2backendv3/-/merge_requests/106" TargetMode="External"/><Relationship Id="rId430" Type="http://schemas.openxmlformats.org/officeDocument/2006/relationships/hyperlink" Target="https://tangramcare.atlassian.net/browse/PP-529" TargetMode="External"/><Relationship Id="rId668" Type="http://schemas.openxmlformats.org/officeDocument/2006/relationships/hyperlink" Target="https://tangramcare.atlassian.net/browse/PP-1308" TargetMode="External"/><Relationship Id="rId18" Type="http://schemas.openxmlformats.org/officeDocument/2006/relationships/hyperlink" Target="https://gitlab-01.itx.pl/p2-project/p2backendv3/-/merge_requests/3" TargetMode="External"/><Relationship Id="rId265" Type="http://schemas.openxmlformats.org/officeDocument/2006/relationships/hyperlink" Target="https://tangramcare.atlassian.net/browse/PP-404" TargetMode="External"/><Relationship Id="rId472" Type="http://schemas.openxmlformats.org/officeDocument/2006/relationships/hyperlink" Target="https://gitlab-01.itx.pl/p2-project/p2backendv3/-/merge_requests/342" TargetMode="External"/><Relationship Id="rId528" Type="http://schemas.openxmlformats.org/officeDocument/2006/relationships/hyperlink" Target="https://gitlab-01.itx.pl/p2-project/p2backendv3/-/merge_requests/305" TargetMode="External"/><Relationship Id="rId735" Type="http://schemas.openxmlformats.org/officeDocument/2006/relationships/hyperlink" Target="https://gitlab-01.itx.pl/p2-project/p2backendv3/-/merge_requests/20" TargetMode="External"/><Relationship Id="rId125" Type="http://schemas.openxmlformats.org/officeDocument/2006/relationships/hyperlink" Target="https://tangramcare.atlassian.net/browse/PP-1299" TargetMode="External"/><Relationship Id="rId167" Type="http://schemas.openxmlformats.org/officeDocument/2006/relationships/hyperlink" Target="https://tangramcare.atlassian.net/browse/PP-260" TargetMode="External"/><Relationship Id="rId332" Type="http://schemas.openxmlformats.org/officeDocument/2006/relationships/hyperlink" Target="https://gitlab-01.itx.pl/p2-project/p2backendv3/-/merge_requests/64" TargetMode="External"/><Relationship Id="rId374" Type="http://schemas.openxmlformats.org/officeDocument/2006/relationships/hyperlink" Target="https://gitlab-01.itx.pl/p2-project/p2backendv3/-/merge_requests/156" TargetMode="External"/><Relationship Id="rId581" Type="http://schemas.openxmlformats.org/officeDocument/2006/relationships/hyperlink" Target="https://tangramcare.atlassian.net/browse/PP-963" TargetMode="External"/><Relationship Id="rId777" Type="http://schemas.openxmlformats.org/officeDocument/2006/relationships/hyperlink" Target="https://gitlab-01.itx.pl/p2-project/p2backendv3/-/merge_requests/378" TargetMode="External"/><Relationship Id="rId71" Type="http://schemas.openxmlformats.org/officeDocument/2006/relationships/hyperlink" Target="https://docs.google.com/document/d/1D0NI_xjwe2gH746tyVIAHONYWBHTVIAVIno9TRVK5I4/edit" TargetMode="External"/><Relationship Id="rId234" Type="http://schemas.openxmlformats.org/officeDocument/2006/relationships/hyperlink" Target="https://tangramcare.atlassian.net/browse/PP-391" TargetMode="External"/><Relationship Id="rId637" Type="http://schemas.openxmlformats.org/officeDocument/2006/relationships/hyperlink" Target="https://gitlab-01.itx.pl/p2-project/p2backendv3/-/merge_requests/99" TargetMode="External"/><Relationship Id="rId679" Type="http://schemas.openxmlformats.org/officeDocument/2006/relationships/hyperlink" Target="https://tangramcare.atlassian.net/browse/PP-1555" TargetMode="External"/><Relationship Id="rId802" Type="http://schemas.openxmlformats.org/officeDocument/2006/relationships/hyperlink" Target="https://tangramcare.atlassian.net/browse/PP-1654" TargetMode="External"/><Relationship Id="rId2" Type="http://schemas.openxmlformats.org/officeDocument/2006/relationships/hyperlink" Target="https://tangramcare.atlassian.net/browse/PP-247" TargetMode="External"/><Relationship Id="rId29" Type="http://schemas.openxmlformats.org/officeDocument/2006/relationships/hyperlink" Target="https://tangramcare.atlassian.net/browse/PP-238" TargetMode="External"/><Relationship Id="rId276" Type="http://schemas.openxmlformats.org/officeDocument/2006/relationships/hyperlink" Target="https://tangramcare.atlassian.net/browse/PP-408" TargetMode="External"/><Relationship Id="rId441" Type="http://schemas.openxmlformats.org/officeDocument/2006/relationships/hyperlink" Target="https://docs.google.com/document/d/1D0NI_xjwe2gH746tyVIAHONYWBHTVIAVIno9TRVK5I4/edit?ts=605b5863" TargetMode="External"/><Relationship Id="rId483" Type="http://schemas.openxmlformats.org/officeDocument/2006/relationships/hyperlink" Target="https://tangramcare.atlassian.net/browse/PP-942" TargetMode="External"/><Relationship Id="rId539" Type="http://schemas.openxmlformats.org/officeDocument/2006/relationships/hyperlink" Target="https://gitlab-01.itx.pl/p2-project/p2backendv3/-/merge_requests/439" TargetMode="External"/><Relationship Id="rId690" Type="http://schemas.openxmlformats.org/officeDocument/2006/relationships/hyperlink" Target="https://docs.google.com/document/d/1D0NI_xjwe2gH746tyVIAHONYWBHTVIAVIno9TRVK5I4/edit" TargetMode="External"/><Relationship Id="rId704" Type="http://schemas.openxmlformats.org/officeDocument/2006/relationships/hyperlink" Target="https://docs.google.com/document/d/1D0NI_xjwe2gH746tyVIAHONYWBHTVIAVIno9TRVK5I4/edit" TargetMode="External"/><Relationship Id="rId746" Type="http://schemas.openxmlformats.org/officeDocument/2006/relationships/hyperlink" Target="https://tangramcare.atlassian.net/browse/PP-364" TargetMode="External"/><Relationship Id="rId40" Type="http://schemas.openxmlformats.org/officeDocument/2006/relationships/hyperlink" Target="https://gitlab-01.itx.pl/p2-project/p2backendv3/-/merge_requests/75" TargetMode="External"/><Relationship Id="rId136" Type="http://schemas.openxmlformats.org/officeDocument/2006/relationships/hyperlink" Target="https://tangramcare.atlassian.net/browse/PP-1043" TargetMode="External"/><Relationship Id="rId178" Type="http://schemas.openxmlformats.org/officeDocument/2006/relationships/hyperlink" Target="https://docs.google.com/document/d/1D0NI_xjwe2gH746tyVIAHONYWBHTVIAVIno9TRVK5I4/edit" TargetMode="External"/><Relationship Id="rId301" Type="http://schemas.openxmlformats.org/officeDocument/2006/relationships/hyperlink" Target="https://gitlab-01.itx.pl/p2-project/p2backendv3/-/merge_requests/392" TargetMode="External"/><Relationship Id="rId343" Type="http://schemas.openxmlformats.org/officeDocument/2006/relationships/hyperlink" Target="https://docs.google.com/document/d/1D0NI_xjwe2gH746tyVIAHONYWBHTVIAVIno9TRVK5I4/edit?ts=60521f9c" TargetMode="External"/><Relationship Id="rId550" Type="http://schemas.openxmlformats.org/officeDocument/2006/relationships/hyperlink" Target="https://tangramcare.atlassian.net/browse/PP-949" TargetMode="External"/><Relationship Id="rId788" Type="http://schemas.openxmlformats.org/officeDocument/2006/relationships/hyperlink" Target="https://tangramcare.atlassian.net/browse/PP-1444" TargetMode="External"/><Relationship Id="rId82" Type="http://schemas.openxmlformats.org/officeDocument/2006/relationships/hyperlink" Target="https://gitlab-01.itx.pl/p2-project/p2backendv3/-/merge_requests/470" TargetMode="External"/><Relationship Id="rId203" Type="http://schemas.openxmlformats.org/officeDocument/2006/relationships/hyperlink" Target="https://docs.google.com/document/d/1D0NI_xjwe2gH746tyVIAHONYWBHTVIAVIno9TRVK5I4/edit" TargetMode="External"/><Relationship Id="rId385" Type="http://schemas.openxmlformats.org/officeDocument/2006/relationships/hyperlink" Target="https://gitlab-01.itx.pl/p2-project/p2backendv3/-/merge_requests/80" TargetMode="External"/><Relationship Id="rId592" Type="http://schemas.openxmlformats.org/officeDocument/2006/relationships/hyperlink" Target="https://gitlab-01.itx.pl/p2-project/p2backendv3/-/merge_requests/269" TargetMode="External"/><Relationship Id="rId606" Type="http://schemas.openxmlformats.org/officeDocument/2006/relationships/hyperlink" Target="https://tangramcare.atlassian.net/browse/PP-975" TargetMode="External"/><Relationship Id="rId648" Type="http://schemas.openxmlformats.org/officeDocument/2006/relationships/hyperlink" Target="https://gitlab-01.itx.pl/p2-project/p2backendv3/-/merge_requests/202" TargetMode="External"/><Relationship Id="rId245" Type="http://schemas.openxmlformats.org/officeDocument/2006/relationships/hyperlink" Target="https://docs.google.com/spreadsheets/d/1lJGKuwezjyIgZtKuZb9BtAdq1nB4mTHaDayUem2gUmU/edit" TargetMode="External"/><Relationship Id="rId287" Type="http://schemas.openxmlformats.org/officeDocument/2006/relationships/hyperlink" Target="https://tangramcare.atlassian.net/browse/PP-503" TargetMode="External"/><Relationship Id="rId410" Type="http://schemas.openxmlformats.org/officeDocument/2006/relationships/hyperlink" Target="https://gitlab-01.itx.pl/p2-project/p2backendv3/-/merge_requests/126" TargetMode="External"/><Relationship Id="rId452" Type="http://schemas.openxmlformats.org/officeDocument/2006/relationships/hyperlink" Target="https://tangramcare.atlassian.net/browse/PP-1425" TargetMode="External"/><Relationship Id="rId494" Type="http://schemas.openxmlformats.org/officeDocument/2006/relationships/hyperlink" Target="https://docs.google.com/document/d/1D0NI_xjwe2gH746tyVIAHONYWBHTVIAVIno9TRVK5I4/edit" TargetMode="External"/><Relationship Id="rId508" Type="http://schemas.openxmlformats.org/officeDocument/2006/relationships/hyperlink" Target="https://docs.google.com/document/d/1D0NI_xjwe2gH746tyVIAHONYWBHTVIAVIno9TRVK5I4/edit" TargetMode="External"/><Relationship Id="rId715" Type="http://schemas.openxmlformats.org/officeDocument/2006/relationships/hyperlink" Target="https://tangramcare.atlassian.net/browse/PP-1385" TargetMode="External"/><Relationship Id="rId105" Type="http://schemas.openxmlformats.org/officeDocument/2006/relationships/hyperlink" Target="https://tangramcare.atlassian.net/browse/PP-1007" TargetMode="External"/><Relationship Id="rId147" Type="http://schemas.openxmlformats.org/officeDocument/2006/relationships/hyperlink" Target="https://tangramcare.atlassian.net/browse/PP-251" TargetMode="External"/><Relationship Id="rId312" Type="http://schemas.openxmlformats.org/officeDocument/2006/relationships/hyperlink" Target="https://gitlab-01.itx.pl/p2-project/p2backendv3/-/merge_requests/110" TargetMode="External"/><Relationship Id="rId354" Type="http://schemas.openxmlformats.org/officeDocument/2006/relationships/hyperlink" Target="https://tangramcare.atlassian.net/browse/PP-477" TargetMode="External"/><Relationship Id="rId757" Type="http://schemas.openxmlformats.org/officeDocument/2006/relationships/hyperlink" Target="https://gitlab-01.itx.pl/p2-project/p2backendv3/-/merge_requests/221" TargetMode="External"/><Relationship Id="rId799" Type="http://schemas.openxmlformats.org/officeDocument/2006/relationships/hyperlink" Target="https://tangramcare.atlassian.net/browse/PP-1450" TargetMode="External"/><Relationship Id="rId51" Type="http://schemas.openxmlformats.org/officeDocument/2006/relationships/hyperlink" Target="https://tangramcare.atlassian.net/browse/PP-368" TargetMode="External"/><Relationship Id="rId93" Type="http://schemas.openxmlformats.org/officeDocument/2006/relationships/hyperlink" Target="https://tangramcare.atlassian.net/browse/PP-1731" TargetMode="External"/><Relationship Id="rId189" Type="http://schemas.openxmlformats.org/officeDocument/2006/relationships/hyperlink" Target="https://docs.google.com/document/d/1D0NI_xjwe2gH746tyVIAHONYWBHTVIAVIno9TRVK5I4/edit" TargetMode="External"/><Relationship Id="rId396" Type="http://schemas.openxmlformats.org/officeDocument/2006/relationships/hyperlink" Target="https://tangramcare.atlassian.net/browse/PP-511" TargetMode="External"/><Relationship Id="rId561" Type="http://schemas.openxmlformats.org/officeDocument/2006/relationships/hyperlink" Target="https://gitlab-01.itx.pl/p2-project/p2backendv3/-/merge_requests/246" TargetMode="External"/><Relationship Id="rId617" Type="http://schemas.openxmlformats.org/officeDocument/2006/relationships/hyperlink" Target="https://tangramcare.atlassian.net/browse/PP-1286" TargetMode="External"/><Relationship Id="rId659" Type="http://schemas.openxmlformats.org/officeDocument/2006/relationships/hyperlink" Target="https://tangramcare.atlassian.net/browse/PP-990" TargetMode="External"/><Relationship Id="rId214" Type="http://schemas.openxmlformats.org/officeDocument/2006/relationships/hyperlink" Target="https://tangramcare.atlassian.net/browse/PP-381" TargetMode="External"/><Relationship Id="rId256" Type="http://schemas.openxmlformats.org/officeDocument/2006/relationships/hyperlink" Target="https://tangramcare.atlassian.net/browse/PP-400" TargetMode="External"/><Relationship Id="rId298" Type="http://schemas.openxmlformats.org/officeDocument/2006/relationships/hyperlink" Target="https://gitlab-01.itx.pl/p2-project/p2backendv3/-/merge_requests/390" TargetMode="External"/><Relationship Id="rId421" Type="http://schemas.openxmlformats.org/officeDocument/2006/relationships/hyperlink" Target="https://gitlab-01.itx.pl/p2-project/p2backendv3/-/merge_requests/161" TargetMode="External"/><Relationship Id="rId463" Type="http://schemas.openxmlformats.org/officeDocument/2006/relationships/hyperlink" Target="https://tangramcare.atlassian.net/browse/PP-1017" TargetMode="External"/><Relationship Id="rId519" Type="http://schemas.openxmlformats.org/officeDocument/2006/relationships/hyperlink" Target="https://tangramcare.atlassian.net/browse/PP-1033" TargetMode="External"/><Relationship Id="rId670" Type="http://schemas.openxmlformats.org/officeDocument/2006/relationships/hyperlink" Target="https://tangramcare.atlassian.net/browse/PP-1523" TargetMode="External"/><Relationship Id="rId116" Type="http://schemas.openxmlformats.org/officeDocument/2006/relationships/hyperlink" Target="https://docs.google.com/document/d/1D0NI_xjwe2gH746tyVIAHONYWBHTVIAVIno9TRVK5I4/edit" TargetMode="External"/><Relationship Id="rId158" Type="http://schemas.openxmlformats.org/officeDocument/2006/relationships/hyperlink" Target="https://tangramcare.atlassian.net/browse/PP-256" TargetMode="External"/><Relationship Id="rId323" Type="http://schemas.openxmlformats.org/officeDocument/2006/relationships/hyperlink" Target="https://tangramcare.atlassian.net/browse/PP-465" TargetMode="External"/><Relationship Id="rId530" Type="http://schemas.openxmlformats.org/officeDocument/2006/relationships/hyperlink" Target="https://gitlab-01.itx.pl/p2-project/p2backendv3/-/merge_requests/309" TargetMode="External"/><Relationship Id="rId726" Type="http://schemas.openxmlformats.org/officeDocument/2006/relationships/hyperlink" Target="https://gitlab-01.itx.pl/p2-project/p2backendv3/-/merge_requests/335" TargetMode="External"/><Relationship Id="rId768" Type="http://schemas.openxmlformats.org/officeDocument/2006/relationships/hyperlink" Target="https://gitlab-01.itx.pl/p2/appconfig/-/merge_requests/1" TargetMode="External"/><Relationship Id="rId20" Type="http://schemas.openxmlformats.org/officeDocument/2006/relationships/hyperlink" Target="https://gitlab-01.itx.pl/p2-project/p2backendv3/-/merge_requests/4" TargetMode="External"/><Relationship Id="rId62" Type="http://schemas.openxmlformats.org/officeDocument/2006/relationships/hyperlink" Target="https://tangramcare.atlassian.net/browse/PP-1297" TargetMode="External"/><Relationship Id="rId365" Type="http://schemas.openxmlformats.org/officeDocument/2006/relationships/hyperlink" Target="https://tangramcare.atlassian.net/browse/PP-480" TargetMode="External"/><Relationship Id="rId572" Type="http://schemas.openxmlformats.org/officeDocument/2006/relationships/hyperlink" Target="https://gitlab-01.itx.pl/p2-project/p2backendv3/-/merge_requests/231" TargetMode="External"/><Relationship Id="rId628" Type="http://schemas.openxmlformats.org/officeDocument/2006/relationships/hyperlink" Target="https://docs.google.com/document/d/1D0NI_xjwe2gH746tyVIAHONYWBHTVIAVIno9TRVK5I4/edit" TargetMode="External"/><Relationship Id="rId225" Type="http://schemas.openxmlformats.org/officeDocument/2006/relationships/hyperlink" Target="https://gitlab-01.itx.pl/p2-project/p2backendv3/-/merge_requests/70" TargetMode="External"/><Relationship Id="rId267" Type="http://schemas.openxmlformats.org/officeDocument/2006/relationships/hyperlink" Target="https://tangramcare.atlassian.net/browse/PP-405" TargetMode="External"/><Relationship Id="rId432" Type="http://schemas.openxmlformats.org/officeDocument/2006/relationships/hyperlink" Target="https://gitlab-01.itx.pl/p2-project/p2backendv3/-/merge_requests/283" TargetMode="External"/><Relationship Id="rId474" Type="http://schemas.openxmlformats.org/officeDocument/2006/relationships/hyperlink" Target="https://gitlab-01.itx.pl/p2-project/p2backendv3/-/merge_requests/328" TargetMode="External"/><Relationship Id="rId127" Type="http://schemas.openxmlformats.org/officeDocument/2006/relationships/hyperlink" Target="https://tangramcare.atlassian.net/browse/PP-1300" TargetMode="External"/><Relationship Id="rId681" Type="http://schemas.openxmlformats.org/officeDocument/2006/relationships/hyperlink" Target="https://tangramcare.atlassian.net/browse/PP-994" TargetMode="External"/><Relationship Id="rId737" Type="http://schemas.openxmlformats.org/officeDocument/2006/relationships/hyperlink" Target="https://gitlab-01.itx.pl/p2-project/p2backendv3/-/merge_requests/20" TargetMode="External"/><Relationship Id="rId779" Type="http://schemas.openxmlformats.org/officeDocument/2006/relationships/hyperlink" Target="https://tangramcare.atlassian.net/browse/PP-1440" TargetMode="External"/><Relationship Id="rId31" Type="http://schemas.openxmlformats.org/officeDocument/2006/relationships/hyperlink" Target="https://tangramcare.atlassian.net/browse/PP-239" TargetMode="External"/><Relationship Id="rId73" Type="http://schemas.openxmlformats.org/officeDocument/2006/relationships/hyperlink" Target="https://tangramcare.atlassian.net/browse/PP-1554" TargetMode="External"/><Relationship Id="rId169" Type="http://schemas.openxmlformats.org/officeDocument/2006/relationships/hyperlink" Target="https://docs.google.com/document/d/1D0NI_xjwe2gH746tyVIAHONYWBHTVIAVIno9TRVK5I4/edit" TargetMode="External"/><Relationship Id="rId334" Type="http://schemas.openxmlformats.org/officeDocument/2006/relationships/hyperlink" Target="https://gitlab-01.itx.pl/p2-project/p2backendv3/-/merge_requests/98" TargetMode="External"/><Relationship Id="rId376" Type="http://schemas.openxmlformats.org/officeDocument/2006/relationships/hyperlink" Target="https://gitlab-01.itx.pl/p2-project/p2backendv3/-/merge_requests/172" TargetMode="External"/><Relationship Id="rId541" Type="http://schemas.openxmlformats.org/officeDocument/2006/relationships/hyperlink" Target="https://tangramcare.atlassian.net/browse/PP-539" TargetMode="External"/><Relationship Id="rId583" Type="http://schemas.openxmlformats.org/officeDocument/2006/relationships/hyperlink" Target="https://tangramcare.atlassian.net/browse/PP-964" TargetMode="External"/><Relationship Id="rId639" Type="http://schemas.openxmlformats.org/officeDocument/2006/relationships/hyperlink" Target="https://gitlab-01.itx.pl/p2-project/p2backendv3/-/merge_requests/99" TargetMode="External"/><Relationship Id="rId790" Type="http://schemas.openxmlformats.org/officeDocument/2006/relationships/hyperlink" Target="https://tangramcare.atlassian.net/browse/PP-1445" TargetMode="External"/><Relationship Id="rId804" Type="http://schemas.openxmlformats.org/officeDocument/2006/relationships/hyperlink" Target="https://docs.google.com/document/d/1D0NI_xjwe2gH746tyVIAHONYWBHTVIAVIno9TRVK5I4/edit" TargetMode="External"/><Relationship Id="rId4" Type="http://schemas.openxmlformats.org/officeDocument/2006/relationships/hyperlink" Target="https://gitlab-01.itx.pl/p2-project/p2backendv3/-/merge_requests/2" TargetMode="External"/><Relationship Id="rId180" Type="http://schemas.openxmlformats.org/officeDocument/2006/relationships/hyperlink" Target="https://docs.google.com/document/d/1D0NI_xjwe2gH746tyVIAHONYWBHTVIAVIno9TRVK5I4/edit" TargetMode="External"/><Relationship Id="rId236" Type="http://schemas.openxmlformats.org/officeDocument/2006/relationships/hyperlink" Target="https://docs.google.com/document/d/1D0NI_xjwe2gH746tyVIAHONYWBHTVIAVIno9TRVK5I4/edit" TargetMode="External"/><Relationship Id="rId278" Type="http://schemas.openxmlformats.org/officeDocument/2006/relationships/hyperlink" Target="https://docs.google.com/document/d/1D0NI_xjwe2gH746tyVIAHONYWBHTVIAVIno9TRVK5I4/edit" TargetMode="External"/><Relationship Id="rId401" Type="http://schemas.openxmlformats.org/officeDocument/2006/relationships/hyperlink" Target="https://tangramcare.atlassian.net/browse/PP-513" TargetMode="External"/><Relationship Id="rId443" Type="http://schemas.openxmlformats.org/officeDocument/2006/relationships/hyperlink" Target="https://tangramcare.atlassian.net/browse/PP-534" TargetMode="External"/><Relationship Id="rId650" Type="http://schemas.openxmlformats.org/officeDocument/2006/relationships/hyperlink" Target="https://tangramcare.atlassian.net/browse/PP-1306" TargetMode="External"/><Relationship Id="rId303" Type="http://schemas.openxmlformats.org/officeDocument/2006/relationships/hyperlink" Target="https://tangramcare.atlassian.net/browse/PP-1552" TargetMode="External"/><Relationship Id="rId485" Type="http://schemas.openxmlformats.org/officeDocument/2006/relationships/hyperlink" Target="https://tangramcare.atlassian.net/browse/PP-943" TargetMode="External"/><Relationship Id="rId692" Type="http://schemas.openxmlformats.org/officeDocument/2006/relationships/hyperlink" Target="https://gitlab-01.itx.pl/p2-project/p2backendv3/-/merge_requests/526" TargetMode="External"/><Relationship Id="rId706" Type="http://schemas.openxmlformats.org/officeDocument/2006/relationships/hyperlink" Target="https://tangramcare.atlassian.net/browse/PP-1381" TargetMode="External"/><Relationship Id="rId748" Type="http://schemas.openxmlformats.org/officeDocument/2006/relationships/hyperlink" Target="https://tangramcare.atlassian.net/browse/PP-365" TargetMode="External"/><Relationship Id="rId42" Type="http://schemas.openxmlformats.org/officeDocument/2006/relationships/hyperlink" Target="https://gitlab-01.itx.pl/p2-project/p2backendv3/-/merge_requests/96" TargetMode="External"/><Relationship Id="rId84" Type="http://schemas.openxmlformats.org/officeDocument/2006/relationships/hyperlink" Target="https://tangramcare.atlassian.net/browse/PP-1663" TargetMode="External"/><Relationship Id="rId138" Type="http://schemas.openxmlformats.org/officeDocument/2006/relationships/hyperlink" Target="https://tangramcare.atlassian.net/browse/PP-1044" TargetMode="External"/><Relationship Id="rId345" Type="http://schemas.openxmlformats.org/officeDocument/2006/relationships/hyperlink" Target="https://tangramcare.atlassian.net/browse/PP-473" TargetMode="External"/><Relationship Id="rId387" Type="http://schemas.openxmlformats.org/officeDocument/2006/relationships/hyperlink" Target="https://gitlab-01.itx.pl/p2-project/p2backendv3/-/merge_requests/76" TargetMode="External"/><Relationship Id="rId510" Type="http://schemas.openxmlformats.org/officeDocument/2006/relationships/hyperlink" Target="https://gitlab-01.itx.pl/p2-project/p2backendv3/-/merge_requests/284" TargetMode="External"/><Relationship Id="rId552" Type="http://schemas.openxmlformats.org/officeDocument/2006/relationships/hyperlink" Target="https://tangramcare.atlassian.net/browse/PP-950" TargetMode="External"/><Relationship Id="rId594" Type="http://schemas.openxmlformats.org/officeDocument/2006/relationships/hyperlink" Target="https://gitlab-01.itx.pl/p2-project/p2backendv3/-/merge_requests/298" TargetMode="External"/><Relationship Id="rId608" Type="http://schemas.openxmlformats.org/officeDocument/2006/relationships/hyperlink" Target="https://tangramcare.atlassian.net/browse/PP-976" TargetMode="External"/><Relationship Id="rId191" Type="http://schemas.openxmlformats.org/officeDocument/2006/relationships/hyperlink" Target="https://tangramcare.atlassian.net/browse/PP-289" TargetMode="External"/><Relationship Id="rId205" Type="http://schemas.openxmlformats.org/officeDocument/2006/relationships/hyperlink" Target="https://gitlab-01.itx.pl/p2-project/p2backendv3/-/merge_requests/276" TargetMode="External"/><Relationship Id="rId247" Type="http://schemas.openxmlformats.org/officeDocument/2006/relationships/hyperlink" Target="https://gitlab-01.itx.pl/p2-project/p2backendv3/-/merge_requests/73" TargetMode="External"/><Relationship Id="rId412" Type="http://schemas.openxmlformats.org/officeDocument/2006/relationships/hyperlink" Target="https://gitlab-01.itx.pl/p2-project/p2backendv3/-/merge_requests/127" TargetMode="External"/><Relationship Id="rId107" Type="http://schemas.openxmlformats.org/officeDocument/2006/relationships/hyperlink" Target="https://tangramcare.atlassian.net/browse/PP-1008" TargetMode="External"/><Relationship Id="rId289" Type="http://schemas.openxmlformats.org/officeDocument/2006/relationships/hyperlink" Target="https://tangramcare.atlassian.net/browse/PP-704" TargetMode="External"/><Relationship Id="rId454" Type="http://schemas.openxmlformats.org/officeDocument/2006/relationships/hyperlink" Target="https://tangramcare.atlassian.net/browse/PP-1426" TargetMode="External"/><Relationship Id="rId496" Type="http://schemas.openxmlformats.org/officeDocument/2006/relationships/hyperlink" Target="https://gitlab-01.itx.pl/p2-project/p2backendv3/-/merge_requests/183" TargetMode="External"/><Relationship Id="rId661" Type="http://schemas.openxmlformats.org/officeDocument/2006/relationships/hyperlink" Target="https://docs.google.com/document/d/1D0NI_xjwe2gH746tyVIAHONYWBHTVIAVIno9TRVK5I4/edit?ts=6086d005" TargetMode="External"/><Relationship Id="rId717" Type="http://schemas.openxmlformats.org/officeDocument/2006/relationships/hyperlink" Target="https://docs.google.com/document/d/1D0NI_xjwe2gH746tyVIAHONYWBHTVIAVIno9TRVK5I4/edit" TargetMode="External"/><Relationship Id="rId759" Type="http://schemas.openxmlformats.org/officeDocument/2006/relationships/hyperlink" Target="https://gitlab-01.itx.pl/p2-project/p2backendv3/-/merge_requests/94" TargetMode="External"/><Relationship Id="rId11" Type="http://schemas.openxmlformats.org/officeDocument/2006/relationships/hyperlink" Target="https://tangramcare.atlassian.net/browse/PP-231" TargetMode="External"/><Relationship Id="rId53" Type="http://schemas.openxmlformats.org/officeDocument/2006/relationships/hyperlink" Target="https://docs.google.com/document/d/1D0NI_xjwe2gH746tyVIAHONYWBHTVIAVIno9TRVK5I4/edit?ts=607da720" TargetMode="External"/><Relationship Id="rId149" Type="http://schemas.openxmlformats.org/officeDocument/2006/relationships/hyperlink" Target="https://tangramcare.atlassian.net/browse/PP-252" TargetMode="External"/><Relationship Id="rId314" Type="http://schemas.openxmlformats.org/officeDocument/2006/relationships/hyperlink" Target="https://tangramcare.atlassian.net/browse/PP-462" TargetMode="External"/><Relationship Id="rId356" Type="http://schemas.openxmlformats.org/officeDocument/2006/relationships/hyperlink" Target="https://docs.google.com/document/d/1D0NI_xjwe2gH746tyVIAHONYWBHTVIAVIno9TRVK5I4/edit" TargetMode="External"/><Relationship Id="rId398" Type="http://schemas.openxmlformats.org/officeDocument/2006/relationships/hyperlink" Target="https://docs.google.com/spreadsheets/d/1PjTmDUoKFltAYcu90V5V6xSvKNn_9KvMUzrOP7DPdAM/edit?pli=1" TargetMode="External"/><Relationship Id="rId521" Type="http://schemas.openxmlformats.org/officeDocument/2006/relationships/hyperlink" Target="https://docs.google.com/document/d/1D0NI_xjwe2gH746tyVIAHONYWBHTVIAVIno9TRVK5I4/edit" TargetMode="External"/><Relationship Id="rId563" Type="http://schemas.openxmlformats.org/officeDocument/2006/relationships/hyperlink" Target="https://tangramcare.atlassian.net/browse/PP-954" TargetMode="External"/><Relationship Id="rId619" Type="http://schemas.openxmlformats.org/officeDocument/2006/relationships/hyperlink" Target="https://tangramcare.atlassian.net/browse/PP-1409" TargetMode="External"/><Relationship Id="rId770" Type="http://schemas.openxmlformats.org/officeDocument/2006/relationships/hyperlink" Target="https://gitlab-01.itx.pl/p2/appconfig/-/merge_requests/1" TargetMode="External"/><Relationship Id="rId95" Type="http://schemas.openxmlformats.org/officeDocument/2006/relationships/hyperlink" Target="https://tangramcare.atlassian.net/browse/PP-1741" TargetMode="External"/><Relationship Id="rId160" Type="http://schemas.openxmlformats.org/officeDocument/2006/relationships/hyperlink" Target="https://docs.google.com/document/d/1D0NI_xjwe2gH746tyVIAHONYWBHTVIAVIno9TRVK5I4/edit" TargetMode="External"/><Relationship Id="rId216" Type="http://schemas.openxmlformats.org/officeDocument/2006/relationships/hyperlink" Target="https://tangramcare.atlassian.net/browse/PP-382" TargetMode="External"/><Relationship Id="rId423" Type="http://schemas.openxmlformats.org/officeDocument/2006/relationships/hyperlink" Target="https://gitlab-01.itx.pl/p2-project/p2backendv3/-/merge_requests/168" TargetMode="External"/><Relationship Id="rId258" Type="http://schemas.openxmlformats.org/officeDocument/2006/relationships/hyperlink" Target="https://tangramcare.atlassian.net/browse/PP-401" TargetMode="External"/><Relationship Id="rId465" Type="http://schemas.openxmlformats.org/officeDocument/2006/relationships/hyperlink" Target="https://tangramcare.atlassian.net/browse/PP-1018" TargetMode="External"/><Relationship Id="rId630" Type="http://schemas.openxmlformats.org/officeDocument/2006/relationships/hyperlink" Target="https://gitlab-01.itx.pl/p2-project/p2backendv3/-/merge_requests/171" TargetMode="External"/><Relationship Id="rId672" Type="http://schemas.openxmlformats.org/officeDocument/2006/relationships/hyperlink" Target="https://docs.google.com/document/d/1D0NI_xjwe2gH746tyVIAHONYWBHTVIAVIno9TRVK5I4/edit" TargetMode="External"/><Relationship Id="rId728" Type="http://schemas.openxmlformats.org/officeDocument/2006/relationships/hyperlink" Target="https://docs.google.com/document/d/1D0NI_xjwe2gH746tyVIAHONYWBHTVIAVIno9TRVK5I4/edit" TargetMode="External"/><Relationship Id="rId22" Type="http://schemas.openxmlformats.org/officeDocument/2006/relationships/hyperlink" Target="https://gitlab-01.itx.pl/p2-project/p2backendv3/-/merge_requests/11" TargetMode="External"/><Relationship Id="rId64" Type="http://schemas.openxmlformats.org/officeDocument/2006/relationships/hyperlink" Target="https://docs.google.com/document/d/1D0NI_xjwe2gH746tyVIAHONYWBHTVIAVIno9TRVK5I4/edit" TargetMode="External"/><Relationship Id="rId118" Type="http://schemas.openxmlformats.org/officeDocument/2006/relationships/hyperlink" Target="https://gitlab-01.itx.pl/p2-project/p2backendv3/-/merge_requests/186" TargetMode="External"/><Relationship Id="rId325" Type="http://schemas.openxmlformats.org/officeDocument/2006/relationships/hyperlink" Target="https://gitlab-01.itx.pl/p2-project/p2backendv3/-/merge_requests/48" TargetMode="External"/><Relationship Id="rId367" Type="http://schemas.openxmlformats.org/officeDocument/2006/relationships/hyperlink" Target="https://docs.google.com/document/d/1D0NI_xjwe2gH746tyVIAHONYWBHTVIAVIno9TRVK5I4/edit" TargetMode="External"/><Relationship Id="rId532" Type="http://schemas.openxmlformats.org/officeDocument/2006/relationships/hyperlink" Target="https://tangramcare.atlassian.net/browse/PP-1428" TargetMode="External"/><Relationship Id="rId574" Type="http://schemas.openxmlformats.org/officeDocument/2006/relationships/hyperlink" Target="https://gitlab-01.itx.pl/p2-project/p2backendv3/-/merge_requests/256" TargetMode="External"/><Relationship Id="rId171" Type="http://schemas.openxmlformats.org/officeDocument/2006/relationships/hyperlink" Target="https://tangramcare.atlassian.net/browse/PP-262" TargetMode="External"/><Relationship Id="rId227" Type="http://schemas.openxmlformats.org/officeDocument/2006/relationships/hyperlink" Target="https://gitlab-01.itx.pl/p2-project/p2backendv3/-/merge_requests/109" TargetMode="External"/><Relationship Id="rId781" Type="http://schemas.openxmlformats.org/officeDocument/2006/relationships/hyperlink" Target="https://tangramcare.atlassian.net/browse/PP-1441" TargetMode="External"/><Relationship Id="rId269" Type="http://schemas.openxmlformats.org/officeDocument/2006/relationships/hyperlink" Target="https://docs.google.com/document/d/1D0NI_xjwe2gH746tyVIAHONYWBHTVIAVIno9TRVK5I4/edit" TargetMode="External"/><Relationship Id="rId434" Type="http://schemas.openxmlformats.org/officeDocument/2006/relationships/hyperlink" Target="https://tangramcare.atlassian.net/browse/PP-531" TargetMode="External"/><Relationship Id="rId476" Type="http://schemas.openxmlformats.org/officeDocument/2006/relationships/hyperlink" Target="https://tangramcare.atlassian.net/browse/PP-1023" TargetMode="External"/><Relationship Id="rId641" Type="http://schemas.openxmlformats.org/officeDocument/2006/relationships/hyperlink" Target="https://tangramcare.atlassian.net/browse/PP-589" TargetMode="External"/><Relationship Id="rId683" Type="http://schemas.openxmlformats.org/officeDocument/2006/relationships/hyperlink" Target="https://tangramcare.atlassian.net/browse/PP-996" TargetMode="External"/><Relationship Id="rId739" Type="http://schemas.openxmlformats.org/officeDocument/2006/relationships/hyperlink" Target="https://gitlab-01.itx.pl/p2-project/p2backendv3/-/merge_requests/20" TargetMode="External"/><Relationship Id="rId33" Type="http://schemas.openxmlformats.org/officeDocument/2006/relationships/hyperlink" Target="https://tangramcare.atlassian.net/browse/PP-240" TargetMode="External"/><Relationship Id="rId129" Type="http://schemas.openxmlformats.org/officeDocument/2006/relationships/hyperlink" Target="https://tangramcare.atlassian.net/browse/PP-1301" TargetMode="External"/><Relationship Id="rId280" Type="http://schemas.openxmlformats.org/officeDocument/2006/relationships/hyperlink" Target="https://gitlab-01.itx.pl/p2-project/p2backendv3/-/merge_requests/78" TargetMode="External"/><Relationship Id="rId336" Type="http://schemas.openxmlformats.org/officeDocument/2006/relationships/hyperlink" Target="https://gitlab-01.itx.pl/p2-project/p2backendv3/-/merge_requests/69" TargetMode="External"/><Relationship Id="rId501" Type="http://schemas.openxmlformats.org/officeDocument/2006/relationships/hyperlink" Target="https://tangramcare.atlassian.net/browse/PP-1026" TargetMode="External"/><Relationship Id="rId543" Type="http://schemas.openxmlformats.org/officeDocument/2006/relationships/hyperlink" Target="https://gitlab-01.itx.pl/p2-project/p2backendv3/-/merge_requests/155" TargetMode="External"/><Relationship Id="rId75" Type="http://schemas.openxmlformats.org/officeDocument/2006/relationships/hyperlink" Target="https://docs.google.com/document/d/1D0NI_xjwe2gH746tyVIAHONYWBHTVIAVIno9TRVK5I4/edit" TargetMode="External"/><Relationship Id="rId140" Type="http://schemas.openxmlformats.org/officeDocument/2006/relationships/hyperlink" Target="https://tangramcare.atlassian.net/browse/PP-1045" TargetMode="External"/><Relationship Id="rId182" Type="http://schemas.openxmlformats.org/officeDocument/2006/relationships/hyperlink" Target="https://tangramcare.atlassian.net/browse/PP-285" TargetMode="External"/><Relationship Id="rId378" Type="http://schemas.openxmlformats.org/officeDocument/2006/relationships/hyperlink" Target="https://tangramcare.atlassian.net/browse/PP-483" TargetMode="External"/><Relationship Id="rId403" Type="http://schemas.openxmlformats.org/officeDocument/2006/relationships/hyperlink" Target="https://docs.google.com/document/d/1D0NI_xjwe2gH746tyVIAHONYWBHTVIAVIno9TRVK5I4/edit" TargetMode="External"/><Relationship Id="rId585" Type="http://schemas.openxmlformats.org/officeDocument/2006/relationships/hyperlink" Target="https://tangramcare.atlassian.net/browse/PP-965" TargetMode="External"/><Relationship Id="rId750" Type="http://schemas.openxmlformats.org/officeDocument/2006/relationships/hyperlink" Target="https://tangramcare.atlassian.net/browse/PP-366" TargetMode="External"/><Relationship Id="rId792" Type="http://schemas.openxmlformats.org/officeDocument/2006/relationships/hyperlink" Target="https://tangramcare.atlassian.net/browse/PP-1446" TargetMode="External"/><Relationship Id="rId806" Type="http://schemas.openxmlformats.org/officeDocument/2006/relationships/hyperlink" Target="https://tangramcare.atlassian.net/browse/PP-1657" TargetMode="External"/><Relationship Id="rId6" Type="http://schemas.openxmlformats.org/officeDocument/2006/relationships/hyperlink" Target="https://gitlab-01.itx.pl/p2-project/p2backendv3/-/merge_requests/8" TargetMode="External"/><Relationship Id="rId238" Type="http://schemas.openxmlformats.org/officeDocument/2006/relationships/hyperlink" Target="https://tangramcare.atlassian.net/browse/PP-393" TargetMode="External"/><Relationship Id="rId445" Type="http://schemas.openxmlformats.org/officeDocument/2006/relationships/hyperlink" Target="https://docs.google.com/document/d/1D0NI_xjwe2gH746tyVIAHONYWBHTVIAVIno9TRVK5I4/edit" TargetMode="External"/><Relationship Id="rId487" Type="http://schemas.openxmlformats.org/officeDocument/2006/relationships/hyperlink" Target="https://tangramcare.atlassian.net/browse/PP-944" TargetMode="External"/><Relationship Id="rId610" Type="http://schemas.openxmlformats.org/officeDocument/2006/relationships/hyperlink" Target="https://tangramcare.atlassian.net/browse/PP-977" TargetMode="External"/><Relationship Id="rId652" Type="http://schemas.openxmlformats.org/officeDocument/2006/relationships/hyperlink" Target="https://tangramcare.atlassian.net/browse/PP-985" TargetMode="External"/><Relationship Id="rId694" Type="http://schemas.openxmlformats.org/officeDocument/2006/relationships/hyperlink" Target="https://docs.google.com/document/d/1D0NI_xjwe2gH746tyVIAHONYWBHTVIAVIno9TRVK5I4/edit" TargetMode="External"/><Relationship Id="rId708" Type="http://schemas.openxmlformats.org/officeDocument/2006/relationships/hyperlink" Target="https://tangramcare.atlassian.net/browse/PP-1382" TargetMode="External"/><Relationship Id="rId291" Type="http://schemas.openxmlformats.org/officeDocument/2006/relationships/hyperlink" Target="https://docs.google.com/document/d/1D0NI_xjwe2gH746tyVIAHONYWBHTVIAVIno9TRVK5I4/edit" TargetMode="External"/><Relationship Id="rId305" Type="http://schemas.openxmlformats.org/officeDocument/2006/relationships/hyperlink" Target="https://docs.google.com/document/d/1D0NI_xjwe2gH746tyVIAHONYWBHTVIAVIno9TRVK5I4/edit" TargetMode="External"/><Relationship Id="rId347" Type="http://schemas.openxmlformats.org/officeDocument/2006/relationships/hyperlink" Target="https://docs.google.com/document/d/1D0NI_xjwe2gH746tyVIAHONYWBHTVIAVIno9TRVK5I4/edit?ts=60521f9c" TargetMode="External"/><Relationship Id="rId512" Type="http://schemas.openxmlformats.org/officeDocument/2006/relationships/hyperlink" Target="https://gitlab-01.itx.pl/p2-project/p2backendv3/-/merge_requests/291" TargetMode="External"/><Relationship Id="rId44" Type="http://schemas.openxmlformats.org/officeDocument/2006/relationships/hyperlink" Target="https://gitlab-01.itx.pl/p2-project/p2backendv3/-/merge_requests/93" TargetMode="External"/><Relationship Id="rId86" Type="http://schemas.openxmlformats.org/officeDocument/2006/relationships/hyperlink" Target="https://docs.google.com/document/d/1D0NI_xjwe2gH746tyVIAHONYWBHTVIAVIno9TRVK5I4/edit" TargetMode="External"/><Relationship Id="rId151" Type="http://schemas.openxmlformats.org/officeDocument/2006/relationships/hyperlink" Target="https://docs.google.com/document/d/1D0NI_xjwe2gH746tyVIAHONYWBHTVIAVIno9TRVK5I4/edit" TargetMode="External"/><Relationship Id="rId389" Type="http://schemas.openxmlformats.org/officeDocument/2006/relationships/hyperlink" Target="https://gitlab-01.itx.pl/p2-project/p2backendv3/-/merge_requests/85" TargetMode="External"/><Relationship Id="rId554" Type="http://schemas.openxmlformats.org/officeDocument/2006/relationships/hyperlink" Target="https://tangramcare.atlassian.net/browse/PP-951" TargetMode="External"/><Relationship Id="rId596" Type="http://schemas.openxmlformats.org/officeDocument/2006/relationships/hyperlink" Target="https://gitlab-01.itx.pl/p2-project/p2backendv3/-/merge_requests/306" TargetMode="External"/><Relationship Id="rId761" Type="http://schemas.openxmlformats.org/officeDocument/2006/relationships/hyperlink" Target="https://gitlab-01.itx.pl/p2-project/p2backendv3/-/merge_requests/101" TargetMode="External"/><Relationship Id="rId193" Type="http://schemas.openxmlformats.org/officeDocument/2006/relationships/hyperlink" Target="https://tangramcare.atlassian.net/browse/PP-290" TargetMode="External"/><Relationship Id="rId207" Type="http://schemas.openxmlformats.org/officeDocument/2006/relationships/hyperlink" Target="https://tangramcare.atlassian.net/browse/PP-377" TargetMode="External"/><Relationship Id="rId249" Type="http://schemas.openxmlformats.org/officeDocument/2006/relationships/hyperlink" Target="https://tangramcare.atlassian.net/browse/PP-397" TargetMode="External"/><Relationship Id="rId414" Type="http://schemas.openxmlformats.org/officeDocument/2006/relationships/hyperlink" Target="https://tangramcare.atlassian.net/browse/PP-523" TargetMode="External"/><Relationship Id="rId456" Type="http://schemas.openxmlformats.org/officeDocument/2006/relationships/hyperlink" Target="https://tangramcare.atlassian.net/browse/PP-1533" TargetMode="External"/><Relationship Id="rId498" Type="http://schemas.openxmlformats.org/officeDocument/2006/relationships/hyperlink" Target="https://tangramcare.atlassian.net/browse/PP-1285" TargetMode="External"/><Relationship Id="rId621" Type="http://schemas.openxmlformats.org/officeDocument/2006/relationships/hyperlink" Target="https://docs.google.com/document/d/1D0NI_xjwe2gH746tyVIAHONYWBHTVIAVIno9TRVK5I4/edit" TargetMode="External"/><Relationship Id="rId663" Type="http://schemas.openxmlformats.org/officeDocument/2006/relationships/hyperlink" Target="https://gitlab-01.itx.pl/p2-project/p2backendv3/-/merge_requests/233" TargetMode="External"/><Relationship Id="rId13" Type="http://schemas.openxmlformats.org/officeDocument/2006/relationships/hyperlink" Target="https://tangramcare.atlassian.net/browse/PP-232" TargetMode="External"/><Relationship Id="rId109" Type="http://schemas.openxmlformats.org/officeDocument/2006/relationships/hyperlink" Target="https://docs.google.com/document/d/1D0NI_xjwe2gH746tyVIAHONYWBHTVIAVIno9TRVK5I4/edit" TargetMode="External"/><Relationship Id="rId260" Type="http://schemas.openxmlformats.org/officeDocument/2006/relationships/hyperlink" Target="https://gitlab-01.itx.pl/p2-project/p2backendv3/-/merge_requests/63" TargetMode="External"/><Relationship Id="rId316" Type="http://schemas.openxmlformats.org/officeDocument/2006/relationships/hyperlink" Target="https://gitlab-01.itx.pl/p2-project/p2backendv3/-/merge_requests/146" TargetMode="External"/><Relationship Id="rId523" Type="http://schemas.openxmlformats.org/officeDocument/2006/relationships/hyperlink" Target="https://gitlab-01.itx.pl/p2-project/p2backendv3/-/merge_requests/293" TargetMode="External"/><Relationship Id="rId719" Type="http://schemas.openxmlformats.org/officeDocument/2006/relationships/hyperlink" Target="https://gitlab-01.itx.pl/p2-project/p2backendv3/-/merge_requests/325/diffs" TargetMode="External"/><Relationship Id="rId55" Type="http://schemas.openxmlformats.org/officeDocument/2006/relationships/hyperlink" Target="https://gitlab-01.itx.pl/p2-project/p2backendv3/-/merge_requests/170" TargetMode="External"/><Relationship Id="rId97" Type="http://schemas.openxmlformats.org/officeDocument/2006/relationships/hyperlink" Target="https://docs.google.com/document/d/1D0NI_xjwe2gH746tyVIAHONYWBHTVIAVIno9TRVK5I4/edit" TargetMode="External"/><Relationship Id="rId120" Type="http://schemas.openxmlformats.org/officeDocument/2006/relationships/hyperlink" Target="https://tangramcare.atlassian.net/browse/PP-1040" TargetMode="External"/><Relationship Id="rId358" Type="http://schemas.openxmlformats.org/officeDocument/2006/relationships/hyperlink" Target="https://gitlab-01.itx.pl/p2-project/p2backendv3/-/merge_requests/105" TargetMode="External"/><Relationship Id="rId565" Type="http://schemas.openxmlformats.org/officeDocument/2006/relationships/hyperlink" Target="https://tangramcare.atlassian.net/browse/PP-955" TargetMode="External"/><Relationship Id="rId730" Type="http://schemas.openxmlformats.org/officeDocument/2006/relationships/hyperlink" Target="https://gitlab-01.itx.pl/p2-project/p2backendv3/-/merge_requests/336" TargetMode="External"/><Relationship Id="rId772" Type="http://schemas.openxmlformats.org/officeDocument/2006/relationships/hyperlink" Target="https://tangramcare.atlassian.net/browse/PP-1437" TargetMode="External"/><Relationship Id="rId162" Type="http://schemas.openxmlformats.org/officeDocument/2006/relationships/hyperlink" Target="https://tangramcare.atlassian.net/browse/PP-258" TargetMode="External"/><Relationship Id="rId218" Type="http://schemas.openxmlformats.org/officeDocument/2006/relationships/hyperlink" Target="https://tangramcare.atlassian.net/browse/PP-383" TargetMode="External"/><Relationship Id="rId425" Type="http://schemas.openxmlformats.org/officeDocument/2006/relationships/hyperlink" Target="https://gitlab-01.itx.pl/p2-project/p2backendv3/-/merge_requests/142" TargetMode="External"/><Relationship Id="rId467" Type="http://schemas.openxmlformats.org/officeDocument/2006/relationships/hyperlink" Target="https://docs.google.com/document/d/1D0NI_xjwe2gH746tyVIAHONYWBHTVIAVIno9TRVK5I4/edit" TargetMode="External"/><Relationship Id="rId632" Type="http://schemas.openxmlformats.org/officeDocument/2006/relationships/hyperlink" Target="https://tangramcare.atlassian.net/browse/PP-543" TargetMode="External"/><Relationship Id="rId271" Type="http://schemas.openxmlformats.org/officeDocument/2006/relationships/hyperlink" Target="https://gitlab-01.itx.pl/p2-project/p2backendv3/-/merge_requests/129" TargetMode="External"/><Relationship Id="rId674" Type="http://schemas.openxmlformats.org/officeDocument/2006/relationships/hyperlink" Target="https://gitlab-01.itx.pl/p2-project/p2backendv3/-/merge_requests/352" TargetMode="External"/><Relationship Id="rId24" Type="http://schemas.openxmlformats.org/officeDocument/2006/relationships/hyperlink" Target="https://gitlab-01.itx.pl/p2-project/p2backendv3/-/merge_requests/13" TargetMode="External"/><Relationship Id="rId66" Type="http://schemas.openxmlformats.org/officeDocument/2006/relationships/hyperlink" Target="https://gitlab-01.itx.pl/p2-project/p2backendv3/-/merge_requests/272" TargetMode="External"/><Relationship Id="rId131" Type="http://schemas.openxmlformats.org/officeDocument/2006/relationships/hyperlink" Target="https://docs.google.com/document/d/1D0NI_xjwe2gH746tyVIAHONYWBHTVIAVIno9TRVK5I4/edit" TargetMode="External"/><Relationship Id="rId327" Type="http://schemas.openxmlformats.org/officeDocument/2006/relationships/hyperlink" Target="https://gitlab-01.itx.pl/p2-project/p2backendv3/-/merge_requests/52" TargetMode="External"/><Relationship Id="rId369" Type="http://schemas.openxmlformats.org/officeDocument/2006/relationships/hyperlink" Target="https://gitlab-01.itx.pl/p2-project/p2backendv3/-/merge_requests/97" TargetMode="External"/><Relationship Id="rId534" Type="http://schemas.openxmlformats.org/officeDocument/2006/relationships/hyperlink" Target="https://docs.google.com/document/d/1D0NI_xjwe2gH746tyVIAHONYWBHTVIAVIno9TRVK5I4/edit" TargetMode="External"/><Relationship Id="rId576" Type="http://schemas.openxmlformats.org/officeDocument/2006/relationships/hyperlink" Target="https://gitlab-01.itx.pl/p2-project/p2backendv3/-/merge_requests/258" TargetMode="External"/><Relationship Id="rId741" Type="http://schemas.openxmlformats.org/officeDocument/2006/relationships/hyperlink" Target="https://gitlab-01.itx.pl/p2-project/p2backendv3/-/merge_requests/20" TargetMode="External"/><Relationship Id="rId783" Type="http://schemas.openxmlformats.org/officeDocument/2006/relationships/hyperlink" Target="https://tangramcare.atlassian.net/browse/PP-1442" TargetMode="External"/><Relationship Id="rId173" Type="http://schemas.openxmlformats.org/officeDocument/2006/relationships/hyperlink" Target="https://tangramcare.atlassian.net/browse/PP-263" TargetMode="External"/><Relationship Id="rId229" Type="http://schemas.openxmlformats.org/officeDocument/2006/relationships/hyperlink" Target="https://gitlab-01.itx.pl/p2-project/p2backendv3/-/merge_requests/70" TargetMode="External"/><Relationship Id="rId380" Type="http://schemas.openxmlformats.org/officeDocument/2006/relationships/hyperlink" Target="https://gitlab-01.itx.pl/p2-project/p2backendv3/-/merge_requests/73" TargetMode="External"/><Relationship Id="rId436" Type="http://schemas.openxmlformats.org/officeDocument/2006/relationships/hyperlink" Target="https://tangramcare.atlassian.net/browse/PP-1421" TargetMode="External"/><Relationship Id="rId601" Type="http://schemas.openxmlformats.org/officeDocument/2006/relationships/hyperlink" Target="https://gitlab-01.itx.pl/p2-project/p2backendv3/-/merge_requests/220" TargetMode="External"/><Relationship Id="rId643" Type="http://schemas.openxmlformats.org/officeDocument/2006/relationships/hyperlink" Target="https://gitlab-01.itx.pl/p2-project/p2backendv3/-/merge_requests/104" TargetMode="External"/><Relationship Id="rId240" Type="http://schemas.openxmlformats.org/officeDocument/2006/relationships/hyperlink" Target="https://tangramcare.atlassian.net/browse/PP-394" TargetMode="External"/><Relationship Id="rId478" Type="http://schemas.openxmlformats.org/officeDocument/2006/relationships/hyperlink" Target="https://drive.google.com/drive/folders/1DviRnbjZrymOwSgBv15MewDpu2n8ZDlg?usp=sharing" TargetMode="External"/><Relationship Id="rId685" Type="http://schemas.openxmlformats.org/officeDocument/2006/relationships/hyperlink" Target="https://docs.google.com/document/d/1D0NI_xjwe2gH746tyVIAHONYWBHTVIAVIno9TRVK5I4/edit" TargetMode="External"/><Relationship Id="rId35" Type="http://schemas.openxmlformats.org/officeDocument/2006/relationships/hyperlink" Target="https://tangramcare.atlassian.net/browse/PP-241" TargetMode="External"/><Relationship Id="rId77" Type="http://schemas.openxmlformats.org/officeDocument/2006/relationships/hyperlink" Target="https://gitlab-01.itx.pl/p2-project/p2backendv3/-/merge_requests/466" TargetMode="External"/><Relationship Id="rId100" Type="http://schemas.openxmlformats.org/officeDocument/2006/relationships/hyperlink" Target="https://docs.google.com/document/d/1D0NI_xjwe2gH746tyVIAHONYWBHTVIAVIno9TRVK5I4/edit" TargetMode="External"/><Relationship Id="rId282" Type="http://schemas.openxmlformats.org/officeDocument/2006/relationships/hyperlink" Target="https://gitlab-01.itx.pl/p2-project/p2backendv3/-/merge_requests/122" TargetMode="External"/><Relationship Id="rId338" Type="http://schemas.openxmlformats.org/officeDocument/2006/relationships/hyperlink" Target="https://gitlab-01.itx.pl/p2-project/p2backendv3/-/merge_requests/90" TargetMode="External"/><Relationship Id="rId503" Type="http://schemas.openxmlformats.org/officeDocument/2006/relationships/hyperlink" Target="https://docs.google.com/document/d/1D0NI_xjwe2gH746tyVIAHONYWBHTVIAVIno9TRVK5I4/edit" TargetMode="External"/><Relationship Id="rId545" Type="http://schemas.openxmlformats.org/officeDocument/2006/relationships/hyperlink" Target="https://tangramcare.atlassian.net/browse/PP-947" TargetMode="External"/><Relationship Id="rId587" Type="http://schemas.openxmlformats.org/officeDocument/2006/relationships/hyperlink" Target="https://tangramcare.atlassian.net/browse/PP-966" TargetMode="External"/><Relationship Id="rId710" Type="http://schemas.openxmlformats.org/officeDocument/2006/relationships/hyperlink" Target="https://tangramcare.atlassian.net/browse/PP-1383" TargetMode="External"/><Relationship Id="rId752" Type="http://schemas.openxmlformats.org/officeDocument/2006/relationships/hyperlink" Target="https://tangramcare.atlassian.net/browse/PP-367" TargetMode="External"/><Relationship Id="rId808" Type="http://schemas.openxmlformats.org/officeDocument/2006/relationships/vmlDrawing" Target="../drawings/vmlDrawing1.vml"/><Relationship Id="rId8" Type="http://schemas.openxmlformats.org/officeDocument/2006/relationships/hyperlink" Target="https://gitlab-01.itx.pl/p2-project/p2backendv3/-/merge_requests/19" TargetMode="External"/><Relationship Id="rId142" Type="http://schemas.openxmlformats.org/officeDocument/2006/relationships/hyperlink" Target="https://tangramcare.atlassian.net/browse/PP-248" TargetMode="External"/><Relationship Id="rId184" Type="http://schemas.openxmlformats.org/officeDocument/2006/relationships/hyperlink" Target="https://tangramcare.atlassian.net/browse/PP-286" TargetMode="External"/><Relationship Id="rId391" Type="http://schemas.openxmlformats.org/officeDocument/2006/relationships/hyperlink" Target="https://tangramcare.atlassian.net/browse/PP-509" TargetMode="External"/><Relationship Id="rId405" Type="http://schemas.openxmlformats.org/officeDocument/2006/relationships/hyperlink" Target="https://tangramcare.atlassian.net/browse/PP-519" TargetMode="External"/><Relationship Id="rId447" Type="http://schemas.openxmlformats.org/officeDocument/2006/relationships/hyperlink" Target="https://gitlab-01.itx.pl/p2-project/p2backendv3/-/merge_requests/326" TargetMode="External"/><Relationship Id="rId612" Type="http://schemas.openxmlformats.org/officeDocument/2006/relationships/hyperlink" Target="https://tangramcare.atlassian.net/browse/PP-978" TargetMode="External"/><Relationship Id="rId794" Type="http://schemas.openxmlformats.org/officeDocument/2006/relationships/hyperlink" Target="https://tangramcare.atlassian.net/browse/PP-1447" TargetMode="External"/><Relationship Id="rId251" Type="http://schemas.openxmlformats.org/officeDocument/2006/relationships/hyperlink" Target="https://docs.google.com/spreadsheets/d/1lJGKuwezjyIgZtKuZb9BtAdq1nB4mTHaDayUem2gUmU/edit" TargetMode="External"/><Relationship Id="rId489" Type="http://schemas.openxmlformats.org/officeDocument/2006/relationships/hyperlink" Target="https://tangramcare.atlassian.net/browse/PP-945" TargetMode="External"/><Relationship Id="rId654" Type="http://schemas.openxmlformats.org/officeDocument/2006/relationships/hyperlink" Target="https://docs.google.com/document/d/1D0NI_xjwe2gH746tyVIAHONYWBHTVIAVIno9TRVK5I4/edit" TargetMode="External"/><Relationship Id="rId696" Type="http://schemas.openxmlformats.org/officeDocument/2006/relationships/hyperlink" Target="https://docs.google.com/document/d/1D0NI_xjwe2gH746tyVIAHONYWBHTVIAVIno9TRVK5I4/edit" TargetMode="External"/><Relationship Id="rId46" Type="http://schemas.openxmlformats.org/officeDocument/2006/relationships/hyperlink" Target="https://gitlab-01.itx.pl/p2-project/p2backendv3/-/merge_requests/103" TargetMode="External"/><Relationship Id="rId293" Type="http://schemas.openxmlformats.org/officeDocument/2006/relationships/hyperlink" Target="https://gitlab-01.itx.pl/p2-project/p2backendv3/-/merge_requests/388" TargetMode="External"/><Relationship Id="rId307" Type="http://schemas.openxmlformats.org/officeDocument/2006/relationships/hyperlink" Target="https://gitlab-01.itx.pl/p2-project/p2backendv3/-/merge_requests/393" TargetMode="External"/><Relationship Id="rId349" Type="http://schemas.openxmlformats.org/officeDocument/2006/relationships/hyperlink" Target="https://gitlab-01.itx.pl/p2-project/p2backendv3/-/merge_requests/79" TargetMode="External"/><Relationship Id="rId514" Type="http://schemas.openxmlformats.org/officeDocument/2006/relationships/hyperlink" Target="https://tangramcare.atlassian.net/browse/PP-1031" TargetMode="External"/><Relationship Id="rId556" Type="http://schemas.openxmlformats.org/officeDocument/2006/relationships/hyperlink" Target="https://docs.google.com/document/d/1D0NI_xjwe2gH746tyVIAHONYWBHTVIAVIno9TRVK5I4/edit" TargetMode="External"/><Relationship Id="rId721" Type="http://schemas.openxmlformats.org/officeDocument/2006/relationships/hyperlink" Target="https://tangramcare.atlassian.net/browse/PP-1511" TargetMode="External"/><Relationship Id="rId763" Type="http://schemas.openxmlformats.org/officeDocument/2006/relationships/hyperlink" Target="https://gitlab-01.itx.pl/p2-project/p2backendv3/-/merge_requests/121" TargetMode="External"/><Relationship Id="rId88" Type="http://schemas.openxmlformats.org/officeDocument/2006/relationships/hyperlink" Target="https://gitlab-01.itx.pl/p2-project/p2backendv3/-/merge_requests/494" TargetMode="External"/><Relationship Id="rId111" Type="http://schemas.openxmlformats.org/officeDocument/2006/relationships/hyperlink" Target="https://gitlab-01.itx.pl/p2-project/p2backendv3/-/merge_requests/327" TargetMode="External"/><Relationship Id="rId153" Type="http://schemas.openxmlformats.org/officeDocument/2006/relationships/hyperlink" Target="https://tangramcare.atlassian.net/browse/PP-254" TargetMode="External"/><Relationship Id="rId195" Type="http://schemas.openxmlformats.org/officeDocument/2006/relationships/hyperlink" Target="https://tangramcare.atlassian.net/browse/PP-291" TargetMode="External"/><Relationship Id="rId209" Type="http://schemas.openxmlformats.org/officeDocument/2006/relationships/hyperlink" Target="https://gitlab-01.itx.pl/p2-project/p2backendv3/-/merge_requests/44" TargetMode="External"/><Relationship Id="rId360" Type="http://schemas.openxmlformats.org/officeDocument/2006/relationships/hyperlink" Target="https://gitlab-01.itx.pl/p2-project/p2backendv3/-/merge_requests/150" TargetMode="External"/><Relationship Id="rId416" Type="http://schemas.openxmlformats.org/officeDocument/2006/relationships/hyperlink" Target="https://docs.google.com/document/d/1D0NI_xjwe2gH746tyVIAHONYWBHTVIAVIno9TRVK5I4/edit" TargetMode="External"/><Relationship Id="rId598" Type="http://schemas.openxmlformats.org/officeDocument/2006/relationships/hyperlink" Target="https://tangramcare.atlassian.net/browse/PP-971" TargetMode="External"/><Relationship Id="rId220" Type="http://schemas.openxmlformats.org/officeDocument/2006/relationships/hyperlink" Target="https://tangramcare.atlassian.net/browse/PP-384" TargetMode="External"/><Relationship Id="rId458" Type="http://schemas.openxmlformats.org/officeDocument/2006/relationships/hyperlink" Target="https://docs.google.com/document/d/1D0NI_xjwe2gH746tyVIAHONYWBHTVIAVIno9TRVK5I4/edit" TargetMode="External"/><Relationship Id="rId623" Type="http://schemas.openxmlformats.org/officeDocument/2006/relationships/hyperlink" Target="https://tangramcare.atlassian.net/browse/PP-980" TargetMode="External"/><Relationship Id="rId665" Type="http://schemas.openxmlformats.org/officeDocument/2006/relationships/hyperlink" Target="https://gitlab-01.itx.pl/p2-project/p2backendv3/-/merge_requests/207" TargetMode="External"/><Relationship Id="rId15" Type="http://schemas.openxmlformats.org/officeDocument/2006/relationships/hyperlink" Target="https://tangramcare.atlassian.net/browse/PP-307" TargetMode="External"/><Relationship Id="rId57" Type="http://schemas.openxmlformats.org/officeDocument/2006/relationships/hyperlink" Target="https://gitlab-01.itx.pl/p2-project/p2backendv3/-/merge_requests/177" TargetMode="External"/><Relationship Id="rId262" Type="http://schemas.openxmlformats.org/officeDocument/2006/relationships/hyperlink" Target="https://gitlab-01.itx.pl/p2-project/p2backendv3/-/merge_requests/120" TargetMode="External"/><Relationship Id="rId318" Type="http://schemas.openxmlformats.org/officeDocument/2006/relationships/hyperlink" Target="https://docs.google.com/document/d/1D0NI_xjwe2gH746tyVIAHONYWBHTVIAVIno9TRVK5I4/edit" TargetMode="External"/><Relationship Id="rId525" Type="http://schemas.openxmlformats.org/officeDocument/2006/relationships/hyperlink" Target="https://tangramcare.atlassian.net/browse/PP-1035" TargetMode="External"/><Relationship Id="rId567" Type="http://schemas.openxmlformats.org/officeDocument/2006/relationships/hyperlink" Target="https://tangramcare.atlassian.net/browse/PP-956" TargetMode="External"/><Relationship Id="rId732" Type="http://schemas.openxmlformats.org/officeDocument/2006/relationships/hyperlink" Target="https://tangramcare.atlassian.net/browse/PP-357" TargetMode="External"/><Relationship Id="rId99" Type="http://schemas.openxmlformats.org/officeDocument/2006/relationships/hyperlink" Target="https://gitlab-01.itx.pl/p2-project/p2backendv3/-/merge_requests/538" TargetMode="External"/><Relationship Id="rId122" Type="http://schemas.openxmlformats.org/officeDocument/2006/relationships/hyperlink" Target="https://docs.google.com/document/d/1D0NI_xjwe2gH746tyVIAHONYWBHTVIAVIno9TRVK5I4/edit" TargetMode="External"/><Relationship Id="rId164" Type="http://schemas.openxmlformats.org/officeDocument/2006/relationships/hyperlink" Target="https://tangramcare.atlassian.net/browse/PP-259" TargetMode="External"/><Relationship Id="rId371" Type="http://schemas.openxmlformats.org/officeDocument/2006/relationships/hyperlink" Target="https://tangramcare.atlassian.net/browse/PP-623" TargetMode="External"/><Relationship Id="rId774" Type="http://schemas.openxmlformats.org/officeDocument/2006/relationships/hyperlink" Target="https://tangramcare.atlassian.net/browse/PP-1438" TargetMode="External"/><Relationship Id="rId427" Type="http://schemas.openxmlformats.org/officeDocument/2006/relationships/hyperlink" Target="https://tangramcare.atlassian.net/browse/PP-528" TargetMode="External"/><Relationship Id="rId469" Type="http://schemas.openxmlformats.org/officeDocument/2006/relationships/hyperlink" Target="https://tangramcare.atlassian.net/browse/PP-1020" TargetMode="External"/><Relationship Id="rId634" Type="http://schemas.openxmlformats.org/officeDocument/2006/relationships/hyperlink" Target="https://tangramcare.atlassian.net/browse/PP-584" TargetMode="External"/><Relationship Id="rId676" Type="http://schemas.openxmlformats.org/officeDocument/2006/relationships/hyperlink" Target="https://tangramcare.atlassian.net/browse/PP-1525" TargetMode="External"/><Relationship Id="rId26" Type="http://schemas.openxmlformats.org/officeDocument/2006/relationships/hyperlink" Target="https://gitlab-01.itx.pl/p2-project/p2backendv3/-/merge_requests/19" TargetMode="External"/><Relationship Id="rId231" Type="http://schemas.openxmlformats.org/officeDocument/2006/relationships/hyperlink" Target="https://gitlab-01.itx.pl/p2-project/p2backendv3/-/merge_requests/71" TargetMode="External"/><Relationship Id="rId273" Type="http://schemas.openxmlformats.org/officeDocument/2006/relationships/hyperlink" Target="https://tangramcare.atlassian.net/browse/PP-407" TargetMode="External"/><Relationship Id="rId329" Type="http://schemas.openxmlformats.org/officeDocument/2006/relationships/hyperlink" Target="https://tangramcare.atlassian.net/browse/PP-456" TargetMode="External"/><Relationship Id="rId480" Type="http://schemas.openxmlformats.org/officeDocument/2006/relationships/hyperlink" Target="https://tangramcare.atlassian.net/browse/PP-1024" TargetMode="External"/><Relationship Id="rId536" Type="http://schemas.openxmlformats.org/officeDocument/2006/relationships/hyperlink" Target="https://gitlab-01.itx.pl/p2-project/p2backendv3/-/merge_requests/314" TargetMode="External"/><Relationship Id="rId701" Type="http://schemas.openxmlformats.org/officeDocument/2006/relationships/hyperlink" Target="https://docs.google.com/document/d/1D0NI_xjwe2gH746tyVIAHONYWBHTVIAVIno9TRVK5I4/edit" TargetMode="External"/><Relationship Id="rId68" Type="http://schemas.openxmlformats.org/officeDocument/2006/relationships/hyperlink" Target="https://docs.google.com/document/d/1D0NI_xjwe2gH746tyVIAHONYWBHTVIAVIno9TRVK5I4/edit" TargetMode="External"/><Relationship Id="rId133" Type="http://schemas.openxmlformats.org/officeDocument/2006/relationships/hyperlink" Target="https://docs.google.com/document/d/1D0NI_xjwe2gH746tyVIAHONYWBHTVIAVIno9TRVK5I4/edit" TargetMode="External"/><Relationship Id="rId175" Type="http://schemas.openxmlformats.org/officeDocument/2006/relationships/hyperlink" Target="https://docs.google.com/document/d/1D0NI_xjwe2gH746tyVIAHONYWBHTVIAVIno9TRVK5I4/edit" TargetMode="External"/><Relationship Id="rId340" Type="http://schemas.openxmlformats.org/officeDocument/2006/relationships/hyperlink" Target="https://gitlab-01.itx.pl/p2-project/p2backendv3/-/merge_requests/88" TargetMode="External"/><Relationship Id="rId578" Type="http://schemas.openxmlformats.org/officeDocument/2006/relationships/hyperlink" Target="https://gitlab-01.itx.pl/p2-project/p2backendv3/-/merge_requests/194" TargetMode="External"/><Relationship Id="rId743" Type="http://schemas.openxmlformats.org/officeDocument/2006/relationships/hyperlink" Target="https://gitlab-01.itx.pl/p2-project/p2backendv3/-/merge_requests/20" TargetMode="External"/><Relationship Id="rId785" Type="http://schemas.openxmlformats.org/officeDocument/2006/relationships/hyperlink" Target="https://tangramcare.atlassian.net/browse/PP-1443" TargetMode="External"/><Relationship Id="rId200" Type="http://schemas.openxmlformats.org/officeDocument/2006/relationships/hyperlink" Target="https://gitlab-01.itx.pl/p2-project/p2backendv3/-/merge_requests/115" TargetMode="External"/><Relationship Id="rId382" Type="http://schemas.openxmlformats.org/officeDocument/2006/relationships/hyperlink" Target="https://tangramcare.atlassian.net/browse/PP-484" TargetMode="External"/><Relationship Id="rId438" Type="http://schemas.openxmlformats.org/officeDocument/2006/relationships/hyperlink" Target="https://docs.google.com/document/d/1D0NI_xjwe2gH746tyVIAHONYWBHTVIAVIno9TRVK5I4/edit?ts=60916d5d" TargetMode="External"/><Relationship Id="rId603" Type="http://schemas.openxmlformats.org/officeDocument/2006/relationships/hyperlink" Target="https://gitlab-01.itx.pl/p2-project/p2backendv3/-/merge_requests/222" TargetMode="External"/><Relationship Id="rId645" Type="http://schemas.openxmlformats.org/officeDocument/2006/relationships/hyperlink" Target="https://tangramcare.atlassian.net/browse/PP-982" TargetMode="External"/><Relationship Id="rId687" Type="http://schemas.openxmlformats.org/officeDocument/2006/relationships/hyperlink" Target="https://tangramcare.atlassian.net/browse/PP-998" TargetMode="External"/><Relationship Id="rId242" Type="http://schemas.openxmlformats.org/officeDocument/2006/relationships/hyperlink" Target="https://docs.google.com/document/d/1D0NI_xjwe2gH746tyVIAHONYWBHTVIAVIno9TRVK5I4/edit" TargetMode="External"/><Relationship Id="rId284" Type="http://schemas.openxmlformats.org/officeDocument/2006/relationships/hyperlink" Target="https://tangramcare.atlassian.net/browse/PP-411" TargetMode="External"/><Relationship Id="rId491" Type="http://schemas.openxmlformats.org/officeDocument/2006/relationships/hyperlink" Target="https://docs.google.com/document/d/1D0NI_xjwe2gH746tyVIAHONYWBHTVIAVIno9TRVK5I4/edit" TargetMode="External"/><Relationship Id="rId505" Type="http://schemas.openxmlformats.org/officeDocument/2006/relationships/hyperlink" Target="https://gitlab-01.itx.pl/p2-project/p2backendv3/-/merge_requests/204" TargetMode="External"/><Relationship Id="rId712" Type="http://schemas.openxmlformats.org/officeDocument/2006/relationships/hyperlink" Target="https://tangramcare.atlassian.net/browse/PP-1384" TargetMode="External"/><Relationship Id="rId37" Type="http://schemas.openxmlformats.org/officeDocument/2006/relationships/hyperlink" Target="https://tangramcare.atlassian.net/browse/PP-242" TargetMode="External"/><Relationship Id="rId79" Type="http://schemas.openxmlformats.org/officeDocument/2006/relationships/hyperlink" Target="https://gitlab-01.itx.pl/p2-project/p2backendv3/-/merge_requests/475" TargetMode="External"/><Relationship Id="rId102" Type="http://schemas.openxmlformats.org/officeDocument/2006/relationships/hyperlink" Target="https://gitlab-01.itx.pl/p2-project/p2backendv3/-/merge_requests/544" TargetMode="External"/><Relationship Id="rId144" Type="http://schemas.openxmlformats.org/officeDocument/2006/relationships/hyperlink" Target="https://gitlab-01.itx.pl/p2-project/p2backendv3/-/merge_requests/46" TargetMode="External"/><Relationship Id="rId547" Type="http://schemas.openxmlformats.org/officeDocument/2006/relationships/hyperlink" Target="https://docs.google.com/document/d/1D0NI_xjwe2gH746tyVIAHONYWBHTVIAVIno9TRVK5I4/edit" TargetMode="External"/><Relationship Id="rId589" Type="http://schemas.openxmlformats.org/officeDocument/2006/relationships/hyperlink" Target="https://tangramcare.atlassian.net/browse/PP-967" TargetMode="External"/><Relationship Id="rId754" Type="http://schemas.openxmlformats.org/officeDocument/2006/relationships/hyperlink" Target="https://tangramcare.atlassian.net/browse/PP-516" TargetMode="External"/><Relationship Id="rId796" Type="http://schemas.openxmlformats.org/officeDocument/2006/relationships/hyperlink" Target="https://gitlab-01.itx.pl/p2-project/p2backendv3/-/merge_requests/411" TargetMode="External"/><Relationship Id="rId90" Type="http://schemas.openxmlformats.org/officeDocument/2006/relationships/hyperlink" Target="https://tangramcare.atlassian.net/browse/PP-1730" TargetMode="External"/><Relationship Id="rId186" Type="http://schemas.openxmlformats.org/officeDocument/2006/relationships/hyperlink" Target="https://docs.google.com/document/d/1D0NI_xjwe2gH746tyVIAHONYWBHTVIAVIno9TRVK5I4/edit" TargetMode="External"/><Relationship Id="rId351" Type="http://schemas.openxmlformats.org/officeDocument/2006/relationships/hyperlink" Target="https://gitlab-01.itx.pl/p2-project/p2backendv3/-/merge_requests/83" TargetMode="External"/><Relationship Id="rId393" Type="http://schemas.openxmlformats.org/officeDocument/2006/relationships/hyperlink" Target="https://docs.google.com/document/d/1D0NI_xjwe2gH746tyVIAHONYWBHTVIAVIno9TRVK5I4/edit" TargetMode="External"/><Relationship Id="rId407" Type="http://schemas.openxmlformats.org/officeDocument/2006/relationships/hyperlink" Target="https://tangramcare.atlassian.net/browse/PP-520" TargetMode="External"/><Relationship Id="rId449" Type="http://schemas.openxmlformats.org/officeDocument/2006/relationships/hyperlink" Target="https://tangramcare.atlassian.net/browse/PP-1424" TargetMode="External"/><Relationship Id="rId614" Type="http://schemas.openxmlformats.org/officeDocument/2006/relationships/hyperlink" Target="https://tangramcare.atlassian.net/browse/PP-979" TargetMode="External"/><Relationship Id="rId656" Type="http://schemas.openxmlformats.org/officeDocument/2006/relationships/hyperlink" Target="https://gitlab-01.itx.pl/p2-project/p2backendv3/-/merge_requests/213" TargetMode="External"/><Relationship Id="rId211" Type="http://schemas.openxmlformats.org/officeDocument/2006/relationships/hyperlink" Target="https://gitlab-01.itx.pl/p2-project/p2backendv3/-/merge_requests/44" TargetMode="External"/><Relationship Id="rId253" Type="http://schemas.openxmlformats.org/officeDocument/2006/relationships/hyperlink" Target="https://gitlab-01.itx.pl/p2-project/p2backendv3/-/merge_requests/73" TargetMode="External"/><Relationship Id="rId295" Type="http://schemas.openxmlformats.org/officeDocument/2006/relationships/hyperlink" Target="https://gitlab-01.itx.pl/p2-project/p2backendv3/-/merge_requests/388" TargetMode="External"/><Relationship Id="rId309" Type="http://schemas.openxmlformats.org/officeDocument/2006/relationships/hyperlink" Target="https://tangramcare.atlassian.net/browse/PP-460" TargetMode="External"/><Relationship Id="rId460" Type="http://schemas.openxmlformats.org/officeDocument/2006/relationships/hyperlink" Target="https://docs.google.com/document/d/1D0NI_xjwe2gH746tyVIAHONYWBHTVIAVIno9TRVK5I4/edit" TargetMode="External"/><Relationship Id="rId516" Type="http://schemas.openxmlformats.org/officeDocument/2006/relationships/hyperlink" Target="https://tangramcare.atlassian.net/browse/PP-1032" TargetMode="External"/><Relationship Id="rId698" Type="http://schemas.openxmlformats.org/officeDocument/2006/relationships/hyperlink" Target="https://gitlab-01.itx.pl/p2-project/p2backendv3/-/merge_requests/275" TargetMode="External"/><Relationship Id="rId48" Type="http://schemas.openxmlformats.org/officeDocument/2006/relationships/hyperlink" Target="https://gitlab-01.itx.pl/p2-project/p2backendv3/-/merge_requests/14" TargetMode="External"/><Relationship Id="rId113" Type="http://schemas.openxmlformats.org/officeDocument/2006/relationships/hyperlink" Target="https://tangramcare.atlassian.net/browse/PP-1509" TargetMode="External"/><Relationship Id="rId320" Type="http://schemas.openxmlformats.org/officeDocument/2006/relationships/hyperlink" Target="https://gitlab-01.itx.pl/p2-project/p2backendv3/-/merge_requests/146" TargetMode="External"/><Relationship Id="rId558" Type="http://schemas.openxmlformats.org/officeDocument/2006/relationships/hyperlink" Target="https://gitlab-01.itx.pl/p2-project/p2backendv3/-/merge_requests/208" TargetMode="External"/><Relationship Id="rId723" Type="http://schemas.openxmlformats.org/officeDocument/2006/relationships/hyperlink" Target="https://docs.google.com/document/d/1D0NI_xjwe2gH746tyVIAHONYWBHTVIAVIno9TRVK5I4/edit" TargetMode="External"/><Relationship Id="rId765" Type="http://schemas.openxmlformats.org/officeDocument/2006/relationships/hyperlink" Target="https://tangramcare.atlassian.net/browse/PP-1433" TargetMode="External"/><Relationship Id="rId155" Type="http://schemas.openxmlformats.org/officeDocument/2006/relationships/hyperlink" Target="https://tangramcare.atlassian.net/browse/PP-255" TargetMode="External"/><Relationship Id="rId197" Type="http://schemas.openxmlformats.org/officeDocument/2006/relationships/hyperlink" Target="https://docs.google.com/document/d/1D0NI_xjwe2gH746tyVIAHONYWBHTVIAVIno9TRVK5I4/edit" TargetMode="External"/><Relationship Id="rId362" Type="http://schemas.openxmlformats.org/officeDocument/2006/relationships/hyperlink" Target="https://tangramcare.atlassian.net/browse/PP-479" TargetMode="External"/><Relationship Id="rId418" Type="http://schemas.openxmlformats.org/officeDocument/2006/relationships/hyperlink" Target="https://tangramcare.atlassian.net/browse/PP-524" TargetMode="External"/><Relationship Id="rId625" Type="http://schemas.openxmlformats.org/officeDocument/2006/relationships/hyperlink" Target="https://docs.google.com/document/d/1D0NI_xjwe2gH746tyVIAHONYWBHTVIAVIno9TRVK5I4/edit" TargetMode="External"/><Relationship Id="rId222" Type="http://schemas.openxmlformats.org/officeDocument/2006/relationships/hyperlink" Target="https://tangramcare.atlassian.net/browse/PP-385" TargetMode="External"/><Relationship Id="rId264" Type="http://schemas.openxmlformats.org/officeDocument/2006/relationships/hyperlink" Target="https://gitlab-01.itx.pl/p2-project/p2backendv3/-/merge_requests/67" TargetMode="External"/><Relationship Id="rId471" Type="http://schemas.openxmlformats.org/officeDocument/2006/relationships/hyperlink" Target="https://tangramcare.atlassian.net/browse/PP-1021" TargetMode="External"/><Relationship Id="rId667" Type="http://schemas.openxmlformats.org/officeDocument/2006/relationships/hyperlink" Target="https://gitlab-01.itx.pl/p2-project/p2backendv3/-/merge_requests/301" TargetMode="External"/><Relationship Id="rId17" Type="http://schemas.openxmlformats.org/officeDocument/2006/relationships/hyperlink" Target="https://tangramcare.atlassian.net/browse/PP-233" TargetMode="External"/><Relationship Id="rId59" Type="http://schemas.openxmlformats.org/officeDocument/2006/relationships/hyperlink" Target="https://tangramcare.atlassian.net/browse/PP-1296" TargetMode="External"/><Relationship Id="rId124" Type="http://schemas.openxmlformats.org/officeDocument/2006/relationships/hyperlink" Target="https://gitlab-01.itx.pl/p2-project/p2backendv3/-/merge_requests/189" TargetMode="External"/><Relationship Id="rId527" Type="http://schemas.openxmlformats.org/officeDocument/2006/relationships/hyperlink" Target="https://tangramcare.atlassian.net/browse/PP-1379" TargetMode="External"/><Relationship Id="rId569" Type="http://schemas.openxmlformats.org/officeDocument/2006/relationships/hyperlink" Target="https://tangramcare.atlassian.net/browse/PP-957" TargetMode="External"/><Relationship Id="rId734" Type="http://schemas.openxmlformats.org/officeDocument/2006/relationships/hyperlink" Target="https://tangramcare.atlassian.net/browse/PP-358" TargetMode="External"/><Relationship Id="rId776" Type="http://schemas.openxmlformats.org/officeDocument/2006/relationships/hyperlink" Target="https://tangramcare.atlassian.net/browse/PP-1439" TargetMode="External"/><Relationship Id="rId70" Type="http://schemas.openxmlformats.org/officeDocument/2006/relationships/hyperlink" Target="https://gitlab-01.itx.pl/p2-project/p2backendv3/-/merge_requests/325" TargetMode="External"/><Relationship Id="rId166" Type="http://schemas.openxmlformats.org/officeDocument/2006/relationships/hyperlink" Target="https://docs.google.com/document/d/1D0NI_xjwe2gH746tyVIAHONYWBHTVIAVIno9TRVK5I4/edit" TargetMode="External"/><Relationship Id="rId331" Type="http://schemas.openxmlformats.org/officeDocument/2006/relationships/hyperlink" Target="https://tangramcare.atlassian.net/browse/PP-466" TargetMode="External"/><Relationship Id="rId373" Type="http://schemas.openxmlformats.org/officeDocument/2006/relationships/hyperlink" Target="https://tangramcare.atlassian.net/browse/PP-482" TargetMode="External"/><Relationship Id="rId429" Type="http://schemas.openxmlformats.org/officeDocument/2006/relationships/hyperlink" Target="https://docs.google.com/document/d/1D0NI_xjwe2gH746tyVIAHONYWBHTVIAVIno9TRVK5I4/edit" TargetMode="External"/><Relationship Id="rId580" Type="http://schemas.openxmlformats.org/officeDocument/2006/relationships/hyperlink" Target="https://gitlab-01.itx.pl/p2-project/p2backendv3/-/merge_requests/200" TargetMode="External"/><Relationship Id="rId636" Type="http://schemas.openxmlformats.org/officeDocument/2006/relationships/hyperlink" Target="https://tangramcare.atlassian.net/browse/PP-586" TargetMode="External"/><Relationship Id="rId801" Type="http://schemas.openxmlformats.org/officeDocument/2006/relationships/hyperlink" Target="https://tangramcare.atlassian.net/browse/PP-1653" TargetMode="External"/><Relationship Id="rId1" Type="http://schemas.openxmlformats.org/officeDocument/2006/relationships/hyperlink" Target="https://tangramcare.atlassian.net/browse/PP-226" TargetMode="External"/><Relationship Id="rId233" Type="http://schemas.openxmlformats.org/officeDocument/2006/relationships/hyperlink" Target="https://gitlab-01.itx.pl/p2-project/p2backendv3/-/merge_requests/70" TargetMode="External"/><Relationship Id="rId440" Type="http://schemas.openxmlformats.org/officeDocument/2006/relationships/hyperlink" Target="https://gitlab-01.itx.pl/p2-project/p2backendv3/-/merge_requests/310" TargetMode="External"/><Relationship Id="rId678" Type="http://schemas.openxmlformats.org/officeDocument/2006/relationships/hyperlink" Target="https://docs.google.com/document/d/1D0NI_xjwe2gH746tyVIAHONYWBHTVIAVIno9TRVK5I4/edit" TargetMode="External"/><Relationship Id="rId28" Type="http://schemas.openxmlformats.org/officeDocument/2006/relationships/hyperlink" Target="https://gitlab-01.itx.pl/p2-project/p2backendv3/-/merge_requests/19" TargetMode="External"/><Relationship Id="rId275" Type="http://schemas.openxmlformats.org/officeDocument/2006/relationships/hyperlink" Target="https://docs.google.com/document/d/1D0NI_xjwe2gH746tyVIAHONYWBHTVIAVIno9TRVK5I4/edit" TargetMode="External"/><Relationship Id="rId300" Type="http://schemas.openxmlformats.org/officeDocument/2006/relationships/hyperlink" Target="https://tangramcare.atlassian.net/browse/PP-1551" TargetMode="External"/><Relationship Id="rId482" Type="http://schemas.openxmlformats.org/officeDocument/2006/relationships/hyperlink" Target="https://docs.google.com/document/d/1D0NI_xjwe2gH746tyVIAHONYWBHTVIAVIno9TRVK5I4/edit" TargetMode="External"/><Relationship Id="rId538" Type="http://schemas.openxmlformats.org/officeDocument/2006/relationships/hyperlink" Target="https://tangramcare.atlassian.net/browse/PP-1430" TargetMode="External"/><Relationship Id="rId703" Type="http://schemas.openxmlformats.org/officeDocument/2006/relationships/hyperlink" Target="https://gitlab-01.itx.pl/p2-project/p2backendv3/-/merge_requests/289" TargetMode="External"/><Relationship Id="rId745" Type="http://schemas.openxmlformats.org/officeDocument/2006/relationships/hyperlink" Target="https://gitlab-01.itx.pl/p2-project/p2backendv3/-/merge_requests/20" TargetMode="External"/><Relationship Id="rId81" Type="http://schemas.openxmlformats.org/officeDocument/2006/relationships/hyperlink" Target="https://tangramcare.atlassian.net/browse/PP-1662" TargetMode="External"/><Relationship Id="rId135" Type="http://schemas.openxmlformats.org/officeDocument/2006/relationships/hyperlink" Target="https://gitlab-01.itx.pl/p2-project/p2backendv3/-/merge_requests/175" TargetMode="External"/><Relationship Id="rId177" Type="http://schemas.openxmlformats.org/officeDocument/2006/relationships/hyperlink" Target="https://gitlab-01.itx.pl/p2-project/p2backendv3/-/merge_requests/23" TargetMode="External"/><Relationship Id="rId342" Type="http://schemas.openxmlformats.org/officeDocument/2006/relationships/hyperlink" Target="https://gitlab-01.itx.pl/p2-project/p2backendv3/-/merge_requests/102" TargetMode="External"/><Relationship Id="rId384" Type="http://schemas.openxmlformats.org/officeDocument/2006/relationships/hyperlink" Target="https://tangramcare.atlassian.net/browse/PP-506" TargetMode="External"/><Relationship Id="rId591" Type="http://schemas.openxmlformats.org/officeDocument/2006/relationships/hyperlink" Target="https://tangramcare.atlassian.net/browse/PP-968" TargetMode="External"/><Relationship Id="rId605" Type="http://schemas.openxmlformats.org/officeDocument/2006/relationships/hyperlink" Target="https://gitlab-01.itx.pl/p2-project/p2backendv3/-/merge_requests/268" TargetMode="External"/><Relationship Id="rId787" Type="http://schemas.openxmlformats.org/officeDocument/2006/relationships/hyperlink" Target="http://p2-admin.py/" TargetMode="External"/><Relationship Id="rId202" Type="http://schemas.openxmlformats.org/officeDocument/2006/relationships/hyperlink" Target="https://gitlab-01.itx.pl/p2-project/p2backendv3/-/merge_requests/119" TargetMode="External"/><Relationship Id="rId244" Type="http://schemas.openxmlformats.org/officeDocument/2006/relationships/hyperlink" Target="https://docs.google.com/document/d/1D0NI_xjwe2gH746tyVIAHONYWBHTVIAVIno9TRVK5I4/edit" TargetMode="External"/><Relationship Id="rId647" Type="http://schemas.openxmlformats.org/officeDocument/2006/relationships/hyperlink" Target="https://tangramcare.atlassian.net/browse/PP-983" TargetMode="External"/><Relationship Id="rId689" Type="http://schemas.openxmlformats.org/officeDocument/2006/relationships/hyperlink" Target="https://gitlab-01.itx.pl/p2-project/p2backendv3/-/merge_requests/133" TargetMode="External"/><Relationship Id="rId39" Type="http://schemas.openxmlformats.org/officeDocument/2006/relationships/hyperlink" Target="https://tangramcare.atlassian.net/browse/PP-502" TargetMode="External"/><Relationship Id="rId286" Type="http://schemas.openxmlformats.org/officeDocument/2006/relationships/hyperlink" Target="https://docs.google.com/document/d/1D0NI_xjwe2gH746tyVIAHONYWBHTVIAVIno9TRVK5I4/edit" TargetMode="External"/><Relationship Id="rId451" Type="http://schemas.openxmlformats.org/officeDocument/2006/relationships/hyperlink" Target="https://docs.google.com/document/d/1D0NI_xjwe2gH746tyVIAHONYWBHTVIAVIno9TRVK5I4/edit" TargetMode="External"/><Relationship Id="rId493" Type="http://schemas.openxmlformats.org/officeDocument/2006/relationships/hyperlink" Target="https://gitlab-01.itx.pl/p2-project/p2backendv3/-/merge_requests/181" TargetMode="External"/><Relationship Id="rId507" Type="http://schemas.openxmlformats.org/officeDocument/2006/relationships/hyperlink" Target="https://gitlab-01.itx.pl/p2-project/p2backendv3/-/merge_requests/216" TargetMode="External"/><Relationship Id="rId549" Type="http://schemas.openxmlformats.org/officeDocument/2006/relationships/hyperlink" Target="https://gitlab-01.itx.pl/p2-project/p2backendv3/-/merge_requests/163" TargetMode="External"/><Relationship Id="rId714" Type="http://schemas.openxmlformats.org/officeDocument/2006/relationships/hyperlink" Target="https://docs.google.com/document/d/1D0NI_xjwe2gH746tyVIAHONYWBHTVIAVIno9TRVK5I4/edit" TargetMode="External"/><Relationship Id="rId756" Type="http://schemas.openxmlformats.org/officeDocument/2006/relationships/hyperlink" Target="https://tangramcare.atlassian.net/browse/PP-517" TargetMode="External"/><Relationship Id="rId50" Type="http://schemas.openxmlformats.org/officeDocument/2006/relationships/hyperlink" Target="https://gitlab-01.itx.pl/p2-project/p2backendv3/-/merge_requests/14" TargetMode="External"/><Relationship Id="rId104" Type="http://schemas.openxmlformats.org/officeDocument/2006/relationships/hyperlink" Target="https://docs.google.com/document/d/1D0NI_xjwe2gH746tyVIAHONYWBHTVIAVIno9TRVK5I4/edit" TargetMode="External"/><Relationship Id="rId146" Type="http://schemas.openxmlformats.org/officeDocument/2006/relationships/hyperlink" Target="https://gitlab-01.itx.pl/p2-project/p2backendv3/-/merge_requests/22" TargetMode="External"/><Relationship Id="rId188" Type="http://schemas.openxmlformats.org/officeDocument/2006/relationships/hyperlink" Target="https://gitlab-01.itx.pl/p2-project/p2backendv3/-/merge_requests/18" TargetMode="External"/><Relationship Id="rId311" Type="http://schemas.openxmlformats.org/officeDocument/2006/relationships/hyperlink" Target="https://tangramcare.atlassian.net/browse/PP-461" TargetMode="External"/><Relationship Id="rId353" Type="http://schemas.openxmlformats.org/officeDocument/2006/relationships/hyperlink" Target="https://gitlab-01.itx.pl/p2-project/p2backendv3/-/merge_requests/86" TargetMode="External"/><Relationship Id="rId395" Type="http://schemas.openxmlformats.org/officeDocument/2006/relationships/hyperlink" Target="https://docs.google.com/spreadsheets/d/1lJGKuwezjyIgZtKuZb9BtAdq1nB4mTHaDayUem2gUmU/edit" TargetMode="External"/><Relationship Id="rId409" Type="http://schemas.openxmlformats.org/officeDocument/2006/relationships/hyperlink" Target="https://tangramcare.atlassian.net/browse/PP-521" TargetMode="External"/><Relationship Id="rId560" Type="http://schemas.openxmlformats.org/officeDocument/2006/relationships/hyperlink" Target="https://tangramcare.atlassian.net/browse/PP-953" TargetMode="External"/><Relationship Id="rId798" Type="http://schemas.openxmlformats.org/officeDocument/2006/relationships/hyperlink" Target="https://gitlab-01.itx.pl/p2-project/p2backendv3/-/merge_requests/438" TargetMode="External"/><Relationship Id="rId92" Type="http://schemas.openxmlformats.org/officeDocument/2006/relationships/hyperlink" Target="http://pp-1693/" TargetMode="External"/><Relationship Id="rId213" Type="http://schemas.openxmlformats.org/officeDocument/2006/relationships/hyperlink" Target="https://gitlab-01.itx.pl/p2-project/p2backendv3/-/merge_requests/47" TargetMode="External"/><Relationship Id="rId420" Type="http://schemas.openxmlformats.org/officeDocument/2006/relationships/hyperlink" Target="https://tangramcare.atlassian.net/browse/PP-525" TargetMode="External"/><Relationship Id="rId616" Type="http://schemas.openxmlformats.org/officeDocument/2006/relationships/hyperlink" Target="https://docs.google.com/document/d/1D0NI_xjwe2gH746tyVIAHONYWBHTVIAVIno9TRVK5I4/edit" TargetMode="External"/><Relationship Id="rId658" Type="http://schemas.openxmlformats.org/officeDocument/2006/relationships/hyperlink" Target="https://gitlab-01.itx.pl/p2-project/p2backendv3/-/merge_requests/215" TargetMode="External"/><Relationship Id="rId255" Type="http://schemas.openxmlformats.org/officeDocument/2006/relationships/hyperlink" Target="https://gitlab-01.itx.pl/p2-project/p2backendv3/-/merge_requests/50" TargetMode="External"/><Relationship Id="rId297" Type="http://schemas.openxmlformats.org/officeDocument/2006/relationships/hyperlink" Target="https://tangramcare.atlassian.net/browse/PP-1550" TargetMode="External"/><Relationship Id="rId462" Type="http://schemas.openxmlformats.org/officeDocument/2006/relationships/hyperlink" Target="https://gitlab-01.itx.pl/p2-project/p2backendv3/-/merge_requests/315" TargetMode="External"/><Relationship Id="rId518" Type="http://schemas.openxmlformats.org/officeDocument/2006/relationships/hyperlink" Target="https://docs.google.com/document/d/1D0NI_xjwe2gH746tyVIAHONYWBHTVIAVIno9TRVK5I4/edit" TargetMode="External"/><Relationship Id="rId725" Type="http://schemas.openxmlformats.org/officeDocument/2006/relationships/hyperlink" Target="https://tangramcare.atlassian.net/browse/PP-1512" TargetMode="External"/><Relationship Id="rId115" Type="http://schemas.openxmlformats.org/officeDocument/2006/relationships/hyperlink" Target="https://tangramcare.atlassian.net/browse/PP-1015" TargetMode="External"/><Relationship Id="rId157" Type="http://schemas.openxmlformats.org/officeDocument/2006/relationships/hyperlink" Target="https://docs.google.com/document/d/1D0NI_xjwe2gH746tyVIAHONYWBHTVIAVIno9TRVK5I4/edit" TargetMode="External"/><Relationship Id="rId322" Type="http://schemas.openxmlformats.org/officeDocument/2006/relationships/hyperlink" Target="https://docs.google.com/document/d/1D0NI_xjwe2gH746tyVIAHONYWBHTVIAVIno9TRVK5I4/edit" TargetMode="External"/><Relationship Id="rId364" Type="http://schemas.openxmlformats.org/officeDocument/2006/relationships/hyperlink" Target="https://docs.google.com/document/d/1D0NI_xjwe2gH746tyVIAHONYWBHTVIAVIno9TRVK5I4/edit" TargetMode="External"/><Relationship Id="rId767" Type="http://schemas.openxmlformats.org/officeDocument/2006/relationships/hyperlink" Target="https://tangramcare.atlassian.net/browse/PP-1434" TargetMode="External"/><Relationship Id="rId61" Type="http://schemas.openxmlformats.org/officeDocument/2006/relationships/hyperlink" Target="https://docs.google.com/document/d/1D0NI_xjwe2gH746tyVIAHONYWBHTVIAVIno9TRVK5I4/edit?ts=607da720" TargetMode="External"/><Relationship Id="rId199" Type="http://schemas.openxmlformats.org/officeDocument/2006/relationships/hyperlink" Target="https://tangramcare.atlassian.net/browse/PP-375" TargetMode="External"/><Relationship Id="rId571" Type="http://schemas.openxmlformats.org/officeDocument/2006/relationships/hyperlink" Target="https://tangramcare.atlassian.net/browse/PP-958" TargetMode="External"/><Relationship Id="rId627" Type="http://schemas.openxmlformats.org/officeDocument/2006/relationships/hyperlink" Target="https://gitlab-01.itx.pl/p2-project/p2backendv3/-/merge_requests/132" TargetMode="External"/><Relationship Id="rId669" Type="http://schemas.openxmlformats.org/officeDocument/2006/relationships/hyperlink" Target="https://docs.google.com/document/d/1D0NI_xjwe2gH746tyVIAHONYWBHTVIAVIno9TRVK5I4/edit" TargetMode="External"/><Relationship Id="rId19" Type="http://schemas.openxmlformats.org/officeDocument/2006/relationships/hyperlink" Target="https://tangramcare.atlassian.net/browse/PP-234" TargetMode="External"/><Relationship Id="rId224" Type="http://schemas.openxmlformats.org/officeDocument/2006/relationships/hyperlink" Target="https://tangramcare.atlassian.net/browse/PP-386" TargetMode="External"/><Relationship Id="rId266" Type="http://schemas.openxmlformats.org/officeDocument/2006/relationships/hyperlink" Target="https://gitlab-01.itx.pl/p2-project/p2backendv3/-/merge_requests/68" TargetMode="External"/><Relationship Id="rId431" Type="http://schemas.openxmlformats.org/officeDocument/2006/relationships/hyperlink" Target="https://tangramcare.atlassian.net/browse/PP-530" TargetMode="External"/><Relationship Id="rId473" Type="http://schemas.openxmlformats.org/officeDocument/2006/relationships/hyperlink" Target="https://tangramcare.atlassian.net/browse/PP-1022" TargetMode="External"/><Relationship Id="rId529" Type="http://schemas.openxmlformats.org/officeDocument/2006/relationships/hyperlink" Target="https://tangramcare.atlassian.net/browse/PP-1427" TargetMode="External"/><Relationship Id="rId680" Type="http://schemas.openxmlformats.org/officeDocument/2006/relationships/hyperlink" Target="https://tangramcare.atlassian.net/browse/PP-991" TargetMode="External"/><Relationship Id="rId736" Type="http://schemas.openxmlformats.org/officeDocument/2006/relationships/hyperlink" Target="https://tangramcare.atlassian.net/browse/PP-359" TargetMode="External"/><Relationship Id="rId30" Type="http://schemas.openxmlformats.org/officeDocument/2006/relationships/hyperlink" Target="https://gitlab-01.itx.pl/p2-project/p2backendv3/-/merge_requests/29" TargetMode="External"/><Relationship Id="rId126" Type="http://schemas.openxmlformats.org/officeDocument/2006/relationships/hyperlink" Target="https://gitlab-01.itx.pl/p2-project/p2backendv3/-/merge_requests/191" TargetMode="External"/><Relationship Id="rId168" Type="http://schemas.openxmlformats.org/officeDocument/2006/relationships/hyperlink" Target="https://gitlab-01.itx.pl/p2-project/p2backendv3/-/merge_requests/27" TargetMode="External"/><Relationship Id="rId333" Type="http://schemas.openxmlformats.org/officeDocument/2006/relationships/hyperlink" Target="https://tangramcare.atlassian.net/browse/PP-467" TargetMode="External"/><Relationship Id="rId540" Type="http://schemas.openxmlformats.org/officeDocument/2006/relationships/hyperlink" Target="https://docs.google.com/document/d/1D0NI_xjwe2gH746tyVIAHONYWBHTVIAVIno9TRVK5I4/edit" TargetMode="External"/><Relationship Id="rId778" Type="http://schemas.openxmlformats.org/officeDocument/2006/relationships/hyperlink" Target="https://docs.google.com/document/d/1D0NI_xjwe2gH746tyVIAHONYWBHTVIAVIno9TRVK5I4/edit" TargetMode="External"/><Relationship Id="rId72" Type="http://schemas.openxmlformats.org/officeDocument/2006/relationships/hyperlink" Target="https://docs.google.com/document/d/1D0NI_xjwe2gH746tyVIAHONYWBHTVIAVIno9TRVK5I4/edit" TargetMode="External"/><Relationship Id="rId375" Type="http://schemas.openxmlformats.org/officeDocument/2006/relationships/hyperlink" Target="https://tangramcare.atlassian.net/browse/PP-1302" TargetMode="External"/><Relationship Id="rId582" Type="http://schemas.openxmlformats.org/officeDocument/2006/relationships/hyperlink" Target="https://gitlab-01.itx.pl/p2-project/p2backendv3/-/merge_requests/205" TargetMode="External"/><Relationship Id="rId638" Type="http://schemas.openxmlformats.org/officeDocument/2006/relationships/hyperlink" Target="https://tangramcare.atlassian.net/browse/PP-587" TargetMode="External"/><Relationship Id="rId803" Type="http://schemas.openxmlformats.org/officeDocument/2006/relationships/hyperlink" Target="https://tangramcare.atlassian.net/browse/PP-1655" TargetMode="External"/><Relationship Id="rId3" Type="http://schemas.openxmlformats.org/officeDocument/2006/relationships/hyperlink" Target="https://tangramcare.atlassian.net/browse/PP-227" TargetMode="External"/><Relationship Id="rId235" Type="http://schemas.openxmlformats.org/officeDocument/2006/relationships/hyperlink" Target="https://gitlab-01.itx.pl/p2-project/p2backendv3/-/merge_requests/167" TargetMode="External"/><Relationship Id="rId277" Type="http://schemas.openxmlformats.org/officeDocument/2006/relationships/hyperlink" Target="https://gitlab-01.itx.pl/p2-project/p2backendv3/-/merge_requests/72" TargetMode="External"/><Relationship Id="rId400" Type="http://schemas.openxmlformats.org/officeDocument/2006/relationships/hyperlink" Target="https://gitlab-01.itx.pl/p2-project/p2backendv3/-/merge_requests/320" TargetMode="External"/><Relationship Id="rId442" Type="http://schemas.openxmlformats.org/officeDocument/2006/relationships/hyperlink" Target="https://tangramcare.atlassian.net/browse/PP-533" TargetMode="External"/><Relationship Id="rId484" Type="http://schemas.openxmlformats.org/officeDocument/2006/relationships/hyperlink" Target="https://gitlab-01.itx.pl/p2-project/p2backendv3/-/merge_requests/179" TargetMode="External"/><Relationship Id="rId705" Type="http://schemas.openxmlformats.org/officeDocument/2006/relationships/hyperlink" Target="https://tangramcare.atlassian.net/browse/PP-1431" TargetMode="External"/><Relationship Id="rId137" Type="http://schemas.openxmlformats.org/officeDocument/2006/relationships/hyperlink" Target="https://gitlab-01.itx.pl/p2-project/p2backendv3/-/merge_requests/182" TargetMode="External"/><Relationship Id="rId302" Type="http://schemas.openxmlformats.org/officeDocument/2006/relationships/hyperlink" Target="https://docs.google.com/document/d/1D0NI_xjwe2gH746tyVIAHONYWBHTVIAVIno9TRVK5I4/edit" TargetMode="External"/><Relationship Id="rId344" Type="http://schemas.openxmlformats.org/officeDocument/2006/relationships/hyperlink" Target="https://tangramcare.atlassian.net/browse/PP-472" TargetMode="External"/><Relationship Id="rId691" Type="http://schemas.openxmlformats.org/officeDocument/2006/relationships/hyperlink" Target="https://tangramcare.atlassian.net/browse/PP-1726" TargetMode="External"/><Relationship Id="rId747" Type="http://schemas.openxmlformats.org/officeDocument/2006/relationships/hyperlink" Target="https://gitlab-01.itx.pl/p2-project/p2backendv3/-/merge_requests/20" TargetMode="External"/><Relationship Id="rId789" Type="http://schemas.openxmlformats.org/officeDocument/2006/relationships/hyperlink" Target="https://gitlab-01.itx.pl/p2-project/p2backendv3/-/merge_requests/401" TargetMode="External"/><Relationship Id="rId41" Type="http://schemas.openxmlformats.org/officeDocument/2006/relationships/hyperlink" Target="https://tangramcare.atlassian.net/browse/PP-243" TargetMode="External"/><Relationship Id="rId83" Type="http://schemas.openxmlformats.org/officeDocument/2006/relationships/hyperlink" Target="http://pp-1641/" TargetMode="External"/><Relationship Id="rId179" Type="http://schemas.openxmlformats.org/officeDocument/2006/relationships/hyperlink" Target="https://tangramcare.atlassian.net/browse/PP-1411" TargetMode="External"/><Relationship Id="rId386" Type="http://schemas.openxmlformats.org/officeDocument/2006/relationships/hyperlink" Target="https://tangramcare.atlassian.net/browse/PP-518" TargetMode="External"/><Relationship Id="rId551" Type="http://schemas.openxmlformats.org/officeDocument/2006/relationships/hyperlink" Target="https://gitlab-01.itx.pl/p2-project/p2backendv3/-/merge_requests/166" TargetMode="External"/><Relationship Id="rId593" Type="http://schemas.openxmlformats.org/officeDocument/2006/relationships/hyperlink" Target="https://tangramcare.atlassian.net/browse/PP-969" TargetMode="External"/><Relationship Id="rId607" Type="http://schemas.openxmlformats.org/officeDocument/2006/relationships/hyperlink" Target="https://gitlab-01.itx.pl/p2-project/p2backendv3/-/merge_requests/343" TargetMode="External"/><Relationship Id="rId649" Type="http://schemas.openxmlformats.org/officeDocument/2006/relationships/hyperlink" Target="https://docs.google.com/document/d/1D0NI_xjwe2gH746tyVIAHONYWBHTVIAVIno9TRVK5I4/edit" TargetMode="External"/><Relationship Id="rId190" Type="http://schemas.openxmlformats.org/officeDocument/2006/relationships/hyperlink" Target="https://tangramcare.atlassian.net/browse/PP-288" TargetMode="External"/><Relationship Id="rId204" Type="http://schemas.openxmlformats.org/officeDocument/2006/relationships/hyperlink" Target="https://tangramcare.atlassian.net/browse/PP-1387" TargetMode="External"/><Relationship Id="rId246" Type="http://schemas.openxmlformats.org/officeDocument/2006/relationships/hyperlink" Target="https://tangramcare.atlassian.net/browse/PP-396" TargetMode="External"/><Relationship Id="rId288" Type="http://schemas.openxmlformats.org/officeDocument/2006/relationships/hyperlink" Target="https://gitlab-01.itx.pl/p2-project/p2backendv3/-/merge_requests/162" TargetMode="External"/><Relationship Id="rId411" Type="http://schemas.openxmlformats.org/officeDocument/2006/relationships/hyperlink" Target="https://tangramcare.atlassian.net/browse/PP-522" TargetMode="External"/><Relationship Id="rId453" Type="http://schemas.openxmlformats.org/officeDocument/2006/relationships/hyperlink" Target="https://gitlab-01.itx.pl/p2-project/p2backendv3/-/merge_requests/338" TargetMode="External"/><Relationship Id="rId509" Type="http://schemas.openxmlformats.org/officeDocument/2006/relationships/hyperlink" Target="https://tangramcare.atlassian.net/browse/PP-1029" TargetMode="External"/><Relationship Id="rId660" Type="http://schemas.openxmlformats.org/officeDocument/2006/relationships/hyperlink" Target="https://gitlab-01.itx.pl/p2-project/p2backendv3/-/merge_requests/229" TargetMode="External"/><Relationship Id="rId106" Type="http://schemas.openxmlformats.org/officeDocument/2006/relationships/hyperlink" Target="https://gitlab-01.itx.pl/p2-project/p2backendv3/-/merge_requests/141" TargetMode="External"/><Relationship Id="rId313" Type="http://schemas.openxmlformats.org/officeDocument/2006/relationships/hyperlink" Target="https://docs.google.com/document/d/1D0NI_xjwe2gH746tyVIAHONYWBHTVIAVIno9TRVK5I4/edit" TargetMode="External"/><Relationship Id="rId495" Type="http://schemas.openxmlformats.org/officeDocument/2006/relationships/hyperlink" Target="https://tangramcare.atlassian.net/browse/PP-1284" TargetMode="External"/><Relationship Id="rId716" Type="http://schemas.openxmlformats.org/officeDocument/2006/relationships/hyperlink" Target="https://gitlab-01.itx.pl/p2-project/p2backendv3/-/merge_requests/295" TargetMode="External"/><Relationship Id="rId758" Type="http://schemas.openxmlformats.org/officeDocument/2006/relationships/hyperlink" Target="https://tangramcare.atlassian.net/browse/PP-567" TargetMode="External"/><Relationship Id="rId10" Type="http://schemas.openxmlformats.org/officeDocument/2006/relationships/hyperlink" Target="https://gitlab-01.itx.pl/p2-project/p2backendv3/-/merge_requests/8" TargetMode="External"/><Relationship Id="rId52" Type="http://schemas.openxmlformats.org/officeDocument/2006/relationships/hyperlink" Target="https://gitlab-01.itx.pl/p2-project/p2backendv3/-/merge_requests/15" TargetMode="External"/><Relationship Id="rId94" Type="http://schemas.openxmlformats.org/officeDocument/2006/relationships/hyperlink" Target="https://docs.google.com/document/d/1D0NI_xjwe2gH746tyVIAHONYWBHTVIAVIno9TRVK5I4/edit" TargetMode="External"/><Relationship Id="rId148" Type="http://schemas.openxmlformats.org/officeDocument/2006/relationships/hyperlink" Target="https://gitlab-01.itx.pl/p2-project/p2backendv3/-/merge_requests/35" TargetMode="External"/><Relationship Id="rId355" Type="http://schemas.openxmlformats.org/officeDocument/2006/relationships/hyperlink" Target="https://gitlab-01.itx.pl/p2-project/p2backendv3/-/merge_requests/89" TargetMode="External"/><Relationship Id="rId397" Type="http://schemas.openxmlformats.org/officeDocument/2006/relationships/hyperlink" Target="https://gitlab-01.itx.pl/p2-project/p2backendv3/-/merge_requests/139" TargetMode="External"/><Relationship Id="rId520" Type="http://schemas.openxmlformats.org/officeDocument/2006/relationships/hyperlink" Target="https://gitlab-01.itx.pl/p2-project/p2backendv3/-/merge_requests/304" TargetMode="External"/><Relationship Id="rId562" Type="http://schemas.openxmlformats.org/officeDocument/2006/relationships/hyperlink" Target="https://docs.google.com/document/d/1D0NI_xjwe2gH746tyVIAHONYWBHTVIAVIno9TRVK5I4/edit" TargetMode="External"/><Relationship Id="rId618" Type="http://schemas.openxmlformats.org/officeDocument/2006/relationships/hyperlink" Target="https://gitlab-01.itx.pl/p2-project/p2backendv3/-/merge_requests/287" TargetMode="External"/><Relationship Id="rId215" Type="http://schemas.openxmlformats.org/officeDocument/2006/relationships/hyperlink" Target="https://gitlab-01.itx.pl/p2-project/p2backendv3/-/merge_requests/61" TargetMode="External"/><Relationship Id="rId257" Type="http://schemas.openxmlformats.org/officeDocument/2006/relationships/hyperlink" Target="https://gitlab-01.itx.pl/p2-project/p2backendv3/-/merge_requests/55" TargetMode="External"/><Relationship Id="rId422" Type="http://schemas.openxmlformats.org/officeDocument/2006/relationships/hyperlink" Target="https://tangramcare.atlassian.net/browse/PP-526" TargetMode="External"/><Relationship Id="rId464" Type="http://schemas.openxmlformats.org/officeDocument/2006/relationships/hyperlink" Target="https://gitlab-01.itx.pl/p2-project/p2backendv3/-/merge_requests/316" TargetMode="External"/><Relationship Id="rId299" Type="http://schemas.openxmlformats.org/officeDocument/2006/relationships/hyperlink" Target="https://docs.google.com/document/d/1D0NI_xjwe2gH746tyVIAHONYWBHTVIAVIno9TRVK5I4/edit" TargetMode="External"/><Relationship Id="rId727" Type="http://schemas.openxmlformats.org/officeDocument/2006/relationships/hyperlink" Target="https://docs.google.com/document/d/1D0NI_xjwe2gH746tyVIAHONYWBHTVIAVIno9TRVK5I4/edit" TargetMode="External"/><Relationship Id="rId63" Type="http://schemas.openxmlformats.org/officeDocument/2006/relationships/hyperlink" Target="https://gitlab-01.itx.pl/p2-project/p2backendv3/-/merge_requests/184" TargetMode="External"/><Relationship Id="rId159" Type="http://schemas.openxmlformats.org/officeDocument/2006/relationships/hyperlink" Target="https://gitlab-01.itx.pl/p2-project/p2backendv3/-/merge_requests/21" TargetMode="External"/><Relationship Id="rId366" Type="http://schemas.openxmlformats.org/officeDocument/2006/relationships/hyperlink" Target="https://gitlab-01.itx.pl/p2-project/p2backendv3/-/merge_requests/118" TargetMode="External"/><Relationship Id="rId573" Type="http://schemas.openxmlformats.org/officeDocument/2006/relationships/hyperlink" Target="https://tangramcare.atlassian.net/browse/PP-959" TargetMode="External"/><Relationship Id="rId780" Type="http://schemas.openxmlformats.org/officeDocument/2006/relationships/hyperlink" Target="https://drive.google.com/drive/folders/1u-zfASnjaRzw_YGbCUXePuphaVDr8h_G?usp=sharing" TargetMode="External"/><Relationship Id="rId226" Type="http://schemas.openxmlformats.org/officeDocument/2006/relationships/hyperlink" Target="https://tangramcare.atlassian.net/browse/PP-387" TargetMode="External"/><Relationship Id="rId433" Type="http://schemas.openxmlformats.org/officeDocument/2006/relationships/hyperlink" Target="http://errors.py/" TargetMode="External"/><Relationship Id="rId640" Type="http://schemas.openxmlformats.org/officeDocument/2006/relationships/hyperlink" Target="https://tangramcare.atlassian.net/browse/PP-588" TargetMode="External"/><Relationship Id="rId738" Type="http://schemas.openxmlformats.org/officeDocument/2006/relationships/hyperlink" Target="https://tangramcare.atlassian.net/browse/PP-360" TargetMode="External"/><Relationship Id="rId74" Type="http://schemas.openxmlformats.org/officeDocument/2006/relationships/hyperlink" Target="https://gitlab-01.itx.pl/p2-project/p2backendv3/-/merge_requests/373" TargetMode="External"/><Relationship Id="rId377" Type="http://schemas.openxmlformats.org/officeDocument/2006/relationships/hyperlink" Target="https://docs.google.com/document/d/1D0NI_xjwe2gH746tyVIAHONYWBHTVIAVIno9TRVK5I4/edit?ts=6053508a" TargetMode="External"/><Relationship Id="rId500" Type="http://schemas.openxmlformats.org/officeDocument/2006/relationships/hyperlink" Target="https://docs.google.com/document/d/1D0NI_xjwe2gH746tyVIAHONYWBHTVIAVIno9TRVK5I4/edit" TargetMode="External"/><Relationship Id="rId584" Type="http://schemas.openxmlformats.org/officeDocument/2006/relationships/hyperlink" Target="https://gitlab-01.itx.pl/p2-project/p2backendv3/-/merge_requests/206" TargetMode="External"/><Relationship Id="rId805" Type="http://schemas.openxmlformats.org/officeDocument/2006/relationships/hyperlink" Target="https://tangramcare.atlassian.net/browse/PP-1656" TargetMode="External"/><Relationship Id="rId5" Type="http://schemas.openxmlformats.org/officeDocument/2006/relationships/hyperlink" Target="https://tangramcare.atlassian.net/browse/PP-228" TargetMode="External"/><Relationship Id="rId237" Type="http://schemas.openxmlformats.org/officeDocument/2006/relationships/hyperlink" Target="https://tangramcare.atlassian.net/browse/PP-392" TargetMode="External"/><Relationship Id="rId791" Type="http://schemas.openxmlformats.org/officeDocument/2006/relationships/hyperlink" Target="https://gitlab-01.itx.pl/p2-project/p2backendv3/-/merge_requests/404" TargetMode="External"/><Relationship Id="rId444" Type="http://schemas.openxmlformats.org/officeDocument/2006/relationships/hyperlink" Target="https://gitlab-01.itx.pl/p2-project/p2backendv3/-/merge_requests/128" TargetMode="External"/><Relationship Id="rId651" Type="http://schemas.openxmlformats.org/officeDocument/2006/relationships/hyperlink" Target="https://gitlab-01.itx.pl/p2-project/p2backendv3/-/merge_requests/203" TargetMode="External"/><Relationship Id="rId749" Type="http://schemas.openxmlformats.org/officeDocument/2006/relationships/hyperlink" Target="https://gitlab-01.itx.pl/p2-project/p2backendv3/-/merge_requests/2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lab-01.itx.pl/p2-project/p2backendv3/-/merge_requests/157" TargetMode="External"/><Relationship Id="rId18" Type="http://schemas.openxmlformats.org/officeDocument/2006/relationships/hyperlink" Target="https://gitlab-01.itx.pl/p2-project/p2backendv3/-/merge_requests/165" TargetMode="External"/><Relationship Id="rId26" Type="http://schemas.openxmlformats.org/officeDocument/2006/relationships/hyperlink" Target="https://tangramcare.atlassian.net/browse/PP-1291" TargetMode="External"/><Relationship Id="rId39" Type="http://schemas.openxmlformats.org/officeDocument/2006/relationships/hyperlink" Target="https://tangramcare.atlassian.net/browse/PP-1355" TargetMode="External"/><Relationship Id="rId21" Type="http://schemas.openxmlformats.org/officeDocument/2006/relationships/hyperlink" Target="https://tangramcare.atlassian.net/browse/PP-1316" TargetMode="External"/><Relationship Id="rId34" Type="http://schemas.openxmlformats.org/officeDocument/2006/relationships/hyperlink" Target="https://tangramcare.atlassian.net/browse/PP-617" TargetMode="External"/><Relationship Id="rId42" Type="http://schemas.openxmlformats.org/officeDocument/2006/relationships/hyperlink" Target="https://tangramcare.atlassian.net/browse/PP-1361" TargetMode="External"/><Relationship Id="rId47" Type="http://schemas.openxmlformats.org/officeDocument/2006/relationships/hyperlink" Target="https://tangramcare.atlassian.net/browse/PP-1367" TargetMode="External"/><Relationship Id="rId50" Type="http://schemas.openxmlformats.org/officeDocument/2006/relationships/hyperlink" Target="https://tangramcare.atlassian.net/browse/PP-1391" TargetMode="External"/><Relationship Id="rId55" Type="http://schemas.openxmlformats.org/officeDocument/2006/relationships/hyperlink" Target="https://tangramcare.atlassian.net/browse/PP-1413" TargetMode="External"/><Relationship Id="rId63" Type="http://schemas.openxmlformats.org/officeDocument/2006/relationships/hyperlink" Target="https://tangramcare.atlassian.net/browse/PP-1499" TargetMode="External"/><Relationship Id="rId7" Type="http://schemas.openxmlformats.org/officeDocument/2006/relationships/hyperlink" Target="https://tangramcare.atlassian.net/browse/PP-1003" TargetMode="External"/><Relationship Id="rId2" Type="http://schemas.openxmlformats.org/officeDocument/2006/relationships/hyperlink" Target="https://tangramcare.atlassian.net/browse/PP-616" TargetMode="External"/><Relationship Id="rId16" Type="http://schemas.openxmlformats.org/officeDocument/2006/relationships/hyperlink" Target="https://gitlab-01.itx.pl/p2-project/p2backendv3/-/merge_requests/160" TargetMode="External"/><Relationship Id="rId20" Type="http://schemas.openxmlformats.org/officeDocument/2006/relationships/hyperlink" Target="https://tangramcare.atlassian.net/browse/PP-1317" TargetMode="External"/><Relationship Id="rId29" Type="http://schemas.openxmlformats.org/officeDocument/2006/relationships/hyperlink" Target="https://gitlab-01.itx.pl/p2-project/p2backendv3/-/merge_requests/136" TargetMode="External"/><Relationship Id="rId41" Type="http://schemas.openxmlformats.org/officeDocument/2006/relationships/hyperlink" Target="https://tangramcare.atlassian.net/browse/PP-1359" TargetMode="External"/><Relationship Id="rId54" Type="http://schemas.openxmlformats.org/officeDocument/2006/relationships/hyperlink" Target="https://tangramcare.atlassian.net/browse/PP-1412" TargetMode="External"/><Relationship Id="rId62" Type="http://schemas.openxmlformats.org/officeDocument/2006/relationships/hyperlink" Target="https://tangramcare.atlassian.net/browse/PP-1501" TargetMode="External"/><Relationship Id="rId1" Type="http://schemas.openxmlformats.org/officeDocument/2006/relationships/hyperlink" Target="https://gitlab-01.itx.pl/p2-project/p2backendv3/-/merge_requests/28" TargetMode="External"/><Relationship Id="rId6" Type="http://schemas.openxmlformats.org/officeDocument/2006/relationships/hyperlink" Target="https://tangramcare.atlassian.net/browse/PP-1002" TargetMode="External"/><Relationship Id="rId11" Type="http://schemas.openxmlformats.org/officeDocument/2006/relationships/hyperlink" Target="https://gitlab-01.itx.pl/p2-project/p2backendv3/-/merge_requests/138" TargetMode="External"/><Relationship Id="rId24" Type="http://schemas.openxmlformats.org/officeDocument/2006/relationships/hyperlink" Target="https://tangramcare.atlassian.net/browse/PP-1312" TargetMode="External"/><Relationship Id="rId32" Type="http://schemas.openxmlformats.org/officeDocument/2006/relationships/hyperlink" Target="https://tangramcare.atlassian.net/browse/PP-696" TargetMode="External"/><Relationship Id="rId37" Type="http://schemas.openxmlformats.org/officeDocument/2006/relationships/hyperlink" Target="https://tangramcare.atlassian.net/browse/PP-1000" TargetMode="External"/><Relationship Id="rId40" Type="http://schemas.openxmlformats.org/officeDocument/2006/relationships/hyperlink" Target="https://tangramcare.atlassian.net/browse/PP-1356" TargetMode="External"/><Relationship Id="rId45" Type="http://schemas.openxmlformats.org/officeDocument/2006/relationships/hyperlink" Target="https://tangramcare.atlassian.net/browse/PP-1365" TargetMode="External"/><Relationship Id="rId53" Type="http://schemas.openxmlformats.org/officeDocument/2006/relationships/hyperlink" Target="https://tangramcare.atlassian.net/browse/PP-1410" TargetMode="External"/><Relationship Id="rId58" Type="http://schemas.openxmlformats.org/officeDocument/2006/relationships/hyperlink" Target="https://tangramcare.atlassian.net/browse/PP-1420" TargetMode="External"/><Relationship Id="rId5" Type="http://schemas.openxmlformats.org/officeDocument/2006/relationships/hyperlink" Target="https://gitlab-01.itx.pl/p2-project/p2backendv3/-/merge_requests/112" TargetMode="External"/><Relationship Id="rId15" Type="http://schemas.openxmlformats.org/officeDocument/2006/relationships/hyperlink" Target="https://tangramcare.atlassian.net/browse/PP-1304" TargetMode="External"/><Relationship Id="rId23" Type="http://schemas.openxmlformats.org/officeDocument/2006/relationships/hyperlink" Target="https://tangramcare.atlassian.net/browse/PP-1313" TargetMode="External"/><Relationship Id="rId28" Type="http://schemas.openxmlformats.org/officeDocument/2006/relationships/hyperlink" Target="https://tangramcare.atlassian.net/browse/PP-1037" TargetMode="External"/><Relationship Id="rId36" Type="http://schemas.openxmlformats.org/officeDocument/2006/relationships/hyperlink" Target="https://tangramcare.atlassian.net/browse/PP-1388" TargetMode="External"/><Relationship Id="rId49" Type="http://schemas.openxmlformats.org/officeDocument/2006/relationships/hyperlink" Target="https://tangramcare.atlassian.net/browse/PP-1386" TargetMode="External"/><Relationship Id="rId57" Type="http://schemas.openxmlformats.org/officeDocument/2006/relationships/hyperlink" Target="https://tangramcare.atlassian.net/browse/PP-1419" TargetMode="External"/><Relationship Id="rId61" Type="http://schemas.openxmlformats.org/officeDocument/2006/relationships/hyperlink" Target="https://tangramcare.atlassian.net/browse/PP-1500" TargetMode="External"/><Relationship Id="rId10" Type="http://schemas.openxmlformats.org/officeDocument/2006/relationships/hyperlink" Target="https://tangramcare.atlassian.net/browse/PP-1004" TargetMode="External"/><Relationship Id="rId19" Type="http://schemas.openxmlformats.org/officeDocument/2006/relationships/hyperlink" Target="https://tangramcare.atlassian.net/browse/PP-1320" TargetMode="External"/><Relationship Id="rId31" Type="http://schemas.openxmlformats.org/officeDocument/2006/relationships/hyperlink" Target="https://tangramcare.atlassian.net/browse/PP-938" TargetMode="External"/><Relationship Id="rId44" Type="http://schemas.openxmlformats.org/officeDocument/2006/relationships/hyperlink" Target="https://tangramcare.atlassian.net/browse/PP-1364" TargetMode="External"/><Relationship Id="rId52" Type="http://schemas.openxmlformats.org/officeDocument/2006/relationships/hyperlink" Target="https://tangramcare.atlassian.net/browse/PP-1404" TargetMode="External"/><Relationship Id="rId60" Type="http://schemas.openxmlformats.org/officeDocument/2006/relationships/hyperlink" Target="https://tangramcare.atlassian.net/browse/PP-1498" TargetMode="External"/><Relationship Id="rId4" Type="http://schemas.openxmlformats.org/officeDocument/2006/relationships/hyperlink" Target="https://tangramcare.atlassian.net/browse/PP-622" TargetMode="External"/><Relationship Id="rId9" Type="http://schemas.openxmlformats.org/officeDocument/2006/relationships/hyperlink" Target="https://gitlab-01.itx.pl/p2-project/p2backendv3/-/merge_requests/144" TargetMode="External"/><Relationship Id="rId14" Type="http://schemas.openxmlformats.org/officeDocument/2006/relationships/hyperlink" Target="https://tangramcare.atlassian.net/browse/PP-1303" TargetMode="External"/><Relationship Id="rId22" Type="http://schemas.openxmlformats.org/officeDocument/2006/relationships/hyperlink" Target="https://tangramcare.atlassian.net/browse/PP-1314" TargetMode="External"/><Relationship Id="rId27" Type="http://schemas.openxmlformats.org/officeDocument/2006/relationships/hyperlink" Target="https://tangramcare.atlassian.net/browse/PP-1283" TargetMode="External"/><Relationship Id="rId30" Type="http://schemas.openxmlformats.org/officeDocument/2006/relationships/hyperlink" Target="https://tangramcare.atlassian.net/browse/PP-1005" TargetMode="External"/><Relationship Id="rId35" Type="http://schemas.openxmlformats.org/officeDocument/2006/relationships/hyperlink" Target="https://tangramcare.atlassian.net/browse/PP-1353" TargetMode="External"/><Relationship Id="rId43" Type="http://schemas.openxmlformats.org/officeDocument/2006/relationships/hyperlink" Target="https://tangramcare.atlassian.net/browse/PP-1363" TargetMode="External"/><Relationship Id="rId48" Type="http://schemas.openxmlformats.org/officeDocument/2006/relationships/hyperlink" Target="https://tangramcare.atlassian.net/browse/PP-1368" TargetMode="External"/><Relationship Id="rId56" Type="http://schemas.openxmlformats.org/officeDocument/2006/relationships/hyperlink" Target="https://tangramcare.atlassian.net/browse/PP-1418" TargetMode="External"/><Relationship Id="rId8" Type="http://schemas.openxmlformats.org/officeDocument/2006/relationships/hyperlink" Target="https://tangramcare.atlassian.net/browse/PP-1038" TargetMode="External"/><Relationship Id="rId51" Type="http://schemas.openxmlformats.org/officeDocument/2006/relationships/hyperlink" Target="https://gitlab-01.itx.pl/p2-project/p2backendv3/-/merge_requests/279" TargetMode="External"/><Relationship Id="rId3" Type="http://schemas.openxmlformats.org/officeDocument/2006/relationships/hyperlink" Target="https://gitlab-01.itx.pl/p2-project/p2backendv3/-/merge_requests/100" TargetMode="External"/><Relationship Id="rId12" Type="http://schemas.openxmlformats.org/officeDocument/2006/relationships/hyperlink" Target="https://tangramcare.atlassian.net/browse/PP-1293" TargetMode="External"/><Relationship Id="rId17" Type="http://schemas.openxmlformats.org/officeDocument/2006/relationships/hyperlink" Target="https://tangramcare.atlassian.net/browse/PP-1305" TargetMode="External"/><Relationship Id="rId25" Type="http://schemas.openxmlformats.org/officeDocument/2006/relationships/hyperlink" Target="https://tangramcare.atlassian.net/browse/PP-1292" TargetMode="External"/><Relationship Id="rId33" Type="http://schemas.openxmlformats.org/officeDocument/2006/relationships/hyperlink" Target="https://tangramcare.atlassian.net/browse/PP-686" TargetMode="External"/><Relationship Id="rId38" Type="http://schemas.openxmlformats.org/officeDocument/2006/relationships/hyperlink" Target="https://tangramcare.atlassian.net/browse/PP-1352" TargetMode="External"/><Relationship Id="rId46" Type="http://schemas.openxmlformats.org/officeDocument/2006/relationships/hyperlink" Target="https://tangramcare.atlassian.net/browse/PP-1366" TargetMode="External"/><Relationship Id="rId59" Type="http://schemas.openxmlformats.org/officeDocument/2006/relationships/hyperlink" Target="https://tangramcare.atlassian.net/browse/PP-145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workbookViewId="0"/>
  </sheetViews>
  <sheetFormatPr defaultColWidth="14.42578125" defaultRowHeight="15" customHeight="1"/>
  <cols>
    <col min="1" max="1" width="53.42578125" customWidth="1"/>
    <col min="2" max="2" width="36.140625" customWidth="1"/>
    <col min="3" max="3" width="8.7109375" customWidth="1"/>
    <col min="4" max="4" width="18.5703125" customWidth="1"/>
    <col min="5" max="26" width="8.7109375" customWidth="1"/>
  </cols>
  <sheetData>
    <row r="1" spans="1:26" ht="12.75" customHeight="1">
      <c r="A1" s="1"/>
      <c r="D1" s="2"/>
    </row>
    <row r="2" spans="1:26" ht="12.75" customHeight="1">
      <c r="A2" s="3" t="s">
        <v>0</v>
      </c>
      <c r="B2" s="4" t="s">
        <v>1</v>
      </c>
      <c r="D2" s="2"/>
    </row>
    <row r="3" spans="1:26" ht="12.75" customHeight="1">
      <c r="A3" s="1"/>
      <c r="D3" s="2"/>
    </row>
    <row r="4" spans="1:26" ht="12.75" customHeight="1">
      <c r="A4" s="3" t="s">
        <v>2</v>
      </c>
      <c r="B4" s="4" t="s">
        <v>3</v>
      </c>
      <c r="D4" s="2"/>
    </row>
    <row r="5" spans="1:26" ht="12.75" customHeight="1">
      <c r="A5" s="1"/>
      <c r="D5" s="2"/>
    </row>
    <row r="6" spans="1:26" ht="12.75" customHeight="1">
      <c r="A6" s="3" t="s">
        <v>4</v>
      </c>
      <c r="B6" s="5" t="s">
        <v>5</v>
      </c>
      <c r="D6" s="2"/>
    </row>
    <row r="7" spans="1:26" ht="12.75" customHeight="1">
      <c r="A7" s="1"/>
      <c r="D7" s="2"/>
    </row>
    <row r="8" spans="1:26" ht="12.75" customHeight="1">
      <c r="A8" s="3" t="s">
        <v>6</v>
      </c>
      <c r="B8" s="6">
        <f>COUNTA(Tasks!B5:B5237)</f>
        <v>361</v>
      </c>
      <c r="D8" s="2"/>
    </row>
    <row r="9" spans="1:26" ht="12.75" customHeight="1">
      <c r="A9" s="1"/>
      <c r="D9" s="2"/>
    </row>
    <row r="10" spans="1:26" ht="12.75" customHeight="1">
      <c r="A10" s="3" t="s">
        <v>7</v>
      </c>
      <c r="B10" s="1">
        <f>COUNTA(Bugs!B3:B4999)</f>
        <v>54</v>
      </c>
      <c r="D10" s="2"/>
    </row>
    <row r="11" spans="1:26" ht="12.75" customHeight="1">
      <c r="A11" s="3"/>
      <c r="B11" s="1"/>
      <c r="C11" s="1"/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8"/>
      <c r="B12" s="1"/>
      <c r="C12" s="1"/>
      <c r="D12" s="9" t="s">
        <v>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0" t="s">
        <v>9</v>
      </c>
      <c r="B13" s="11">
        <f>SUM(Tasks!H2:H996)</f>
        <v>2322</v>
      </c>
      <c r="C13" s="12"/>
      <c r="D13" s="13">
        <f ca="1">'Planned availability'!O13</f>
        <v>3085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4" t="s">
        <v>10</v>
      </c>
      <c r="B14" s="11" t="e">
        <f>SUM(Tasks!X2:X996)</f>
        <v>#REF!</v>
      </c>
      <c r="C14" s="12"/>
      <c r="D14" s="13" t="e">
        <f ca="1">'Planned availability'!O14</f>
        <v>#REF!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5" t="s">
        <v>11</v>
      </c>
      <c r="B15" s="11">
        <f>SUM(Tasks!L2:L996)</f>
        <v>2246.786666666666</v>
      </c>
      <c r="C15" s="12"/>
      <c r="D15" s="13">
        <f ca="1">'Planned availability'!O15</f>
        <v>2808.3719999999989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5" t="s">
        <v>12</v>
      </c>
      <c r="B16" s="16" t="e">
        <f>B13-B14</f>
        <v>#REF!</v>
      </c>
      <c r="C16" s="17"/>
      <c r="D16" s="13" t="e">
        <f ca="1">'Planned availability'!O16</f>
        <v>#REF!</v>
      </c>
    </row>
    <row r="17" spans="1:6" ht="12.75" customHeight="1">
      <c r="A17" s="18" t="s">
        <v>13</v>
      </c>
      <c r="B17" s="16"/>
      <c r="C17" s="17"/>
      <c r="D17" s="13">
        <f ca="1">'Planned availability'!O17</f>
        <v>0</v>
      </c>
    </row>
    <row r="18" spans="1:6" ht="12.75" customHeight="1">
      <c r="A18" s="15" t="s">
        <v>14</v>
      </c>
      <c r="B18" s="16" t="e">
        <f t="shared" ref="B18:B19" si="0">B14/B13*100</f>
        <v>#REF!</v>
      </c>
      <c r="C18" s="17"/>
      <c r="D18" s="13" t="e">
        <f ca="1">'Planned availability'!O18</f>
        <v>#REF!</v>
      </c>
    </row>
    <row r="19" spans="1:6" ht="12.75" customHeight="1">
      <c r="A19" s="19" t="s">
        <v>15</v>
      </c>
      <c r="B19" s="16" t="e">
        <f t="shared" si="0"/>
        <v>#REF!</v>
      </c>
      <c r="C19" s="17"/>
      <c r="D19" s="13" t="e">
        <f ca="1">'Planned availability'!O19</f>
        <v>#REF!</v>
      </c>
      <c r="F19" s="20" t="s">
        <v>16</v>
      </c>
    </row>
    <row r="20" spans="1:6" ht="12.75" customHeight="1">
      <c r="D20" s="9"/>
    </row>
    <row r="21" spans="1:6" ht="12.75" customHeight="1">
      <c r="A21" s="21" t="s">
        <v>17</v>
      </c>
      <c r="B21" s="22" t="s">
        <v>18</v>
      </c>
      <c r="D21" s="2"/>
    </row>
    <row r="22" spans="1:6" ht="12.75" customHeight="1">
      <c r="A22" s="21" t="s">
        <v>19</v>
      </c>
      <c r="B22" s="23">
        <v>0</v>
      </c>
      <c r="D22" s="2"/>
    </row>
    <row r="23" spans="1:6" ht="12.75" customHeight="1">
      <c r="A23" s="1"/>
      <c r="D23" s="2"/>
    </row>
    <row r="24" spans="1:6" ht="12.75" customHeight="1">
      <c r="A24" s="1"/>
      <c r="D24" s="2"/>
    </row>
    <row r="25" spans="1:6" ht="12.75" customHeight="1">
      <c r="A25" s="1"/>
      <c r="D25" s="2"/>
    </row>
    <row r="26" spans="1:6" ht="12.75" customHeight="1">
      <c r="A26" s="1"/>
      <c r="D26" s="2"/>
    </row>
    <row r="27" spans="1:6" ht="12.75" customHeight="1">
      <c r="A27" s="1"/>
      <c r="D27" s="2"/>
    </row>
    <row r="28" spans="1:6" ht="12.75" customHeight="1">
      <c r="A28" s="1"/>
      <c r="D28" s="2"/>
    </row>
    <row r="29" spans="1:6" ht="12.75" customHeight="1">
      <c r="A29" s="1"/>
      <c r="D29" s="2"/>
    </row>
    <row r="30" spans="1:6" ht="12.75" customHeight="1">
      <c r="A30" s="1"/>
      <c r="D30" s="2"/>
    </row>
    <row r="31" spans="1:6" ht="12.75" customHeight="1">
      <c r="A31" s="1"/>
      <c r="D31" s="2"/>
    </row>
    <row r="32" spans="1:6" ht="12.75" customHeight="1">
      <c r="A32" s="1"/>
      <c r="D32" s="2"/>
    </row>
    <row r="33" spans="1:4" ht="12.75" customHeight="1">
      <c r="A33" s="1"/>
      <c r="D33" s="2"/>
    </row>
    <row r="34" spans="1:4" ht="12.75" customHeight="1">
      <c r="A34" s="1"/>
      <c r="D34" s="2"/>
    </row>
    <row r="35" spans="1:4" ht="12.75" customHeight="1">
      <c r="A35" s="1"/>
      <c r="D35" s="2"/>
    </row>
    <row r="36" spans="1:4" ht="12.75" customHeight="1">
      <c r="A36" s="1"/>
      <c r="D36" s="2"/>
    </row>
    <row r="37" spans="1:4" ht="12.75" customHeight="1">
      <c r="A37" s="1"/>
      <c r="D37" s="2"/>
    </row>
    <row r="38" spans="1:4" ht="12.75" customHeight="1">
      <c r="A38" s="1"/>
      <c r="D38" s="2"/>
    </row>
    <row r="39" spans="1:4" ht="12.75" customHeight="1">
      <c r="A39" s="1"/>
      <c r="D39" s="2"/>
    </row>
    <row r="40" spans="1:4" ht="12.75" customHeight="1">
      <c r="A40" s="1"/>
      <c r="D40" s="2"/>
    </row>
    <row r="41" spans="1:4" ht="12.75" customHeight="1">
      <c r="A41" s="1"/>
      <c r="D41" s="2"/>
    </row>
    <row r="42" spans="1:4" ht="12.75" customHeight="1">
      <c r="A42" s="1"/>
      <c r="D42" s="2"/>
    </row>
    <row r="43" spans="1:4" ht="12.75" customHeight="1">
      <c r="A43" s="1"/>
      <c r="D43" s="2"/>
    </row>
    <row r="44" spans="1:4" ht="12.75" customHeight="1">
      <c r="A44" s="1"/>
      <c r="D44" s="2"/>
    </row>
    <row r="45" spans="1:4" ht="12.75" customHeight="1">
      <c r="A45" s="1"/>
      <c r="D45" s="2"/>
    </row>
    <row r="46" spans="1:4" ht="12.75" customHeight="1">
      <c r="A46" s="1"/>
      <c r="D46" s="2"/>
    </row>
    <row r="47" spans="1:4" ht="12.75" customHeight="1">
      <c r="A47" s="1"/>
      <c r="D47" s="2"/>
    </row>
    <row r="48" spans="1:4" ht="12.75" customHeight="1">
      <c r="A48" s="1"/>
      <c r="D48" s="2"/>
    </row>
    <row r="49" spans="1:4" ht="12.75" customHeight="1">
      <c r="A49" s="1"/>
      <c r="D49" s="2"/>
    </row>
    <row r="50" spans="1:4" ht="12.75" customHeight="1">
      <c r="A50" s="1"/>
      <c r="D50" s="2"/>
    </row>
    <row r="51" spans="1:4" ht="12.75" customHeight="1">
      <c r="A51" s="1"/>
      <c r="D51" s="2"/>
    </row>
    <row r="52" spans="1:4" ht="12.75" customHeight="1">
      <c r="A52" s="1"/>
      <c r="D52" s="2"/>
    </row>
    <row r="53" spans="1:4" ht="12.75" customHeight="1">
      <c r="A53" s="1"/>
      <c r="D53" s="2"/>
    </row>
    <row r="54" spans="1:4" ht="12.75" customHeight="1">
      <c r="A54" s="1"/>
      <c r="D54" s="2"/>
    </row>
    <row r="55" spans="1:4" ht="12.75" customHeight="1">
      <c r="A55" s="1"/>
      <c r="D55" s="2"/>
    </row>
    <row r="56" spans="1:4" ht="12.75" customHeight="1">
      <c r="A56" s="1"/>
      <c r="D56" s="2"/>
    </row>
    <row r="57" spans="1:4" ht="12.75" customHeight="1">
      <c r="A57" s="1"/>
      <c r="D57" s="2"/>
    </row>
    <row r="58" spans="1:4" ht="12.75" customHeight="1">
      <c r="A58" s="1"/>
      <c r="D58" s="2"/>
    </row>
    <row r="59" spans="1:4" ht="12.75" customHeight="1">
      <c r="A59" s="1"/>
      <c r="D59" s="2"/>
    </row>
    <row r="60" spans="1:4" ht="12.75" customHeight="1">
      <c r="A60" s="1"/>
      <c r="D60" s="2"/>
    </row>
    <row r="61" spans="1:4" ht="12.75" customHeight="1">
      <c r="A61" s="1"/>
      <c r="D61" s="2"/>
    </row>
    <row r="62" spans="1:4" ht="12.75" customHeight="1">
      <c r="A62" s="1"/>
      <c r="D62" s="2"/>
    </row>
    <row r="63" spans="1:4" ht="12.75" customHeight="1">
      <c r="A63" s="1"/>
      <c r="D63" s="2"/>
    </row>
    <row r="64" spans="1:4" ht="12.75" customHeight="1">
      <c r="A64" s="1"/>
      <c r="D64" s="2"/>
    </row>
    <row r="65" spans="1:4" ht="12.75" customHeight="1">
      <c r="A65" s="1"/>
      <c r="D65" s="2"/>
    </row>
    <row r="66" spans="1:4" ht="12.75" customHeight="1">
      <c r="A66" s="1"/>
      <c r="D66" s="2"/>
    </row>
    <row r="67" spans="1:4" ht="12.75" customHeight="1">
      <c r="A67" s="1"/>
      <c r="D67" s="2"/>
    </row>
    <row r="68" spans="1:4" ht="12.75" customHeight="1">
      <c r="A68" s="1"/>
      <c r="D68" s="2"/>
    </row>
    <row r="69" spans="1:4" ht="12.75" customHeight="1">
      <c r="A69" s="1"/>
      <c r="D69" s="2"/>
    </row>
    <row r="70" spans="1:4" ht="12.75" customHeight="1">
      <c r="A70" s="1"/>
      <c r="D70" s="2"/>
    </row>
    <row r="71" spans="1:4" ht="12.75" customHeight="1">
      <c r="A71" s="1"/>
      <c r="D71" s="2"/>
    </row>
    <row r="72" spans="1:4" ht="12.75" customHeight="1">
      <c r="A72" s="1"/>
      <c r="D72" s="2"/>
    </row>
    <row r="73" spans="1:4" ht="12.75" customHeight="1">
      <c r="A73" s="1"/>
      <c r="D73" s="2"/>
    </row>
    <row r="74" spans="1:4" ht="12.75" customHeight="1">
      <c r="A74" s="1"/>
      <c r="D74" s="2"/>
    </row>
    <row r="75" spans="1:4" ht="12.75" customHeight="1">
      <c r="A75" s="1"/>
      <c r="D75" s="2"/>
    </row>
    <row r="76" spans="1:4" ht="12.75" customHeight="1">
      <c r="A76" s="1"/>
      <c r="D76" s="2"/>
    </row>
    <row r="77" spans="1:4" ht="12.75" customHeight="1">
      <c r="A77" s="1"/>
      <c r="D77" s="2"/>
    </row>
    <row r="78" spans="1:4" ht="12.75" customHeight="1">
      <c r="A78" s="1"/>
      <c r="D78" s="2"/>
    </row>
    <row r="79" spans="1:4" ht="12.75" customHeight="1">
      <c r="A79" s="1"/>
      <c r="D79" s="2"/>
    </row>
    <row r="80" spans="1:4" ht="12.75" customHeight="1">
      <c r="A80" s="1"/>
      <c r="D80" s="2"/>
    </row>
    <row r="81" spans="1:4" ht="12.75" customHeight="1">
      <c r="A81" s="1"/>
      <c r="D81" s="2"/>
    </row>
    <row r="82" spans="1:4" ht="12.75" customHeight="1">
      <c r="A82" s="1"/>
      <c r="D82" s="2"/>
    </row>
    <row r="83" spans="1:4" ht="12.75" customHeight="1">
      <c r="A83" s="1"/>
      <c r="D83" s="2"/>
    </row>
    <row r="84" spans="1:4" ht="12.75" customHeight="1">
      <c r="A84" s="1"/>
      <c r="D84" s="2"/>
    </row>
    <row r="85" spans="1:4" ht="12.75" customHeight="1">
      <c r="A85" s="1"/>
      <c r="D85" s="2"/>
    </row>
    <row r="86" spans="1:4" ht="12.75" customHeight="1">
      <c r="A86" s="1"/>
      <c r="D86" s="2"/>
    </row>
    <row r="87" spans="1:4" ht="12.75" customHeight="1">
      <c r="A87" s="1"/>
      <c r="D87" s="2"/>
    </row>
    <row r="88" spans="1:4" ht="12.75" customHeight="1">
      <c r="A88" s="1"/>
      <c r="D88" s="2"/>
    </row>
    <row r="89" spans="1:4" ht="12.75" customHeight="1">
      <c r="A89" s="1"/>
      <c r="D89" s="2"/>
    </row>
    <row r="90" spans="1:4" ht="12.75" customHeight="1">
      <c r="A90" s="1"/>
      <c r="D90" s="2"/>
    </row>
    <row r="91" spans="1:4" ht="12.75" customHeight="1">
      <c r="A91" s="1"/>
      <c r="D91" s="2"/>
    </row>
    <row r="92" spans="1:4" ht="12.75" customHeight="1">
      <c r="A92" s="1"/>
      <c r="D92" s="2"/>
    </row>
    <row r="93" spans="1:4" ht="12.75" customHeight="1">
      <c r="A93" s="1"/>
      <c r="D93" s="2"/>
    </row>
    <row r="94" spans="1:4" ht="12.75" customHeight="1">
      <c r="A94" s="1"/>
      <c r="D94" s="2"/>
    </row>
    <row r="95" spans="1:4" ht="12.75" customHeight="1">
      <c r="A95" s="1"/>
      <c r="D95" s="2"/>
    </row>
    <row r="96" spans="1:4" ht="12.75" customHeight="1">
      <c r="A96" s="1"/>
      <c r="D96" s="2"/>
    </row>
    <row r="97" spans="1:4" ht="12.75" customHeight="1">
      <c r="A97" s="1"/>
      <c r="D97" s="2"/>
    </row>
    <row r="98" spans="1:4" ht="12.75" customHeight="1">
      <c r="A98" s="1"/>
      <c r="D98" s="2"/>
    </row>
    <row r="99" spans="1:4" ht="12.75" customHeight="1">
      <c r="A99" s="1"/>
      <c r="D99" s="2"/>
    </row>
    <row r="100" spans="1:4" ht="12.75" customHeight="1">
      <c r="A100" s="1"/>
      <c r="D100" s="2"/>
    </row>
    <row r="101" spans="1:4" ht="12.75" customHeight="1">
      <c r="A101" s="1"/>
      <c r="D101" s="2"/>
    </row>
    <row r="102" spans="1:4" ht="12.75" customHeight="1">
      <c r="A102" s="1"/>
      <c r="D102" s="2"/>
    </row>
    <row r="103" spans="1:4" ht="12.75" customHeight="1">
      <c r="A103" s="1"/>
      <c r="D103" s="2"/>
    </row>
    <row r="104" spans="1:4" ht="12.75" customHeight="1">
      <c r="A104" s="1"/>
      <c r="D104" s="2"/>
    </row>
    <row r="105" spans="1:4" ht="12.75" customHeight="1">
      <c r="A105" s="1"/>
      <c r="D105" s="2"/>
    </row>
    <row r="106" spans="1:4" ht="12.75" customHeight="1">
      <c r="A106" s="1"/>
      <c r="D106" s="2"/>
    </row>
    <row r="107" spans="1:4" ht="12.75" customHeight="1">
      <c r="A107" s="1"/>
      <c r="D107" s="2"/>
    </row>
    <row r="108" spans="1:4" ht="12.75" customHeight="1">
      <c r="A108" s="1"/>
      <c r="D108" s="2"/>
    </row>
    <row r="109" spans="1:4" ht="12.75" customHeight="1">
      <c r="A109" s="1"/>
      <c r="D109" s="2"/>
    </row>
    <row r="110" spans="1:4" ht="12.75" customHeight="1">
      <c r="A110" s="1"/>
      <c r="D110" s="2"/>
    </row>
    <row r="111" spans="1:4" ht="12.75" customHeight="1">
      <c r="A111" s="1"/>
      <c r="D111" s="2"/>
    </row>
    <row r="112" spans="1:4" ht="12.75" customHeight="1">
      <c r="A112" s="1"/>
      <c r="D112" s="2"/>
    </row>
    <row r="113" spans="1:4" ht="12.75" customHeight="1">
      <c r="A113" s="1"/>
      <c r="D113" s="2"/>
    </row>
    <row r="114" spans="1:4" ht="12.75" customHeight="1">
      <c r="A114" s="1"/>
      <c r="D114" s="2"/>
    </row>
    <row r="115" spans="1:4" ht="12.75" customHeight="1">
      <c r="A115" s="1"/>
      <c r="D115" s="2"/>
    </row>
    <row r="116" spans="1:4" ht="12.75" customHeight="1">
      <c r="A116" s="1"/>
      <c r="D116" s="2"/>
    </row>
    <row r="117" spans="1:4" ht="12.75" customHeight="1">
      <c r="A117" s="1"/>
      <c r="D117" s="2"/>
    </row>
    <row r="118" spans="1:4" ht="12.75" customHeight="1">
      <c r="A118" s="1"/>
      <c r="D118" s="2"/>
    </row>
    <row r="119" spans="1:4" ht="12.75" customHeight="1">
      <c r="A119" s="1"/>
      <c r="D119" s="2"/>
    </row>
    <row r="120" spans="1:4" ht="12.75" customHeight="1">
      <c r="A120" s="1"/>
      <c r="D120" s="2"/>
    </row>
    <row r="121" spans="1:4" ht="12.75" customHeight="1">
      <c r="A121" s="1"/>
      <c r="D121" s="2"/>
    </row>
    <row r="122" spans="1:4" ht="12.75" customHeight="1">
      <c r="A122" s="1"/>
      <c r="D122" s="2"/>
    </row>
    <row r="123" spans="1:4" ht="12.75" customHeight="1">
      <c r="A123" s="1"/>
      <c r="D123" s="2"/>
    </row>
    <row r="124" spans="1:4" ht="12.75" customHeight="1">
      <c r="A124" s="1"/>
      <c r="D124" s="2"/>
    </row>
    <row r="125" spans="1:4" ht="12.75" customHeight="1">
      <c r="A125" s="1"/>
      <c r="D125" s="2"/>
    </row>
    <row r="126" spans="1:4" ht="12.75" customHeight="1">
      <c r="A126" s="1"/>
      <c r="D126" s="2"/>
    </row>
    <row r="127" spans="1:4" ht="12.75" customHeight="1">
      <c r="A127" s="1"/>
      <c r="D127" s="2"/>
    </row>
    <row r="128" spans="1:4" ht="12.75" customHeight="1">
      <c r="A128" s="1"/>
      <c r="D128" s="2"/>
    </row>
    <row r="129" spans="1:4" ht="12.75" customHeight="1">
      <c r="A129" s="1"/>
      <c r="D129" s="2"/>
    </row>
    <row r="130" spans="1:4" ht="12.75" customHeight="1">
      <c r="A130" s="1"/>
      <c r="D130" s="2"/>
    </row>
    <row r="131" spans="1:4" ht="12.75" customHeight="1">
      <c r="A131" s="1"/>
      <c r="D131" s="2"/>
    </row>
    <row r="132" spans="1:4" ht="12.75" customHeight="1">
      <c r="A132" s="1"/>
      <c r="D132" s="2"/>
    </row>
    <row r="133" spans="1:4" ht="12.75" customHeight="1">
      <c r="A133" s="1"/>
      <c r="D133" s="2"/>
    </row>
    <row r="134" spans="1:4" ht="12.75" customHeight="1">
      <c r="A134" s="1"/>
      <c r="D134" s="2"/>
    </row>
    <row r="135" spans="1:4" ht="12.75" customHeight="1">
      <c r="A135" s="1"/>
      <c r="D135" s="2"/>
    </row>
    <row r="136" spans="1:4" ht="12.75" customHeight="1">
      <c r="A136" s="1"/>
      <c r="D136" s="2"/>
    </row>
    <row r="137" spans="1:4" ht="12.75" customHeight="1">
      <c r="A137" s="1"/>
      <c r="D137" s="2"/>
    </row>
    <row r="138" spans="1:4" ht="12.75" customHeight="1">
      <c r="A138" s="1"/>
      <c r="D138" s="2"/>
    </row>
    <row r="139" spans="1:4" ht="12.75" customHeight="1">
      <c r="A139" s="1"/>
      <c r="D139" s="2"/>
    </row>
    <row r="140" spans="1:4" ht="12.75" customHeight="1">
      <c r="A140" s="1"/>
      <c r="D140" s="2"/>
    </row>
    <row r="141" spans="1:4" ht="12.75" customHeight="1">
      <c r="A141" s="1"/>
      <c r="D141" s="2"/>
    </row>
    <row r="142" spans="1:4" ht="12.75" customHeight="1">
      <c r="A142" s="1"/>
      <c r="D142" s="2"/>
    </row>
    <row r="143" spans="1:4" ht="12.75" customHeight="1">
      <c r="A143" s="1"/>
      <c r="D143" s="2"/>
    </row>
    <row r="144" spans="1:4" ht="12.75" customHeight="1">
      <c r="A144" s="1"/>
      <c r="D144" s="2"/>
    </row>
    <row r="145" spans="1:4" ht="12.75" customHeight="1">
      <c r="A145" s="1"/>
      <c r="D145" s="2"/>
    </row>
    <row r="146" spans="1:4" ht="12.75" customHeight="1">
      <c r="A146" s="1"/>
      <c r="D146" s="2"/>
    </row>
    <row r="147" spans="1:4" ht="12.75" customHeight="1">
      <c r="A147" s="1"/>
      <c r="D147" s="2"/>
    </row>
    <row r="148" spans="1:4" ht="12.75" customHeight="1">
      <c r="A148" s="1"/>
      <c r="D148" s="2"/>
    </row>
    <row r="149" spans="1:4" ht="12.75" customHeight="1">
      <c r="A149" s="1"/>
      <c r="D149" s="2"/>
    </row>
    <row r="150" spans="1:4" ht="12.75" customHeight="1">
      <c r="A150" s="1"/>
      <c r="D150" s="2"/>
    </row>
    <row r="151" spans="1:4" ht="12.75" customHeight="1">
      <c r="A151" s="1"/>
      <c r="D151" s="2"/>
    </row>
    <row r="152" spans="1:4" ht="12.75" customHeight="1">
      <c r="A152" s="1"/>
      <c r="D152" s="2"/>
    </row>
    <row r="153" spans="1:4" ht="12.75" customHeight="1">
      <c r="A153" s="1"/>
      <c r="D153" s="2"/>
    </row>
    <row r="154" spans="1:4" ht="12.75" customHeight="1">
      <c r="A154" s="1"/>
      <c r="D154" s="2"/>
    </row>
    <row r="155" spans="1:4" ht="12.75" customHeight="1">
      <c r="A155" s="1"/>
      <c r="D155" s="2"/>
    </row>
    <row r="156" spans="1:4" ht="12.75" customHeight="1">
      <c r="A156" s="1"/>
      <c r="D156" s="2"/>
    </row>
    <row r="157" spans="1:4" ht="12.75" customHeight="1">
      <c r="A157" s="1"/>
      <c r="D157" s="2"/>
    </row>
    <row r="158" spans="1:4" ht="12.75" customHeight="1">
      <c r="A158" s="1"/>
      <c r="D158" s="2"/>
    </row>
    <row r="159" spans="1:4" ht="12.75" customHeight="1">
      <c r="A159" s="1"/>
      <c r="D159" s="2"/>
    </row>
    <row r="160" spans="1:4" ht="12.75" customHeight="1">
      <c r="A160" s="1"/>
      <c r="D160" s="2"/>
    </row>
    <row r="161" spans="1:4" ht="12.75" customHeight="1">
      <c r="A161" s="1"/>
      <c r="D161" s="2"/>
    </row>
    <row r="162" spans="1:4" ht="12.75" customHeight="1">
      <c r="A162" s="1"/>
      <c r="D162" s="2"/>
    </row>
    <row r="163" spans="1:4" ht="12.75" customHeight="1">
      <c r="A163" s="1"/>
      <c r="D163" s="2"/>
    </row>
    <row r="164" spans="1:4" ht="12.75" customHeight="1">
      <c r="A164" s="1"/>
      <c r="D164" s="2"/>
    </row>
    <row r="165" spans="1:4" ht="12.75" customHeight="1">
      <c r="A165" s="1"/>
      <c r="D165" s="2"/>
    </row>
    <row r="166" spans="1:4" ht="12.75" customHeight="1">
      <c r="A166" s="1"/>
      <c r="D166" s="2"/>
    </row>
    <row r="167" spans="1:4" ht="12.75" customHeight="1">
      <c r="A167" s="1"/>
      <c r="D167" s="2"/>
    </row>
    <row r="168" spans="1:4" ht="12.75" customHeight="1">
      <c r="A168" s="1"/>
      <c r="D168" s="2"/>
    </row>
    <row r="169" spans="1:4" ht="12.75" customHeight="1">
      <c r="A169" s="1"/>
      <c r="D169" s="2"/>
    </row>
    <row r="170" spans="1:4" ht="12.75" customHeight="1">
      <c r="A170" s="1"/>
      <c r="D170" s="2"/>
    </row>
    <row r="171" spans="1:4" ht="12.75" customHeight="1">
      <c r="A171" s="1"/>
      <c r="D171" s="2"/>
    </row>
    <row r="172" spans="1:4" ht="12.75" customHeight="1">
      <c r="A172" s="1"/>
      <c r="D172" s="2"/>
    </row>
    <row r="173" spans="1:4" ht="12.75" customHeight="1">
      <c r="A173" s="1"/>
      <c r="D173" s="2"/>
    </row>
    <row r="174" spans="1:4" ht="12.75" customHeight="1">
      <c r="A174" s="1"/>
      <c r="D174" s="2"/>
    </row>
    <row r="175" spans="1:4" ht="12.75" customHeight="1">
      <c r="A175" s="1"/>
      <c r="D175" s="2"/>
    </row>
    <row r="176" spans="1:4" ht="12.75" customHeight="1">
      <c r="A176" s="1"/>
      <c r="D176" s="2"/>
    </row>
    <row r="177" spans="1:4" ht="12.75" customHeight="1">
      <c r="A177" s="1"/>
      <c r="D177" s="2"/>
    </row>
    <row r="178" spans="1:4" ht="12.75" customHeight="1">
      <c r="A178" s="1"/>
      <c r="D178" s="2"/>
    </row>
    <row r="179" spans="1:4" ht="12.75" customHeight="1">
      <c r="A179" s="1"/>
      <c r="D179" s="2"/>
    </row>
    <row r="180" spans="1:4" ht="12.75" customHeight="1">
      <c r="A180" s="1"/>
      <c r="D180" s="2"/>
    </row>
    <row r="181" spans="1:4" ht="12.75" customHeight="1">
      <c r="A181" s="1"/>
      <c r="D181" s="2"/>
    </row>
    <row r="182" spans="1:4" ht="12.75" customHeight="1">
      <c r="A182" s="1"/>
      <c r="D182" s="2"/>
    </row>
    <row r="183" spans="1:4" ht="12.75" customHeight="1">
      <c r="A183" s="1"/>
      <c r="D183" s="2"/>
    </row>
    <row r="184" spans="1:4" ht="12.75" customHeight="1">
      <c r="A184" s="1"/>
      <c r="D184" s="2"/>
    </row>
    <row r="185" spans="1:4" ht="12.75" customHeight="1">
      <c r="A185" s="1"/>
      <c r="D185" s="2"/>
    </row>
    <row r="186" spans="1:4" ht="12.75" customHeight="1">
      <c r="A186" s="1"/>
      <c r="D186" s="2"/>
    </row>
    <row r="187" spans="1:4" ht="12.75" customHeight="1">
      <c r="A187" s="1"/>
      <c r="D187" s="2"/>
    </row>
    <row r="188" spans="1:4" ht="12.75" customHeight="1">
      <c r="A188" s="1"/>
      <c r="D188" s="2"/>
    </row>
    <row r="189" spans="1:4" ht="12.75" customHeight="1">
      <c r="A189" s="1"/>
      <c r="D189" s="2"/>
    </row>
    <row r="190" spans="1:4" ht="12.75" customHeight="1">
      <c r="A190" s="1"/>
      <c r="D190" s="2"/>
    </row>
    <row r="191" spans="1:4" ht="12.75" customHeight="1">
      <c r="A191" s="1"/>
      <c r="D191" s="2"/>
    </row>
    <row r="192" spans="1:4" ht="12.75" customHeight="1">
      <c r="A192" s="1"/>
      <c r="D192" s="2"/>
    </row>
    <row r="193" spans="1:4" ht="12.75" customHeight="1">
      <c r="A193" s="1"/>
      <c r="D193" s="2"/>
    </row>
    <row r="194" spans="1:4" ht="12.75" customHeight="1">
      <c r="A194" s="1"/>
      <c r="D194" s="2"/>
    </row>
    <row r="195" spans="1:4" ht="12.75" customHeight="1">
      <c r="A195" s="1"/>
      <c r="D195" s="2"/>
    </row>
    <row r="196" spans="1:4" ht="12.75" customHeight="1">
      <c r="A196" s="1"/>
      <c r="D196" s="2"/>
    </row>
    <row r="197" spans="1:4" ht="12.75" customHeight="1">
      <c r="A197" s="1"/>
      <c r="D197" s="2"/>
    </row>
    <row r="198" spans="1:4" ht="12.75" customHeight="1">
      <c r="A198" s="1"/>
      <c r="D198" s="2"/>
    </row>
    <row r="199" spans="1:4" ht="12.75" customHeight="1">
      <c r="A199" s="1"/>
      <c r="D199" s="2"/>
    </row>
    <row r="200" spans="1:4" ht="12.75" customHeight="1">
      <c r="A200" s="1"/>
      <c r="D200" s="2"/>
    </row>
    <row r="201" spans="1:4" ht="12.75" customHeight="1">
      <c r="A201" s="1"/>
      <c r="D201" s="2"/>
    </row>
    <row r="202" spans="1:4" ht="12.75" customHeight="1">
      <c r="A202" s="1"/>
      <c r="D202" s="2"/>
    </row>
    <row r="203" spans="1:4" ht="12.75" customHeight="1">
      <c r="A203" s="1"/>
      <c r="D203" s="2"/>
    </row>
    <row r="204" spans="1:4" ht="12.75" customHeight="1">
      <c r="A204" s="1"/>
      <c r="D204" s="2"/>
    </row>
    <row r="205" spans="1:4" ht="12.75" customHeight="1">
      <c r="A205" s="1"/>
      <c r="D205" s="2"/>
    </row>
    <row r="206" spans="1:4" ht="12.75" customHeight="1">
      <c r="A206" s="1"/>
      <c r="D206" s="2"/>
    </row>
    <row r="207" spans="1:4" ht="12.75" customHeight="1">
      <c r="A207" s="1"/>
      <c r="D207" s="2"/>
    </row>
    <row r="208" spans="1:4" ht="12.75" customHeight="1">
      <c r="A208" s="1"/>
      <c r="D208" s="2"/>
    </row>
    <row r="209" spans="1:4" ht="12.75" customHeight="1">
      <c r="A209" s="1"/>
      <c r="D209" s="2"/>
    </row>
    <row r="210" spans="1:4" ht="12.75" customHeight="1">
      <c r="A210" s="1"/>
      <c r="D210" s="2"/>
    </row>
    <row r="211" spans="1:4" ht="12.75" customHeight="1">
      <c r="A211" s="1"/>
      <c r="D211" s="2"/>
    </row>
    <row r="212" spans="1:4" ht="12.75" customHeight="1">
      <c r="A212" s="1"/>
      <c r="D212" s="2"/>
    </row>
    <row r="213" spans="1:4" ht="12.75" customHeight="1">
      <c r="A213" s="1"/>
      <c r="D213" s="2"/>
    </row>
    <row r="214" spans="1:4" ht="12.75" customHeight="1">
      <c r="A214" s="1"/>
      <c r="D214" s="2"/>
    </row>
    <row r="215" spans="1:4" ht="12.75" customHeight="1">
      <c r="A215" s="1"/>
      <c r="D215" s="2"/>
    </row>
    <row r="216" spans="1:4" ht="12.75" customHeight="1">
      <c r="A216" s="1"/>
      <c r="D216" s="2"/>
    </row>
    <row r="217" spans="1:4" ht="12.75" customHeight="1">
      <c r="A217" s="1"/>
      <c r="D217" s="2"/>
    </row>
    <row r="218" spans="1:4" ht="12.75" customHeight="1">
      <c r="A218" s="1"/>
      <c r="D218" s="2"/>
    </row>
    <row r="219" spans="1:4" ht="12.75" customHeight="1">
      <c r="A219" s="1"/>
      <c r="D219" s="2"/>
    </row>
    <row r="220" spans="1:4" ht="12.75" customHeight="1">
      <c r="A220" s="1"/>
      <c r="D220" s="2"/>
    </row>
    <row r="221" spans="1:4" ht="12.75" customHeight="1">
      <c r="A221" s="1"/>
      <c r="D221" s="2"/>
    </row>
    <row r="222" spans="1:4" ht="12.75" customHeight="1">
      <c r="A222" s="1"/>
      <c r="D222" s="2"/>
    </row>
    <row r="223" spans="1:4" ht="12.75" customHeight="1">
      <c r="A223" s="1"/>
      <c r="D223" s="2"/>
    </row>
    <row r="224" spans="1:4" ht="12.75" customHeight="1">
      <c r="A224" s="1"/>
      <c r="D224" s="2"/>
    </row>
    <row r="225" spans="1:4" ht="12.75" customHeight="1">
      <c r="A225" s="1"/>
      <c r="D225" s="2"/>
    </row>
    <row r="226" spans="1:4" ht="12.75" customHeight="1">
      <c r="A226" s="1"/>
      <c r="D226" s="2"/>
    </row>
    <row r="227" spans="1:4" ht="12.75" customHeight="1">
      <c r="A227" s="1"/>
      <c r="D227" s="2"/>
    </row>
    <row r="228" spans="1:4" ht="12.75" customHeight="1">
      <c r="A228" s="1"/>
      <c r="D228" s="2"/>
    </row>
    <row r="229" spans="1:4" ht="12.75" customHeight="1">
      <c r="A229" s="1"/>
      <c r="D229" s="2"/>
    </row>
    <row r="230" spans="1:4" ht="12.75" customHeight="1">
      <c r="A230" s="1"/>
      <c r="D230" s="2"/>
    </row>
    <row r="231" spans="1:4" ht="12.75" customHeight="1">
      <c r="A231" s="1"/>
      <c r="D231" s="2"/>
    </row>
    <row r="232" spans="1:4" ht="12.75" customHeight="1">
      <c r="A232" s="1"/>
      <c r="D232" s="2"/>
    </row>
    <row r="233" spans="1:4" ht="12.75" customHeight="1">
      <c r="A233" s="1"/>
      <c r="D233" s="2"/>
    </row>
    <row r="234" spans="1:4" ht="12.75" customHeight="1">
      <c r="A234" s="1"/>
      <c r="D234" s="2"/>
    </row>
    <row r="235" spans="1:4" ht="12.75" customHeight="1">
      <c r="A235" s="1"/>
      <c r="D235" s="2"/>
    </row>
    <row r="236" spans="1:4" ht="12.75" customHeight="1">
      <c r="A236" s="1"/>
      <c r="D236" s="2"/>
    </row>
    <row r="237" spans="1:4" ht="12.75" customHeight="1">
      <c r="A237" s="1"/>
      <c r="D237" s="2"/>
    </row>
    <row r="238" spans="1:4" ht="12.75" customHeight="1">
      <c r="A238" s="1"/>
      <c r="D238" s="2"/>
    </row>
    <row r="239" spans="1:4" ht="12.75" customHeight="1">
      <c r="A239" s="1"/>
      <c r="D239" s="2"/>
    </row>
    <row r="240" spans="1:4" ht="12.75" customHeight="1">
      <c r="A240" s="1"/>
      <c r="D240" s="2"/>
    </row>
    <row r="241" spans="1:4" ht="12.75" customHeight="1">
      <c r="A241" s="1"/>
      <c r="D241" s="2"/>
    </row>
    <row r="242" spans="1:4" ht="12.75" customHeight="1">
      <c r="A242" s="1"/>
      <c r="D242" s="2"/>
    </row>
    <row r="243" spans="1:4" ht="12.75" customHeight="1">
      <c r="A243" s="1"/>
      <c r="D243" s="2"/>
    </row>
    <row r="244" spans="1:4" ht="12.75" customHeight="1">
      <c r="A244" s="1"/>
      <c r="D244" s="2"/>
    </row>
    <row r="245" spans="1:4" ht="12.75" customHeight="1">
      <c r="A245" s="1"/>
      <c r="D245" s="2"/>
    </row>
    <row r="246" spans="1:4" ht="12.75" customHeight="1">
      <c r="A246" s="1"/>
      <c r="D246" s="2"/>
    </row>
    <row r="247" spans="1:4" ht="12.75" customHeight="1">
      <c r="A247" s="1"/>
      <c r="D247" s="2"/>
    </row>
    <row r="248" spans="1:4" ht="12.75" customHeight="1">
      <c r="A248" s="1"/>
      <c r="D248" s="2"/>
    </row>
    <row r="249" spans="1:4" ht="12.75" customHeight="1">
      <c r="A249" s="1"/>
      <c r="D249" s="2"/>
    </row>
    <row r="250" spans="1:4" ht="12.75" customHeight="1">
      <c r="A250" s="1"/>
      <c r="D250" s="2"/>
    </row>
    <row r="251" spans="1:4" ht="12.75" customHeight="1">
      <c r="A251" s="1"/>
      <c r="D251" s="2"/>
    </row>
    <row r="252" spans="1:4" ht="12.75" customHeight="1">
      <c r="A252" s="1"/>
      <c r="D252" s="2"/>
    </row>
    <row r="253" spans="1:4" ht="12.75" customHeight="1">
      <c r="A253" s="1"/>
      <c r="D253" s="2"/>
    </row>
    <row r="254" spans="1:4" ht="12.75" customHeight="1">
      <c r="A254" s="1"/>
      <c r="D254" s="2"/>
    </row>
    <row r="255" spans="1:4" ht="12.75" customHeight="1">
      <c r="A255" s="1"/>
      <c r="D255" s="2"/>
    </row>
    <row r="256" spans="1:4" ht="12.75" customHeight="1">
      <c r="A256" s="1"/>
      <c r="D256" s="2"/>
    </row>
    <row r="257" spans="1:4" ht="12.75" customHeight="1">
      <c r="A257" s="1"/>
      <c r="D257" s="2"/>
    </row>
    <row r="258" spans="1:4" ht="12.75" customHeight="1">
      <c r="A258" s="1"/>
      <c r="D258" s="2"/>
    </row>
    <row r="259" spans="1:4" ht="12.75" customHeight="1">
      <c r="A259" s="1"/>
      <c r="D259" s="2"/>
    </row>
    <row r="260" spans="1:4" ht="12.75" customHeight="1">
      <c r="A260" s="1"/>
      <c r="D260" s="2"/>
    </row>
    <row r="261" spans="1:4" ht="12.75" customHeight="1">
      <c r="A261" s="1"/>
      <c r="D261" s="2"/>
    </row>
    <row r="262" spans="1:4" ht="12.75" customHeight="1">
      <c r="A262" s="1"/>
      <c r="D262" s="2"/>
    </row>
    <row r="263" spans="1:4" ht="12.75" customHeight="1">
      <c r="A263" s="1"/>
      <c r="D263" s="2"/>
    </row>
    <row r="264" spans="1:4" ht="12.75" customHeight="1">
      <c r="A264" s="1"/>
      <c r="D264" s="2"/>
    </row>
    <row r="265" spans="1:4" ht="12.75" customHeight="1">
      <c r="A265" s="1"/>
      <c r="D265" s="2"/>
    </row>
    <row r="266" spans="1:4" ht="12.75" customHeight="1">
      <c r="A266" s="1"/>
      <c r="D266" s="2"/>
    </row>
    <row r="267" spans="1:4" ht="12.75" customHeight="1">
      <c r="A267" s="1"/>
      <c r="D267" s="2"/>
    </row>
    <row r="268" spans="1:4" ht="12.75" customHeight="1">
      <c r="A268" s="1"/>
      <c r="D268" s="2"/>
    </row>
    <row r="269" spans="1:4" ht="12.75" customHeight="1">
      <c r="A269" s="1"/>
      <c r="D269" s="2"/>
    </row>
    <row r="270" spans="1:4" ht="12.75" customHeight="1">
      <c r="A270" s="1"/>
      <c r="D270" s="2"/>
    </row>
    <row r="271" spans="1:4" ht="12.75" customHeight="1">
      <c r="A271" s="1"/>
      <c r="D271" s="2"/>
    </row>
    <row r="272" spans="1:4" ht="12.75" customHeight="1">
      <c r="A272" s="1"/>
      <c r="D272" s="2"/>
    </row>
    <row r="273" spans="1:4" ht="12.75" customHeight="1">
      <c r="A273" s="1"/>
      <c r="D273" s="2"/>
    </row>
    <row r="274" spans="1:4" ht="12.75" customHeight="1">
      <c r="A274" s="1"/>
      <c r="D274" s="2"/>
    </row>
    <row r="275" spans="1:4" ht="12.75" customHeight="1">
      <c r="A275" s="1"/>
      <c r="D275" s="2"/>
    </row>
    <row r="276" spans="1:4" ht="12.75" customHeight="1">
      <c r="A276" s="1"/>
      <c r="D276" s="2"/>
    </row>
    <row r="277" spans="1:4" ht="12.75" customHeight="1">
      <c r="A277" s="1"/>
      <c r="D277" s="2"/>
    </row>
    <row r="278" spans="1:4" ht="12.75" customHeight="1">
      <c r="A278" s="1"/>
      <c r="D278" s="2"/>
    </row>
    <row r="279" spans="1:4" ht="12.75" customHeight="1">
      <c r="A279" s="1"/>
      <c r="D279" s="2"/>
    </row>
    <row r="280" spans="1:4" ht="12.75" customHeight="1">
      <c r="A280" s="1"/>
      <c r="D280" s="2"/>
    </row>
    <row r="281" spans="1:4" ht="12.75" customHeight="1">
      <c r="A281" s="1"/>
      <c r="D281" s="2"/>
    </row>
    <row r="282" spans="1:4" ht="12.75" customHeight="1">
      <c r="A282" s="1"/>
      <c r="D282" s="2"/>
    </row>
    <row r="283" spans="1:4" ht="12.75" customHeight="1">
      <c r="A283" s="1"/>
      <c r="D283" s="2"/>
    </row>
    <row r="284" spans="1:4" ht="12.75" customHeight="1">
      <c r="A284" s="1"/>
      <c r="D284" s="2"/>
    </row>
    <row r="285" spans="1:4" ht="12.75" customHeight="1">
      <c r="A285" s="1"/>
      <c r="D285" s="2"/>
    </row>
    <row r="286" spans="1:4" ht="12.75" customHeight="1">
      <c r="A286" s="1"/>
      <c r="D286" s="2"/>
    </row>
    <row r="287" spans="1:4" ht="12.75" customHeight="1">
      <c r="A287" s="1"/>
      <c r="D287" s="2"/>
    </row>
    <row r="288" spans="1:4" ht="12.75" customHeight="1">
      <c r="A288" s="1"/>
      <c r="D288" s="2"/>
    </row>
    <row r="289" spans="1:4" ht="12.75" customHeight="1">
      <c r="A289" s="1"/>
      <c r="D289" s="2"/>
    </row>
    <row r="290" spans="1:4" ht="12.75" customHeight="1">
      <c r="A290" s="1"/>
      <c r="D290" s="2"/>
    </row>
    <row r="291" spans="1:4" ht="12.75" customHeight="1">
      <c r="A291" s="1"/>
      <c r="D291" s="2"/>
    </row>
    <row r="292" spans="1:4" ht="12.75" customHeight="1">
      <c r="A292" s="1"/>
      <c r="D292" s="2"/>
    </row>
    <row r="293" spans="1:4" ht="12.75" customHeight="1">
      <c r="A293" s="1"/>
      <c r="D293" s="2"/>
    </row>
    <row r="294" spans="1:4" ht="12.75" customHeight="1">
      <c r="A294" s="1"/>
      <c r="D294" s="2"/>
    </row>
    <row r="295" spans="1:4" ht="12.75" customHeight="1">
      <c r="A295" s="1"/>
      <c r="D295" s="2"/>
    </row>
    <row r="296" spans="1:4" ht="12.75" customHeight="1">
      <c r="A296" s="1"/>
      <c r="D296" s="2"/>
    </row>
    <row r="297" spans="1:4" ht="12.75" customHeight="1">
      <c r="A297" s="1"/>
      <c r="D297" s="2"/>
    </row>
    <row r="298" spans="1:4" ht="12.75" customHeight="1">
      <c r="A298" s="1"/>
      <c r="D298" s="2"/>
    </row>
    <row r="299" spans="1:4" ht="12.75" customHeight="1">
      <c r="A299" s="1"/>
      <c r="D299" s="2"/>
    </row>
    <row r="300" spans="1:4" ht="12.75" customHeight="1">
      <c r="A300" s="1"/>
      <c r="D300" s="2"/>
    </row>
    <row r="301" spans="1:4" ht="12.75" customHeight="1">
      <c r="A301" s="1"/>
      <c r="D301" s="2"/>
    </row>
    <row r="302" spans="1:4" ht="12.75" customHeight="1">
      <c r="A302" s="1"/>
      <c r="D302" s="2"/>
    </row>
    <row r="303" spans="1:4" ht="12.75" customHeight="1">
      <c r="A303" s="1"/>
      <c r="D303" s="2"/>
    </row>
    <row r="304" spans="1:4" ht="12.75" customHeight="1">
      <c r="A304" s="1"/>
      <c r="D304" s="2"/>
    </row>
    <row r="305" spans="1:4" ht="12.75" customHeight="1">
      <c r="A305" s="1"/>
      <c r="D305" s="2"/>
    </row>
    <row r="306" spans="1:4" ht="12.75" customHeight="1">
      <c r="A306" s="1"/>
      <c r="D306" s="2"/>
    </row>
    <row r="307" spans="1:4" ht="12.75" customHeight="1">
      <c r="A307" s="1"/>
      <c r="D307" s="2"/>
    </row>
    <row r="308" spans="1:4" ht="12.75" customHeight="1">
      <c r="A308" s="1"/>
      <c r="D308" s="2"/>
    </row>
    <row r="309" spans="1:4" ht="12.75" customHeight="1">
      <c r="A309" s="1"/>
      <c r="D309" s="2"/>
    </row>
    <row r="310" spans="1:4" ht="12.75" customHeight="1">
      <c r="A310" s="1"/>
      <c r="D310" s="2"/>
    </row>
    <row r="311" spans="1:4" ht="12.75" customHeight="1">
      <c r="A311" s="1"/>
      <c r="D311" s="2"/>
    </row>
    <row r="312" spans="1:4" ht="12.75" customHeight="1">
      <c r="A312" s="1"/>
      <c r="D312" s="2"/>
    </row>
    <row r="313" spans="1:4" ht="12.75" customHeight="1">
      <c r="A313" s="1"/>
      <c r="D313" s="2"/>
    </row>
    <row r="314" spans="1:4" ht="12.75" customHeight="1">
      <c r="A314" s="1"/>
      <c r="D314" s="2"/>
    </row>
    <row r="315" spans="1:4" ht="12.75" customHeight="1">
      <c r="A315" s="1"/>
      <c r="D315" s="2"/>
    </row>
    <row r="316" spans="1:4" ht="12.75" customHeight="1">
      <c r="A316" s="1"/>
      <c r="D316" s="2"/>
    </row>
    <row r="317" spans="1:4" ht="12.75" customHeight="1">
      <c r="A317" s="1"/>
      <c r="D317" s="2"/>
    </row>
    <row r="318" spans="1:4" ht="12.75" customHeight="1">
      <c r="A318" s="1"/>
      <c r="D318" s="2"/>
    </row>
    <row r="319" spans="1:4" ht="12.75" customHeight="1">
      <c r="A319" s="1"/>
      <c r="D319" s="2"/>
    </row>
    <row r="320" spans="1:4" ht="12.75" customHeight="1">
      <c r="A320" s="1"/>
      <c r="D320" s="2"/>
    </row>
    <row r="321" spans="1:4" ht="12.75" customHeight="1">
      <c r="A321" s="1"/>
      <c r="D321" s="2"/>
    </row>
    <row r="322" spans="1:4" ht="12.75" customHeight="1">
      <c r="A322" s="1"/>
      <c r="D322" s="2"/>
    </row>
    <row r="323" spans="1:4" ht="12.75" customHeight="1">
      <c r="A323" s="1"/>
      <c r="D323" s="2"/>
    </row>
    <row r="324" spans="1:4" ht="12.75" customHeight="1">
      <c r="A324" s="1"/>
      <c r="D324" s="2"/>
    </row>
    <row r="325" spans="1:4" ht="12.75" customHeight="1">
      <c r="A325" s="1"/>
      <c r="D325" s="2"/>
    </row>
    <row r="326" spans="1:4" ht="12.75" customHeight="1">
      <c r="A326" s="1"/>
      <c r="D326" s="2"/>
    </row>
    <row r="327" spans="1:4" ht="12.75" customHeight="1">
      <c r="A327" s="1"/>
      <c r="D327" s="2"/>
    </row>
    <row r="328" spans="1:4" ht="12.75" customHeight="1">
      <c r="A328" s="1"/>
      <c r="D328" s="2"/>
    </row>
    <row r="329" spans="1:4" ht="12.75" customHeight="1">
      <c r="A329" s="1"/>
      <c r="D329" s="2"/>
    </row>
    <row r="330" spans="1:4" ht="12.75" customHeight="1">
      <c r="A330" s="1"/>
      <c r="D330" s="2"/>
    </row>
    <row r="331" spans="1:4" ht="12.75" customHeight="1">
      <c r="A331" s="1"/>
      <c r="D331" s="2"/>
    </row>
    <row r="332" spans="1:4" ht="12.75" customHeight="1">
      <c r="A332" s="1"/>
      <c r="D332" s="2"/>
    </row>
    <row r="333" spans="1:4" ht="12.75" customHeight="1">
      <c r="A333" s="1"/>
      <c r="D333" s="2"/>
    </row>
    <row r="334" spans="1:4" ht="12.75" customHeight="1">
      <c r="A334" s="1"/>
      <c r="D334" s="2"/>
    </row>
    <row r="335" spans="1:4" ht="12.75" customHeight="1">
      <c r="A335" s="1"/>
      <c r="D335" s="2"/>
    </row>
    <row r="336" spans="1:4" ht="12.75" customHeight="1">
      <c r="A336" s="1"/>
      <c r="D336" s="2"/>
    </row>
    <row r="337" spans="1:4" ht="12.75" customHeight="1">
      <c r="A337" s="1"/>
      <c r="D337" s="2"/>
    </row>
    <row r="338" spans="1:4" ht="12.75" customHeight="1">
      <c r="A338" s="1"/>
      <c r="D338" s="2"/>
    </row>
    <row r="339" spans="1:4" ht="12.75" customHeight="1">
      <c r="A339" s="1"/>
      <c r="D339" s="2"/>
    </row>
    <row r="340" spans="1:4" ht="12.75" customHeight="1">
      <c r="A340" s="1"/>
      <c r="D340" s="2"/>
    </row>
    <row r="341" spans="1:4" ht="12.75" customHeight="1">
      <c r="A341" s="1"/>
      <c r="D341" s="2"/>
    </row>
    <row r="342" spans="1:4" ht="12.75" customHeight="1">
      <c r="A342" s="1"/>
      <c r="D342" s="2"/>
    </row>
    <row r="343" spans="1:4" ht="12.75" customHeight="1">
      <c r="A343" s="1"/>
      <c r="D343" s="2"/>
    </row>
    <row r="344" spans="1:4" ht="12.75" customHeight="1">
      <c r="A344" s="1"/>
      <c r="D344" s="2"/>
    </row>
    <row r="345" spans="1:4" ht="12.75" customHeight="1">
      <c r="A345" s="1"/>
      <c r="D345" s="2"/>
    </row>
    <row r="346" spans="1:4" ht="12.75" customHeight="1">
      <c r="A346" s="1"/>
      <c r="D346" s="2"/>
    </row>
    <row r="347" spans="1:4" ht="12.75" customHeight="1">
      <c r="A347" s="1"/>
      <c r="D347" s="2"/>
    </row>
    <row r="348" spans="1:4" ht="12.75" customHeight="1">
      <c r="A348" s="1"/>
      <c r="D348" s="2"/>
    </row>
    <row r="349" spans="1:4" ht="12.75" customHeight="1">
      <c r="A349" s="1"/>
      <c r="D349" s="2"/>
    </row>
    <row r="350" spans="1:4" ht="12.75" customHeight="1">
      <c r="A350" s="1"/>
      <c r="D350" s="2"/>
    </row>
    <row r="351" spans="1:4" ht="12.75" customHeight="1">
      <c r="A351" s="1"/>
      <c r="D351" s="2"/>
    </row>
    <row r="352" spans="1:4" ht="12.75" customHeight="1">
      <c r="A352" s="1"/>
      <c r="D352" s="2"/>
    </row>
    <row r="353" spans="1:4" ht="12.75" customHeight="1">
      <c r="A353" s="1"/>
      <c r="D353" s="2"/>
    </row>
    <row r="354" spans="1:4" ht="12.75" customHeight="1">
      <c r="A354" s="1"/>
      <c r="D354" s="2"/>
    </row>
    <row r="355" spans="1:4" ht="12.75" customHeight="1">
      <c r="A355" s="1"/>
      <c r="D355" s="2"/>
    </row>
    <row r="356" spans="1:4" ht="12.75" customHeight="1">
      <c r="A356" s="1"/>
      <c r="D356" s="2"/>
    </row>
    <row r="357" spans="1:4" ht="12.75" customHeight="1">
      <c r="A357" s="1"/>
      <c r="D357" s="2"/>
    </row>
    <row r="358" spans="1:4" ht="12.75" customHeight="1">
      <c r="A358" s="1"/>
      <c r="D358" s="2"/>
    </row>
    <row r="359" spans="1:4" ht="12.75" customHeight="1">
      <c r="A359" s="1"/>
      <c r="D359" s="2"/>
    </row>
    <row r="360" spans="1:4" ht="12.75" customHeight="1">
      <c r="A360" s="1"/>
      <c r="D360" s="2"/>
    </row>
    <row r="361" spans="1:4" ht="12.75" customHeight="1">
      <c r="A361" s="1"/>
      <c r="D361" s="2"/>
    </row>
    <row r="362" spans="1:4" ht="12.75" customHeight="1">
      <c r="A362" s="1"/>
      <c r="D362" s="2"/>
    </row>
    <row r="363" spans="1:4" ht="12.75" customHeight="1">
      <c r="A363" s="1"/>
      <c r="D363" s="2"/>
    </row>
    <row r="364" spans="1:4" ht="12.75" customHeight="1">
      <c r="A364" s="1"/>
      <c r="D364" s="2"/>
    </row>
    <row r="365" spans="1:4" ht="12.75" customHeight="1">
      <c r="A365" s="1"/>
      <c r="D365" s="2"/>
    </row>
    <row r="366" spans="1:4" ht="12.75" customHeight="1">
      <c r="A366" s="1"/>
      <c r="D366" s="2"/>
    </row>
    <row r="367" spans="1:4" ht="12.75" customHeight="1">
      <c r="A367" s="1"/>
      <c r="D367" s="2"/>
    </row>
    <row r="368" spans="1:4" ht="12.75" customHeight="1">
      <c r="A368" s="1"/>
      <c r="D368" s="2"/>
    </row>
    <row r="369" spans="1:4" ht="12.75" customHeight="1">
      <c r="A369" s="1"/>
      <c r="D369" s="2"/>
    </row>
    <row r="370" spans="1:4" ht="12.75" customHeight="1">
      <c r="A370" s="1"/>
      <c r="D370" s="2"/>
    </row>
    <row r="371" spans="1:4" ht="12.75" customHeight="1">
      <c r="A371" s="1"/>
      <c r="D371" s="2"/>
    </row>
    <row r="372" spans="1:4" ht="12.75" customHeight="1">
      <c r="A372" s="1"/>
      <c r="D372" s="2"/>
    </row>
    <row r="373" spans="1:4" ht="12.75" customHeight="1">
      <c r="A373" s="1"/>
      <c r="D373" s="2"/>
    </row>
    <row r="374" spans="1:4" ht="12.75" customHeight="1">
      <c r="A374" s="1"/>
      <c r="D374" s="2"/>
    </row>
    <row r="375" spans="1:4" ht="12.75" customHeight="1">
      <c r="A375" s="1"/>
      <c r="D375" s="2"/>
    </row>
    <row r="376" spans="1:4" ht="12.75" customHeight="1">
      <c r="A376" s="1"/>
      <c r="D376" s="2"/>
    </row>
    <row r="377" spans="1:4" ht="12.75" customHeight="1">
      <c r="A377" s="1"/>
      <c r="D377" s="2"/>
    </row>
    <row r="378" spans="1:4" ht="12.75" customHeight="1">
      <c r="A378" s="1"/>
      <c r="D378" s="2"/>
    </row>
    <row r="379" spans="1:4" ht="12.75" customHeight="1">
      <c r="A379" s="1"/>
      <c r="D379" s="2"/>
    </row>
    <row r="380" spans="1:4" ht="12.75" customHeight="1">
      <c r="A380" s="1"/>
      <c r="D380" s="2"/>
    </row>
    <row r="381" spans="1:4" ht="12.75" customHeight="1">
      <c r="A381" s="1"/>
      <c r="D381" s="2"/>
    </row>
    <row r="382" spans="1:4" ht="12.75" customHeight="1">
      <c r="A382" s="1"/>
      <c r="D382" s="2"/>
    </row>
    <row r="383" spans="1:4" ht="12.75" customHeight="1">
      <c r="A383" s="1"/>
      <c r="D383" s="2"/>
    </row>
    <row r="384" spans="1:4" ht="12.75" customHeight="1">
      <c r="A384" s="1"/>
      <c r="D384" s="2"/>
    </row>
    <row r="385" spans="1:4" ht="12.75" customHeight="1">
      <c r="A385" s="1"/>
      <c r="D385" s="2"/>
    </row>
    <row r="386" spans="1:4" ht="12.75" customHeight="1">
      <c r="A386" s="1"/>
      <c r="D386" s="2"/>
    </row>
    <row r="387" spans="1:4" ht="12.75" customHeight="1">
      <c r="A387" s="1"/>
      <c r="D387" s="2"/>
    </row>
    <row r="388" spans="1:4" ht="12.75" customHeight="1">
      <c r="A388" s="1"/>
      <c r="D388" s="2"/>
    </row>
    <row r="389" spans="1:4" ht="12.75" customHeight="1">
      <c r="A389" s="1"/>
      <c r="D389" s="2"/>
    </row>
    <row r="390" spans="1:4" ht="12.75" customHeight="1">
      <c r="A390" s="1"/>
      <c r="D390" s="2"/>
    </row>
    <row r="391" spans="1:4" ht="12.75" customHeight="1">
      <c r="A391" s="1"/>
      <c r="D391" s="2"/>
    </row>
    <row r="392" spans="1:4" ht="12.75" customHeight="1">
      <c r="A392" s="1"/>
      <c r="D392" s="2"/>
    </row>
    <row r="393" spans="1:4" ht="12.75" customHeight="1">
      <c r="A393" s="1"/>
      <c r="D393" s="2"/>
    </row>
    <row r="394" spans="1:4" ht="12.75" customHeight="1">
      <c r="A394" s="1"/>
      <c r="D394" s="2"/>
    </row>
    <row r="395" spans="1:4" ht="12.75" customHeight="1">
      <c r="A395" s="1"/>
      <c r="D395" s="2"/>
    </row>
    <row r="396" spans="1:4" ht="12.75" customHeight="1">
      <c r="A396" s="1"/>
      <c r="D396" s="2"/>
    </row>
    <row r="397" spans="1:4" ht="12.75" customHeight="1">
      <c r="A397" s="1"/>
      <c r="D397" s="2"/>
    </row>
    <row r="398" spans="1:4" ht="12.75" customHeight="1">
      <c r="A398" s="1"/>
      <c r="D398" s="2"/>
    </row>
    <row r="399" spans="1:4" ht="12.75" customHeight="1">
      <c r="A399" s="1"/>
      <c r="D399" s="2"/>
    </row>
    <row r="400" spans="1:4" ht="12.75" customHeight="1">
      <c r="A400" s="1"/>
      <c r="D400" s="2"/>
    </row>
    <row r="401" spans="1:4" ht="12.75" customHeight="1">
      <c r="A401" s="1"/>
      <c r="D401" s="2"/>
    </row>
    <row r="402" spans="1:4" ht="12.75" customHeight="1">
      <c r="A402" s="1"/>
      <c r="D402" s="2"/>
    </row>
    <row r="403" spans="1:4" ht="12.75" customHeight="1">
      <c r="A403" s="1"/>
      <c r="D403" s="2"/>
    </row>
    <row r="404" spans="1:4" ht="12.75" customHeight="1">
      <c r="A404" s="1"/>
      <c r="D404" s="2"/>
    </row>
    <row r="405" spans="1:4" ht="12.75" customHeight="1">
      <c r="A405" s="1"/>
      <c r="D405" s="2"/>
    </row>
    <row r="406" spans="1:4" ht="12.75" customHeight="1">
      <c r="A406" s="1"/>
      <c r="D406" s="2"/>
    </row>
    <row r="407" spans="1:4" ht="12.75" customHeight="1">
      <c r="A407" s="1"/>
      <c r="D407" s="2"/>
    </row>
    <row r="408" spans="1:4" ht="12.75" customHeight="1">
      <c r="A408" s="1"/>
      <c r="D408" s="2"/>
    </row>
    <row r="409" spans="1:4" ht="12.75" customHeight="1">
      <c r="A409" s="1"/>
      <c r="D409" s="2"/>
    </row>
    <row r="410" spans="1:4" ht="12.75" customHeight="1">
      <c r="A410" s="1"/>
      <c r="D410" s="2"/>
    </row>
    <row r="411" spans="1:4" ht="12.75" customHeight="1">
      <c r="A411" s="1"/>
      <c r="D411" s="2"/>
    </row>
    <row r="412" spans="1:4" ht="12.75" customHeight="1">
      <c r="A412" s="1"/>
      <c r="D412" s="2"/>
    </row>
    <row r="413" spans="1:4" ht="12.75" customHeight="1">
      <c r="A413" s="1"/>
      <c r="D413" s="2"/>
    </row>
    <row r="414" spans="1:4" ht="12.75" customHeight="1">
      <c r="A414" s="1"/>
      <c r="D414" s="2"/>
    </row>
    <row r="415" spans="1:4" ht="12.75" customHeight="1">
      <c r="A415" s="1"/>
      <c r="D415" s="2"/>
    </row>
    <row r="416" spans="1:4" ht="12.75" customHeight="1">
      <c r="A416" s="1"/>
      <c r="D416" s="2"/>
    </row>
    <row r="417" spans="1:4" ht="12.75" customHeight="1">
      <c r="A417" s="1"/>
      <c r="D417" s="2"/>
    </row>
    <row r="418" spans="1:4" ht="12.75" customHeight="1">
      <c r="A418" s="1"/>
      <c r="D418" s="2"/>
    </row>
    <row r="419" spans="1:4" ht="12.75" customHeight="1">
      <c r="A419" s="1"/>
      <c r="D419" s="2"/>
    </row>
    <row r="420" spans="1:4" ht="12.75" customHeight="1">
      <c r="A420" s="1"/>
      <c r="D420" s="2"/>
    </row>
    <row r="421" spans="1:4" ht="12.75" customHeight="1">
      <c r="A421" s="1"/>
      <c r="D421" s="2"/>
    </row>
    <row r="422" spans="1:4" ht="12.75" customHeight="1">
      <c r="A422" s="1"/>
      <c r="D422" s="2"/>
    </row>
    <row r="423" spans="1:4" ht="12.75" customHeight="1">
      <c r="A423" s="1"/>
      <c r="D423" s="2"/>
    </row>
    <row r="424" spans="1:4" ht="12.75" customHeight="1">
      <c r="A424" s="1"/>
      <c r="D424" s="2"/>
    </row>
    <row r="425" spans="1:4" ht="12.75" customHeight="1">
      <c r="A425" s="1"/>
      <c r="D425" s="2"/>
    </row>
    <row r="426" spans="1:4" ht="12.75" customHeight="1">
      <c r="A426" s="1"/>
      <c r="D426" s="2"/>
    </row>
    <row r="427" spans="1:4" ht="12.75" customHeight="1">
      <c r="A427" s="1"/>
      <c r="D427" s="2"/>
    </row>
    <row r="428" spans="1:4" ht="12.75" customHeight="1">
      <c r="A428" s="1"/>
      <c r="D428" s="2"/>
    </row>
    <row r="429" spans="1:4" ht="12.75" customHeight="1">
      <c r="A429" s="1"/>
      <c r="D429" s="2"/>
    </row>
    <row r="430" spans="1:4" ht="12.75" customHeight="1">
      <c r="A430" s="1"/>
      <c r="D430" s="2"/>
    </row>
    <row r="431" spans="1:4" ht="12.75" customHeight="1">
      <c r="A431" s="1"/>
      <c r="D431" s="2"/>
    </row>
    <row r="432" spans="1:4" ht="12.75" customHeight="1">
      <c r="A432" s="1"/>
      <c r="D432" s="2"/>
    </row>
    <row r="433" spans="1:4" ht="12.75" customHeight="1">
      <c r="A433" s="1"/>
      <c r="D433" s="2"/>
    </row>
    <row r="434" spans="1:4" ht="12.75" customHeight="1">
      <c r="A434" s="1"/>
      <c r="D434" s="2"/>
    </row>
    <row r="435" spans="1:4" ht="12.75" customHeight="1">
      <c r="A435" s="1"/>
      <c r="D435" s="2"/>
    </row>
    <row r="436" spans="1:4" ht="12.75" customHeight="1">
      <c r="A436" s="1"/>
      <c r="D436" s="2"/>
    </row>
    <row r="437" spans="1:4" ht="12.75" customHeight="1">
      <c r="A437" s="1"/>
      <c r="D437" s="2"/>
    </row>
    <row r="438" spans="1:4" ht="12.75" customHeight="1">
      <c r="A438" s="1"/>
      <c r="D438" s="2"/>
    </row>
    <row r="439" spans="1:4" ht="12.75" customHeight="1">
      <c r="A439" s="1"/>
      <c r="D439" s="2"/>
    </row>
    <row r="440" spans="1:4" ht="12.75" customHeight="1">
      <c r="A440" s="1"/>
      <c r="D440" s="2"/>
    </row>
    <row r="441" spans="1:4" ht="12.75" customHeight="1">
      <c r="A441" s="1"/>
      <c r="D441" s="2"/>
    </row>
    <row r="442" spans="1:4" ht="12.75" customHeight="1">
      <c r="A442" s="1"/>
      <c r="D442" s="2"/>
    </row>
    <row r="443" spans="1:4" ht="12.75" customHeight="1">
      <c r="A443" s="1"/>
      <c r="D443" s="2"/>
    </row>
    <row r="444" spans="1:4" ht="12.75" customHeight="1">
      <c r="A444" s="1"/>
      <c r="D444" s="2"/>
    </row>
    <row r="445" spans="1:4" ht="12.75" customHeight="1">
      <c r="A445" s="1"/>
      <c r="D445" s="2"/>
    </row>
    <row r="446" spans="1:4" ht="12.75" customHeight="1">
      <c r="A446" s="1"/>
      <c r="D446" s="2"/>
    </row>
    <row r="447" spans="1:4" ht="12.75" customHeight="1">
      <c r="A447" s="1"/>
      <c r="D447" s="2"/>
    </row>
    <row r="448" spans="1:4" ht="12.75" customHeight="1">
      <c r="A448" s="1"/>
      <c r="D448" s="2"/>
    </row>
    <row r="449" spans="1:4" ht="12.75" customHeight="1">
      <c r="A449" s="1"/>
      <c r="D449" s="2"/>
    </row>
    <row r="450" spans="1:4" ht="12.75" customHeight="1">
      <c r="A450" s="1"/>
      <c r="D450" s="2"/>
    </row>
    <row r="451" spans="1:4" ht="12.75" customHeight="1">
      <c r="A451" s="1"/>
      <c r="D451" s="2"/>
    </row>
    <row r="452" spans="1:4" ht="12.75" customHeight="1">
      <c r="A452" s="1"/>
      <c r="D452" s="2"/>
    </row>
    <row r="453" spans="1:4" ht="12.75" customHeight="1">
      <c r="A453" s="1"/>
      <c r="D453" s="2"/>
    </row>
    <row r="454" spans="1:4" ht="12.75" customHeight="1">
      <c r="A454" s="1"/>
      <c r="D454" s="2"/>
    </row>
    <row r="455" spans="1:4" ht="12.75" customHeight="1">
      <c r="A455" s="1"/>
      <c r="D455" s="2"/>
    </row>
    <row r="456" spans="1:4" ht="12.75" customHeight="1">
      <c r="A456" s="1"/>
      <c r="D456" s="2"/>
    </row>
    <row r="457" spans="1:4" ht="12.75" customHeight="1">
      <c r="A457" s="1"/>
      <c r="D457" s="2"/>
    </row>
    <row r="458" spans="1:4" ht="12.75" customHeight="1">
      <c r="A458" s="1"/>
      <c r="D458" s="2"/>
    </row>
    <row r="459" spans="1:4" ht="12.75" customHeight="1">
      <c r="A459" s="1"/>
      <c r="D459" s="2"/>
    </row>
    <row r="460" spans="1:4" ht="12.75" customHeight="1">
      <c r="A460" s="1"/>
      <c r="D460" s="2"/>
    </row>
    <row r="461" spans="1:4" ht="12.75" customHeight="1">
      <c r="A461" s="1"/>
      <c r="D461" s="2"/>
    </row>
    <row r="462" spans="1:4" ht="12.75" customHeight="1">
      <c r="A462" s="1"/>
      <c r="D462" s="2"/>
    </row>
    <row r="463" spans="1:4" ht="12.75" customHeight="1">
      <c r="A463" s="1"/>
      <c r="D463" s="2"/>
    </row>
    <row r="464" spans="1:4" ht="12.75" customHeight="1">
      <c r="A464" s="1"/>
      <c r="D464" s="2"/>
    </row>
    <row r="465" spans="1:4" ht="12.75" customHeight="1">
      <c r="A465" s="1"/>
      <c r="D465" s="2"/>
    </row>
    <row r="466" spans="1:4" ht="12.75" customHeight="1">
      <c r="A466" s="1"/>
      <c r="D466" s="2"/>
    </row>
    <row r="467" spans="1:4" ht="12.75" customHeight="1">
      <c r="A467" s="1"/>
      <c r="D467" s="2"/>
    </row>
    <row r="468" spans="1:4" ht="12.75" customHeight="1">
      <c r="A468" s="1"/>
      <c r="D468" s="2"/>
    </row>
    <row r="469" spans="1:4" ht="12.75" customHeight="1">
      <c r="A469" s="1"/>
      <c r="D469" s="2"/>
    </row>
    <row r="470" spans="1:4" ht="12.75" customHeight="1">
      <c r="A470" s="1"/>
      <c r="D470" s="2"/>
    </row>
    <row r="471" spans="1:4" ht="12.75" customHeight="1">
      <c r="A471" s="1"/>
      <c r="D471" s="2"/>
    </row>
    <row r="472" spans="1:4" ht="12.75" customHeight="1">
      <c r="A472" s="1"/>
      <c r="D472" s="2"/>
    </row>
    <row r="473" spans="1:4" ht="12.75" customHeight="1">
      <c r="A473" s="1"/>
      <c r="D473" s="2"/>
    </row>
    <row r="474" spans="1:4" ht="12.75" customHeight="1">
      <c r="A474" s="1"/>
      <c r="D474" s="2"/>
    </row>
    <row r="475" spans="1:4" ht="12.75" customHeight="1">
      <c r="A475" s="1"/>
      <c r="D475" s="2"/>
    </row>
    <row r="476" spans="1:4" ht="12.75" customHeight="1">
      <c r="A476" s="1"/>
      <c r="D476" s="2"/>
    </row>
    <row r="477" spans="1:4" ht="12.75" customHeight="1">
      <c r="A477" s="1"/>
      <c r="D477" s="2"/>
    </row>
    <row r="478" spans="1:4" ht="12.75" customHeight="1">
      <c r="A478" s="1"/>
      <c r="D478" s="2"/>
    </row>
    <row r="479" spans="1:4" ht="12.75" customHeight="1">
      <c r="A479" s="1"/>
      <c r="D479" s="2"/>
    </row>
    <row r="480" spans="1:4" ht="12.75" customHeight="1">
      <c r="A480" s="1"/>
      <c r="D480" s="2"/>
    </row>
    <row r="481" spans="1:4" ht="12.75" customHeight="1">
      <c r="A481" s="1"/>
      <c r="D481" s="2"/>
    </row>
    <row r="482" spans="1:4" ht="12.75" customHeight="1">
      <c r="A482" s="1"/>
      <c r="D482" s="2"/>
    </row>
    <row r="483" spans="1:4" ht="12.75" customHeight="1">
      <c r="A483" s="1"/>
      <c r="D483" s="2"/>
    </row>
    <row r="484" spans="1:4" ht="12.75" customHeight="1">
      <c r="A484" s="1"/>
      <c r="D484" s="2"/>
    </row>
    <row r="485" spans="1:4" ht="12.75" customHeight="1">
      <c r="A485" s="1"/>
      <c r="D485" s="2"/>
    </row>
    <row r="486" spans="1:4" ht="12.75" customHeight="1">
      <c r="A486" s="1"/>
      <c r="D486" s="2"/>
    </row>
    <row r="487" spans="1:4" ht="12.75" customHeight="1">
      <c r="A487" s="1"/>
      <c r="D487" s="2"/>
    </row>
    <row r="488" spans="1:4" ht="12.75" customHeight="1">
      <c r="A488" s="1"/>
      <c r="D488" s="2"/>
    </row>
    <row r="489" spans="1:4" ht="12.75" customHeight="1">
      <c r="A489" s="1"/>
      <c r="D489" s="2"/>
    </row>
    <row r="490" spans="1:4" ht="12.75" customHeight="1">
      <c r="A490" s="1"/>
      <c r="D490" s="2"/>
    </row>
    <row r="491" spans="1:4" ht="12.75" customHeight="1">
      <c r="A491" s="1"/>
      <c r="D491" s="2"/>
    </row>
    <row r="492" spans="1:4" ht="12.75" customHeight="1">
      <c r="A492" s="1"/>
      <c r="D492" s="2"/>
    </row>
    <row r="493" spans="1:4" ht="12.75" customHeight="1">
      <c r="A493" s="1"/>
      <c r="D493" s="2"/>
    </row>
    <row r="494" spans="1:4" ht="12.75" customHeight="1">
      <c r="A494" s="1"/>
      <c r="D494" s="2"/>
    </row>
    <row r="495" spans="1:4" ht="12.75" customHeight="1">
      <c r="A495" s="1"/>
      <c r="D495" s="2"/>
    </row>
    <row r="496" spans="1:4" ht="12.75" customHeight="1">
      <c r="A496" s="1"/>
      <c r="D496" s="2"/>
    </row>
    <row r="497" spans="1:4" ht="12.75" customHeight="1">
      <c r="A497" s="1"/>
      <c r="D497" s="2"/>
    </row>
    <row r="498" spans="1:4" ht="12.75" customHeight="1">
      <c r="A498" s="1"/>
      <c r="D498" s="2"/>
    </row>
    <row r="499" spans="1:4" ht="12.75" customHeight="1">
      <c r="A499" s="1"/>
      <c r="D499" s="2"/>
    </row>
    <row r="500" spans="1:4" ht="12.75" customHeight="1">
      <c r="A500" s="1"/>
      <c r="D500" s="2"/>
    </row>
    <row r="501" spans="1:4" ht="12.75" customHeight="1">
      <c r="A501" s="1"/>
      <c r="D501" s="2"/>
    </row>
    <row r="502" spans="1:4" ht="12.75" customHeight="1">
      <c r="A502" s="1"/>
      <c r="D502" s="2"/>
    </row>
    <row r="503" spans="1:4" ht="12.75" customHeight="1">
      <c r="A503" s="1"/>
      <c r="D503" s="2"/>
    </row>
    <row r="504" spans="1:4" ht="12.75" customHeight="1">
      <c r="A504" s="1"/>
      <c r="D504" s="2"/>
    </row>
    <row r="505" spans="1:4" ht="12.75" customHeight="1">
      <c r="A505" s="1"/>
      <c r="D505" s="2"/>
    </row>
    <row r="506" spans="1:4" ht="12.75" customHeight="1">
      <c r="A506" s="1"/>
      <c r="D506" s="2"/>
    </row>
    <row r="507" spans="1:4" ht="12.75" customHeight="1">
      <c r="A507" s="1"/>
      <c r="D507" s="2"/>
    </row>
    <row r="508" spans="1:4" ht="12.75" customHeight="1">
      <c r="A508" s="1"/>
      <c r="D508" s="2"/>
    </row>
    <row r="509" spans="1:4" ht="12.75" customHeight="1">
      <c r="A509" s="1"/>
      <c r="D509" s="2"/>
    </row>
    <row r="510" spans="1:4" ht="12.75" customHeight="1">
      <c r="A510" s="1"/>
      <c r="D510" s="2"/>
    </row>
    <row r="511" spans="1:4" ht="12.75" customHeight="1">
      <c r="A511" s="1"/>
      <c r="D511" s="2"/>
    </row>
    <row r="512" spans="1:4" ht="12.75" customHeight="1">
      <c r="A512" s="1"/>
      <c r="D512" s="2"/>
    </row>
    <row r="513" spans="1:4" ht="12.75" customHeight="1">
      <c r="A513" s="1"/>
      <c r="D513" s="2"/>
    </row>
    <row r="514" spans="1:4" ht="12.75" customHeight="1">
      <c r="A514" s="1"/>
      <c r="D514" s="2"/>
    </row>
    <row r="515" spans="1:4" ht="12.75" customHeight="1">
      <c r="A515" s="1"/>
      <c r="D515" s="2"/>
    </row>
    <row r="516" spans="1:4" ht="12.75" customHeight="1">
      <c r="A516" s="1"/>
      <c r="D516" s="2"/>
    </row>
    <row r="517" spans="1:4" ht="12.75" customHeight="1">
      <c r="A517" s="1"/>
      <c r="D517" s="2"/>
    </row>
    <row r="518" spans="1:4" ht="12.75" customHeight="1">
      <c r="A518" s="1"/>
      <c r="D518" s="2"/>
    </row>
    <row r="519" spans="1:4" ht="12.75" customHeight="1">
      <c r="A519" s="1"/>
      <c r="D519" s="2"/>
    </row>
    <row r="520" spans="1:4" ht="12.75" customHeight="1">
      <c r="A520" s="1"/>
      <c r="D520" s="2"/>
    </row>
    <row r="521" spans="1:4" ht="12.75" customHeight="1">
      <c r="A521" s="1"/>
      <c r="D521" s="2"/>
    </row>
    <row r="522" spans="1:4" ht="12.75" customHeight="1">
      <c r="A522" s="1"/>
      <c r="D522" s="2"/>
    </row>
    <row r="523" spans="1:4" ht="12.75" customHeight="1">
      <c r="A523" s="1"/>
      <c r="D523" s="2"/>
    </row>
    <row r="524" spans="1:4" ht="12.75" customHeight="1">
      <c r="A524" s="1"/>
      <c r="D524" s="2"/>
    </row>
    <row r="525" spans="1:4" ht="12.75" customHeight="1">
      <c r="A525" s="1"/>
      <c r="D525" s="2"/>
    </row>
    <row r="526" spans="1:4" ht="12.75" customHeight="1">
      <c r="A526" s="1"/>
      <c r="D526" s="2"/>
    </row>
    <row r="527" spans="1:4" ht="12.75" customHeight="1">
      <c r="A527" s="1"/>
      <c r="D527" s="2"/>
    </row>
    <row r="528" spans="1:4" ht="12.75" customHeight="1">
      <c r="A528" s="1"/>
      <c r="D528" s="2"/>
    </row>
    <row r="529" spans="1:4" ht="12.75" customHeight="1">
      <c r="A529" s="1"/>
      <c r="D529" s="2"/>
    </row>
    <row r="530" spans="1:4" ht="12.75" customHeight="1">
      <c r="A530" s="1"/>
      <c r="D530" s="2"/>
    </row>
    <row r="531" spans="1:4" ht="12.75" customHeight="1">
      <c r="A531" s="1"/>
      <c r="D531" s="2"/>
    </row>
    <row r="532" spans="1:4" ht="12.75" customHeight="1">
      <c r="A532" s="1"/>
      <c r="D532" s="2"/>
    </row>
    <row r="533" spans="1:4" ht="12.75" customHeight="1">
      <c r="A533" s="1"/>
      <c r="D533" s="2"/>
    </row>
    <row r="534" spans="1:4" ht="12.75" customHeight="1">
      <c r="A534" s="1"/>
      <c r="D534" s="2"/>
    </row>
    <row r="535" spans="1:4" ht="12.75" customHeight="1">
      <c r="A535" s="1"/>
      <c r="D535" s="2"/>
    </row>
    <row r="536" spans="1:4" ht="12.75" customHeight="1">
      <c r="A536" s="1"/>
      <c r="D536" s="2"/>
    </row>
    <row r="537" spans="1:4" ht="12.75" customHeight="1">
      <c r="A537" s="1"/>
      <c r="D537" s="2"/>
    </row>
    <row r="538" spans="1:4" ht="12.75" customHeight="1">
      <c r="A538" s="1"/>
      <c r="D538" s="2"/>
    </row>
    <row r="539" spans="1:4" ht="12.75" customHeight="1">
      <c r="A539" s="1"/>
      <c r="D539" s="2"/>
    </row>
    <row r="540" spans="1:4" ht="12.75" customHeight="1">
      <c r="A540" s="1"/>
      <c r="D540" s="2"/>
    </row>
    <row r="541" spans="1:4" ht="12.75" customHeight="1">
      <c r="A541" s="1"/>
      <c r="D541" s="2"/>
    </row>
    <row r="542" spans="1:4" ht="12.75" customHeight="1">
      <c r="A542" s="1"/>
      <c r="D542" s="2"/>
    </row>
    <row r="543" spans="1:4" ht="12.75" customHeight="1">
      <c r="A543" s="1"/>
      <c r="D543" s="2"/>
    </row>
    <row r="544" spans="1:4" ht="12.75" customHeight="1">
      <c r="A544" s="1"/>
      <c r="D544" s="2"/>
    </row>
    <row r="545" spans="1:4" ht="12.75" customHeight="1">
      <c r="A545" s="1"/>
      <c r="D545" s="2"/>
    </row>
    <row r="546" spans="1:4" ht="12.75" customHeight="1">
      <c r="A546" s="1"/>
      <c r="D546" s="2"/>
    </row>
    <row r="547" spans="1:4" ht="12.75" customHeight="1">
      <c r="A547" s="1"/>
      <c r="D547" s="2"/>
    </row>
    <row r="548" spans="1:4" ht="12.75" customHeight="1">
      <c r="A548" s="1"/>
      <c r="D548" s="2"/>
    </row>
    <row r="549" spans="1:4" ht="12.75" customHeight="1">
      <c r="A549" s="1"/>
      <c r="D549" s="2"/>
    </row>
    <row r="550" spans="1:4" ht="12.75" customHeight="1">
      <c r="A550" s="1"/>
      <c r="D550" s="2"/>
    </row>
    <row r="551" spans="1:4" ht="12.75" customHeight="1">
      <c r="A551" s="1"/>
      <c r="D551" s="2"/>
    </row>
    <row r="552" spans="1:4" ht="12.75" customHeight="1">
      <c r="A552" s="1"/>
      <c r="D552" s="2"/>
    </row>
    <row r="553" spans="1:4" ht="12.75" customHeight="1">
      <c r="A553" s="1"/>
      <c r="D553" s="2"/>
    </row>
    <row r="554" spans="1:4" ht="12.75" customHeight="1">
      <c r="A554" s="1"/>
      <c r="D554" s="2"/>
    </row>
    <row r="555" spans="1:4" ht="12.75" customHeight="1">
      <c r="A555" s="1"/>
      <c r="D555" s="2"/>
    </row>
    <row r="556" spans="1:4" ht="12.75" customHeight="1">
      <c r="A556" s="1"/>
      <c r="D556" s="2"/>
    </row>
    <row r="557" spans="1:4" ht="12.75" customHeight="1">
      <c r="A557" s="1"/>
      <c r="D557" s="2"/>
    </row>
    <row r="558" spans="1:4" ht="12.75" customHeight="1">
      <c r="A558" s="1"/>
      <c r="D558" s="2"/>
    </row>
    <row r="559" spans="1:4" ht="12.75" customHeight="1">
      <c r="A559" s="1"/>
      <c r="D559" s="2"/>
    </row>
    <row r="560" spans="1:4" ht="12.75" customHeight="1">
      <c r="A560" s="1"/>
      <c r="D560" s="2"/>
    </row>
    <row r="561" spans="1:4" ht="12.75" customHeight="1">
      <c r="A561" s="1"/>
      <c r="D561" s="2"/>
    </row>
    <row r="562" spans="1:4" ht="12.75" customHeight="1">
      <c r="A562" s="1"/>
      <c r="D562" s="2"/>
    </row>
    <row r="563" spans="1:4" ht="12.75" customHeight="1">
      <c r="A563" s="1"/>
      <c r="D563" s="2"/>
    </row>
    <row r="564" spans="1:4" ht="12.75" customHeight="1">
      <c r="A564" s="1"/>
      <c r="D564" s="2"/>
    </row>
    <row r="565" spans="1:4" ht="12.75" customHeight="1">
      <c r="A565" s="1"/>
      <c r="D565" s="2"/>
    </row>
    <row r="566" spans="1:4" ht="12.75" customHeight="1">
      <c r="A566" s="1"/>
      <c r="D566" s="2"/>
    </row>
    <row r="567" spans="1:4" ht="12.75" customHeight="1">
      <c r="A567" s="1"/>
      <c r="D567" s="2"/>
    </row>
    <row r="568" spans="1:4" ht="12.75" customHeight="1">
      <c r="A568" s="1"/>
      <c r="D568" s="2"/>
    </row>
    <row r="569" spans="1:4" ht="12.75" customHeight="1">
      <c r="A569" s="1"/>
      <c r="D569" s="2"/>
    </row>
    <row r="570" spans="1:4" ht="12.75" customHeight="1">
      <c r="A570" s="1"/>
      <c r="D570" s="2"/>
    </row>
    <row r="571" spans="1:4" ht="12.75" customHeight="1">
      <c r="A571" s="1"/>
      <c r="D571" s="2"/>
    </row>
    <row r="572" spans="1:4" ht="12.75" customHeight="1">
      <c r="A572" s="1"/>
      <c r="D572" s="2"/>
    </row>
    <row r="573" spans="1:4" ht="12.75" customHeight="1">
      <c r="A573" s="1"/>
      <c r="D573" s="2"/>
    </row>
    <row r="574" spans="1:4" ht="12.75" customHeight="1">
      <c r="A574" s="1"/>
      <c r="D574" s="2"/>
    </row>
    <row r="575" spans="1:4" ht="12.75" customHeight="1">
      <c r="A575" s="1"/>
      <c r="D575" s="2"/>
    </row>
    <row r="576" spans="1:4" ht="12.75" customHeight="1">
      <c r="A576" s="1"/>
      <c r="D576" s="2"/>
    </row>
    <row r="577" spans="1:4" ht="12.75" customHeight="1">
      <c r="A577" s="1"/>
      <c r="D577" s="2"/>
    </row>
    <row r="578" spans="1:4" ht="12.75" customHeight="1">
      <c r="A578" s="1"/>
      <c r="D578" s="2"/>
    </row>
    <row r="579" spans="1:4" ht="12.75" customHeight="1">
      <c r="A579" s="1"/>
      <c r="D579" s="2"/>
    </row>
    <row r="580" spans="1:4" ht="12.75" customHeight="1">
      <c r="A580" s="1"/>
      <c r="D580" s="2"/>
    </row>
    <row r="581" spans="1:4" ht="12.75" customHeight="1">
      <c r="A581" s="1"/>
      <c r="D581" s="2"/>
    </row>
    <row r="582" spans="1:4" ht="12.75" customHeight="1">
      <c r="A582" s="1"/>
      <c r="D582" s="2"/>
    </row>
    <row r="583" spans="1:4" ht="12.75" customHeight="1">
      <c r="A583" s="1"/>
      <c r="D583" s="2"/>
    </row>
    <row r="584" spans="1:4" ht="12.75" customHeight="1">
      <c r="A584" s="1"/>
      <c r="D584" s="2"/>
    </row>
    <row r="585" spans="1:4" ht="12.75" customHeight="1">
      <c r="A585" s="1"/>
      <c r="D585" s="2"/>
    </row>
    <row r="586" spans="1:4" ht="12.75" customHeight="1">
      <c r="A586" s="1"/>
      <c r="D586" s="2"/>
    </row>
    <row r="587" spans="1:4" ht="12.75" customHeight="1">
      <c r="A587" s="1"/>
      <c r="D587" s="2"/>
    </row>
    <row r="588" spans="1:4" ht="12.75" customHeight="1">
      <c r="A588" s="1"/>
      <c r="D588" s="2"/>
    </row>
    <row r="589" spans="1:4" ht="12.75" customHeight="1">
      <c r="A589" s="1"/>
      <c r="D589" s="2"/>
    </row>
    <row r="590" spans="1:4" ht="12.75" customHeight="1">
      <c r="A590" s="1"/>
      <c r="D590" s="2"/>
    </row>
    <row r="591" spans="1:4" ht="12.75" customHeight="1">
      <c r="A591" s="1"/>
      <c r="D591" s="2"/>
    </row>
    <row r="592" spans="1:4" ht="12.75" customHeight="1">
      <c r="A592" s="1"/>
      <c r="D592" s="2"/>
    </row>
    <row r="593" spans="1:4" ht="12.75" customHeight="1">
      <c r="A593" s="1"/>
      <c r="D593" s="2"/>
    </row>
    <row r="594" spans="1:4" ht="12.75" customHeight="1">
      <c r="A594" s="1"/>
      <c r="D594" s="2"/>
    </row>
    <row r="595" spans="1:4" ht="12.75" customHeight="1">
      <c r="A595" s="1"/>
      <c r="D595" s="2"/>
    </row>
    <row r="596" spans="1:4" ht="12.75" customHeight="1">
      <c r="A596" s="1"/>
      <c r="D596" s="2"/>
    </row>
    <row r="597" spans="1:4" ht="12.75" customHeight="1">
      <c r="A597" s="1"/>
      <c r="D597" s="2"/>
    </row>
    <row r="598" spans="1:4" ht="12.75" customHeight="1">
      <c r="A598" s="1"/>
      <c r="D598" s="2"/>
    </row>
    <row r="599" spans="1:4" ht="12.75" customHeight="1">
      <c r="A599" s="1"/>
      <c r="D599" s="2"/>
    </row>
    <row r="600" spans="1:4" ht="12.75" customHeight="1">
      <c r="A600" s="1"/>
      <c r="D600" s="2"/>
    </row>
    <row r="601" spans="1:4" ht="12.75" customHeight="1">
      <c r="A601" s="1"/>
      <c r="D601" s="2"/>
    </row>
    <row r="602" spans="1:4" ht="12.75" customHeight="1">
      <c r="A602" s="1"/>
      <c r="D602" s="2"/>
    </row>
    <row r="603" spans="1:4" ht="12.75" customHeight="1">
      <c r="A603" s="1"/>
      <c r="D603" s="2"/>
    </row>
    <row r="604" spans="1:4" ht="12.75" customHeight="1">
      <c r="A604" s="1"/>
      <c r="D604" s="2"/>
    </row>
    <row r="605" spans="1:4" ht="12.75" customHeight="1">
      <c r="A605" s="1"/>
      <c r="D605" s="2"/>
    </row>
    <row r="606" spans="1:4" ht="12.75" customHeight="1">
      <c r="A606" s="1"/>
      <c r="D606" s="2"/>
    </row>
    <row r="607" spans="1:4" ht="12.75" customHeight="1">
      <c r="A607" s="1"/>
      <c r="D607" s="2"/>
    </row>
    <row r="608" spans="1:4" ht="12.75" customHeight="1">
      <c r="A608" s="1"/>
      <c r="D608" s="2"/>
    </row>
    <row r="609" spans="1:4" ht="12.75" customHeight="1">
      <c r="A609" s="1"/>
      <c r="D609" s="2"/>
    </row>
    <row r="610" spans="1:4" ht="12.75" customHeight="1">
      <c r="A610" s="1"/>
      <c r="D610" s="2"/>
    </row>
    <row r="611" spans="1:4" ht="12.75" customHeight="1">
      <c r="A611" s="1"/>
      <c r="D611" s="2"/>
    </row>
    <row r="612" spans="1:4" ht="12.75" customHeight="1">
      <c r="A612" s="1"/>
      <c r="D612" s="2"/>
    </row>
    <row r="613" spans="1:4" ht="12.75" customHeight="1">
      <c r="A613" s="1"/>
      <c r="D613" s="2"/>
    </row>
    <row r="614" spans="1:4" ht="12.75" customHeight="1">
      <c r="A614" s="1"/>
      <c r="D614" s="2"/>
    </row>
    <row r="615" spans="1:4" ht="12.75" customHeight="1">
      <c r="A615" s="1"/>
      <c r="D615" s="2"/>
    </row>
    <row r="616" spans="1:4" ht="12.75" customHeight="1">
      <c r="A616" s="1"/>
      <c r="D616" s="2"/>
    </row>
    <row r="617" spans="1:4" ht="12.75" customHeight="1">
      <c r="A617" s="1"/>
      <c r="D617" s="2"/>
    </row>
    <row r="618" spans="1:4" ht="12.75" customHeight="1">
      <c r="A618" s="1"/>
      <c r="D618" s="2"/>
    </row>
    <row r="619" spans="1:4" ht="12.75" customHeight="1">
      <c r="A619" s="1"/>
      <c r="D619" s="2"/>
    </row>
    <row r="620" spans="1:4" ht="12.75" customHeight="1">
      <c r="A620" s="1"/>
      <c r="D620" s="2"/>
    </row>
    <row r="621" spans="1:4" ht="12.75" customHeight="1">
      <c r="A621" s="1"/>
      <c r="D621" s="2"/>
    </row>
    <row r="622" spans="1:4" ht="12.75" customHeight="1">
      <c r="A622" s="1"/>
      <c r="D622" s="2"/>
    </row>
    <row r="623" spans="1:4" ht="12.75" customHeight="1">
      <c r="A623" s="1"/>
      <c r="D623" s="2"/>
    </row>
    <row r="624" spans="1:4" ht="12.75" customHeight="1">
      <c r="A624" s="1"/>
      <c r="D624" s="2"/>
    </row>
    <row r="625" spans="1:4" ht="12.75" customHeight="1">
      <c r="A625" s="1"/>
      <c r="D625" s="2"/>
    </row>
    <row r="626" spans="1:4" ht="12.75" customHeight="1">
      <c r="A626" s="1"/>
      <c r="D626" s="2"/>
    </row>
    <row r="627" spans="1:4" ht="12.75" customHeight="1">
      <c r="A627" s="1"/>
      <c r="D627" s="2"/>
    </row>
    <row r="628" spans="1:4" ht="12.75" customHeight="1">
      <c r="A628" s="1"/>
      <c r="D628" s="2"/>
    </row>
    <row r="629" spans="1:4" ht="12.75" customHeight="1">
      <c r="A629" s="1"/>
      <c r="D629" s="2"/>
    </row>
    <row r="630" spans="1:4" ht="12.75" customHeight="1">
      <c r="A630" s="1"/>
      <c r="D630" s="2"/>
    </row>
    <row r="631" spans="1:4" ht="12.75" customHeight="1">
      <c r="A631" s="1"/>
      <c r="D631" s="2"/>
    </row>
    <row r="632" spans="1:4" ht="12.75" customHeight="1">
      <c r="A632" s="1"/>
      <c r="D632" s="2"/>
    </row>
    <row r="633" spans="1:4" ht="12.75" customHeight="1">
      <c r="A633" s="1"/>
      <c r="D633" s="2"/>
    </row>
    <row r="634" spans="1:4" ht="12.75" customHeight="1">
      <c r="A634" s="1"/>
      <c r="D634" s="2"/>
    </row>
    <row r="635" spans="1:4" ht="12.75" customHeight="1">
      <c r="A635" s="1"/>
      <c r="D635" s="2"/>
    </row>
    <row r="636" spans="1:4" ht="12.75" customHeight="1">
      <c r="A636" s="1"/>
      <c r="D636" s="2"/>
    </row>
    <row r="637" spans="1:4" ht="12.75" customHeight="1">
      <c r="A637" s="1"/>
      <c r="D637" s="2"/>
    </row>
    <row r="638" spans="1:4" ht="12.75" customHeight="1">
      <c r="A638" s="1"/>
      <c r="D638" s="2"/>
    </row>
    <row r="639" spans="1:4" ht="12.75" customHeight="1">
      <c r="A639" s="1"/>
      <c r="D639" s="2"/>
    </row>
    <row r="640" spans="1:4" ht="12.75" customHeight="1">
      <c r="A640" s="1"/>
      <c r="D640" s="2"/>
    </row>
    <row r="641" spans="1:4" ht="12.75" customHeight="1">
      <c r="A641" s="1"/>
      <c r="D641" s="2"/>
    </row>
    <row r="642" spans="1:4" ht="12.75" customHeight="1">
      <c r="A642" s="1"/>
      <c r="D642" s="2"/>
    </row>
    <row r="643" spans="1:4" ht="12.75" customHeight="1">
      <c r="A643" s="1"/>
      <c r="D643" s="2"/>
    </row>
    <row r="644" spans="1:4" ht="12.75" customHeight="1">
      <c r="A644" s="1"/>
      <c r="D644" s="2"/>
    </row>
    <row r="645" spans="1:4" ht="12.75" customHeight="1">
      <c r="A645" s="1"/>
      <c r="D645" s="2"/>
    </row>
    <row r="646" spans="1:4" ht="12.75" customHeight="1">
      <c r="A646" s="1"/>
      <c r="D646" s="2"/>
    </row>
    <row r="647" spans="1:4" ht="12.75" customHeight="1">
      <c r="A647" s="1"/>
      <c r="D647" s="2"/>
    </row>
    <row r="648" spans="1:4" ht="12.75" customHeight="1">
      <c r="A648" s="1"/>
      <c r="D648" s="2"/>
    </row>
    <row r="649" spans="1:4" ht="12.75" customHeight="1">
      <c r="A649" s="1"/>
      <c r="D649" s="2"/>
    </row>
    <row r="650" spans="1:4" ht="12.75" customHeight="1">
      <c r="A650" s="1"/>
      <c r="D650" s="2"/>
    </row>
    <row r="651" spans="1:4" ht="12.75" customHeight="1">
      <c r="A651" s="1"/>
      <c r="D651" s="2"/>
    </row>
    <row r="652" spans="1:4" ht="12.75" customHeight="1">
      <c r="A652" s="1"/>
      <c r="D652" s="2"/>
    </row>
    <row r="653" spans="1:4" ht="12.75" customHeight="1">
      <c r="A653" s="1"/>
      <c r="D653" s="2"/>
    </row>
    <row r="654" spans="1:4" ht="12.75" customHeight="1">
      <c r="A654" s="1"/>
      <c r="D654" s="2"/>
    </row>
    <row r="655" spans="1:4" ht="12.75" customHeight="1">
      <c r="A655" s="1"/>
      <c r="D655" s="2"/>
    </row>
    <row r="656" spans="1:4" ht="12.75" customHeight="1">
      <c r="A656" s="1"/>
      <c r="D656" s="2"/>
    </row>
    <row r="657" spans="1:4" ht="12.75" customHeight="1">
      <c r="A657" s="1"/>
      <c r="D657" s="2"/>
    </row>
    <row r="658" spans="1:4" ht="12.75" customHeight="1">
      <c r="A658" s="1"/>
      <c r="D658" s="2"/>
    </row>
    <row r="659" spans="1:4" ht="12.75" customHeight="1">
      <c r="A659" s="1"/>
      <c r="D659" s="2"/>
    </row>
    <row r="660" spans="1:4" ht="12.75" customHeight="1">
      <c r="A660" s="1"/>
      <c r="D660" s="2"/>
    </row>
    <row r="661" spans="1:4" ht="12.75" customHeight="1">
      <c r="A661" s="1"/>
      <c r="D661" s="2"/>
    </row>
    <row r="662" spans="1:4" ht="12.75" customHeight="1">
      <c r="A662" s="1"/>
      <c r="D662" s="2"/>
    </row>
    <row r="663" spans="1:4" ht="12.75" customHeight="1">
      <c r="A663" s="1"/>
      <c r="D663" s="2"/>
    </row>
    <row r="664" spans="1:4" ht="12.75" customHeight="1">
      <c r="A664" s="1"/>
      <c r="D664" s="2"/>
    </row>
    <row r="665" spans="1:4" ht="12.75" customHeight="1">
      <c r="A665" s="1"/>
      <c r="D665" s="2"/>
    </row>
    <row r="666" spans="1:4" ht="12.75" customHeight="1">
      <c r="A666" s="1"/>
      <c r="D666" s="2"/>
    </row>
    <row r="667" spans="1:4" ht="12.75" customHeight="1">
      <c r="A667" s="1"/>
      <c r="D667" s="2"/>
    </row>
    <row r="668" spans="1:4" ht="12.75" customHeight="1">
      <c r="A668" s="1"/>
      <c r="D668" s="2"/>
    </row>
    <row r="669" spans="1:4" ht="12.75" customHeight="1">
      <c r="A669" s="1"/>
      <c r="D669" s="2"/>
    </row>
    <row r="670" spans="1:4" ht="12.75" customHeight="1">
      <c r="A670" s="1"/>
      <c r="D670" s="2"/>
    </row>
    <row r="671" spans="1:4" ht="12.75" customHeight="1">
      <c r="A671" s="1"/>
      <c r="D671" s="2"/>
    </row>
    <row r="672" spans="1:4" ht="12.75" customHeight="1">
      <c r="A672" s="1"/>
      <c r="D672" s="2"/>
    </row>
    <row r="673" spans="1:4" ht="12.75" customHeight="1">
      <c r="A673" s="1"/>
      <c r="D673" s="2"/>
    </row>
    <row r="674" spans="1:4" ht="12.75" customHeight="1">
      <c r="A674" s="1"/>
      <c r="D674" s="2"/>
    </row>
    <row r="675" spans="1:4" ht="12.75" customHeight="1">
      <c r="A675" s="1"/>
      <c r="D675" s="2"/>
    </row>
    <row r="676" spans="1:4" ht="12.75" customHeight="1">
      <c r="A676" s="1"/>
      <c r="D676" s="2"/>
    </row>
    <row r="677" spans="1:4" ht="12.75" customHeight="1">
      <c r="A677" s="1"/>
      <c r="D677" s="2"/>
    </row>
    <row r="678" spans="1:4" ht="12.75" customHeight="1">
      <c r="A678" s="1"/>
      <c r="D678" s="2"/>
    </row>
    <row r="679" spans="1:4" ht="12.75" customHeight="1">
      <c r="A679" s="1"/>
      <c r="D679" s="2"/>
    </row>
    <row r="680" spans="1:4" ht="12.75" customHeight="1">
      <c r="A680" s="1"/>
      <c r="D680" s="2"/>
    </row>
    <row r="681" spans="1:4" ht="12.75" customHeight="1">
      <c r="A681" s="1"/>
      <c r="D681" s="2"/>
    </row>
    <row r="682" spans="1:4" ht="12.75" customHeight="1">
      <c r="A682" s="1"/>
      <c r="D682" s="2"/>
    </row>
    <row r="683" spans="1:4" ht="12.75" customHeight="1">
      <c r="A683" s="1"/>
      <c r="D683" s="2"/>
    </row>
    <row r="684" spans="1:4" ht="12.75" customHeight="1">
      <c r="A684" s="1"/>
      <c r="D684" s="2"/>
    </row>
    <row r="685" spans="1:4" ht="12.75" customHeight="1">
      <c r="A685" s="1"/>
      <c r="D685" s="2"/>
    </row>
    <row r="686" spans="1:4" ht="12.75" customHeight="1">
      <c r="A686" s="1"/>
      <c r="D686" s="2"/>
    </row>
    <row r="687" spans="1:4" ht="12.75" customHeight="1">
      <c r="A687" s="1"/>
      <c r="D687" s="2"/>
    </row>
    <row r="688" spans="1:4" ht="12.75" customHeight="1">
      <c r="A688" s="1"/>
      <c r="D688" s="2"/>
    </row>
    <row r="689" spans="1:4" ht="12.75" customHeight="1">
      <c r="A689" s="1"/>
      <c r="D689" s="2"/>
    </row>
    <row r="690" spans="1:4" ht="12.75" customHeight="1">
      <c r="A690" s="1"/>
      <c r="D690" s="2"/>
    </row>
    <row r="691" spans="1:4" ht="12.75" customHeight="1">
      <c r="A691" s="1"/>
      <c r="D691" s="2"/>
    </row>
    <row r="692" spans="1:4" ht="12.75" customHeight="1">
      <c r="A692" s="1"/>
      <c r="D692" s="2"/>
    </row>
    <row r="693" spans="1:4" ht="12.75" customHeight="1">
      <c r="A693" s="1"/>
      <c r="D693" s="2"/>
    </row>
    <row r="694" spans="1:4" ht="12.75" customHeight="1">
      <c r="A694" s="1"/>
      <c r="D694" s="2"/>
    </row>
    <row r="695" spans="1:4" ht="12.75" customHeight="1">
      <c r="A695" s="1"/>
      <c r="D695" s="2"/>
    </row>
    <row r="696" spans="1:4" ht="12.75" customHeight="1">
      <c r="A696" s="1"/>
      <c r="D696" s="2"/>
    </row>
    <row r="697" spans="1:4" ht="12.75" customHeight="1">
      <c r="A697" s="1"/>
      <c r="D697" s="2"/>
    </row>
    <row r="698" spans="1:4" ht="12.75" customHeight="1">
      <c r="A698" s="1"/>
      <c r="D698" s="2"/>
    </row>
    <row r="699" spans="1:4" ht="12.75" customHeight="1">
      <c r="A699" s="1"/>
      <c r="D699" s="2"/>
    </row>
    <row r="700" spans="1:4" ht="12.75" customHeight="1">
      <c r="A700" s="1"/>
      <c r="D700" s="2"/>
    </row>
    <row r="701" spans="1:4" ht="12.75" customHeight="1">
      <c r="A701" s="1"/>
      <c r="D701" s="2"/>
    </row>
    <row r="702" spans="1:4" ht="12.75" customHeight="1">
      <c r="A702" s="1"/>
      <c r="D702" s="2"/>
    </row>
    <row r="703" spans="1:4" ht="12.75" customHeight="1">
      <c r="A703" s="1"/>
      <c r="D703" s="2"/>
    </row>
    <row r="704" spans="1:4" ht="12.75" customHeight="1">
      <c r="A704" s="1"/>
      <c r="D704" s="2"/>
    </row>
    <row r="705" spans="1:4" ht="12.75" customHeight="1">
      <c r="A705" s="1"/>
      <c r="D705" s="2"/>
    </row>
    <row r="706" spans="1:4" ht="12.75" customHeight="1">
      <c r="A706" s="1"/>
      <c r="D706" s="2"/>
    </row>
    <row r="707" spans="1:4" ht="12.75" customHeight="1">
      <c r="A707" s="1"/>
      <c r="D707" s="2"/>
    </row>
    <row r="708" spans="1:4" ht="12.75" customHeight="1">
      <c r="A708" s="1"/>
      <c r="D708" s="2"/>
    </row>
    <row r="709" spans="1:4" ht="12.75" customHeight="1">
      <c r="A709" s="1"/>
      <c r="D709" s="2"/>
    </row>
    <row r="710" spans="1:4" ht="12.75" customHeight="1">
      <c r="A710" s="1"/>
      <c r="D710" s="2"/>
    </row>
    <row r="711" spans="1:4" ht="12.75" customHeight="1">
      <c r="A711" s="1"/>
      <c r="D711" s="2"/>
    </row>
    <row r="712" spans="1:4" ht="12.75" customHeight="1">
      <c r="A712" s="1"/>
      <c r="D712" s="2"/>
    </row>
    <row r="713" spans="1:4" ht="12.75" customHeight="1">
      <c r="A713" s="1"/>
      <c r="D713" s="2"/>
    </row>
    <row r="714" spans="1:4" ht="12.75" customHeight="1">
      <c r="A714" s="1"/>
      <c r="D714" s="2"/>
    </row>
    <row r="715" spans="1:4" ht="12.75" customHeight="1">
      <c r="A715" s="1"/>
      <c r="D715" s="2"/>
    </row>
    <row r="716" spans="1:4" ht="12.75" customHeight="1">
      <c r="A716" s="1"/>
      <c r="D716" s="2"/>
    </row>
    <row r="717" spans="1:4" ht="12.75" customHeight="1">
      <c r="A717" s="1"/>
      <c r="D717" s="2"/>
    </row>
    <row r="718" spans="1:4" ht="12.75" customHeight="1">
      <c r="A718" s="1"/>
      <c r="D718" s="2"/>
    </row>
    <row r="719" spans="1:4" ht="12.75" customHeight="1">
      <c r="A719" s="1"/>
      <c r="D719" s="2"/>
    </row>
    <row r="720" spans="1:4" ht="12.75" customHeight="1">
      <c r="A720" s="1"/>
      <c r="D720" s="2"/>
    </row>
    <row r="721" spans="1:4" ht="12.75" customHeight="1">
      <c r="A721" s="1"/>
      <c r="D721" s="2"/>
    </row>
    <row r="722" spans="1:4" ht="12.75" customHeight="1">
      <c r="A722" s="1"/>
      <c r="D722" s="2"/>
    </row>
    <row r="723" spans="1:4" ht="12.75" customHeight="1">
      <c r="A723" s="1"/>
      <c r="D723" s="2"/>
    </row>
    <row r="724" spans="1:4" ht="12.75" customHeight="1">
      <c r="A724" s="1"/>
      <c r="D724" s="2"/>
    </row>
    <row r="725" spans="1:4" ht="12.75" customHeight="1">
      <c r="A725" s="1"/>
      <c r="D725" s="2"/>
    </row>
    <row r="726" spans="1:4" ht="12.75" customHeight="1">
      <c r="A726" s="1"/>
      <c r="D726" s="2"/>
    </row>
    <row r="727" spans="1:4" ht="12.75" customHeight="1">
      <c r="A727" s="1"/>
      <c r="D727" s="2"/>
    </row>
    <row r="728" spans="1:4" ht="12.75" customHeight="1">
      <c r="A728" s="1"/>
      <c r="D728" s="2"/>
    </row>
    <row r="729" spans="1:4" ht="12.75" customHeight="1">
      <c r="A729" s="1"/>
      <c r="D729" s="2"/>
    </row>
    <row r="730" spans="1:4" ht="12.75" customHeight="1">
      <c r="A730" s="1"/>
      <c r="D730" s="2"/>
    </row>
    <row r="731" spans="1:4" ht="12.75" customHeight="1">
      <c r="A731" s="1"/>
      <c r="D731" s="2"/>
    </row>
    <row r="732" spans="1:4" ht="12.75" customHeight="1">
      <c r="A732" s="1"/>
      <c r="D732" s="2"/>
    </row>
    <row r="733" spans="1:4" ht="12.75" customHeight="1">
      <c r="A733" s="1"/>
      <c r="D733" s="2"/>
    </row>
    <row r="734" spans="1:4" ht="12.75" customHeight="1">
      <c r="A734" s="1"/>
      <c r="D734" s="2"/>
    </row>
    <row r="735" spans="1:4" ht="12.75" customHeight="1">
      <c r="A735" s="1"/>
      <c r="D735" s="2"/>
    </row>
    <row r="736" spans="1:4" ht="12.75" customHeight="1">
      <c r="A736" s="1"/>
      <c r="D736" s="2"/>
    </row>
    <row r="737" spans="1:4" ht="12.75" customHeight="1">
      <c r="A737" s="1"/>
      <c r="D737" s="2"/>
    </row>
    <row r="738" spans="1:4" ht="12.75" customHeight="1">
      <c r="A738" s="1"/>
      <c r="D738" s="2"/>
    </row>
    <row r="739" spans="1:4" ht="12.75" customHeight="1">
      <c r="A739" s="1"/>
      <c r="D739" s="2"/>
    </row>
    <row r="740" spans="1:4" ht="12.75" customHeight="1">
      <c r="A740" s="1"/>
      <c r="D740" s="2"/>
    </row>
    <row r="741" spans="1:4" ht="12.75" customHeight="1">
      <c r="A741" s="1"/>
      <c r="D741" s="2"/>
    </row>
    <row r="742" spans="1:4" ht="12.75" customHeight="1">
      <c r="A742" s="1"/>
      <c r="D742" s="2"/>
    </row>
    <row r="743" spans="1:4" ht="12.75" customHeight="1">
      <c r="A743" s="1"/>
      <c r="D743" s="2"/>
    </row>
    <row r="744" spans="1:4" ht="12.75" customHeight="1">
      <c r="A744" s="1"/>
      <c r="D744" s="2"/>
    </row>
    <row r="745" spans="1:4" ht="12.75" customHeight="1">
      <c r="A745" s="1"/>
      <c r="D745" s="2"/>
    </row>
    <row r="746" spans="1:4" ht="12.75" customHeight="1">
      <c r="A746" s="1"/>
      <c r="D746" s="2"/>
    </row>
    <row r="747" spans="1:4" ht="12.75" customHeight="1">
      <c r="A747" s="1"/>
      <c r="D747" s="2"/>
    </row>
    <row r="748" spans="1:4" ht="12.75" customHeight="1">
      <c r="A748" s="1"/>
      <c r="D748" s="2"/>
    </row>
    <row r="749" spans="1:4" ht="12.75" customHeight="1">
      <c r="A749" s="1"/>
      <c r="D749" s="2"/>
    </row>
    <row r="750" spans="1:4" ht="12.75" customHeight="1">
      <c r="A750" s="1"/>
      <c r="D750" s="2"/>
    </row>
    <row r="751" spans="1:4" ht="12.75" customHeight="1">
      <c r="A751" s="1"/>
      <c r="D751" s="2"/>
    </row>
    <row r="752" spans="1:4" ht="12.75" customHeight="1">
      <c r="A752" s="1"/>
      <c r="D752" s="2"/>
    </row>
    <row r="753" spans="1:4" ht="12.75" customHeight="1">
      <c r="A753" s="1"/>
      <c r="D753" s="2"/>
    </row>
    <row r="754" spans="1:4" ht="12.75" customHeight="1">
      <c r="A754" s="1"/>
      <c r="D754" s="2"/>
    </row>
    <row r="755" spans="1:4" ht="12.75" customHeight="1">
      <c r="A755" s="1"/>
      <c r="D755" s="2"/>
    </row>
    <row r="756" spans="1:4" ht="12.75" customHeight="1">
      <c r="A756" s="1"/>
      <c r="D756" s="2"/>
    </row>
    <row r="757" spans="1:4" ht="12.75" customHeight="1">
      <c r="A757" s="1"/>
      <c r="D757" s="2"/>
    </row>
    <row r="758" spans="1:4" ht="12.75" customHeight="1">
      <c r="A758" s="1"/>
      <c r="D758" s="2"/>
    </row>
    <row r="759" spans="1:4" ht="12.75" customHeight="1">
      <c r="A759" s="1"/>
      <c r="D759" s="2"/>
    </row>
    <row r="760" spans="1:4" ht="12.75" customHeight="1">
      <c r="A760" s="1"/>
      <c r="D760" s="2"/>
    </row>
    <row r="761" spans="1:4" ht="12.75" customHeight="1">
      <c r="A761" s="1"/>
      <c r="D761" s="2"/>
    </row>
    <row r="762" spans="1:4" ht="12.75" customHeight="1">
      <c r="A762" s="1"/>
      <c r="D762" s="2"/>
    </row>
    <row r="763" spans="1:4" ht="12.75" customHeight="1">
      <c r="A763" s="1"/>
      <c r="D763" s="2"/>
    </row>
    <row r="764" spans="1:4" ht="12.75" customHeight="1">
      <c r="A764" s="1"/>
      <c r="D764" s="2"/>
    </row>
    <row r="765" spans="1:4" ht="12.75" customHeight="1">
      <c r="A765" s="1"/>
      <c r="D765" s="2"/>
    </row>
    <row r="766" spans="1:4" ht="12.75" customHeight="1">
      <c r="A766" s="1"/>
      <c r="D766" s="2"/>
    </row>
    <row r="767" spans="1:4" ht="12.75" customHeight="1">
      <c r="A767" s="1"/>
      <c r="D767" s="2"/>
    </row>
    <row r="768" spans="1:4" ht="12.75" customHeight="1">
      <c r="A768" s="1"/>
      <c r="D768" s="2"/>
    </row>
    <row r="769" spans="1:4" ht="12.75" customHeight="1">
      <c r="A769" s="1"/>
      <c r="D769" s="2"/>
    </row>
    <row r="770" spans="1:4" ht="12.75" customHeight="1">
      <c r="A770" s="1"/>
      <c r="D770" s="2"/>
    </row>
    <row r="771" spans="1:4" ht="12.75" customHeight="1">
      <c r="A771" s="1"/>
      <c r="D771" s="2"/>
    </row>
    <row r="772" spans="1:4" ht="12.75" customHeight="1">
      <c r="A772" s="1"/>
      <c r="D772" s="2"/>
    </row>
    <row r="773" spans="1:4" ht="12.75" customHeight="1">
      <c r="A773" s="1"/>
      <c r="D773" s="2"/>
    </row>
    <row r="774" spans="1:4" ht="12.75" customHeight="1">
      <c r="A774" s="1"/>
      <c r="D774" s="2"/>
    </row>
    <row r="775" spans="1:4" ht="12.75" customHeight="1">
      <c r="A775" s="1"/>
      <c r="D775" s="2"/>
    </row>
    <row r="776" spans="1:4" ht="12.75" customHeight="1">
      <c r="A776" s="1"/>
      <c r="D776" s="2"/>
    </row>
    <row r="777" spans="1:4" ht="12.75" customHeight="1">
      <c r="A777" s="1"/>
      <c r="D777" s="2"/>
    </row>
    <row r="778" spans="1:4" ht="12.75" customHeight="1">
      <c r="A778" s="1"/>
      <c r="D778" s="2"/>
    </row>
    <row r="779" spans="1:4" ht="12.75" customHeight="1">
      <c r="A779" s="1"/>
      <c r="D779" s="2"/>
    </row>
    <row r="780" spans="1:4" ht="12.75" customHeight="1">
      <c r="A780" s="1"/>
      <c r="D780" s="2"/>
    </row>
    <row r="781" spans="1:4" ht="12.75" customHeight="1">
      <c r="A781" s="1"/>
      <c r="D781" s="2"/>
    </row>
    <row r="782" spans="1:4" ht="12.75" customHeight="1">
      <c r="A782" s="1"/>
      <c r="D782" s="2"/>
    </row>
    <row r="783" spans="1:4" ht="12.75" customHeight="1">
      <c r="A783" s="1"/>
      <c r="D783" s="2"/>
    </row>
    <row r="784" spans="1:4" ht="12.75" customHeight="1">
      <c r="A784" s="1"/>
      <c r="D784" s="2"/>
    </row>
    <row r="785" spans="1:4" ht="12.75" customHeight="1">
      <c r="A785" s="1"/>
      <c r="D785" s="2"/>
    </row>
    <row r="786" spans="1:4" ht="12.75" customHeight="1">
      <c r="A786" s="1"/>
      <c r="D786" s="2"/>
    </row>
    <row r="787" spans="1:4" ht="12.75" customHeight="1">
      <c r="A787" s="1"/>
      <c r="D787" s="2"/>
    </row>
    <row r="788" spans="1:4" ht="12.75" customHeight="1">
      <c r="A788" s="1"/>
      <c r="D788" s="2"/>
    </row>
    <row r="789" spans="1:4" ht="12.75" customHeight="1">
      <c r="A789" s="1"/>
      <c r="D789" s="2"/>
    </row>
    <row r="790" spans="1:4" ht="12.75" customHeight="1">
      <c r="A790" s="1"/>
      <c r="D790" s="2"/>
    </row>
    <row r="791" spans="1:4" ht="12.75" customHeight="1">
      <c r="A791" s="1"/>
      <c r="D791" s="2"/>
    </row>
    <row r="792" spans="1:4" ht="12.75" customHeight="1">
      <c r="A792" s="1"/>
      <c r="D792" s="2"/>
    </row>
    <row r="793" spans="1:4" ht="12.75" customHeight="1">
      <c r="A793" s="1"/>
      <c r="D793" s="2"/>
    </row>
    <row r="794" spans="1:4" ht="12.75" customHeight="1">
      <c r="A794" s="1"/>
      <c r="D794" s="2"/>
    </row>
    <row r="795" spans="1:4" ht="12.75" customHeight="1">
      <c r="A795" s="1"/>
      <c r="D795" s="2"/>
    </row>
    <row r="796" spans="1:4" ht="12.75" customHeight="1">
      <c r="A796" s="1"/>
      <c r="D796" s="2"/>
    </row>
    <row r="797" spans="1:4" ht="12.75" customHeight="1">
      <c r="A797" s="1"/>
      <c r="D797" s="2"/>
    </row>
    <row r="798" spans="1:4" ht="12.75" customHeight="1">
      <c r="A798" s="1"/>
      <c r="D798" s="2"/>
    </row>
    <row r="799" spans="1:4" ht="12.75" customHeight="1">
      <c r="A799" s="1"/>
      <c r="D799" s="2"/>
    </row>
    <row r="800" spans="1:4" ht="12.75" customHeight="1">
      <c r="A800" s="1"/>
      <c r="D800" s="2"/>
    </row>
    <row r="801" spans="1:4" ht="12.75" customHeight="1">
      <c r="A801" s="1"/>
      <c r="D801" s="2"/>
    </row>
    <row r="802" spans="1:4" ht="12.75" customHeight="1">
      <c r="A802" s="1"/>
      <c r="D802" s="2"/>
    </row>
    <row r="803" spans="1:4" ht="12.75" customHeight="1">
      <c r="A803" s="1"/>
      <c r="D803" s="2"/>
    </row>
    <row r="804" spans="1:4" ht="12.75" customHeight="1">
      <c r="A804" s="1"/>
      <c r="D804" s="2"/>
    </row>
    <row r="805" spans="1:4" ht="12.75" customHeight="1">
      <c r="A805" s="1"/>
      <c r="D805" s="2"/>
    </row>
    <row r="806" spans="1:4" ht="12.75" customHeight="1">
      <c r="A806" s="1"/>
      <c r="D806" s="2"/>
    </row>
    <row r="807" spans="1:4" ht="12.75" customHeight="1">
      <c r="A807" s="1"/>
      <c r="D807" s="2"/>
    </row>
    <row r="808" spans="1:4" ht="12.75" customHeight="1">
      <c r="A808" s="1"/>
      <c r="D808" s="2"/>
    </row>
    <row r="809" spans="1:4" ht="12.75" customHeight="1">
      <c r="A809" s="1"/>
      <c r="D809" s="2"/>
    </row>
    <row r="810" spans="1:4" ht="12.75" customHeight="1">
      <c r="A810" s="1"/>
      <c r="D810" s="2"/>
    </row>
    <row r="811" spans="1:4" ht="12.75" customHeight="1">
      <c r="A811" s="1"/>
      <c r="D811" s="2"/>
    </row>
    <row r="812" spans="1:4" ht="12.75" customHeight="1">
      <c r="A812" s="1"/>
      <c r="D812" s="2"/>
    </row>
    <row r="813" spans="1:4" ht="12.75" customHeight="1">
      <c r="A813" s="1"/>
      <c r="D813" s="2"/>
    </row>
    <row r="814" spans="1:4" ht="12.75" customHeight="1">
      <c r="A814" s="1"/>
      <c r="D814" s="2"/>
    </row>
    <row r="815" spans="1:4" ht="12.75" customHeight="1">
      <c r="A815" s="1"/>
      <c r="D815" s="2"/>
    </row>
    <row r="816" spans="1:4" ht="12.75" customHeight="1">
      <c r="A816" s="1"/>
      <c r="D816" s="2"/>
    </row>
    <row r="817" spans="1:4" ht="12.75" customHeight="1">
      <c r="A817" s="1"/>
      <c r="D817" s="2"/>
    </row>
    <row r="818" spans="1:4" ht="12.75" customHeight="1">
      <c r="A818" s="1"/>
      <c r="D818" s="2"/>
    </row>
    <row r="819" spans="1:4" ht="12.75" customHeight="1">
      <c r="A819" s="1"/>
      <c r="D819" s="2"/>
    </row>
    <row r="820" spans="1:4" ht="12.75" customHeight="1">
      <c r="A820" s="1"/>
      <c r="D820" s="2"/>
    </row>
    <row r="821" spans="1:4" ht="12.75" customHeight="1">
      <c r="A821" s="1"/>
      <c r="D821" s="2"/>
    </row>
    <row r="822" spans="1:4" ht="12.75" customHeight="1">
      <c r="A822" s="1"/>
      <c r="D822" s="2"/>
    </row>
    <row r="823" spans="1:4" ht="12.75" customHeight="1">
      <c r="A823" s="1"/>
      <c r="D823" s="2"/>
    </row>
    <row r="824" spans="1:4" ht="12.75" customHeight="1">
      <c r="A824" s="1"/>
      <c r="D824" s="2"/>
    </row>
    <row r="825" spans="1:4" ht="12.75" customHeight="1">
      <c r="A825" s="1"/>
      <c r="D825" s="2"/>
    </row>
    <row r="826" spans="1:4" ht="12.75" customHeight="1">
      <c r="A826" s="1"/>
      <c r="D826" s="2"/>
    </row>
    <row r="827" spans="1:4" ht="12.75" customHeight="1">
      <c r="A827" s="1"/>
      <c r="D827" s="2"/>
    </row>
    <row r="828" spans="1:4" ht="12.75" customHeight="1">
      <c r="A828" s="1"/>
      <c r="D828" s="2"/>
    </row>
    <row r="829" spans="1:4" ht="12.75" customHeight="1">
      <c r="A829" s="1"/>
      <c r="D829" s="2"/>
    </row>
    <row r="830" spans="1:4" ht="12.75" customHeight="1">
      <c r="A830" s="1"/>
      <c r="D830" s="2"/>
    </row>
    <row r="831" spans="1:4" ht="12.75" customHeight="1">
      <c r="A831" s="1"/>
      <c r="D831" s="2"/>
    </row>
    <row r="832" spans="1:4" ht="12.75" customHeight="1">
      <c r="A832" s="1"/>
      <c r="D832" s="2"/>
    </row>
    <row r="833" spans="1:4" ht="12.75" customHeight="1">
      <c r="A833" s="1"/>
      <c r="D833" s="2"/>
    </row>
    <row r="834" spans="1:4" ht="12.75" customHeight="1">
      <c r="A834" s="1"/>
      <c r="D834" s="2"/>
    </row>
    <row r="835" spans="1:4" ht="12.75" customHeight="1">
      <c r="A835" s="1"/>
      <c r="D835" s="2"/>
    </row>
    <row r="836" spans="1:4" ht="12.75" customHeight="1">
      <c r="A836" s="1"/>
      <c r="D836" s="2"/>
    </row>
    <row r="837" spans="1:4" ht="12.75" customHeight="1">
      <c r="A837" s="1"/>
      <c r="D837" s="2"/>
    </row>
    <row r="838" spans="1:4" ht="12.75" customHeight="1">
      <c r="A838" s="1"/>
      <c r="D838" s="2"/>
    </row>
    <row r="839" spans="1:4" ht="12.75" customHeight="1">
      <c r="A839" s="1"/>
      <c r="D839" s="2"/>
    </row>
    <row r="840" spans="1:4" ht="12.75" customHeight="1">
      <c r="A840" s="1"/>
      <c r="D840" s="2"/>
    </row>
    <row r="841" spans="1:4" ht="12.75" customHeight="1">
      <c r="A841" s="1"/>
      <c r="D841" s="2"/>
    </row>
    <row r="842" spans="1:4" ht="12.75" customHeight="1">
      <c r="A842" s="1"/>
      <c r="D842" s="2"/>
    </row>
    <row r="843" spans="1:4" ht="12.75" customHeight="1">
      <c r="A843" s="1"/>
      <c r="D843" s="2"/>
    </row>
    <row r="844" spans="1:4" ht="12.75" customHeight="1">
      <c r="A844" s="1"/>
      <c r="D844" s="2"/>
    </row>
    <row r="845" spans="1:4" ht="12.75" customHeight="1">
      <c r="A845" s="1"/>
      <c r="D845" s="2"/>
    </row>
    <row r="846" spans="1:4" ht="12.75" customHeight="1">
      <c r="A846" s="1"/>
      <c r="D846" s="2"/>
    </row>
    <row r="847" spans="1:4" ht="12.75" customHeight="1">
      <c r="A847" s="1"/>
      <c r="D847" s="2"/>
    </row>
    <row r="848" spans="1:4" ht="12.75" customHeight="1">
      <c r="A848" s="1"/>
      <c r="D848" s="2"/>
    </row>
    <row r="849" spans="1:4" ht="12.75" customHeight="1">
      <c r="A849" s="1"/>
      <c r="D849" s="2"/>
    </row>
    <row r="850" spans="1:4" ht="12.75" customHeight="1">
      <c r="A850" s="1"/>
      <c r="D850" s="2"/>
    </row>
    <row r="851" spans="1:4" ht="12.75" customHeight="1">
      <c r="A851" s="1"/>
      <c r="D851" s="2"/>
    </row>
    <row r="852" spans="1:4" ht="12.75" customHeight="1">
      <c r="A852" s="1"/>
      <c r="D852" s="2"/>
    </row>
    <row r="853" spans="1:4" ht="12.75" customHeight="1">
      <c r="A853" s="1"/>
      <c r="D853" s="2"/>
    </row>
    <row r="854" spans="1:4" ht="12.75" customHeight="1">
      <c r="A854" s="1"/>
      <c r="D854" s="2"/>
    </row>
    <row r="855" spans="1:4" ht="12.75" customHeight="1">
      <c r="A855" s="1"/>
      <c r="D855" s="2"/>
    </row>
    <row r="856" spans="1:4" ht="12.75" customHeight="1">
      <c r="A856" s="1"/>
      <c r="D856" s="2"/>
    </row>
    <row r="857" spans="1:4" ht="12.75" customHeight="1">
      <c r="A857" s="1"/>
      <c r="D857" s="2"/>
    </row>
    <row r="858" spans="1:4" ht="12.75" customHeight="1">
      <c r="A858" s="1"/>
      <c r="D858" s="2"/>
    </row>
    <row r="859" spans="1:4" ht="12.75" customHeight="1">
      <c r="A859" s="1"/>
      <c r="D859" s="2"/>
    </row>
    <row r="860" spans="1:4" ht="12.75" customHeight="1">
      <c r="A860" s="1"/>
      <c r="D860" s="2"/>
    </row>
    <row r="861" spans="1:4" ht="12.75" customHeight="1">
      <c r="A861" s="1"/>
      <c r="D861" s="2"/>
    </row>
    <row r="862" spans="1:4" ht="12.75" customHeight="1">
      <c r="A862" s="1"/>
      <c r="D862" s="2"/>
    </row>
    <row r="863" spans="1:4" ht="12.75" customHeight="1">
      <c r="A863" s="1"/>
      <c r="D863" s="2"/>
    </row>
    <row r="864" spans="1:4" ht="12.75" customHeight="1">
      <c r="A864" s="1"/>
      <c r="D864" s="2"/>
    </row>
    <row r="865" spans="1:4" ht="12.75" customHeight="1">
      <c r="A865" s="1"/>
      <c r="D865" s="2"/>
    </row>
    <row r="866" spans="1:4" ht="12.75" customHeight="1">
      <c r="A866" s="1"/>
      <c r="D866" s="2"/>
    </row>
    <row r="867" spans="1:4" ht="12.75" customHeight="1">
      <c r="A867" s="1"/>
      <c r="D867" s="2"/>
    </row>
    <row r="868" spans="1:4" ht="12.75" customHeight="1">
      <c r="A868" s="1"/>
      <c r="D868" s="2"/>
    </row>
    <row r="869" spans="1:4" ht="12.75" customHeight="1">
      <c r="A869" s="1"/>
      <c r="D869" s="2"/>
    </row>
    <row r="870" spans="1:4" ht="12.75" customHeight="1">
      <c r="A870" s="1"/>
      <c r="D870" s="2"/>
    </row>
    <row r="871" spans="1:4" ht="12.75" customHeight="1">
      <c r="A871" s="1"/>
      <c r="D871" s="2"/>
    </row>
    <row r="872" spans="1:4" ht="12.75" customHeight="1">
      <c r="A872" s="1"/>
      <c r="D872" s="2"/>
    </row>
    <row r="873" spans="1:4" ht="12.75" customHeight="1">
      <c r="A873" s="1"/>
      <c r="D873" s="2"/>
    </row>
    <row r="874" spans="1:4" ht="12.75" customHeight="1">
      <c r="A874" s="1"/>
      <c r="D874" s="2"/>
    </row>
    <row r="875" spans="1:4" ht="12.75" customHeight="1">
      <c r="A875" s="1"/>
      <c r="D875" s="2"/>
    </row>
    <row r="876" spans="1:4" ht="12.75" customHeight="1">
      <c r="A876" s="1"/>
      <c r="D876" s="2"/>
    </row>
    <row r="877" spans="1:4" ht="12.75" customHeight="1">
      <c r="A877" s="1"/>
      <c r="D877" s="2"/>
    </row>
    <row r="878" spans="1:4" ht="12.75" customHeight="1">
      <c r="A878" s="1"/>
      <c r="D878" s="2"/>
    </row>
    <row r="879" spans="1:4" ht="12.75" customHeight="1">
      <c r="A879" s="1"/>
      <c r="D879" s="2"/>
    </row>
    <row r="880" spans="1:4" ht="12.75" customHeight="1">
      <c r="A880" s="1"/>
      <c r="D880" s="2"/>
    </row>
    <row r="881" spans="1:4" ht="12.75" customHeight="1">
      <c r="A881" s="1"/>
      <c r="D881" s="2"/>
    </row>
    <row r="882" spans="1:4" ht="12.75" customHeight="1">
      <c r="A882" s="1"/>
      <c r="D882" s="2"/>
    </row>
    <row r="883" spans="1:4" ht="12.75" customHeight="1">
      <c r="A883" s="1"/>
      <c r="D883" s="2"/>
    </row>
    <row r="884" spans="1:4" ht="12.75" customHeight="1">
      <c r="A884" s="1"/>
      <c r="D884" s="2"/>
    </row>
    <row r="885" spans="1:4" ht="12.75" customHeight="1">
      <c r="A885" s="1"/>
      <c r="D885" s="2"/>
    </row>
    <row r="886" spans="1:4" ht="12.75" customHeight="1">
      <c r="A886" s="1"/>
      <c r="D886" s="2"/>
    </row>
    <row r="887" spans="1:4" ht="12.75" customHeight="1">
      <c r="A887" s="1"/>
      <c r="D887" s="2"/>
    </row>
    <row r="888" spans="1:4" ht="12.75" customHeight="1">
      <c r="A888" s="1"/>
      <c r="D888" s="2"/>
    </row>
    <row r="889" spans="1:4" ht="12.75" customHeight="1">
      <c r="A889" s="1"/>
      <c r="D889" s="2"/>
    </row>
    <row r="890" spans="1:4" ht="12.75" customHeight="1">
      <c r="A890" s="1"/>
      <c r="D890" s="2"/>
    </row>
    <row r="891" spans="1:4" ht="12.75" customHeight="1">
      <c r="A891" s="1"/>
      <c r="D891" s="2"/>
    </row>
    <row r="892" spans="1:4" ht="12.75" customHeight="1">
      <c r="A892" s="1"/>
      <c r="D892" s="2"/>
    </row>
    <row r="893" spans="1:4" ht="12.75" customHeight="1">
      <c r="A893" s="1"/>
      <c r="D893" s="2"/>
    </row>
    <row r="894" spans="1:4" ht="12.75" customHeight="1">
      <c r="A894" s="1"/>
      <c r="D894" s="2"/>
    </row>
    <row r="895" spans="1:4" ht="12.75" customHeight="1">
      <c r="A895" s="1"/>
      <c r="D895" s="2"/>
    </row>
    <row r="896" spans="1:4" ht="12.75" customHeight="1">
      <c r="A896" s="1"/>
      <c r="D896" s="2"/>
    </row>
    <row r="897" spans="1:4" ht="12.75" customHeight="1">
      <c r="A897" s="1"/>
      <c r="D897" s="2"/>
    </row>
    <row r="898" spans="1:4" ht="12.75" customHeight="1">
      <c r="A898" s="1"/>
      <c r="D898" s="2"/>
    </row>
    <row r="899" spans="1:4" ht="12.75" customHeight="1">
      <c r="A899" s="1"/>
      <c r="D899" s="2"/>
    </row>
    <row r="900" spans="1:4" ht="12.75" customHeight="1">
      <c r="A900" s="1"/>
      <c r="D900" s="2"/>
    </row>
    <row r="901" spans="1:4" ht="12.75" customHeight="1">
      <c r="A901" s="1"/>
      <c r="D901" s="2"/>
    </row>
    <row r="902" spans="1:4" ht="12.75" customHeight="1">
      <c r="A902" s="1"/>
      <c r="D902" s="2"/>
    </row>
    <row r="903" spans="1:4" ht="12.75" customHeight="1">
      <c r="A903" s="1"/>
      <c r="D903" s="2"/>
    </row>
    <row r="904" spans="1:4" ht="12.75" customHeight="1">
      <c r="A904" s="1"/>
      <c r="D904" s="2"/>
    </row>
    <row r="905" spans="1:4" ht="12.75" customHeight="1">
      <c r="A905" s="1"/>
      <c r="D905" s="2"/>
    </row>
    <row r="906" spans="1:4" ht="12.75" customHeight="1">
      <c r="A906" s="1"/>
      <c r="D906" s="2"/>
    </row>
    <row r="907" spans="1:4" ht="12.75" customHeight="1">
      <c r="A907" s="1"/>
      <c r="D907" s="2"/>
    </row>
    <row r="908" spans="1:4" ht="12.75" customHeight="1">
      <c r="A908" s="1"/>
      <c r="D908" s="2"/>
    </row>
    <row r="909" spans="1:4" ht="12.75" customHeight="1">
      <c r="A909" s="1"/>
      <c r="D909" s="2"/>
    </row>
    <row r="910" spans="1:4" ht="12.75" customHeight="1">
      <c r="A910" s="1"/>
      <c r="D910" s="2"/>
    </row>
    <row r="911" spans="1:4" ht="12.75" customHeight="1">
      <c r="A911" s="1"/>
      <c r="D911" s="2"/>
    </row>
    <row r="912" spans="1:4" ht="12.75" customHeight="1">
      <c r="A912" s="1"/>
      <c r="D912" s="2"/>
    </row>
    <row r="913" spans="1:4" ht="12.75" customHeight="1">
      <c r="A913" s="1"/>
      <c r="D913" s="2"/>
    </row>
    <row r="914" spans="1:4" ht="12.75" customHeight="1">
      <c r="A914" s="1"/>
      <c r="D914" s="2"/>
    </row>
    <row r="915" spans="1:4" ht="12.75" customHeight="1">
      <c r="A915" s="1"/>
      <c r="D915" s="2"/>
    </row>
    <row r="916" spans="1:4" ht="12.75" customHeight="1">
      <c r="A916" s="1"/>
      <c r="D916" s="2"/>
    </row>
    <row r="917" spans="1:4" ht="12.75" customHeight="1">
      <c r="A917" s="1"/>
      <c r="D917" s="2"/>
    </row>
    <row r="918" spans="1:4" ht="12.75" customHeight="1">
      <c r="A918" s="1"/>
      <c r="D918" s="2"/>
    </row>
    <row r="919" spans="1:4" ht="12.75" customHeight="1">
      <c r="A919" s="1"/>
      <c r="D919" s="2"/>
    </row>
    <row r="920" spans="1:4" ht="12.75" customHeight="1">
      <c r="A920" s="1"/>
      <c r="D920" s="2"/>
    </row>
    <row r="921" spans="1:4" ht="12.75" customHeight="1">
      <c r="A921" s="1"/>
      <c r="D921" s="2"/>
    </row>
    <row r="922" spans="1:4" ht="12.75" customHeight="1">
      <c r="A922" s="1"/>
      <c r="D922" s="2"/>
    </row>
    <row r="923" spans="1:4" ht="12.75" customHeight="1">
      <c r="A923" s="1"/>
      <c r="D923" s="2"/>
    </row>
    <row r="924" spans="1:4" ht="12.75" customHeight="1">
      <c r="A924" s="1"/>
      <c r="D924" s="2"/>
    </row>
    <row r="925" spans="1:4" ht="12.75" customHeight="1">
      <c r="A925" s="1"/>
      <c r="D925" s="2"/>
    </row>
    <row r="926" spans="1:4" ht="12.75" customHeight="1">
      <c r="A926" s="1"/>
      <c r="D926" s="2"/>
    </row>
    <row r="927" spans="1:4" ht="12.75" customHeight="1">
      <c r="A927" s="1"/>
      <c r="D927" s="2"/>
    </row>
    <row r="928" spans="1:4" ht="12.75" customHeight="1">
      <c r="A928" s="1"/>
      <c r="D928" s="2"/>
    </row>
    <row r="929" spans="1:4" ht="12.75" customHeight="1">
      <c r="A929" s="1"/>
      <c r="D929" s="2"/>
    </row>
    <row r="930" spans="1:4" ht="12.75" customHeight="1">
      <c r="A930" s="1"/>
      <c r="D930" s="2"/>
    </row>
    <row r="931" spans="1:4" ht="12.75" customHeight="1">
      <c r="A931" s="1"/>
      <c r="D931" s="2"/>
    </row>
    <row r="932" spans="1:4" ht="12.75" customHeight="1">
      <c r="A932" s="1"/>
      <c r="D932" s="2"/>
    </row>
    <row r="933" spans="1:4" ht="12.75" customHeight="1">
      <c r="A933" s="1"/>
      <c r="D933" s="2"/>
    </row>
    <row r="934" spans="1:4" ht="12.75" customHeight="1">
      <c r="A934" s="1"/>
      <c r="D934" s="2"/>
    </row>
    <row r="935" spans="1:4" ht="12.75" customHeight="1">
      <c r="A935" s="1"/>
      <c r="D935" s="2"/>
    </row>
    <row r="936" spans="1:4" ht="12.75" customHeight="1">
      <c r="A936" s="1"/>
      <c r="D936" s="2"/>
    </row>
    <row r="937" spans="1:4" ht="12.75" customHeight="1">
      <c r="A937" s="1"/>
      <c r="D937" s="2"/>
    </row>
    <row r="938" spans="1:4" ht="12.75" customHeight="1">
      <c r="A938" s="1"/>
      <c r="D938" s="2"/>
    </row>
    <row r="939" spans="1:4" ht="12.75" customHeight="1">
      <c r="A939" s="1"/>
      <c r="D939" s="2"/>
    </row>
    <row r="940" spans="1:4" ht="12.75" customHeight="1">
      <c r="A940" s="1"/>
      <c r="D940" s="2"/>
    </row>
    <row r="941" spans="1:4" ht="12.75" customHeight="1">
      <c r="A941" s="1"/>
      <c r="D941" s="2"/>
    </row>
    <row r="942" spans="1:4" ht="12.75" customHeight="1">
      <c r="A942" s="1"/>
      <c r="D942" s="2"/>
    </row>
    <row r="943" spans="1:4" ht="12.75" customHeight="1">
      <c r="A943" s="1"/>
      <c r="D943" s="2"/>
    </row>
    <row r="944" spans="1:4" ht="12.75" customHeight="1">
      <c r="A944" s="1"/>
      <c r="D944" s="2"/>
    </row>
    <row r="945" spans="1:4" ht="12.75" customHeight="1">
      <c r="A945" s="1"/>
      <c r="D945" s="2"/>
    </row>
    <row r="946" spans="1:4" ht="12.75" customHeight="1">
      <c r="A946" s="1"/>
      <c r="D946" s="2"/>
    </row>
    <row r="947" spans="1:4" ht="12.75" customHeight="1">
      <c r="A947" s="1"/>
      <c r="D947" s="2"/>
    </row>
    <row r="948" spans="1:4" ht="12.75" customHeight="1">
      <c r="A948" s="1"/>
      <c r="D948" s="2"/>
    </row>
    <row r="949" spans="1:4" ht="12.75" customHeight="1">
      <c r="A949" s="1"/>
      <c r="D949" s="2"/>
    </row>
    <row r="950" spans="1:4" ht="12.75" customHeight="1">
      <c r="A950" s="1"/>
      <c r="D950" s="2"/>
    </row>
    <row r="951" spans="1:4" ht="12.75" customHeight="1">
      <c r="A951" s="1"/>
      <c r="D951" s="2"/>
    </row>
    <row r="952" spans="1:4" ht="12.75" customHeight="1">
      <c r="A952" s="1"/>
      <c r="D952" s="2"/>
    </row>
    <row r="953" spans="1:4" ht="12.75" customHeight="1">
      <c r="A953" s="1"/>
      <c r="D953" s="2"/>
    </row>
    <row r="954" spans="1:4" ht="12.75" customHeight="1">
      <c r="A954" s="1"/>
      <c r="D954" s="2"/>
    </row>
    <row r="955" spans="1:4" ht="12.75" customHeight="1">
      <c r="A955" s="1"/>
      <c r="D955" s="2"/>
    </row>
    <row r="956" spans="1:4" ht="12.75" customHeight="1">
      <c r="A956" s="1"/>
      <c r="D956" s="2"/>
    </row>
    <row r="957" spans="1:4" ht="12.75" customHeight="1">
      <c r="A957" s="1"/>
      <c r="D957" s="2"/>
    </row>
    <row r="958" spans="1:4" ht="12.75" customHeight="1">
      <c r="A958" s="1"/>
      <c r="D958" s="2"/>
    </row>
    <row r="959" spans="1:4" ht="12.75" customHeight="1">
      <c r="A959" s="1"/>
      <c r="D959" s="2"/>
    </row>
    <row r="960" spans="1:4" ht="12.75" customHeight="1">
      <c r="A960" s="1"/>
      <c r="D960" s="2"/>
    </row>
    <row r="961" spans="1:4" ht="12.75" customHeight="1">
      <c r="A961" s="1"/>
      <c r="D961" s="2"/>
    </row>
    <row r="962" spans="1:4" ht="12.75" customHeight="1">
      <c r="A962" s="1"/>
      <c r="D962" s="2"/>
    </row>
    <row r="963" spans="1:4" ht="12.75" customHeight="1">
      <c r="A963" s="1"/>
      <c r="D963" s="2"/>
    </row>
    <row r="964" spans="1:4" ht="12.75" customHeight="1">
      <c r="A964" s="1"/>
      <c r="D964" s="2"/>
    </row>
    <row r="965" spans="1:4" ht="12.75" customHeight="1">
      <c r="A965" s="1"/>
      <c r="D965" s="2"/>
    </row>
    <row r="966" spans="1:4" ht="12.75" customHeight="1">
      <c r="A966" s="1"/>
      <c r="D966" s="2"/>
    </row>
    <row r="967" spans="1:4" ht="12.75" customHeight="1">
      <c r="A967" s="1"/>
      <c r="D967" s="2"/>
    </row>
    <row r="968" spans="1:4" ht="12.75" customHeight="1">
      <c r="A968" s="1"/>
      <c r="D968" s="2"/>
    </row>
    <row r="969" spans="1:4" ht="12.75" customHeight="1">
      <c r="A969" s="1"/>
      <c r="D969" s="2"/>
    </row>
    <row r="970" spans="1:4" ht="12.75" customHeight="1">
      <c r="A970" s="1"/>
      <c r="D970" s="2"/>
    </row>
    <row r="971" spans="1:4" ht="12.75" customHeight="1">
      <c r="A971" s="1"/>
      <c r="D971" s="2"/>
    </row>
    <row r="972" spans="1:4" ht="12.75" customHeight="1">
      <c r="A972" s="1"/>
      <c r="D972" s="2"/>
    </row>
    <row r="973" spans="1:4" ht="12.75" customHeight="1">
      <c r="A973" s="1"/>
      <c r="D973" s="2"/>
    </row>
    <row r="974" spans="1:4" ht="12.75" customHeight="1">
      <c r="A974" s="1"/>
      <c r="D974" s="2"/>
    </row>
    <row r="975" spans="1:4" ht="12.75" customHeight="1">
      <c r="A975" s="1"/>
      <c r="D975" s="2"/>
    </row>
    <row r="976" spans="1:4" ht="12.75" customHeight="1">
      <c r="A976" s="1"/>
      <c r="D976" s="2"/>
    </row>
    <row r="977" spans="1:4" ht="12.75" customHeight="1">
      <c r="A977" s="1"/>
      <c r="D977" s="2"/>
    </row>
    <row r="978" spans="1:4" ht="12.75" customHeight="1">
      <c r="A978" s="1"/>
      <c r="D978" s="2"/>
    </row>
    <row r="979" spans="1:4" ht="12.75" customHeight="1">
      <c r="A979" s="1"/>
      <c r="D979" s="2"/>
    </row>
    <row r="980" spans="1:4" ht="12.75" customHeight="1">
      <c r="A980" s="1"/>
      <c r="D980" s="2"/>
    </row>
    <row r="981" spans="1:4" ht="12.75" customHeight="1">
      <c r="A981" s="1"/>
      <c r="D981" s="2"/>
    </row>
    <row r="982" spans="1:4" ht="12.75" customHeight="1">
      <c r="A982" s="1"/>
      <c r="D982" s="2"/>
    </row>
    <row r="983" spans="1:4" ht="12.75" customHeight="1">
      <c r="A983" s="1"/>
      <c r="D983" s="2"/>
    </row>
    <row r="984" spans="1:4" ht="12.75" customHeight="1">
      <c r="A984" s="1"/>
      <c r="D984" s="2"/>
    </row>
    <row r="985" spans="1:4" ht="12.75" customHeight="1">
      <c r="A985" s="1"/>
      <c r="D985" s="2"/>
    </row>
    <row r="986" spans="1:4" ht="12.75" customHeight="1">
      <c r="A986" s="1"/>
      <c r="D986" s="2"/>
    </row>
    <row r="987" spans="1:4" ht="12.75" customHeight="1">
      <c r="A987" s="1"/>
      <c r="D987" s="2"/>
    </row>
    <row r="988" spans="1:4" ht="12.75" customHeight="1">
      <c r="A988" s="1"/>
      <c r="D988" s="2"/>
    </row>
    <row r="989" spans="1:4" ht="12.75" customHeight="1">
      <c r="A989" s="1"/>
      <c r="D989" s="2"/>
    </row>
    <row r="990" spans="1:4" ht="12.75" customHeight="1">
      <c r="A990" s="1"/>
      <c r="D990" s="2"/>
    </row>
    <row r="991" spans="1:4" ht="12.75" customHeight="1">
      <c r="A991" s="1"/>
      <c r="D991" s="2"/>
    </row>
    <row r="992" spans="1:4" ht="12.75" customHeight="1">
      <c r="A992" s="1"/>
      <c r="D992" s="2"/>
    </row>
    <row r="993" spans="1:4" ht="12.75" customHeight="1">
      <c r="A993" s="1"/>
      <c r="D993" s="2"/>
    </row>
    <row r="994" spans="1:4" ht="12.75" customHeight="1">
      <c r="A994" s="1"/>
      <c r="D994" s="2"/>
    </row>
    <row r="995" spans="1:4" ht="12.75" customHeight="1">
      <c r="A995" s="1"/>
      <c r="D995" s="2"/>
    </row>
    <row r="996" spans="1:4" ht="12.75" customHeight="1">
      <c r="A996" s="1"/>
      <c r="D996" s="2"/>
    </row>
  </sheetData>
  <hyperlinks>
    <hyperlink ref="B2" r:id="rId1" xr:uid="{00000000-0004-0000-0000-000000000000}"/>
    <hyperlink ref="B4" r:id="rId2" xr:uid="{00000000-0004-0000-0000-000001000000}"/>
    <hyperlink ref="B6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2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4.42578125" defaultRowHeight="15" customHeight="1"/>
  <cols>
    <col min="1" max="1" width="9" customWidth="1"/>
    <col min="2" max="2" width="35.42578125" customWidth="1"/>
    <col min="3" max="3" width="56.28515625" customWidth="1"/>
    <col min="4" max="4" width="16" customWidth="1"/>
    <col min="5" max="8" width="4.42578125" customWidth="1"/>
    <col min="9" max="9" width="15" customWidth="1"/>
    <col min="10" max="10" width="10.28515625" customWidth="1"/>
    <col min="11" max="11" width="9.42578125" customWidth="1"/>
    <col min="12" max="12" width="8.85546875" customWidth="1"/>
    <col min="13" max="14" width="5.85546875" customWidth="1"/>
    <col min="15" max="15" width="11.42578125" customWidth="1"/>
    <col min="16" max="16" width="15" customWidth="1"/>
    <col min="17" max="17" width="13" customWidth="1"/>
    <col min="18" max="18" width="46.5703125" customWidth="1"/>
    <col min="19" max="20" width="29.140625" customWidth="1"/>
  </cols>
  <sheetData>
    <row r="1" spans="1:26" ht="22.5" customHeight="1">
      <c r="A1" s="228" t="s">
        <v>20</v>
      </c>
      <c r="B1" s="223" t="s">
        <v>21</v>
      </c>
      <c r="C1" s="225" t="s">
        <v>22</v>
      </c>
      <c r="D1" s="229" t="s">
        <v>23</v>
      </c>
      <c r="E1" s="230" t="s">
        <v>24</v>
      </c>
      <c r="F1" s="231"/>
      <c r="G1" s="231"/>
      <c r="H1" s="222"/>
      <c r="I1" s="225" t="s">
        <v>25</v>
      </c>
      <c r="J1" s="221" t="s">
        <v>26</v>
      </c>
      <c r="K1" s="231"/>
      <c r="L1" s="222"/>
      <c r="M1" s="221" t="s">
        <v>27</v>
      </c>
      <c r="N1" s="222"/>
      <c r="O1" s="223" t="s">
        <v>28</v>
      </c>
      <c r="P1" s="225" t="s">
        <v>29</v>
      </c>
      <c r="Q1" s="225" t="s">
        <v>30</v>
      </c>
      <c r="R1" s="225" t="s">
        <v>31</v>
      </c>
      <c r="S1" s="226" t="s">
        <v>32</v>
      </c>
      <c r="T1" s="226" t="s">
        <v>33</v>
      </c>
      <c r="U1" s="227" t="s">
        <v>34</v>
      </c>
      <c r="V1" s="222"/>
      <c r="W1" s="24"/>
      <c r="X1" s="25"/>
      <c r="Y1" s="25"/>
      <c r="Z1" s="25"/>
    </row>
    <row r="2" spans="1:26" ht="12.75" customHeight="1">
      <c r="A2" s="224"/>
      <c r="B2" s="224"/>
      <c r="C2" s="224"/>
      <c r="D2" s="224"/>
      <c r="E2" s="26" t="s">
        <v>35</v>
      </c>
      <c r="F2" s="26" t="s">
        <v>36</v>
      </c>
      <c r="G2" s="27" t="s">
        <v>37</v>
      </c>
      <c r="H2" s="28" t="s">
        <v>38</v>
      </c>
      <c r="I2" s="224"/>
      <c r="J2" s="29" t="s">
        <v>39</v>
      </c>
      <c r="K2" s="29" t="s">
        <v>40</v>
      </c>
      <c r="L2" s="29" t="s">
        <v>41</v>
      </c>
      <c r="M2" s="29" t="s">
        <v>42</v>
      </c>
      <c r="N2" s="29" t="s">
        <v>43</v>
      </c>
      <c r="O2" s="224"/>
      <c r="P2" s="224"/>
      <c r="Q2" s="224"/>
      <c r="R2" s="224"/>
      <c r="S2" s="224"/>
      <c r="T2" s="224"/>
      <c r="U2" s="30" t="s">
        <v>44</v>
      </c>
      <c r="V2" s="30" t="s">
        <v>45</v>
      </c>
      <c r="W2" s="24"/>
      <c r="X2" s="25"/>
      <c r="Y2" s="25"/>
      <c r="Z2" s="25"/>
    </row>
    <row r="3" spans="1:26" ht="17.25" customHeight="1">
      <c r="A3" s="31" t="s">
        <v>46</v>
      </c>
      <c r="B3" s="32" t="s">
        <v>47</v>
      </c>
      <c r="C3" s="33"/>
      <c r="D3" s="34"/>
      <c r="E3" s="35"/>
      <c r="F3" s="36"/>
      <c r="G3" s="37"/>
      <c r="H3" s="37"/>
      <c r="I3" s="37"/>
      <c r="J3" s="37"/>
      <c r="K3" s="37"/>
      <c r="L3" s="37"/>
      <c r="M3" s="37"/>
      <c r="N3" s="37"/>
      <c r="O3" s="38" t="s">
        <v>48</v>
      </c>
      <c r="P3" s="39"/>
      <c r="Q3" s="33" t="s">
        <v>49</v>
      </c>
      <c r="R3" s="39"/>
      <c r="S3" s="40" t="s">
        <v>50</v>
      </c>
      <c r="T3" s="40" t="s">
        <v>51</v>
      </c>
      <c r="U3" s="41"/>
      <c r="V3" s="41"/>
      <c r="W3" s="41"/>
      <c r="X3" s="41">
        <f t="shared" ref="X3:X45" si="0">IF(ISNUMBER(L3),H3,0)</f>
        <v>0</v>
      </c>
      <c r="Y3" s="41" t="e">
        <f>L3/H3</f>
        <v>#DIV/0!</v>
      </c>
      <c r="Z3" s="41"/>
    </row>
    <row r="4" spans="1:26" ht="42" customHeight="1">
      <c r="A4" s="42" t="s">
        <v>52</v>
      </c>
      <c r="B4" s="43" t="s">
        <v>53</v>
      </c>
      <c r="C4" s="44" t="s">
        <v>54</v>
      </c>
      <c r="D4" s="45"/>
      <c r="E4" s="46"/>
      <c r="F4" s="47"/>
      <c r="G4" s="48"/>
      <c r="H4" s="48"/>
      <c r="I4" s="48"/>
      <c r="J4" s="48"/>
      <c r="K4" s="48"/>
      <c r="L4" s="48"/>
      <c r="M4" s="48"/>
      <c r="N4" s="48"/>
      <c r="O4" s="49" t="s">
        <v>55</v>
      </c>
      <c r="P4" s="50"/>
      <c r="Q4" s="44" t="s">
        <v>56</v>
      </c>
      <c r="R4" s="50"/>
      <c r="S4" s="40" t="s">
        <v>50</v>
      </c>
      <c r="T4" s="40" t="s">
        <v>51</v>
      </c>
      <c r="U4" s="51"/>
      <c r="V4" s="51"/>
      <c r="W4" s="51"/>
      <c r="X4" s="41">
        <f t="shared" si="0"/>
        <v>0</v>
      </c>
      <c r="Y4" s="41" t="str">
        <f t="shared" ref="Y4:Y45" si="1">IF(L4&gt;2*H4,TRUE,"")</f>
        <v/>
      </c>
      <c r="Z4" s="51"/>
    </row>
    <row r="5" spans="1:26" ht="28.5" customHeight="1">
      <c r="A5" s="52" t="s">
        <v>57</v>
      </c>
      <c r="B5" s="53" t="s">
        <v>58</v>
      </c>
      <c r="C5" s="54"/>
      <c r="D5" s="55"/>
      <c r="E5" s="53">
        <v>3</v>
      </c>
      <c r="F5" s="53">
        <v>4</v>
      </c>
      <c r="G5" s="56">
        <v>4</v>
      </c>
      <c r="H5" s="56">
        <f t="shared" ref="H5:H29" si="2">G5</f>
        <v>4</v>
      </c>
      <c r="I5" s="56" t="s">
        <v>59</v>
      </c>
      <c r="J5" s="57" t="s">
        <v>60</v>
      </c>
      <c r="K5" s="57" t="s">
        <v>61</v>
      </c>
      <c r="L5" s="56">
        <v>8</v>
      </c>
      <c r="M5" s="56">
        <v>570</v>
      </c>
      <c r="N5" s="56">
        <v>0</v>
      </c>
      <c r="O5" s="58" t="s">
        <v>62</v>
      </c>
      <c r="P5" s="59" t="s">
        <v>63</v>
      </c>
      <c r="Q5" s="60" t="s">
        <v>64</v>
      </c>
      <c r="R5" s="60" t="s">
        <v>65</v>
      </c>
      <c r="S5" s="61" t="s">
        <v>50</v>
      </c>
      <c r="T5" s="40" t="s">
        <v>51</v>
      </c>
      <c r="U5" s="57" t="s">
        <v>60</v>
      </c>
      <c r="V5" s="57" t="s">
        <v>61</v>
      </c>
      <c r="W5" s="62"/>
      <c r="X5" s="41">
        <f t="shared" si="0"/>
        <v>4</v>
      </c>
      <c r="Y5" s="41" t="str">
        <f t="shared" si="1"/>
        <v/>
      </c>
      <c r="Z5" s="63"/>
    </row>
    <row r="6" spans="1:26" ht="29.25" customHeight="1">
      <c r="A6" s="52" t="s">
        <v>66</v>
      </c>
      <c r="B6" s="64" t="s">
        <v>67</v>
      </c>
      <c r="C6" s="54"/>
      <c r="D6" s="65" t="s">
        <v>57</v>
      </c>
      <c r="E6" s="53">
        <v>16</v>
      </c>
      <c r="F6" s="53">
        <v>20</v>
      </c>
      <c r="G6" s="56">
        <v>24</v>
      </c>
      <c r="H6" s="56">
        <f t="shared" si="2"/>
        <v>24</v>
      </c>
      <c r="I6" s="56" t="s">
        <v>68</v>
      </c>
      <c r="J6" s="57" t="s">
        <v>69</v>
      </c>
      <c r="K6" s="57" t="s">
        <v>70</v>
      </c>
      <c r="L6" s="56">
        <v>32</v>
      </c>
      <c r="M6" s="56">
        <v>391</v>
      </c>
      <c r="N6" s="56">
        <v>1</v>
      </c>
      <c r="O6" s="58" t="s">
        <v>71</v>
      </c>
      <c r="P6" s="59" t="s">
        <v>72</v>
      </c>
      <c r="Q6" s="60" t="s">
        <v>64</v>
      </c>
      <c r="R6" s="54"/>
      <c r="S6" s="61" t="s">
        <v>50</v>
      </c>
      <c r="T6" s="40" t="s">
        <v>51</v>
      </c>
      <c r="U6" s="57" t="s">
        <v>69</v>
      </c>
      <c r="V6" s="57" t="s">
        <v>70</v>
      </c>
      <c r="W6" s="62"/>
      <c r="X6" s="41">
        <f t="shared" si="0"/>
        <v>24</v>
      </c>
      <c r="Y6" s="41" t="str">
        <f t="shared" si="1"/>
        <v/>
      </c>
      <c r="Z6" s="63"/>
    </row>
    <row r="7" spans="1:26" ht="29.25" customHeight="1">
      <c r="A7" s="52" t="s">
        <v>73</v>
      </c>
      <c r="B7" s="64" t="s">
        <v>74</v>
      </c>
      <c r="C7" s="54"/>
      <c r="D7" s="65" t="s">
        <v>57</v>
      </c>
      <c r="E7" s="53">
        <v>4</v>
      </c>
      <c r="F7" s="53">
        <v>4</v>
      </c>
      <c r="G7" s="56">
        <v>6</v>
      </c>
      <c r="H7" s="56">
        <f t="shared" si="2"/>
        <v>6</v>
      </c>
      <c r="I7" s="56" t="s">
        <v>75</v>
      </c>
      <c r="J7" s="57" t="s">
        <v>76</v>
      </c>
      <c r="K7" s="57" t="s">
        <v>77</v>
      </c>
      <c r="L7" s="56">
        <v>15</v>
      </c>
      <c r="M7" s="56">
        <v>301</v>
      </c>
      <c r="N7" s="56">
        <v>181</v>
      </c>
      <c r="O7" s="58" t="s">
        <v>78</v>
      </c>
      <c r="P7" s="59" t="s">
        <v>79</v>
      </c>
      <c r="Q7" s="60" t="s">
        <v>80</v>
      </c>
      <c r="R7" s="54"/>
      <c r="S7" s="61" t="s">
        <v>50</v>
      </c>
      <c r="T7" s="40" t="s">
        <v>51</v>
      </c>
      <c r="U7" s="57" t="s">
        <v>76</v>
      </c>
      <c r="V7" s="57" t="s">
        <v>77</v>
      </c>
      <c r="W7" s="62"/>
      <c r="X7" s="41">
        <f t="shared" si="0"/>
        <v>6</v>
      </c>
      <c r="Y7" s="41" t="b">
        <f t="shared" si="1"/>
        <v>1</v>
      </c>
      <c r="Z7" s="63"/>
    </row>
    <row r="8" spans="1:26" ht="18.75" customHeight="1">
      <c r="A8" s="52" t="s">
        <v>81</v>
      </c>
      <c r="B8" s="64" t="s">
        <v>82</v>
      </c>
      <c r="C8" s="54"/>
      <c r="D8" s="65" t="s">
        <v>57</v>
      </c>
      <c r="E8" s="53">
        <v>2</v>
      </c>
      <c r="F8" s="53">
        <v>2</v>
      </c>
      <c r="G8" s="56">
        <v>4</v>
      </c>
      <c r="H8" s="56">
        <f t="shared" si="2"/>
        <v>4</v>
      </c>
      <c r="I8" s="56" t="s">
        <v>68</v>
      </c>
      <c r="J8" s="57" t="s">
        <v>83</v>
      </c>
      <c r="K8" s="57" t="s">
        <v>70</v>
      </c>
      <c r="L8" s="56">
        <v>4</v>
      </c>
      <c r="M8" s="56">
        <v>391</v>
      </c>
      <c r="N8" s="56">
        <v>1</v>
      </c>
      <c r="O8" s="58" t="s">
        <v>84</v>
      </c>
      <c r="P8" s="59" t="s">
        <v>72</v>
      </c>
      <c r="Q8" s="60" t="s">
        <v>64</v>
      </c>
      <c r="R8" s="54"/>
      <c r="S8" s="61" t="s">
        <v>50</v>
      </c>
      <c r="T8" s="40" t="s">
        <v>51</v>
      </c>
      <c r="U8" s="57" t="s">
        <v>83</v>
      </c>
      <c r="V8" s="57" t="s">
        <v>70</v>
      </c>
      <c r="W8" s="62"/>
      <c r="X8" s="41">
        <f t="shared" si="0"/>
        <v>4</v>
      </c>
      <c r="Y8" s="41" t="str">
        <f t="shared" si="1"/>
        <v/>
      </c>
      <c r="Z8" s="63"/>
    </row>
    <row r="9" spans="1:26" ht="26.25" customHeight="1">
      <c r="A9" s="52" t="s">
        <v>85</v>
      </c>
      <c r="B9" s="64" t="s">
        <v>86</v>
      </c>
      <c r="C9" s="54"/>
      <c r="D9" s="65" t="s">
        <v>57</v>
      </c>
      <c r="E9" s="53">
        <v>4</v>
      </c>
      <c r="F9" s="53">
        <v>4</v>
      </c>
      <c r="G9" s="56">
        <v>6</v>
      </c>
      <c r="H9" s="56">
        <f t="shared" si="2"/>
        <v>6</v>
      </c>
      <c r="I9" s="56" t="s">
        <v>59</v>
      </c>
      <c r="J9" s="57" t="s">
        <v>87</v>
      </c>
      <c r="K9" s="57" t="s">
        <v>88</v>
      </c>
      <c r="L9" s="56">
        <v>7</v>
      </c>
      <c r="M9" s="56">
        <v>86</v>
      </c>
      <c r="N9" s="56">
        <v>18</v>
      </c>
      <c r="O9" s="58" t="s">
        <v>89</v>
      </c>
      <c r="P9" s="59" t="s">
        <v>90</v>
      </c>
      <c r="Q9" s="60" t="s">
        <v>64</v>
      </c>
      <c r="R9" s="60" t="s">
        <v>91</v>
      </c>
      <c r="S9" s="61" t="s">
        <v>50</v>
      </c>
      <c r="T9" s="40" t="s">
        <v>51</v>
      </c>
      <c r="U9" s="57" t="s">
        <v>87</v>
      </c>
      <c r="V9" s="57" t="s">
        <v>88</v>
      </c>
      <c r="W9" s="62"/>
      <c r="X9" s="41">
        <f t="shared" si="0"/>
        <v>6</v>
      </c>
      <c r="Y9" s="41" t="str">
        <f t="shared" si="1"/>
        <v/>
      </c>
      <c r="Z9" s="63"/>
    </row>
    <row r="10" spans="1:26" ht="27" customHeight="1">
      <c r="A10" s="52" t="s">
        <v>92</v>
      </c>
      <c r="B10" s="53" t="s">
        <v>93</v>
      </c>
      <c r="C10" s="54"/>
      <c r="D10" s="65" t="s">
        <v>57</v>
      </c>
      <c r="E10" s="53">
        <v>12</v>
      </c>
      <c r="F10" s="53">
        <v>16</v>
      </c>
      <c r="G10" s="56">
        <v>16</v>
      </c>
      <c r="H10" s="56">
        <f t="shared" si="2"/>
        <v>16</v>
      </c>
      <c r="I10" s="56" t="s">
        <v>59</v>
      </c>
      <c r="J10" s="57" t="s">
        <v>94</v>
      </c>
      <c r="K10" s="57" t="s">
        <v>95</v>
      </c>
      <c r="L10" s="57">
        <v>10</v>
      </c>
      <c r="M10" s="56">
        <v>69</v>
      </c>
      <c r="N10" s="56">
        <v>23</v>
      </c>
      <c r="O10" s="58" t="s">
        <v>96</v>
      </c>
      <c r="P10" s="66" t="s">
        <v>97</v>
      </c>
      <c r="Q10" s="60" t="s">
        <v>64</v>
      </c>
      <c r="R10" s="54"/>
      <c r="S10" s="61" t="s">
        <v>50</v>
      </c>
      <c r="T10" s="40" t="s">
        <v>51</v>
      </c>
      <c r="U10" s="57" t="s">
        <v>94</v>
      </c>
      <c r="V10" s="57" t="s">
        <v>95</v>
      </c>
      <c r="W10" s="62"/>
      <c r="X10" s="41">
        <f t="shared" si="0"/>
        <v>16</v>
      </c>
      <c r="Y10" s="41" t="str">
        <f t="shared" si="1"/>
        <v/>
      </c>
      <c r="Z10" s="63"/>
    </row>
    <row r="11" spans="1:26" ht="27" customHeight="1">
      <c r="A11" s="52" t="s">
        <v>98</v>
      </c>
      <c r="B11" s="53" t="s">
        <v>99</v>
      </c>
      <c r="C11" s="54"/>
      <c r="D11" s="65" t="s">
        <v>57</v>
      </c>
      <c r="E11" s="53">
        <v>2</v>
      </c>
      <c r="F11" s="53"/>
      <c r="G11" s="56">
        <v>4</v>
      </c>
      <c r="H11" s="56">
        <f t="shared" si="2"/>
        <v>4</v>
      </c>
      <c r="I11" s="56" t="s">
        <v>68</v>
      </c>
      <c r="J11" s="57" t="s">
        <v>100</v>
      </c>
      <c r="K11" s="57" t="s">
        <v>101</v>
      </c>
      <c r="L11" s="56">
        <v>2.5</v>
      </c>
      <c r="M11" s="56">
        <v>77</v>
      </c>
      <c r="N11" s="56">
        <v>13</v>
      </c>
      <c r="O11" s="67" t="s">
        <v>102</v>
      </c>
      <c r="P11" s="59" t="s">
        <v>103</v>
      </c>
      <c r="Q11" s="68" t="s">
        <v>64</v>
      </c>
      <c r="R11" s="60" t="s">
        <v>104</v>
      </c>
      <c r="S11" s="61" t="s">
        <v>50</v>
      </c>
      <c r="T11" s="40" t="s">
        <v>51</v>
      </c>
      <c r="U11" s="57" t="s">
        <v>100</v>
      </c>
      <c r="V11" s="57" t="s">
        <v>101</v>
      </c>
      <c r="W11" s="62"/>
      <c r="X11" s="41">
        <f t="shared" si="0"/>
        <v>4</v>
      </c>
      <c r="Y11" s="41" t="str">
        <f t="shared" si="1"/>
        <v/>
      </c>
      <c r="Z11" s="63"/>
    </row>
    <row r="12" spans="1:26" ht="29.25" customHeight="1">
      <c r="A12" s="52" t="s">
        <v>105</v>
      </c>
      <c r="B12" s="53" t="s">
        <v>106</v>
      </c>
      <c r="C12" s="54"/>
      <c r="D12" s="55"/>
      <c r="E12" s="53">
        <v>3</v>
      </c>
      <c r="F12" s="53">
        <v>4</v>
      </c>
      <c r="G12" s="56">
        <v>6</v>
      </c>
      <c r="H12" s="56">
        <f t="shared" si="2"/>
        <v>6</v>
      </c>
      <c r="I12" s="56" t="s">
        <v>68</v>
      </c>
      <c r="J12" s="57" t="s">
        <v>107</v>
      </c>
      <c r="K12" s="57" t="s">
        <v>108</v>
      </c>
      <c r="L12" s="56">
        <v>3</v>
      </c>
      <c r="M12" s="56">
        <v>98</v>
      </c>
      <c r="N12" s="56">
        <v>0</v>
      </c>
      <c r="O12" s="58" t="s">
        <v>109</v>
      </c>
      <c r="P12" s="59" t="s">
        <v>110</v>
      </c>
      <c r="Q12" s="60" t="s">
        <v>64</v>
      </c>
      <c r="R12" s="60" t="s">
        <v>111</v>
      </c>
      <c r="S12" s="61" t="s">
        <v>50</v>
      </c>
      <c r="T12" s="40" t="s">
        <v>51</v>
      </c>
      <c r="U12" s="57" t="s">
        <v>107</v>
      </c>
      <c r="V12" s="57" t="s">
        <v>108</v>
      </c>
      <c r="W12" s="62"/>
      <c r="X12" s="41">
        <f t="shared" si="0"/>
        <v>6</v>
      </c>
      <c r="Y12" s="41" t="str">
        <f t="shared" si="1"/>
        <v/>
      </c>
      <c r="Z12" s="63"/>
    </row>
    <row r="13" spans="1:26" ht="29.25" customHeight="1">
      <c r="A13" s="52" t="s">
        <v>112</v>
      </c>
      <c r="B13" s="53" t="s">
        <v>113</v>
      </c>
      <c r="C13" s="60" t="s">
        <v>114</v>
      </c>
      <c r="D13" s="65"/>
      <c r="E13" s="53">
        <v>8</v>
      </c>
      <c r="F13" s="53">
        <v>12</v>
      </c>
      <c r="G13" s="56">
        <v>16</v>
      </c>
      <c r="H13" s="56">
        <f t="shared" si="2"/>
        <v>16</v>
      </c>
      <c r="I13" s="56" t="s">
        <v>59</v>
      </c>
      <c r="J13" s="57" t="s">
        <v>115</v>
      </c>
      <c r="K13" s="57" t="s">
        <v>116</v>
      </c>
      <c r="L13" s="56">
        <v>19</v>
      </c>
      <c r="M13" s="56">
        <v>130</v>
      </c>
      <c r="N13" s="56">
        <v>0</v>
      </c>
      <c r="O13" s="58" t="s">
        <v>117</v>
      </c>
      <c r="P13" s="59" t="s">
        <v>118</v>
      </c>
      <c r="Q13" s="60" t="s">
        <v>64</v>
      </c>
      <c r="R13" s="60" t="s">
        <v>119</v>
      </c>
      <c r="S13" s="69" t="s">
        <v>50</v>
      </c>
      <c r="T13" s="40" t="s">
        <v>51</v>
      </c>
      <c r="U13" s="57" t="s">
        <v>115</v>
      </c>
      <c r="V13" s="57" t="s">
        <v>116</v>
      </c>
      <c r="W13" s="62"/>
      <c r="X13" s="41">
        <f t="shared" si="0"/>
        <v>16</v>
      </c>
      <c r="Y13" s="41" t="str">
        <f t="shared" si="1"/>
        <v/>
      </c>
      <c r="Z13" s="63"/>
    </row>
    <row r="14" spans="1:26" ht="29.25" customHeight="1">
      <c r="A14" s="52" t="s">
        <v>120</v>
      </c>
      <c r="B14" s="53" t="s">
        <v>121</v>
      </c>
      <c r="C14" s="60" t="s">
        <v>122</v>
      </c>
      <c r="D14" s="65"/>
      <c r="E14" s="53">
        <v>2</v>
      </c>
      <c r="F14" s="53"/>
      <c r="G14" s="56">
        <v>4</v>
      </c>
      <c r="H14" s="56">
        <f t="shared" si="2"/>
        <v>4</v>
      </c>
      <c r="I14" s="56" t="s">
        <v>68</v>
      </c>
      <c r="J14" s="57" t="s">
        <v>100</v>
      </c>
      <c r="K14" s="57" t="s">
        <v>101</v>
      </c>
      <c r="L14" s="56">
        <v>2.5</v>
      </c>
      <c r="M14" s="56">
        <v>77</v>
      </c>
      <c r="N14" s="56">
        <v>13</v>
      </c>
      <c r="O14" s="67" t="s">
        <v>123</v>
      </c>
      <c r="P14" s="59" t="s">
        <v>103</v>
      </c>
      <c r="Q14" s="68" t="s">
        <v>64</v>
      </c>
      <c r="R14" s="60" t="s">
        <v>104</v>
      </c>
      <c r="S14" s="69" t="s">
        <v>50</v>
      </c>
      <c r="T14" s="40" t="s">
        <v>51</v>
      </c>
      <c r="U14" s="57" t="s">
        <v>100</v>
      </c>
      <c r="V14" s="57" t="s">
        <v>101</v>
      </c>
      <c r="W14" s="62"/>
      <c r="X14" s="41">
        <f t="shared" si="0"/>
        <v>4</v>
      </c>
      <c r="Y14" s="41" t="str">
        <f t="shared" si="1"/>
        <v/>
      </c>
      <c r="Z14" s="63"/>
    </row>
    <row r="15" spans="1:26" ht="33" customHeight="1">
      <c r="A15" s="52" t="s">
        <v>124</v>
      </c>
      <c r="B15" s="53" t="s">
        <v>125</v>
      </c>
      <c r="C15" s="60" t="s">
        <v>126</v>
      </c>
      <c r="D15" s="65" t="s">
        <v>127</v>
      </c>
      <c r="E15" s="53">
        <v>16</v>
      </c>
      <c r="F15" s="53">
        <v>20</v>
      </c>
      <c r="G15" s="56">
        <v>24</v>
      </c>
      <c r="H15" s="56">
        <f t="shared" si="2"/>
        <v>24</v>
      </c>
      <c r="I15" s="56" t="s">
        <v>59</v>
      </c>
      <c r="J15" s="57" t="s">
        <v>128</v>
      </c>
      <c r="K15" s="57" t="s">
        <v>129</v>
      </c>
      <c r="L15" s="56">
        <v>16</v>
      </c>
      <c r="M15" s="56">
        <v>120</v>
      </c>
      <c r="N15" s="56">
        <v>6</v>
      </c>
      <c r="O15" s="58" t="s">
        <v>130</v>
      </c>
      <c r="P15" s="59" t="s">
        <v>131</v>
      </c>
      <c r="Q15" s="60" t="s">
        <v>64</v>
      </c>
      <c r="R15" s="54"/>
      <c r="S15" s="69" t="s">
        <v>50</v>
      </c>
      <c r="T15" s="40" t="s">
        <v>51</v>
      </c>
      <c r="U15" s="57" t="s">
        <v>128</v>
      </c>
      <c r="V15" s="57" t="s">
        <v>129</v>
      </c>
      <c r="W15" s="62"/>
      <c r="X15" s="41">
        <f t="shared" si="0"/>
        <v>24</v>
      </c>
      <c r="Y15" s="41" t="str">
        <f t="shared" si="1"/>
        <v/>
      </c>
      <c r="Z15" s="63"/>
    </row>
    <row r="16" spans="1:26" ht="32.25" customHeight="1">
      <c r="A16" s="52" t="s">
        <v>132</v>
      </c>
      <c r="B16" s="53" t="s">
        <v>133</v>
      </c>
      <c r="C16" s="53" t="s">
        <v>134</v>
      </c>
      <c r="D16" s="65" t="s">
        <v>135</v>
      </c>
      <c r="E16" s="53">
        <v>3</v>
      </c>
      <c r="F16" s="53">
        <v>4</v>
      </c>
      <c r="G16" s="56">
        <v>4</v>
      </c>
      <c r="H16" s="56">
        <f t="shared" si="2"/>
        <v>4</v>
      </c>
      <c r="I16" s="56" t="s">
        <v>75</v>
      </c>
      <c r="J16" s="57" t="s">
        <v>136</v>
      </c>
      <c r="K16" s="57" t="s">
        <v>77</v>
      </c>
      <c r="L16" s="56">
        <v>15</v>
      </c>
      <c r="M16" s="56">
        <v>301</v>
      </c>
      <c r="N16" s="56">
        <v>181</v>
      </c>
      <c r="O16" s="58" t="s">
        <v>137</v>
      </c>
      <c r="P16" s="59" t="s">
        <v>79</v>
      </c>
      <c r="Q16" s="60" t="s">
        <v>80</v>
      </c>
      <c r="R16" s="60" t="s">
        <v>138</v>
      </c>
      <c r="S16" s="69" t="s">
        <v>50</v>
      </c>
      <c r="T16" s="40" t="s">
        <v>51</v>
      </c>
      <c r="U16" s="57" t="s">
        <v>136</v>
      </c>
      <c r="V16" s="57" t="s">
        <v>77</v>
      </c>
      <c r="W16" s="62"/>
      <c r="X16" s="41">
        <f t="shared" si="0"/>
        <v>4</v>
      </c>
      <c r="Y16" s="41" t="b">
        <f t="shared" si="1"/>
        <v>1</v>
      </c>
      <c r="Z16" s="63"/>
    </row>
    <row r="17" spans="1:26" ht="30.75" customHeight="1">
      <c r="A17" s="52" t="s">
        <v>139</v>
      </c>
      <c r="B17" s="53" t="s">
        <v>140</v>
      </c>
      <c r="C17" s="56" t="s">
        <v>141</v>
      </c>
      <c r="D17" s="65" t="s">
        <v>132</v>
      </c>
      <c r="E17" s="53">
        <v>3</v>
      </c>
      <c r="F17" s="53">
        <v>4</v>
      </c>
      <c r="G17" s="56">
        <v>4</v>
      </c>
      <c r="H17" s="56">
        <f t="shared" si="2"/>
        <v>4</v>
      </c>
      <c r="I17" s="56" t="s">
        <v>75</v>
      </c>
      <c r="J17" s="57" t="s">
        <v>136</v>
      </c>
      <c r="K17" s="57" t="s">
        <v>77</v>
      </c>
      <c r="L17" s="56">
        <v>15</v>
      </c>
      <c r="M17" s="56">
        <v>301</v>
      </c>
      <c r="N17" s="56">
        <v>181</v>
      </c>
      <c r="O17" s="58" t="s">
        <v>142</v>
      </c>
      <c r="P17" s="59" t="s">
        <v>79</v>
      </c>
      <c r="Q17" s="60" t="s">
        <v>80</v>
      </c>
      <c r="R17" s="60" t="s">
        <v>138</v>
      </c>
      <c r="S17" s="69" t="s">
        <v>50</v>
      </c>
      <c r="T17" s="40" t="s">
        <v>51</v>
      </c>
      <c r="U17" s="57" t="s">
        <v>136</v>
      </c>
      <c r="V17" s="57" t="s">
        <v>77</v>
      </c>
      <c r="W17" s="62"/>
      <c r="X17" s="41">
        <f t="shared" si="0"/>
        <v>4</v>
      </c>
      <c r="Y17" s="41" t="b">
        <f t="shared" si="1"/>
        <v>1</v>
      </c>
      <c r="Z17" s="63"/>
    </row>
    <row r="18" spans="1:26" ht="19.5" customHeight="1">
      <c r="A18" s="52" t="s">
        <v>143</v>
      </c>
      <c r="B18" s="53" t="s">
        <v>144</v>
      </c>
      <c r="C18" s="60" t="s">
        <v>145</v>
      </c>
      <c r="D18" s="65" t="s">
        <v>112</v>
      </c>
      <c r="E18" s="53">
        <v>32</v>
      </c>
      <c r="F18" s="53">
        <v>40</v>
      </c>
      <c r="G18" s="56">
        <v>48</v>
      </c>
      <c r="H18" s="56">
        <f t="shared" si="2"/>
        <v>48</v>
      </c>
      <c r="I18" s="56" t="s">
        <v>68</v>
      </c>
      <c r="J18" s="57" t="s">
        <v>146</v>
      </c>
      <c r="K18" s="57" t="s">
        <v>147</v>
      </c>
      <c r="L18" s="56">
        <v>64</v>
      </c>
      <c r="M18" s="56">
        <v>707</v>
      </c>
      <c r="N18" s="56">
        <v>345</v>
      </c>
      <c r="O18" s="58" t="s">
        <v>148</v>
      </c>
      <c r="P18" s="59" t="s">
        <v>149</v>
      </c>
      <c r="Q18" s="60" t="s">
        <v>80</v>
      </c>
      <c r="R18" s="60" t="s">
        <v>150</v>
      </c>
      <c r="S18" s="69" t="s">
        <v>50</v>
      </c>
      <c r="T18" s="40" t="s">
        <v>51</v>
      </c>
      <c r="U18" s="57" t="s">
        <v>146</v>
      </c>
      <c r="V18" s="57" t="s">
        <v>147</v>
      </c>
      <c r="W18" s="62"/>
      <c r="X18" s="41">
        <f t="shared" si="0"/>
        <v>48</v>
      </c>
      <c r="Y18" s="41" t="str">
        <f t="shared" si="1"/>
        <v/>
      </c>
      <c r="Z18" s="63"/>
    </row>
    <row r="19" spans="1:26" ht="27.75" customHeight="1">
      <c r="A19" s="52" t="s">
        <v>151</v>
      </c>
      <c r="B19" s="53" t="s">
        <v>152</v>
      </c>
      <c r="C19" s="60" t="s">
        <v>145</v>
      </c>
      <c r="D19" s="65" t="s">
        <v>143</v>
      </c>
      <c r="E19" s="53">
        <v>18</v>
      </c>
      <c r="F19" s="53">
        <v>24</v>
      </c>
      <c r="G19" s="56">
        <v>24</v>
      </c>
      <c r="H19" s="56">
        <f t="shared" si="2"/>
        <v>24</v>
      </c>
      <c r="I19" s="56" t="s">
        <v>68</v>
      </c>
      <c r="J19" s="57" t="s">
        <v>153</v>
      </c>
      <c r="K19" s="57" t="s">
        <v>154</v>
      </c>
      <c r="L19" s="56">
        <v>18</v>
      </c>
      <c r="M19" s="56">
        <v>347</v>
      </c>
      <c r="N19" s="56">
        <v>7</v>
      </c>
      <c r="O19" s="58" t="s">
        <v>155</v>
      </c>
      <c r="P19" s="59" t="s">
        <v>156</v>
      </c>
      <c r="Q19" s="60" t="s">
        <v>80</v>
      </c>
      <c r="R19" s="60" t="s">
        <v>138</v>
      </c>
      <c r="S19" s="69" t="s">
        <v>50</v>
      </c>
      <c r="T19" s="40" t="s">
        <v>51</v>
      </c>
      <c r="U19" s="57" t="s">
        <v>153</v>
      </c>
      <c r="V19" s="57" t="s">
        <v>154</v>
      </c>
      <c r="W19" s="62"/>
      <c r="X19" s="41">
        <f t="shared" si="0"/>
        <v>24</v>
      </c>
      <c r="Y19" s="41" t="str">
        <f t="shared" si="1"/>
        <v/>
      </c>
      <c r="Z19" s="63"/>
    </row>
    <row r="20" spans="1:26" ht="18" customHeight="1">
      <c r="A20" s="52" t="s">
        <v>157</v>
      </c>
      <c r="B20" s="53" t="s">
        <v>158</v>
      </c>
      <c r="C20" s="60" t="s">
        <v>159</v>
      </c>
      <c r="D20" s="65" t="s">
        <v>151</v>
      </c>
      <c r="E20" s="53">
        <v>5</v>
      </c>
      <c r="F20" s="53">
        <v>8</v>
      </c>
      <c r="G20" s="56">
        <v>8</v>
      </c>
      <c r="H20" s="56">
        <f t="shared" si="2"/>
        <v>8</v>
      </c>
      <c r="I20" s="56" t="s">
        <v>68</v>
      </c>
      <c r="J20" s="57" t="s">
        <v>160</v>
      </c>
      <c r="K20" s="57" t="s">
        <v>161</v>
      </c>
      <c r="L20" s="56">
        <v>5</v>
      </c>
      <c r="M20" s="56">
        <v>195</v>
      </c>
      <c r="N20" s="56">
        <v>46</v>
      </c>
      <c r="O20" s="58" t="s">
        <v>162</v>
      </c>
      <c r="P20" s="59" t="s">
        <v>163</v>
      </c>
      <c r="Q20" s="60" t="s">
        <v>80</v>
      </c>
      <c r="R20" s="60"/>
      <c r="S20" s="69" t="s">
        <v>50</v>
      </c>
      <c r="T20" s="40" t="s">
        <v>51</v>
      </c>
      <c r="U20" s="57" t="s">
        <v>160</v>
      </c>
      <c r="V20" s="57" t="s">
        <v>161</v>
      </c>
      <c r="W20" s="62"/>
      <c r="X20" s="41">
        <f t="shared" si="0"/>
        <v>8</v>
      </c>
      <c r="Y20" s="41" t="str">
        <f t="shared" si="1"/>
        <v/>
      </c>
      <c r="Z20" s="63"/>
    </row>
    <row r="21" spans="1:26" ht="28.5" customHeight="1">
      <c r="A21" s="52" t="s">
        <v>164</v>
      </c>
      <c r="B21" s="53" t="s">
        <v>165</v>
      </c>
      <c r="C21" s="60" t="s">
        <v>166</v>
      </c>
      <c r="D21" s="65" t="s">
        <v>124</v>
      </c>
      <c r="E21" s="53">
        <v>4</v>
      </c>
      <c r="F21" s="53">
        <v>4</v>
      </c>
      <c r="G21" s="56">
        <v>4</v>
      </c>
      <c r="H21" s="56">
        <f t="shared" si="2"/>
        <v>4</v>
      </c>
      <c r="I21" s="56" t="s">
        <v>59</v>
      </c>
      <c r="J21" s="57" t="s">
        <v>167</v>
      </c>
      <c r="K21" s="57" t="s">
        <v>168</v>
      </c>
      <c r="L21" s="56">
        <v>8</v>
      </c>
      <c r="M21" s="56">
        <v>63</v>
      </c>
      <c r="N21" s="56">
        <v>11</v>
      </c>
      <c r="O21" s="58" t="s">
        <v>169</v>
      </c>
      <c r="P21" s="59" t="s">
        <v>170</v>
      </c>
      <c r="Q21" s="60" t="s">
        <v>80</v>
      </c>
      <c r="R21" s="54"/>
      <c r="S21" s="69" t="s">
        <v>50</v>
      </c>
      <c r="T21" s="40" t="s">
        <v>51</v>
      </c>
      <c r="U21" s="57" t="s">
        <v>167</v>
      </c>
      <c r="V21" s="57" t="s">
        <v>168</v>
      </c>
      <c r="W21" s="62"/>
      <c r="X21" s="41">
        <f t="shared" si="0"/>
        <v>4</v>
      </c>
      <c r="Y21" s="41" t="str">
        <f t="shared" si="1"/>
        <v/>
      </c>
      <c r="Z21" s="62"/>
    </row>
    <row r="22" spans="1:26" ht="21" customHeight="1">
      <c r="A22" s="70" t="s">
        <v>171</v>
      </c>
      <c r="B22" s="53" t="s">
        <v>172</v>
      </c>
      <c r="C22" s="54"/>
      <c r="D22" s="65" t="s">
        <v>151</v>
      </c>
      <c r="E22" s="56">
        <v>4</v>
      </c>
      <c r="F22" s="56">
        <v>4</v>
      </c>
      <c r="G22" s="56">
        <v>4</v>
      </c>
      <c r="H22" s="56">
        <f t="shared" si="2"/>
        <v>4</v>
      </c>
      <c r="I22" s="56" t="s">
        <v>75</v>
      </c>
      <c r="J22" s="57" t="s">
        <v>173</v>
      </c>
      <c r="K22" s="57" t="s">
        <v>174</v>
      </c>
      <c r="L22" s="56">
        <v>4</v>
      </c>
      <c r="M22" s="56">
        <v>530</v>
      </c>
      <c r="N22" s="56">
        <v>0</v>
      </c>
      <c r="O22" s="58" t="s">
        <v>175</v>
      </c>
      <c r="P22" s="59" t="s">
        <v>176</v>
      </c>
      <c r="Q22" s="60" t="s">
        <v>80</v>
      </c>
      <c r="R22" s="60"/>
      <c r="S22" s="69" t="s">
        <v>50</v>
      </c>
      <c r="T22" s="40" t="s">
        <v>51</v>
      </c>
      <c r="U22" s="57" t="s">
        <v>173</v>
      </c>
      <c r="V22" s="57" t="s">
        <v>174</v>
      </c>
      <c r="W22" s="62"/>
      <c r="X22" s="41">
        <f t="shared" si="0"/>
        <v>4</v>
      </c>
      <c r="Y22" s="41" t="str">
        <f t="shared" si="1"/>
        <v/>
      </c>
      <c r="Z22" s="63"/>
    </row>
    <row r="23" spans="1:26" ht="21" customHeight="1">
      <c r="A23" s="70" t="s">
        <v>177</v>
      </c>
      <c r="B23" s="53" t="s">
        <v>178</v>
      </c>
      <c r="C23" s="54"/>
      <c r="D23" s="65"/>
      <c r="E23" s="56">
        <v>4</v>
      </c>
      <c r="F23" s="56"/>
      <c r="G23" s="56">
        <v>4</v>
      </c>
      <c r="H23" s="56">
        <f t="shared" si="2"/>
        <v>4</v>
      </c>
      <c r="I23" s="56" t="s">
        <v>68</v>
      </c>
      <c r="J23" s="57" t="s">
        <v>179</v>
      </c>
      <c r="K23" s="57" t="s">
        <v>180</v>
      </c>
      <c r="L23" s="56">
        <v>10</v>
      </c>
      <c r="M23" s="56">
        <v>152</v>
      </c>
      <c r="N23" s="56">
        <v>22</v>
      </c>
      <c r="O23" s="66" t="s">
        <v>181</v>
      </c>
      <c r="P23" s="59" t="s">
        <v>182</v>
      </c>
      <c r="Q23" s="60" t="s">
        <v>183</v>
      </c>
      <c r="R23" s="60" t="s">
        <v>184</v>
      </c>
      <c r="S23" s="69" t="s">
        <v>50</v>
      </c>
      <c r="T23" s="40" t="s">
        <v>51</v>
      </c>
      <c r="U23" s="57" t="s">
        <v>179</v>
      </c>
      <c r="V23" s="57" t="s">
        <v>180</v>
      </c>
      <c r="W23" s="62"/>
      <c r="X23" s="41">
        <f t="shared" si="0"/>
        <v>4</v>
      </c>
      <c r="Y23" s="41" t="b">
        <f t="shared" si="1"/>
        <v>1</v>
      </c>
      <c r="Z23" s="63"/>
    </row>
    <row r="24" spans="1:26" ht="24.75" customHeight="1">
      <c r="A24" s="70" t="s">
        <v>185</v>
      </c>
      <c r="B24" s="53" t="s">
        <v>186</v>
      </c>
      <c r="C24" s="60" t="s">
        <v>187</v>
      </c>
      <c r="D24" s="65" t="s">
        <v>188</v>
      </c>
      <c r="E24" s="56">
        <v>28</v>
      </c>
      <c r="F24" s="56">
        <v>32</v>
      </c>
      <c r="G24" s="56">
        <v>32</v>
      </c>
      <c r="H24" s="56">
        <f t="shared" si="2"/>
        <v>32</v>
      </c>
      <c r="I24" s="56" t="s">
        <v>68</v>
      </c>
      <c r="J24" s="57" t="s">
        <v>189</v>
      </c>
      <c r="K24" s="57" t="s">
        <v>190</v>
      </c>
      <c r="L24" s="56">
        <v>40</v>
      </c>
      <c r="M24" s="56">
        <v>533</v>
      </c>
      <c r="N24" s="56">
        <v>48</v>
      </c>
      <c r="O24" s="58" t="s">
        <v>191</v>
      </c>
      <c r="P24" s="59" t="s">
        <v>192</v>
      </c>
      <c r="Q24" s="60" t="s">
        <v>183</v>
      </c>
      <c r="R24" s="60" t="s">
        <v>193</v>
      </c>
      <c r="S24" s="69" t="s">
        <v>50</v>
      </c>
      <c r="T24" s="40" t="s">
        <v>51</v>
      </c>
      <c r="U24" s="57" t="s">
        <v>189</v>
      </c>
      <c r="V24" s="57" t="s">
        <v>190</v>
      </c>
      <c r="W24" s="62"/>
      <c r="X24" s="41">
        <f t="shared" si="0"/>
        <v>32</v>
      </c>
      <c r="Y24" s="41" t="str">
        <f t="shared" si="1"/>
        <v/>
      </c>
      <c r="Z24" s="63"/>
    </row>
    <row r="25" spans="1:26" ht="21" customHeight="1">
      <c r="A25" s="70" t="s">
        <v>194</v>
      </c>
      <c r="B25" s="53" t="s">
        <v>195</v>
      </c>
      <c r="C25" s="60"/>
      <c r="D25" s="65"/>
      <c r="E25" s="56">
        <v>4</v>
      </c>
      <c r="F25" s="56"/>
      <c r="G25" s="56">
        <v>4</v>
      </c>
      <c r="H25" s="56">
        <f t="shared" si="2"/>
        <v>4</v>
      </c>
      <c r="I25" s="56" t="s">
        <v>68</v>
      </c>
      <c r="J25" s="57" t="s">
        <v>196</v>
      </c>
      <c r="K25" s="57" t="s">
        <v>197</v>
      </c>
      <c r="L25" s="56">
        <v>2</v>
      </c>
      <c r="M25" s="56">
        <v>69</v>
      </c>
      <c r="N25" s="56">
        <v>3</v>
      </c>
      <c r="O25" s="66" t="s">
        <v>198</v>
      </c>
      <c r="P25" s="59" t="s">
        <v>199</v>
      </c>
      <c r="Q25" s="60" t="s">
        <v>183</v>
      </c>
      <c r="R25" s="57" t="s">
        <v>184</v>
      </c>
      <c r="S25" s="69" t="s">
        <v>50</v>
      </c>
      <c r="T25" s="40" t="s">
        <v>51</v>
      </c>
      <c r="U25" s="57" t="s">
        <v>196</v>
      </c>
      <c r="V25" s="57" t="s">
        <v>197</v>
      </c>
      <c r="W25" s="62"/>
      <c r="X25" s="41">
        <f t="shared" si="0"/>
        <v>4</v>
      </c>
      <c r="Y25" s="41" t="str">
        <f t="shared" si="1"/>
        <v/>
      </c>
      <c r="Z25" s="62"/>
    </row>
    <row r="26" spans="1:26" ht="19.5" customHeight="1">
      <c r="A26" s="70" t="s">
        <v>200</v>
      </c>
      <c r="B26" s="53" t="s">
        <v>201</v>
      </c>
      <c r="C26" s="54"/>
      <c r="D26" s="65" t="s">
        <v>185</v>
      </c>
      <c r="E26" s="56">
        <v>4</v>
      </c>
      <c r="F26" s="56">
        <v>4</v>
      </c>
      <c r="G26" s="56">
        <v>4</v>
      </c>
      <c r="H26" s="56">
        <f t="shared" si="2"/>
        <v>4</v>
      </c>
      <c r="I26" s="56" t="s">
        <v>68</v>
      </c>
      <c r="J26" s="57" t="s">
        <v>202</v>
      </c>
      <c r="K26" s="57" t="s">
        <v>203</v>
      </c>
      <c r="L26" s="56">
        <v>7.75</v>
      </c>
      <c r="M26" s="56">
        <v>85</v>
      </c>
      <c r="N26" s="56">
        <v>25</v>
      </c>
      <c r="O26" s="58" t="s">
        <v>204</v>
      </c>
      <c r="P26" s="59" t="s">
        <v>205</v>
      </c>
      <c r="Q26" s="60" t="s">
        <v>183</v>
      </c>
      <c r="R26" s="71" t="s">
        <v>206</v>
      </c>
      <c r="S26" s="69" t="s">
        <v>50</v>
      </c>
      <c r="T26" s="40" t="s">
        <v>51</v>
      </c>
      <c r="U26" s="57" t="s">
        <v>202</v>
      </c>
      <c r="V26" s="57" t="s">
        <v>203</v>
      </c>
      <c r="W26" s="62"/>
      <c r="X26" s="41">
        <f t="shared" si="0"/>
        <v>4</v>
      </c>
      <c r="Y26" s="41" t="str">
        <f t="shared" si="1"/>
        <v/>
      </c>
      <c r="Z26" s="62"/>
    </row>
    <row r="27" spans="1:26" ht="27" customHeight="1">
      <c r="A27" s="70" t="s">
        <v>207</v>
      </c>
      <c r="B27" s="53" t="s">
        <v>208</v>
      </c>
      <c r="C27" s="60" t="s">
        <v>209</v>
      </c>
      <c r="D27" s="65" t="s">
        <v>105</v>
      </c>
      <c r="E27" s="56">
        <v>5</v>
      </c>
      <c r="F27" s="56"/>
      <c r="G27" s="56">
        <v>8</v>
      </c>
      <c r="H27" s="56">
        <f t="shared" si="2"/>
        <v>8</v>
      </c>
      <c r="I27" s="56" t="s">
        <v>68</v>
      </c>
      <c r="J27" s="57" t="s">
        <v>210</v>
      </c>
      <c r="K27" s="57" t="s">
        <v>211</v>
      </c>
      <c r="L27" s="56">
        <v>4</v>
      </c>
      <c r="M27" s="56">
        <v>72</v>
      </c>
      <c r="N27" s="56">
        <v>6</v>
      </c>
      <c r="O27" s="66" t="s">
        <v>212</v>
      </c>
      <c r="P27" s="59" t="s">
        <v>213</v>
      </c>
      <c r="Q27" s="68" t="s">
        <v>64</v>
      </c>
      <c r="R27" s="60" t="s">
        <v>104</v>
      </c>
      <c r="S27" s="69" t="s">
        <v>50</v>
      </c>
      <c r="T27" s="40" t="s">
        <v>51</v>
      </c>
      <c r="U27" s="57" t="s">
        <v>210</v>
      </c>
      <c r="V27" s="57" t="s">
        <v>211</v>
      </c>
      <c r="W27" s="62"/>
      <c r="X27" s="41">
        <f t="shared" si="0"/>
        <v>8</v>
      </c>
      <c r="Y27" s="41" t="str">
        <f t="shared" si="1"/>
        <v/>
      </c>
      <c r="Z27" s="63"/>
    </row>
    <row r="28" spans="1:26" ht="28.5" customHeight="1">
      <c r="A28" s="70" t="s">
        <v>214</v>
      </c>
      <c r="B28" s="53" t="s">
        <v>215</v>
      </c>
      <c r="C28" s="60" t="s">
        <v>209</v>
      </c>
      <c r="D28" s="65" t="s">
        <v>105</v>
      </c>
      <c r="E28" s="56">
        <v>4</v>
      </c>
      <c r="F28" s="56"/>
      <c r="G28" s="56">
        <v>6</v>
      </c>
      <c r="H28" s="56">
        <f t="shared" si="2"/>
        <v>6</v>
      </c>
      <c r="I28" s="56" t="s">
        <v>68</v>
      </c>
      <c r="J28" s="57" t="s">
        <v>210</v>
      </c>
      <c r="K28" s="57" t="s">
        <v>211</v>
      </c>
      <c r="L28" s="56">
        <v>4</v>
      </c>
      <c r="M28" s="56">
        <v>73</v>
      </c>
      <c r="N28" s="56">
        <v>7</v>
      </c>
      <c r="O28" s="66" t="s">
        <v>216</v>
      </c>
      <c r="P28" s="59" t="s">
        <v>213</v>
      </c>
      <c r="Q28" s="68" t="s">
        <v>64</v>
      </c>
      <c r="R28" s="60" t="s">
        <v>104</v>
      </c>
      <c r="S28" s="69" t="s">
        <v>50</v>
      </c>
      <c r="T28" s="40" t="s">
        <v>51</v>
      </c>
      <c r="U28" s="57" t="s">
        <v>210</v>
      </c>
      <c r="V28" s="57" t="s">
        <v>211</v>
      </c>
      <c r="W28" s="62"/>
      <c r="X28" s="41">
        <f t="shared" si="0"/>
        <v>6</v>
      </c>
      <c r="Y28" s="41" t="str">
        <f t="shared" si="1"/>
        <v/>
      </c>
      <c r="Z28" s="63"/>
    </row>
    <row r="29" spans="1:26" ht="28.5" customHeight="1">
      <c r="A29" s="70" t="s">
        <v>217</v>
      </c>
      <c r="B29" s="53" t="s">
        <v>218</v>
      </c>
      <c r="C29" s="60"/>
      <c r="D29" s="65" t="s">
        <v>105</v>
      </c>
      <c r="E29" s="56">
        <v>4</v>
      </c>
      <c r="F29" s="56"/>
      <c r="G29" s="56">
        <v>4</v>
      </c>
      <c r="H29" s="56">
        <f t="shared" si="2"/>
        <v>4</v>
      </c>
      <c r="I29" s="56" t="s">
        <v>68</v>
      </c>
      <c r="J29" s="57" t="s">
        <v>219</v>
      </c>
      <c r="K29" s="57" t="s">
        <v>220</v>
      </c>
      <c r="L29" s="56">
        <v>1</v>
      </c>
      <c r="M29" s="56">
        <v>51</v>
      </c>
      <c r="N29" s="56">
        <v>1</v>
      </c>
      <c r="O29" s="66" t="s">
        <v>221</v>
      </c>
      <c r="P29" s="59" t="s">
        <v>222</v>
      </c>
      <c r="Q29" s="68" t="s">
        <v>80</v>
      </c>
      <c r="R29" s="60"/>
      <c r="S29" s="69" t="s">
        <v>50</v>
      </c>
      <c r="T29" s="40" t="s">
        <v>51</v>
      </c>
      <c r="U29" s="57" t="s">
        <v>219</v>
      </c>
      <c r="V29" s="57" t="s">
        <v>220</v>
      </c>
      <c r="W29" s="62"/>
      <c r="X29" s="41">
        <f t="shared" si="0"/>
        <v>4</v>
      </c>
      <c r="Y29" s="41" t="str">
        <f t="shared" si="1"/>
        <v/>
      </c>
      <c r="Z29" s="63"/>
    </row>
    <row r="30" spans="1:26" ht="28.5" customHeight="1">
      <c r="A30" s="70" t="s">
        <v>223</v>
      </c>
      <c r="B30" s="53" t="s">
        <v>224</v>
      </c>
      <c r="C30" s="72" t="s">
        <v>225</v>
      </c>
      <c r="D30" s="65" t="s">
        <v>85</v>
      </c>
      <c r="E30" s="56">
        <v>4</v>
      </c>
      <c r="F30" s="56"/>
      <c r="G30" s="56"/>
      <c r="H30" s="56">
        <v>4</v>
      </c>
      <c r="I30" s="56" t="s">
        <v>226</v>
      </c>
      <c r="J30" s="57" t="s">
        <v>227</v>
      </c>
      <c r="K30" s="57"/>
      <c r="L30" s="56">
        <v>4.5</v>
      </c>
      <c r="M30" s="56">
        <v>120</v>
      </c>
      <c r="N30" s="56">
        <v>2</v>
      </c>
      <c r="O30" s="58" t="s">
        <v>228</v>
      </c>
      <c r="P30" s="59" t="s">
        <v>229</v>
      </c>
      <c r="Q30" s="60" t="s">
        <v>56</v>
      </c>
      <c r="R30" s="60"/>
      <c r="S30" s="69" t="s">
        <v>50</v>
      </c>
      <c r="T30" s="40" t="s">
        <v>51</v>
      </c>
      <c r="U30" s="57"/>
      <c r="V30" s="57"/>
      <c r="W30" s="62"/>
      <c r="X30" s="41">
        <f t="shared" si="0"/>
        <v>4</v>
      </c>
      <c r="Y30" s="41" t="str">
        <f t="shared" si="1"/>
        <v/>
      </c>
      <c r="Z30" s="63"/>
    </row>
    <row r="31" spans="1:26" ht="28.5" customHeight="1">
      <c r="A31" s="70" t="s">
        <v>230</v>
      </c>
      <c r="B31" s="53" t="s">
        <v>231</v>
      </c>
      <c r="C31" s="73" t="s">
        <v>232</v>
      </c>
      <c r="D31" s="70" t="s">
        <v>223</v>
      </c>
      <c r="E31" s="56">
        <v>8</v>
      </c>
      <c r="F31" s="56"/>
      <c r="G31" s="56"/>
      <c r="H31" s="56">
        <v>8</v>
      </c>
      <c r="I31" s="56" t="s">
        <v>226</v>
      </c>
      <c r="J31" s="74" t="s">
        <v>233</v>
      </c>
      <c r="K31" s="74" t="s">
        <v>234</v>
      </c>
      <c r="L31" s="56">
        <v>8</v>
      </c>
      <c r="M31" s="56">
        <v>150</v>
      </c>
      <c r="N31" s="56">
        <v>43</v>
      </c>
      <c r="O31" s="58" t="s">
        <v>235</v>
      </c>
      <c r="P31" s="59" t="s">
        <v>236</v>
      </c>
      <c r="Q31" s="60" t="s">
        <v>56</v>
      </c>
      <c r="R31" s="60"/>
      <c r="S31" s="69" t="s">
        <v>50</v>
      </c>
      <c r="T31" s="40" t="s">
        <v>51</v>
      </c>
      <c r="U31" s="57"/>
      <c r="V31" s="57"/>
      <c r="W31" s="62"/>
      <c r="X31" s="41">
        <f t="shared" si="0"/>
        <v>8</v>
      </c>
      <c r="Y31" s="41" t="str">
        <f t="shared" si="1"/>
        <v/>
      </c>
      <c r="Z31" s="63"/>
    </row>
    <row r="32" spans="1:26" ht="19.5" customHeight="1">
      <c r="A32" s="70" t="s">
        <v>237</v>
      </c>
      <c r="B32" s="53" t="s">
        <v>238</v>
      </c>
      <c r="C32" s="72" t="s">
        <v>239</v>
      </c>
      <c r="D32" s="70" t="s">
        <v>223</v>
      </c>
      <c r="E32" s="56">
        <v>3.5</v>
      </c>
      <c r="F32" s="56"/>
      <c r="G32" s="56"/>
      <c r="H32" s="56">
        <v>3.5</v>
      </c>
      <c r="I32" s="56" t="s">
        <v>226</v>
      </c>
      <c r="J32" s="74" t="s">
        <v>240</v>
      </c>
      <c r="K32" s="74" t="s">
        <v>241</v>
      </c>
      <c r="L32" s="56">
        <v>3</v>
      </c>
      <c r="M32" s="56">
        <v>84</v>
      </c>
      <c r="N32" s="56">
        <v>26</v>
      </c>
      <c r="O32" s="58" t="s">
        <v>242</v>
      </c>
      <c r="P32" s="59" t="s">
        <v>243</v>
      </c>
      <c r="Q32" s="60" t="s">
        <v>56</v>
      </c>
      <c r="R32" s="60"/>
      <c r="S32" s="69" t="s">
        <v>50</v>
      </c>
      <c r="T32" s="40" t="s">
        <v>51</v>
      </c>
      <c r="U32" s="57"/>
      <c r="V32" s="57"/>
      <c r="W32" s="62"/>
      <c r="X32" s="41">
        <f t="shared" si="0"/>
        <v>3.5</v>
      </c>
      <c r="Y32" s="41" t="str">
        <f t="shared" si="1"/>
        <v/>
      </c>
      <c r="Z32" s="63"/>
    </row>
    <row r="33" spans="1:26" ht="18.75" customHeight="1">
      <c r="A33" s="70" t="s">
        <v>244</v>
      </c>
      <c r="B33" s="53" t="s">
        <v>245</v>
      </c>
      <c r="C33" s="72" t="s">
        <v>246</v>
      </c>
      <c r="D33" s="70" t="s">
        <v>223</v>
      </c>
      <c r="E33" s="56">
        <v>3.5</v>
      </c>
      <c r="F33" s="56"/>
      <c r="G33" s="56"/>
      <c r="H33" s="56">
        <v>3.5</v>
      </c>
      <c r="I33" s="56" t="s">
        <v>226</v>
      </c>
      <c r="J33" s="74" t="s">
        <v>247</v>
      </c>
      <c r="K33" s="74" t="s">
        <v>248</v>
      </c>
      <c r="L33" s="56">
        <v>6</v>
      </c>
      <c r="M33" s="56">
        <v>105</v>
      </c>
      <c r="N33" s="56">
        <v>79</v>
      </c>
      <c r="O33" s="58" t="s">
        <v>249</v>
      </c>
      <c r="P33" s="59" t="s">
        <v>250</v>
      </c>
      <c r="Q33" s="60" t="s">
        <v>56</v>
      </c>
      <c r="R33" s="60"/>
      <c r="S33" s="69" t="s">
        <v>50</v>
      </c>
      <c r="T33" s="40" t="s">
        <v>51</v>
      </c>
      <c r="U33" s="57"/>
      <c r="V33" s="57"/>
      <c r="W33" s="62"/>
      <c r="X33" s="41">
        <f t="shared" si="0"/>
        <v>3.5</v>
      </c>
      <c r="Y33" s="41" t="str">
        <f t="shared" si="1"/>
        <v/>
      </c>
      <c r="Z33" s="63"/>
    </row>
    <row r="34" spans="1:26" ht="28.5" customHeight="1">
      <c r="A34" s="70" t="s">
        <v>223</v>
      </c>
      <c r="B34" s="75" t="s">
        <v>251</v>
      </c>
      <c r="C34" s="73" t="s">
        <v>252</v>
      </c>
      <c r="D34" s="70"/>
      <c r="E34" s="56">
        <v>3</v>
      </c>
      <c r="F34" s="56"/>
      <c r="G34" s="56"/>
      <c r="H34" s="56">
        <v>3</v>
      </c>
      <c r="I34" s="56" t="s">
        <v>253</v>
      </c>
      <c r="J34" s="57" t="s">
        <v>254</v>
      </c>
      <c r="K34" s="57" t="s">
        <v>255</v>
      </c>
      <c r="L34" s="56">
        <v>3</v>
      </c>
      <c r="M34" s="56">
        <v>26</v>
      </c>
      <c r="N34" s="56">
        <v>16</v>
      </c>
      <c r="O34" s="66" t="s">
        <v>256</v>
      </c>
      <c r="P34" s="59" t="s">
        <v>257</v>
      </c>
      <c r="Q34" s="60" t="s">
        <v>49</v>
      </c>
      <c r="R34" s="60"/>
      <c r="S34" s="69" t="s">
        <v>50</v>
      </c>
      <c r="T34" s="40" t="s">
        <v>51</v>
      </c>
      <c r="U34" s="57"/>
      <c r="V34" s="57"/>
      <c r="W34" s="62"/>
      <c r="X34" s="41">
        <f t="shared" si="0"/>
        <v>3</v>
      </c>
      <c r="Y34" s="41" t="str">
        <f t="shared" si="1"/>
        <v/>
      </c>
      <c r="Z34" s="62"/>
    </row>
    <row r="35" spans="1:26" ht="28.5" customHeight="1">
      <c r="A35" s="70" t="s">
        <v>258</v>
      </c>
      <c r="B35" s="75" t="s">
        <v>259</v>
      </c>
      <c r="C35" s="72" t="s">
        <v>260</v>
      </c>
      <c r="D35" s="70"/>
      <c r="E35" s="56">
        <v>4</v>
      </c>
      <c r="F35" s="56"/>
      <c r="G35" s="56"/>
      <c r="H35" s="56">
        <v>4</v>
      </c>
      <c r="I35" s="56" t="s">
        <v>59</v>
      </c>
      <c r="J35" s="57" t="s">
        <v>261</v>
      </c>
      <c r="K35" s="57" t="s">
        <v>262</v>
      </c>
      <c r="L35" s="56">
        <v>3.5</v>
      </c>
      <c r="M35" s="56">
        <v>96</v>
      </c>
      <c r="N35" s="56">
        <v>3</v>
      </c>
      <c r="O35" s="76" t="s">
        <v>263</v>
      </c>
      <c r="P35" s="59" t="s">
        <v>264</v>
      </c>
      <c r="Q35" s="60" t="s">
        <v>49</v>
      </c>
      <c r="R35" s="60"/>
      <c r="S35" s="69" t="s">
        <v>50</v>
      </c>
      <c r="T35" s="40" t="s">
        <v>51</v>
      </c>
      <c r="U35" s="57"/>
      <c r="V35" s="57"/>
      <c r="W35" s="62"/>
      <c r="X35" s="41">
        <f t="shared" si="0"/>
        <v>4</v>
      </c>
      <c r="Y35" s="41" t="str">
        <f t="shared" si="1"/>
        <v/>
      </c>
      <c r="Z35" s="62"/>
    </row>
    <row r="36" spans="1:26" ht="18" customHeight="1">
      <c r="A36" s="70" t="s">
        <v>265</v>
      </c>
      <c r="B36" s="75" t="s">
        <v>266</v>
      </c>
      <c r="C36" s="72" t="s">
        <v>267</v>
      </c>
      <c r="D36" s="70"/>
      <c r="E36" s="56">
        <v>3.5</v>
      </c>
      <c r="F36" s="56"/>
      <c r="G36" s="56"/>
      <c r="H36" s="56">
        <v>3.5</v>
      </c>
      <c r="I36" s="56" t="s">
        <v>75</v>
      </c>
      <c r="J36" s="57" t="s">
        <v>268</v>
      </c>
      <c r="K36" s="57" t="s">
        <v>268</v>
      </c>
      <c r="L36" s="56">
        <v>2</v>
      </c>
      <c r="M36" s="56">
        <v>61</v>
      </c>
      <c r="N36" s="56">
        <v>7</v>
      </c>
      <c r="O36" s="66" t="s">
        <v>269</v>
      </c>
      <c r="P36" s="59" t="s">
        <v>270</v>
      </c>
      <c r="Q36" s="60" t="s">
        <v>271</v>
      </c>
      <c r="R36" s="60"/>
      <c r="S36" s="69" t="s">
        <v>50</v>
      </c>
      <c r="T36" s="40" t="s">
        <v>51</v>
      </c>
      <c r="U36" s="57"/>
      <c r="V36" s="57"/>
      <c r="W36" s="62"/>
      <c r="X36" s="41">
        <f t="shared" si="0"/>
        <v>3.5</v>
      </c>
      <c r="Y36" s="41" t="str">
        <f t="shared" si="1"/>
        <v/>
      </c>
      <c r="Z36" s="62"/>
    </row>
    <row r="37" spans="1:26" ht="27.75" customHeight="1">
      <c r="A37" s="70" t="s">
        <v>272</v>
      </c>
      <c r="B37" s="77" t="s">
        <v>273</v>
      </c>
      <c r="C37" s="72" t="s">
        <v>274</v>
      </c>
      <c r="D37" s="70"/>
      <c r="E37" s="56">
        <v>3</v>
      </c>
      <c r="F37" s="56"/>
      <c r="G37" s="56"/>
      <c r="H37" s="56">
        <v>3</v>
      </c>
      <c r="I37" s="56" t="s">
        <v>253</v>
      </c>
      <c r="J37" s="74" t="s">
        <v>275</v>
      </c>
      <c r="K37" s="74" t="s">
        <v>276</v>
      </c>
      <c r="L37" s="56">
        <v>4.666666666666667</v>
      </c>
      <c r="M37" s="56">
        <v>127</v>
      </c>
      <c r="N37" s="56">
        <v>2</v>
      </c>
      <c r="O37" s="78" t="s">
        <v>277</v>
      </c>
      <c r="P37" s="59" t="s">
        <v>278</v>
      </c>
      <c r="Q37" s="60" t="s">
        <v>279</v>
      </c>
      <c r="R37" s="60"/>
      <c r="S37" s="69" t="s">
        <v>50</v>
      </c>
      <c r="T37" s="79" t="s">
        <v>51</v>
      </c>
      <c r="U37" s="57"/>
      <c r="V37" s="57"/>
      <c r="W37" s="62"/>
      <c r="X37" s="62">
        <f t="shared" si="0"/>
        <v>3</v>
      </c>
      <c r="Y37" s="62" t="str">
        <f t="shared" si="1"/>
        <v/>
      </c>
      <c r="Z37" s="62"/>
    </row>
    <row r="38" spans="1:26" ht="52.5" customHeight="1">
      <c r="A38" s="70" t="s">
        <v>280</v>
      </c>
      <c r="B38" s="77" t="s">
        <v>281</v>
      </c>
      <c r="C38" s="73" t="s">
        <v>282</v>
      </c>
      <c r="D38" s="70"/>
      <c r="E38" s="56">
        <v>12</v>
      </c>
      <c r="F38" s="56"/>
      <c r="G38" s="56"/>
      <c r="H38" s="56">
        <v>12</v>
      </c>
      <c r="I38" s="56" t="s">
        <v>253</v>
      </c>
      <c r="J38" s="74" t="s">
        <v>283</v>
      </c>
      <c r="K38" s="74" t="s">
        <v>284</v>
      </c>
      <c r="L38" s="56">
        <v>11.083333333333334</v>
      </c>
      <c r="M38" s="56">
        <v>56</v>
      </c>
      <c r="N38" s="56">
        <v>93</v>
      </c>
      <c r="O38" s="78" t="s">
        <v>285</v>
      </c>
      <c r="P38" s="59" t="s">
        <v>286</v>
      </c>
      <c r="Q38" s="60" t="s">
        <v>279</v>
      </c>
      <c r="R38" s="60"/>
      <c r="S38" s="69" t="s">
        <v>50</v>
      </c>
      <c r="T38" s="79" t="s">
        <v>51</v>
      </c>
      <c r="U38" s="57"/>
      <c r="V38" s="57"/>
      <c r="W38" s="62"/>
      <c r="X38" s="62">
        <f t="shared" si="0"/>
        <v>12</v>
      </c>
      <c r="Y38" s="62" t="str">
        <f t="shared" si="1"/>
        <v/>
      </c>
      <c r="Z38" s="62"/>
    </row>
    <row r="39" spans="1:26" ht="19.5" customHeight="1">
      <c r="A39" s="70" t="s">
        <v>287</v>
      </c>
      <c r="B39" s="77" t="s">
        <v>288</v>
      </c>
      <c r="C39" s="72" t="s">
        <v>289</v>
      </c>
      <c r="D39" s="70"/>
      <c r="E39" s="56">
        <v>3</v>
      </c>
      <c r="F39" s="56"/>
      <c r="G39" s="56"/>
      <c r="H39" s="56">
        <v>3</v>
      </c>
      <c r="I39" s="56" t="s">
        <v>68</v>
      </c>
      <c r="J39" s="74" t="s">
        <v>290</v>
      </c>
      <c r="K39" s="74" t="s">
        <v>291</v>
      </c>
      <c r="L39" s="56">
        <v>4.5333333333333332</v>
      </c>
      <c r="M39" s="56">
        <v>46</v>
      </c>
      <c r="N39" s="56">
        <v>8</v>
      </c>
      <c r="O39" s="80" t="s">
        <v>292</v>
      </c>
      <c r="P39" s="59" t="s">
        <v>293</v>
      </c>
      <c r="Q39" s="60" t="s">
        <v>279</v>
      </c>
      <c r="R39" s="60"/>
      <c r="S39" s="69" t="s">
        <v>50</v>
      </c>
      <c r="T39" s="79" t="s">
        <v>51</v>
      </c>
      <c r="U39" s="57"/>
      <c r="V39" s="57"/>
      <c r="W39" s="62"/>
      <c r="X39" s="62">
        <f t="shared" si="0"/>
        <v>3</v>
      </c>
      <c r="Y39" s="62" t="str">
        <f t="shared" si="1"/>
        <v/>
      </c>
      <c r="Z39" s="62"/>
    </row>
    <row r="40" spans="1:26" ht="31.5" customHeight="1">
      <c r="A40" s="70" t="s">
        <v>294</v>
      </c>
      <c r="B40" s="77" t="s">
        <v>295</v>
      </c>
      <c r="C40" s="72" t="s">
        <v>296</v>
      </c>
      <c r="D40" s="70" t="s">
        <v>287</v>
      </c>
      <c r="E40" s="56">
        <v>4</v>
      </c>
      <c r="F40" s="56"/>
      <c r="G40" s="56"/>
      <c r="H40" s="56">
        <v>4</v>
      </c>
      <c r="I40" s="56" t="s">
        <v>68</v>
      </c>
      <c r="J40" s="74" t="s">
        <v>297</v>
      </c>
      <c r="K40" s="74" t="s">
        <v>298</v>
      </c>
      <c r="L40" s="56">
        <v>10.75</v>
      </c>
      <c r="M40" s="56">
        <v>38</v>
      </c>
      <c r="N40" s="56">
        <v>16</v>
      </c>
      <c r="O40" s="80" t="s">
        <v>299</v>
      </c>
      <c r="P40" s="59" t="s">
        <v>300</v>
      </c>
      <c r="Q40" s="60" t="s">
        <v>279</v>
      </c>
      <c r="R40" s="60"/>
      <c r="S40" s="69" t="s">
        <v>50</v>
      </c>
      <c r="T40" s="69" t="s">
        <v>51</v>
      </c>
      <c r="U40" s="57"/>
      <c r="V40" s="57"/>
      <c r="W40" s="62"/>
      <c r="X40" s="62">
        <f t="shared" si="0"/>
        <v>4</v>
      </c>
      <c r="Y40" s="62" t="b">
        <f t="shared" si="1"/>
        <v>1</v>
      </c>
      <c r="Z40" s="62"/>
    </row>
    <row r="41" spans="1:26" ht="31.5" customHeight="1">
      <c r="A41" s="70" t="s">
        <v>301</v>
      </c>
      <c r="B41" s="77" t="s">
        <v>302</v>
      </c>
      <c r="C41" s="72" t="s">
        <v>303</v>
      </c>
      <c r="D41" s="70"/>
      <c r="E41" s="56">
        <v>4</v>
      </c>
      <c r="F41" s="56"/>
      <c r="G41" s="56"/>
      <c r="H41" s="56">
        <v>4</v>
      </c>
      <c r="I41" s="56" t="s">
        <v>253</v>
      </c>
      <c r="J41" s="74" t="s">
        <v>304</v>
      </c>
      <c r="K41" s="74" t="s">
        <v>305</v>
      </c>
      <c r="L41" s="56">
        <v>3.55</v>
      </c>
      <c r="M41" s="56">
        <v>42</v>
      </c>
      <c r="N41" s="56">
        <v>0</v>
      </c>
      <c r="O41" s="80" t="s">
        <v>306</v>
      </c>
      <c r="P41" s="59" t="s">
        <v>307</v>
      </c>
      <c r="Q41" s="60" t="s">
        <v>308</v>
      </c>
      <c r="R41" s="60"/>
      <c r="S41" s="69" t="s">
        <v>50</v>
      </c>
      <c r="T41" s="69" t="s">
        <v>51</v>
      </c>
      <c r="U41" s="57"/>
      <c r="V41" s="57"/>
      <c r="W41" s="62"/>
      <c r="X41" s="62">
        <f t="shared" si="0"/>
        <v>4</v>
      </c>
      <c r="Y41" s="62" t="str">
        <f t="shared" si="1"/>
        <v/>
      </c>
      <c r="Z41" s="62"/>
    </row>
    <row r="42" spans="1:26" ht="28.5" customHeight="1">
      <c r="A42" s="70" t="s">
        <v>309</v>
      </c>
      <c r="B42" s="77" t="s">
        <v>310</v>
      </c>
      <c r="C42" s="72" t="s">
        <v>311</v>
      </c>
      <c r="D42" s="70"/>
      <c r="E42" s="56">
        <v>3</v>
      </c>
      <c r="F42" s="56"/>
      <c r="G42" s="56"/>
      <c r="H42" s="56">
        <v>3</v>
      </c>
      <c r="I42" s="56" t="s">
        <v>253</v>
      </c>
      <c r="J42" s="81" t="s">
        <v>312</v>
      </c>
      <c r="K42" s="81" t="s">
        <v>313</v>
      </c>
      <c r="L42" s="56">
        <v>3.3333333333333333E-2</v>
      </c>
      <c r="M42" s="56">
        <v>11</v>
      </c>
      <c r="N42" s="56">
        <v>1</v>
      </c>
      <c r="O42" s="82" t="s">
        <v>314</v>
      </c>
      <c r="P42" s="59" t="s">
        <v>315</v>
      </c>
      <c r="Q42" s="60" t="s">
        <v>308</v>
      </c>
      <c r="R42" s="60"/>
      <c r="S42" s="83" t="s">
        <v>50</v>
      </c>
      <c r="T42" s="83" t="s">
        <v>51</v>
      </c>
      <c r="U42" s="84"/>
      <c r="V42" s="84"/>
      <c r="W42" s="85"/>
      <c r="X42" s="62">
        <f t="shared" si="0"/>
        <v>3</v>
      </c>
      <c r="Y42" s="62" t="str">
        <f t="shared" si="1"/>
        <v/>
      </c>
      <c r="Z42" s="85"/>
    </row>
    <row r="43" spans="1:26" ht="29.25" customHeight="1">
      <c r="A43" s="86" t="s">
        <v>316</v>
      </c>
      <c r="B43" s="87" t="s">
        <v>317</v>
      </c>
      <c r="C43" s="88" t="s">
        <v>318</v>
      </c>
      <c r="D43" s="86" t="s">
        <v>309</v>
      </c>
      <c r="E43" s="89">
        <v>2</v>
      </c>
      <c r="F43" s="89"/>
      <c r="G43" s="89"/>
      <c r="H43" s="89">
        <v>2</v>
      </c>
      <c r="I43" s="56" t="s">
        <v>253</v>
      </c>
      <c r="J43" s="90"/>
      <c r="K43" s="90"/>
      <c r="L43" s="89"/>
      <c r="M43" s="89"/>
      <c r="N43" s="89"/>
      <c r="O43" s="91" t="s">
        <v>319</v>
      </c>
      <c r="P43" s="92"/>
      <c r="Q43" s="92" t="s">
        <v>308</v>
      </c>
      <c r="R43" s="92"/>
      <c r="S43" s="69" t="s">
        <v>50</v>
      </c>
      <c r="T43" s="69" t="s">
        <v>51</v>
      </c>
      <c r="U43" s="90"/>
      <c r="V43" s="90"/>
      <c r="W43" s="93"/>
      <c r="X43" s="62">
        <f t="shared" si="0"/>
        <v>0</v>
      </c>
      <c r="Y43" s="62" t="str">
        <f t="shared" si="1"/>
        <v/>
      </c>
      <c r="Z43" s="93"/>
    </row>
    <row r="44" spans="1:26" ht="29.25" customHeight="1">
      <c r="A44" s="70" t="s">
        <v>320</v>
      </c>
      <c r="B44" s="77" t="s">
        <v>321</v>
      </c>
      <c r="C44" s="72" t="s">
        <v>322</v>
      </c>
      <c r="D44" s="70"/>
      <c r="E44" s="56">
        <v>2</v>
      </c>
      <c r="F44" s="56"/>
      <c r="G44" s="56"/>
      <c r="H44" s="56">
        <v>2</v>
      </c>
      <c r="I44" s="56" t="s">
        <v>253</v>
      </c>
      <c r="J44" s="74" t="s">
        <v>323</v>
      </c>
      <c r="K44" s="74" t="s">
        <v>324</v>
      </c>
      <c r="L44" s="56">
        <v>3.0833333333333335</v>
      </c>
      <c r="M44" s="56">
        <v>43</v>
      </c>
      <c r="N44" s="56">
        <v>43</v>
      </c>
      <c r="O44" s="82" t="s">
        <v>325</v>
      </c>
      <c r="P44" s="59" t="s">
        <v>326</v>
      </c>
      <c r="Q44" s="60" t="s">
        <v>308</v>
      </c>
      <c r="R44" s="60"/>
      <c r="S44" s="69" t="s">
        <v>50</v>
      </c>
      <c r="T44" s="69" t="s">
        <v>51</v>
      </c>
      <c r="U44" s="57"/>
      <c r="V44" s="57"/>
      <c r="W44" s="62"/>
      <c r="X44" s="62">
        <f t="shared" si="0"/>
        <v>2</v>
      </c>
      <c r="Y44" s="62" t="str">
        <f t="shared" si="1"/>
        <v/>
      </c>
      <c r="Z44" s="62"/>
    </row>
    <row r="45" spans="1:26" ht="29.25" customHeight="1">
      <c r="A45" s="70" t="s">
        <v>327</v>
      </c>
      <c r="B45" s="77" t="s">
        <v>328</v>
      </c>
      <c r="C45" s="72" t="s">
        <v>329</v>
      </c>
      <c r="D45" s="70"/>
      <c r="E45" s="56">
        <v>3</v>
      </c>
      <c r="F45" s="56"/>
      <c r="G45" s="56"/>
      <c r="H45" s="56">
        <v>3</v>
      </c>
      <c r="I45" s="56" t="s">
        <v>253</v>
      </c>
      <c r="J45" s="74" t="s">
        <v>330</v>
      </c>
      <c r="K45" s="74" t="s">
        <v>331</v>
      </c>
      <c r="L45" s="56">
        <v>3.5</v>
      </c>
      <c r="M45" s="56">
        <v>17</v>
      </c>
      <c r="N45" s="56">
        <v>14</v>
      </c>
      <c r="O45" s="82" t="s">
        <v>332</v>
      </c>
      <c r="P45" s="59" t="s">
        <v>333</v>
      </c>
      <c r="Q45" s="60" t="s">
        <v>308</v>
      </c>
      <c r="R45" s="60"/>
      <c r="S45" s="69" t="s">
        <v>50</v>
      </c>
      <c r="T45" s="69" t="s">
        <v>51</v>
      </c>
      <c r="U45" s="57"/>
      <c r="V45" s="57"/>
      <c r="W45" s="62"/>
      <c r="X45" s="62">
        <f t="shared" si="0"/>
        <v>3</v>
      </c>
      <c r="Y45" s="62" t="str">
        <f t="shared" si="1"/>
        <v/>
      </c>
      <c r="Z45" s="62"/>
    </row>
    <row r="46" spans="1:26" ht="29.25" customHeight="1">
      <c r="A46" s="70" t="s">
        <v>334</v>
      </c>
      <c r="B46" s="77" t="s">
        <v>328</v>
      </c>
      <c r="C46" s="72" t="s">
        <v>335</v>
      </c>
      <c r="D46" s="70"/>
      <c r="E46" s="56">
        <v>1</v>
      </c>
      <c r="F46" s="56"/>
      <c r="G46" s="56"/>
      <c r="H46" s="56">
        <v>1</v>
      </c>
      <c r="I46" s="56" t="s">
        <v>253</v>
      </c>
      <c r="J46" s="84"/>
      <c r="K46" s="84"/>
      <c r="L46" s="56"/>
      <c r="M46" s="56">
        <v>4</v>
      </c>
      <c r="N46" s="56">
        <v>4</v>
      </c>
      <c r="O46" s="94" t="s">
        <v>336</v>
      </c>
      <c r="P46" s="59" t="s">
        <v>337</v>
      </c>
      <c r="Q46" s="60" t="s">
        <v>308</v>
      </c>
      <c r="R46" s="60"/>
      <c r="S46" s="83"/>
      <c r="T46" s="83"/>
      <c r="U46" s="84"/>
      <c r="V46" s="84"/>
      <c r="W46" s="85"/>
      <c r="X46" s="85"/>
      <c r="Y46" s="85"/>
      <c r="Z46" s="85"/>
    </row>
    <row r="47" spans="1:26" ht="18" customHeight="1">
      <c r="A47" s="95" t="s">
        <v>338</v>
      </c>
      <c r="B47" s="43" t="s">
        <v>339</v>
      </c>
      <c r="C47" s="44"/>
      <c r="D47" s="96"/>
      <c r="E47" s="97"/>
      <c r="F47" s="97"/>
      <c r="G47" s="97"/>
      <c r="H47" s="97"/>
      <c r="I47" s="97"/>
      <c r="J47" s="98"/>
      <c r="K47" s="98"/>
      <c r="L47" s="97"/>
      <c r="M47" s="97"/>
      <c r="N47" s="97"/>
      <c r="O47" s="49" t="s">
        <v>340</v>
      </c>
      <c r="P47" s="44"/>
      <c r="Q47" s="44" t="s">
        <v>341</v>
      </c>
      <c r="R47" s="44"/>
      <c r="S47" s="69" t="s">
        <v>50</v>
      </c>
      <c r="T47" s="40" t="s">
        <v>51</v>
      </c>
      <c r="U47" s="98"/>
      <c r="V47" s="98"/>
      <c r="W47" s="51"/>
      <c r="X47" s="62">
        <f t="shared" ref="X47:X64" si="3">IF(ISNUMBER(L47),H47,0)</f>
        <v>0</v>
      </c>
      <c r="Y47" s="62" t="str">
        <f t="shared" ref="Y47:Y50" si="4">IF(L47&gt;2*H47,TRUE,"")</f>
        <v/>
      </c>
      <c r="Z47" s="99"/>
    </row>
    <row r="48" spans="1:26" ht="17.25" customHeight="1">
      <c r="A48" s="70" t="s">
        <v>342</v>
      </c>
      <c r="B48" s="53" t="s">
        <v>343</v>
      </c>
      <c r="C48" s="72" t="s">
        <v>344</v>
      </c>
      <c r="D48" s="65"/>
      <c r="E48" s="56">
        <v>5</v>
      </c>
      <c r="F48" s="56">
        <v>6</v>
      </c>
      <c r="G48" s="56"/>
      <c r="H48" s="56">
        <v>5</v>
      </c>
      <c r="I48" s="56" t="s">
        <v>226</v>
      </c>
      <c r="J48" s="57" t="s">
        <v>345</v>
      </c>
      <c r="K48" s="57" t="s">
        <v>346</v>
      </c>
      <c r="L48" s="56">
        <v>7</v>
      </c>
      <c r="M48" s="56">
        <v>131</v>
      </c>
      <c r="N48" s="56">
        <v>27</v>
      </c>
      <c r="O48" s="58" t="s">
        <v>347</v>
      </c>
      <c r="P48" s="59" t="s">
        <v>348</v>
      </c>
      <c r="Q48" s="68" t="s">
        <v>341</v>
      </c>
      <c r="R48" s="60" t="s">
        <v>349</v>
      </c>
      <c r="S48" s="69" t="s">
        <v>50</v>
      </c>
      <c r="T48" s="40" t="s">
        <v>51</v>
      </c>
      <c r="U48" s="57"/>
      <c r="V48" s="57"/>
      <c r="W48" s="62"/>
      <c r="X48" s="41">
        <f t="shared" si="3"/>
        <v>5</v>
      </c>
      <c r="Y48" s="41" t="str">
        <f t="shared" si="4"/>
        <v/>
      </c>
      <c r="Z48" s="63"/>
    </row>
    <row r="49" spans="1:26" ht="27.75" customHeight="1">
      <c r="A49" s="70" t="s">
        <v>350</v>
      </c>
      <c r="B49" s="53" t="s">
        <v>351</v>
      </c>
      <c r="C49" s="73" t="s">
        <v>352</v>
      </c>
      <c r="D49" s="65" t="s">
        <v>342</v>
      </c>
      <c r="E49" s="56">
        <v>3.5</v>
      </c>
      <c r="F49" s="56">
        <v>3</v>
      </c>
      <c r="G49" s="56"/>
      <c r="H49" s="56">
        <v>3.5</v>
      </c>
      <c r="I49" s="56" t="s">
        <v>226</v>
      </c>
      <c r="J49" s="74" t="s">
        <v>353</v>
      </c>
      <c r="K49" s="74" t="s">
        <v>354</v>
      </c>
      <c r="L49" s="56">
        <v>6</v>
      </c>
      <c r="M49" s="56">
        <v>179</v>
      </c>
      <c r="N49" s="56">
        <v>70</v>
      </c>
      <c r="O49" s="58" t="s">
        <v>355</v>
      </c>
      <c r="P49" s="59" t="s">
        <v>356</v>
      </c>
      <c r="Q49" s="68" t="s">
        <v>341</v>
      </c>
      <c r="R49" s="60" t="s">
        <v>349</v>
      </c>
      <c r="S49" s="69" t="s">
        <v>50</v>
      </c>
      <c r="T49" s="40" t="s">
        <v>51</v>
      </c>
      <c r="U49" s="57"/>
      <c r="V49" s="57"/>
      <c r="W49" s="62"/>
      <c r="X49" s="41">
        <f t="shared" si="3"/>
        <v>3.5</v>
      </c>
      <c r="Y49" s="41" t="str">
        <f t="shared" si="4"/>
        <v/>
      </c>
      <c r="Z49" s="63"/>
    </row>
    <row r="50" spans="1:26" ht="18.75" customHeight="1">
      <c r="A50" s="70" t="s">
        <v>357</v>
      </c>
      <c r="B50" s="53" t="s">
        <v>358</v>
      </c>
      <c r="C50" s="72" t="s">
        <v>359</v>
      </c>
      <c r="D50" s="65"/>
      <c r="E50" s="56">
        <v>3</v>
      </c>
      <c r="F50" s="56">
        <v>1</v>
      </c>
      <c r="G50" s="56"/>
      <c r="H50" s="56">
        <v>3</v>
      </c>
      <c r="I50" s="56" t="s">
        <v>226</v>
      </c>
      <c r="J50" s="100" t="s">
        <v>360</v>
      </c>
      <c r="K50" s="100" t="s">
        <v>361</v>
      </c>
      <c r="L50" s="56">
        <v>1.5</v>
      </c>
      <c r="M50" s="56">
        <v>73</v>
      </c>
      <c r="N50" s="56">
        <v>1</v>
      </c>
      <c r="O50" s="66" t="s">
        <v>362</v>
      </c>
      <c r="P50" s="59" t="s">
        <v>363</v>
      </c>
      <c r="Q50" s="60" t="s">
        <v>49</v>
      </c>
      <c r="R50" s="60"/>
      <c r="S50" s="69" t="s">
        <v>50</v>
      </c>
      <c r="T50" s="40" t="s">
        <v>51</v>
      </c>
      <c r="U50" s="57"/>
      <c r="V50" s="57"/>
      <c r="W50" s="62"/>
      <c r="X50" s="41">
        <f t="shared" si="3"/>
        <v>3</v>
      </c>
      <c r="Y50" s="41" t="str">
        <f t="shared" si="4"/>
        <v/>
      </c>
      <c r="Z50" s="63"/>
    </row>
    <row r="51" spans="1:26" ht="27.75" customHeight="1">
      <c r="A51" s="70" t="s">
        <v>364</v>
      </c>
      <c r="B51" s="75" t="s">
        <v>365</v>
      </c>
      <c r="C51" s="73"/>
      <c r="D51" s="65" t="s">
        <v>357</v>
      </c>
      <c r="E51" s="56">
        <v>4</v>
      </c>
      <c r="F51" s="56">
        <v>8</v>
      </c>
      <c r="G51" s="56"/>
      <c r="H51" s="56">
        <v>4</v>
      </c>
      <c r="I51" s="56" t="s">
        <v>226</v>
      </c>
      <c r="J51" s="100" t="s">
        <v>366</v>
      </c>
      <c r="K51" s="100" t="s">
        <v>367</v>
      </c>
      <c r="L51" s="56">
        <v>10.5</v>
      </c>
      <c r="M51" s="56">
        <v>186</v>
      </c>
      <c r="N51" s="56">
        <v>126</v>
      </c>
      <c r="O51" s="66" t="s">
        <v>368</v>
      </c>
      <c r="P51" s="59" t="s">
        <v>369</v>
      </c>
      <c r="Q51" s="68" t="s">
        <v>271</v>
      </c>
      <c r="R51" s="60"/>
      <c r="S51" s="69" t="s">
        <v>50</v>
      </c>
      <c r="T51" s="40" t="s">
        <v>51</v>
      </c>
      <c r="U51" s="57"/>
      <c r="V51" s="57"/>
      <c r="W51" s="62"/>
      <c r="X51" s="41">
        <f t="shared" si="3"/>
        <v>4</v>
      </c>
      <c r="Y51" s="62"/>
      <c r="Z51" s="63"/>
    </row>
    <row r="52" spans="1:26" ht="18.75" customHeight="1">
      <c r="A52" s="95" t="s">
        <v>370</v>
      </c>
      <c r="B52" s="43" t="s">
        <v>371</v>
      </c>
      <c r="C52" s="101"/>
      <c r="D52" s="96"/>
      <c r="E52" s="97"/>
      <c r="F52" s="97"/>
      <c r="G52" s="97"/>
      <c r="H52" s="97"/>
      <c r="I52" s="97"/>
      <c r="J52" s="98"/>
      <c r="K52" s="98"/>
      <c r="L52" s="97"/>
      <c r="M52" s="97"/>
      <c r="N52" s="97"/>
      <c r="O52" s="49" t="s">
        <v>372</v>
      </c>
      <c r="P52" s="44"/>
      <c r="Q52" s="102" t="s">
        <v>373</v>
      </c>
      <c r="R52" s="44" t="s">
        <v>374</v>
      </c>
      <c r="S52" s="61" t="s">
        <v>50</v>
      </c>
      <c r="T52" s="40" t="s">
        <v>51</v>
      </c>
      <c r="U52" s="98"/>
      <c r="V52" s="98"/>
      <c r="W52" s="51"/>
      <c r="X52" s="41">
        <f t="shared" si="3"/>
        <v>0</v>
      </c>
      <c r="Y52" s="41" t="e">
        <f>L52/H52</f>
        <v>#DIV/0!</v>
      </c>
      <c r="Z52" s="99"/>
    </row>
    <row r="53" spans="1:26" ht="27.75" customHeight="1">
      <c r="A53" s="70" t="s">
        <v>375</v>
      </c>
      <c r="B53" s="53" t="s">
        <v>376</v>
      </c>
      <c r="C53" s="72" t="s">
        <v>377</v>
      </c>
      <c r="D53" s="65" t="s">
        <v>338</v>
      </c>
      <c r="E53" s="56">
        <v>6</v>
      </c>
      <c r="F53" s="56"/>
      <c r="G53" s="56"/>
      <c r="H53" s="56">
        <v>6</v>
      </c>
      <c r="I53" s="56" t="s">
        <v>253</v>
      </c>
      <c r="J53" s="74" t="s">
        <v>378</v>
      </c>
      <c r="K53" s="74" t="s">
        <v>379</v>
      </c>
      <c r="L53" s="56">
        <v>10</v>
      </c>
      <c r="M53" s="56">
        <v>42</v>
      </c>
      <c r="N53" s="56">
        <v>1</v>
      </c>
      <c r="O53" s="58" t="s">
        <v>380</v>
      </c>
      <c r="P53" s="59" t="s">
        <v>381</v>
      </c>
      <c r="Q53" s="60" t="s">
        <v>56</v>
      </c>
      <c r="R53" s="60"/>
      <c r="S53" s="69" t="s">
        <v>50</v>
      </c>
      <c r="T53" s="40" t="s">
        <v>51</v>
      </c>
      <c r="U53" s="57"/>
      <c r="V53" s="57"/>
      <c r="W53" s="62"/>
      <c r="X53" s="41">
        <f t="shared" si="3"/>
        <v>6</v>
      </c>
      <c r="Y53" s="41" t="str">
        <f t="shared" ref="Y53:Y57" si="5">IF(L53&gt;2*H53,TRUE,"")</f>
        <v/>
      </c>
      <c r="Z53" s="63"/>
    </row>
    <row r="54" spans="1:26" ht="27.75" customHeight="1">
      <c r="A54" s="70" t="s">
        <v>382</v>
      </c>
      <c r="B54" s="53" t="s">
        <v>383</v>
      </c>
      <c r="C54" s="72" t="s">
        <v>384</v>
      </c>
      <c r="D54" s="65" t="s">
        <v>375</v>
      </c>
      <c r="E54" s="56">
        <v>4</v>
      </c>
      <c r="F54" s="56"/>
      <c r="G54" s="56"/>
      <c r="H54" s="56">
        <v>4</v>
      </c>
      <c r="I54" s="56" t="s">
        <v>253</v>
      </c>
      <c r="J54" s="74" t="s">
        <v>385</v>
      </c>
      <c r="K54" s="74" t="s">
        <v>386</v>
      </c>
      <c r="L54" s="56">
        <v>5</v>
      </c>
      <c r="M54" s="56">
        <v>96</v>
      </c>
      <c r="N54" s="56">
        <v>29</v>
      </c>
      <c r="O54" s="58" t="s">
        <v>387</v>
      </c>
      <c r="P54" s="59" t="s">
        <v>388</v>
      </c>
      <c r="Q54" s="60" t="s">
        <v>56</v>
      </c>
      <c r="R54" s="60"/>
      <c r="S54" s="69" t="s">
        <v>50</v>
      </c>
      <c r="T54" s="40" t="s">
        <v>51</v>
      </c>
      <c r="U54" s="57"/>
      <c r="V54" s="57"/>
      <c r="W54" s="62"/>
      <c r="X54" s="41">
        <f t="shared" si="3"/>
        <v>4</v>
      </c>
      <c r="Y54" s="41" t="str">
        <f t="shared" si="5"/>
        <v/>
      </c>
      <c r="Z54" s="63"/>
    </row>
    <row r="55" spans="1:26" ht="17.25" customHeight="1">
      <c r="A55" s="70" t="s">
        <v>389</v>
      </c>
      <c r="B55" s="53" t="s">
        <v>390</v>
      </c>
      <c r="C55" s="72" t="s">
        <v>391</v>
      </c>
      <c r="D55" s="65"/>
      <c r="E55" s="56">
        <v>4</v>
      </c>
      <c r="F55" s="56"/>
      <c r="G55" s="56"/>
      <c r="H55" s="56">
        <v>4</v>
      </c>
      <c r="I55" s="56" t="s">
        <v>253</v>
      </c>
      <c r="J55" s="74" t="s">
        <v>392</v>
      </c>
      <c r="K55" s="74" t="s">
        <v>393</v>
      </c>
      <c r="L55" s="56">
        <v>4</v>
      </c>
      <c r="M55" s="56">
        <v>54</v>
      </c>
      <c r="N55" s="56">
        <v>1</v>
      </c>
      <c r="O55" s="58" t="s">
        <v>394</v>
      </c>
      <c r="P55" s="59" t="s">
        <v>395</v>
      </c>
      <c r="Q55" s="60" t="s">
        <v>56</v>
      </c>
      <c r="R55" s="60"/>
      <c r="S55" s="69" t="s">
        <v>50</v>
      </c>
      <c r="T55" s="40" t="s">
        <v>51</v>
      </c>
      <c r="U55" s="57"/>
      <c r="V55" s="57"/>
      <c r="W55" s="62"/>
      <c r="X55" s="41">
        <f t="shared" si="3"/>
        <v>4</v>
      </c>
      <c r="Y55" s="41" t="str">
        <f t="shared" si="5"/>
        <v/>
      </c>
      <c r="Z55" s="63"/>
    </row>
    <row r="56" spans="1:26" ht="29.25" customHeight="1">
      <c r="A56" s="70" t="s">
        <v>396</v>
      </c>
      <c r="B56" s="53" t="s">
        <v>397</v>
      </c>
      <c r="C56" s="73" t="s">
        <v>398</v>
      </c>
      <c r="D56" s="65"/>
      <c r="E56" s="56">
        <v>3</v>
      </c>
      <c r="F56" s="56"/>
      <c r="G56" s="56"/>
      <c r="H56" s="56">
        <v>3</v>
      </c>
      <c r="I56" s="56" t="s">
        <v>253</v>
      </c>
      <c r="J56" s="74" t="s">
        <v>399</v>
      </c>
      <c r="K56" s="74" t="s">
        <v>400</v>
      </c>
      <c r="L56" s="56">
        <v>4</v>
      </c>
      <c r="M56" s="56">
        <v>47</v>
      </c>
      <c r="N56" s="56">
        <v>5</v>
      </c>
      <c r="O56" s="58" t="s">
        <v>401</v>
      </c>
      <c r="P56" s="59" t="s">
        <v>402</v>
      </c>
      <c r="Q56" s="60" t="s">
        <v>56</v>
      </c>
      <c r="R56" s="60"/>
      <c r="S56" s="69" t="s">
        <v>50</v>
      </c>
      <c r="T56" s="40" t="s">
        <v>51</v>
      </c>
      <c r="U56" s="57"/>
      <c r="V56" s="57"/>
      <c r="W56" s="62"/>
      <c r="X56" s="41">
        <f t="shared" si="3"/>
        <v>3</v>
      </c>
      <c r="Y56" s="41" t="str">
        <f t="shared" si="5"/>
        <v/>
      </c>
      <c r="Z56" s="63"/>
    </row>
    <row r="57" spans="1:26" ht="18" customHeight="1">
      <c r="A57" s="70" t="s">
        <v>403</v>
      </c>
      <c r="B57" s="53" t="s">
        <v>404</v>
      </c>
      <c r="C57" s="73"/>
      <c r="D57" s="65"/>
      <c r="E57" s="56">
        <v>2.5</v>
      </c>
      <c r="F57" s="56"/>
      <c r="G57" s="56"/>
      <c r="H57" s="56">
        <v>2.5</v>
      </c>
      <c r="I57" s="56" t="s">
        <v>253</v>
      </c>
      <c r="J57" s="74" t="s">
        <v>405</v>
      </c>
      <c r="K57" s="74" t="s">
        <v>406</v>
      </c>
      <c r="L57" s="56">
        <v>5</v>
      </c>
      <c r="M57" s="56">
        <v>27</v>
      </c>
      <c r="N57" s="56">
        <v>1</v>
      </c>
      <c r="O57" s="58" t="s">
        <v>407</v>
      </c>
      <c r="P57" s="59" t="s">
        <v>408</v>
      </c>
      <c r="Q57" s="60" t="s">
        <v>56</v>
      </c>
      <c r="R57" s="60"/>
      <c r="S57" s="69" t="s">
        <v>50</v>
      </c>
      <c r="T57" s="40" t="s">
        <v>51</v>
      </c>
      <c r="U57" s="57"/>
      <c r="V57" s="57"/>
      <c r="W57" s="62"/>
      <c r="X57" s="41">
        <f t="shared" si="3"/>
        <v>2.5</v>
      </c>
      <c r="Y57" s="41" t="str">
        <f t="shared" si="5"/>
        <v/>
      </c>
      <c r="Z57" s="63"/>
    </row>
    <row r="58" spans="1:26" ht="40.5" customHeight="1">
      <c r="A58" s="70" t="s">
        <v>409</v>
      </c>
      <c r="B58" s="53" t="s">
        <v>410</v>
      </c>
      <c r="C58" s="73" t="s">
        <v>411</v>
      </c>
      <c r="D58" s="65"/>
      <c r="E58" s="56">
        <v>3</v>
      </c>
      <c r="F58" s="56"/>
      <c r="G58" s="56"/>
      <c r="H58" s="56">
        <v>3</v>
      </c>
      <c r="I58" s="56" t="s">
        <v>253</v>
      </c>
      <c r="J58" s="74" t="s">
        <v>412</v>
      </c>
      <c r="K58" s="74" t="s">
        <v>413</v>
      </c>
      <c r="L58" s="56">
        <v>5</v>
      </c>
      <c r="M58" s="56">
        <v>41</v>
      </c>
      <c r="N58" s="56">
        <v>11</v>
      </c>
      <c r="O58" s="58" t="s">
        <v>414</v>
      </c>
      <c r="P58" s="59" t="s">
        <v>415</v>
      </c>
      <c r="Q58" s="60" t="s">
        <v>373</v>
      </c>
      <c r="R58" s="60"/>
      <c r="S58" s="69" t="s">
        <v>50</v>
      </c>
      <c r="T58" s="40" t="s">
        <v>51</v>
      </c>
      <c r="U58" s="57"/>
      <c r="V58" s="57"/>
      <c r="W58" s="62"/>
      <c r="X58" s="41">
        <f t="shared" si="3"/>
        <v>3</v>
      </c>
      <c r="Y58" s="41">
        <f t="shared" ref="Y58:Y59" si="6">L58/H58</f>
        <v>1.6666666666666667</v>
      </c>
      <c r="Z58" s="63"/>
    </row>
    <row r="59" spans="1:26" ht="18" customHeight="1">
      <c r="A59" s="95" t="s">
        <v>416</v>
      </c>
      <c r="B59" s="43" t="s">
        <v>417</v>
      </c>
      <c r="C59" s="103" t="s">
        <v>418</v>
      </c>
      <c r="D59" s="96"/>
      <c r="E59" s="97"/>
      <c r="F59" s="97"/>
      <c r="G59" s="97"/>
      <c r="H59" s="97"/>
      <c r="I59" s="97"/>
      <c r="J59" s="98"/>
      <c r="K59" s="98"/>
      <c r="L59" s="97"/>
      <c r="M59" s="97"/>
      <c r="N59" s="97"/>
      <c r="O59" s="49" t="s">
        <v>419</v>
      </c>
      <c r="P59" s="44"/>
      <c r="Q59" s="102" t="s">
        <v>373</v>
      </c>
      <c r="R59" s="44"/>
      <c r="S59" s="61" t="s">
        <v>420</v>
      </c>
      <c r="T59" s="40" t="s">
        <v>51</v>
      </c>
      <c r="U59" s="98"/>
      <c r="V59" s="98"/>
      <c r="W59" s="51"/>
      <c r="X59" s="41">
        <f t="shared" si="3"/>
        <v>0</v>
      </c>
      <c r="Y59" s="41" t="e">
        <f t="shared" si="6"/>
        <v>#DIV/0!</v>
      </c>
      <c r="Z59" s="99"/>
    </row>
    <row r="60" spans="1:26" ht="27.75" customHeight="1">
      <c r="A60" s="70" t="s">
        <v>421</v>
      </c>
      <c r="B60" s="53" t="s">
        <v>422</v>
      </c>
      <c r="C60" s="72" t="s">
        <v>423</v>
      </c>
      <c r="D60" s="65"/>
      <c r="E60" s="56">
        <v>6</v>
      </c>
      <c r="F60" s="56"/>
      <c r="G60" s="56"/>
      <c r="H60" s="56">
        <v>6</v>
      </c>
      <c r="I60" s="104" t="s">
        <v>424</v>
      </c>
      <c r="J60" s="57" t="s">
        <v>425</v>
      </c>
      <c r="K60" s="57"/>
      <c r="L60" s="56">
        <v>6</v>
      </c>
      <c r="M60" s="56">
        <v>73</v>
      </c>
      <c r="N60" s="56">
        <v>7</v>
      </c>
      <c r="O60" s="58" t="s">
        <v>426</v>
      </c>
      <c r="P60" s="72" t="s">
        <v>427</v>
      </c>
      <c r="Q60" s="68" t="s">
        <v>56</v>
      </c>
      <c r="R60" s="60"/>
      <c r="S60" s="61" t="s">
        <v>420</v>
      </c>
      <c r="T60" s="40" t="s">
        <v>51</v>
      </c>
      <c r="U60" s="57"/>
      <c r="V60" s="57"/>
      <c r="W60" s="62"/>
      <c r="X60" s="41">
        <f t="shared" si="3"/>
        <v>6</v>
      </c>
      <c r="Y60" s="41" t="str">
        <f t="shared" ref="Y60:Y64" si="7">IF(L60&gt;2*H60,TRUE,"")</f>
        <v/>
      </c>
      <c r="Z60" s="63"/>
    </row>
    <row r="61" spans="1:26" ht="54.75" customHeight="1">
      <c r="A61" s="70" t="s">
        <v>428</v>
      </c>
      <c r="B61" s="53" t="s">
        <v>429</v>
      </c>
      <c r="C61" s="73" t="s">
        <v>430</v>
      </c>
      <c r="D61" s="65" t="s">
        <v>421</v>
      </c>
      <c r="E61" s="56">
        <v>16</v>
      </c>
      <c r="F61" s="56"/>
      <c r="G61" s="56"/>
      <c r="H61" s="56">
        <v>16</v>
      </c>
      <c r="I61" s="104" t="s">
        <v>59</v>
      </c>
      <c r="J61" s="74" t="s">
        <v>431</v>
      </c>
      <c r="K61" s="74" t="s">
        <v>432</v>
      </c>
      <c r="L61" s="56">
        <v>16.5</v>
      </c>
      <c r="M61" s="56">
        <v>187</v>
      </c>
      <c r="N61" s="56">
        <v>32</v>
      </c>
      <c r="O61" s="58" t="s">
        <v>433</v>
      </c>
      <c r="P61" s="59" t="s">
        <v>434</v>
      </c>
      <c r="Q61" s="68" t="s">
        <v>56</v>
      </c>
      <c r="R61" s="60"/>
      <c r="S61" s="61" t="s">
        <v>420</v>
      </c>
      <c r="T61" s="40" t="s">
        <v>51</v>
      </c>
      <c r="U61" s="57"/>
      <c r="V61" s="57"/>
      <c r="W61" s="62"/>
      <c r="X61" s="41">
        <f t="shared" si="3"/>
        <v>16</v>
      </c>
      <c r="Y61" s="41" t="str">
        <f t="shared" si="7"/>
        <v/>
      </c>
      <c r="Z61" s="63"/>
    </row>
    <row r="62" spans="1:26" ht="28.5" customHeight="1">
      <c r="A62" s="70" t="s">
        <v>435</v>
      </c>
      <c r="B62" s="53" t="s">
        <v>436</v>
      </c>
      <c r="C62" s="73" t="s">
        <v>437</v>
      </c>
      <c r="D62" s="65"/>
      <c r="E62" s="56">
        <v>8</v>
      </c>
      <c r="F62" s="56"/>
      <c r="G62" s="56"/>
      <c r="H62" s="56">
        <v>8</v>
      </c>
      <c r="I62" s="104" t="s">
        <v>253</v>
      </c>
      <c r="J62" s="74" t="s">
        <v>438</v>
      </c>
      <c r="K62" s="74" t="s">
        <v>439</v>
      </c>
      <c r="L62" s="56">
        <v>7</v>
      </c>
      <c r="M62" s="56">
        <v>59</v>
      </c>
      <c r="N62" s="56">
        <v>11</v>
      </c>
      <c r="O62" s="58" t="s">
        <v>440</v>
      </c>
      <c r="P62" s="59" t="s">
        <v>441</v>
      </c>
      <c r="Q62" s="68" t="s">
        <v>56</v>
      </c>
      <c r="R62" s="60"/>
      <c r="S62" s="61" t="s">
        <v>420</v>
      </c>
      <c r="T62" s="40" t="s">
        <v>51</v>
      </c>
      <c r="U62" s="57"/>
      <c r="V62" s="57"/>
      <c r="W62" s="62"/>
      <c r="X62" s="41">
        <f t="shared" si="3"/>
        <v>8</v>
      </c>
      <c r="Y62" s="41" t="str">
        <f t="shared" si="7"/>
        <v/>
      </c>
      <c r="Z62" s="63"/>
    </row>
    <row r="63" spans="1:26" ht="28.5" customHeight="1">
      <c r="A63" s="70" t="s">
        <v>442</v>
      </c>
      <c r="B63" s="53" t="s">
        <v>443</v>
      </c>
      <c r="C63" s="73" t="s">
        <v>437</v>
      </c>
      <c r="D63" s="65" t="s">
        <v>444</v>
      </c>
      <c r="E63" s="56">
        <v>8</v>
      </c>
      <c r="F63" s="56"/>
      <c r="G63" s="56"/>
      <c r="H63" s="56">
        <v>8</v>
      </c>
      <c r="I63" s="56" t="s">
        <v>253</v>
      </c>
      <c r="J63" s="74" t="s">
        <v>445</v>
      </c>
      <c r="K63" s="74" t="s">
        <v>446</v>
      </c>
      <c r="L63" s="56">
        <v>8.1666666666666661</v>
      </c>
      <c r="M63" s="56">
        <v>59</v>
      </c>
      <c r="N63" s="56">
        <v>6</v>
      </c>
      <c r="O63" s="58" t="s">
        <v>447</v>
      </c>
      <c r="P63" s="59" t="s">
        <v>448</v>
      </c>
      <c r="Q63" s="68" t="s">
        <v>271</v>
      </c>
      <c r="R63" s="60"/>
      <c r="S63" s="69" t="s">
        <v>420</v>
      </c>
      <c r="T63" s="40" t="s">
        <v>51</v>
      </c>
      <c r="U63" s="57"/>
      <c r="V63" s="57"/>
      <c r="W63" s="62"/>
      <c r="X63" s="41">
        <f t="shared" si="3"/>
        <v>8</v>
      </c>
      <c r="Y63" s="62" t="str">
        <f t="shared" si="7"/>
        <v/>
      </c>
      <c r="Z63" s="63"/>
    </row>
    <row r="64" spans="1:26" ht="18.75" customHeight="1">
      <c r="A64" s="105" t="s">
        <v>449</v>
      </c>
      <c r="B64" s="43" t="s">
        <v>450</v>
      </c>
      <c r="C64" s="44" t="s">
        <v>451</v>
      </c>
      <c r="D64" s="45"/>
      <c r="E64" s="47"/>
      <c r="F64" s="48"/>
      <c r="G64" s="48"/>
      <c r="H64" s="48">
        <f>G64</f>
        <v>0</v>
      </c>
      <c r="I64" s="48"/>
      <c r="J64" s="48"/>
      <c r="K64" s="48"/>
      <c r="L64" s="48"/>
      <c r="M64" s="48"/>
      <c r="N64" s="48"/>
      <c r="O64" s="49" t="s">
        <v>452</v>
      </c>
      <c r="P64" s="50"/>
      <c r="Q64" s="44" t="s">
        <v>183</v>
      </c>
      <c r="R64" s="50"/>
      <c r="S64" s="61" t="s">
        <v>420</v>
      </c>
      <c r="T64" s="40" t="s">
        <v>51</v>
      </c>
      <c r="U64" s="48"/>
      <c r="V64" s="48"/>
      <c r="W64" s="51"/>
      <c r="X64" s="41">
        <f t="shared" si="3"/>
        <v>0</v>
      </c>
      <c r="Y64" s="41" t="str">
        <f t="shared" si="7"/>
        <v/>
      </c>
      <c r="Z64" s="99"/>
    </row>
    <row r="65" spans="1:26" ht="27" customHeight="1">
      <c r="A65" s="52" t="s">
        <v>453</v>
      </c>
      <c r="B65" s="53" t="s">
        <v>454</v>
      </c>
      <c r="C65" s="60" t="s">
        <v>455</v>
      </c>
      <c r="D65" s="65" t="s">
        <v>456</v>
      </c>
      <c r="E65" s="53">
        <v>6</v>
      </c>
      <c r="F65" s="56">
        <v>8</v>
      </c>
      <c r="G65" s="56">
        <v>8</v>
      </c>
      <c r="H65" s="56">
        <f t="shared" ref="H65:H79" si="8">G66</f>
        <v>24</v>
      </c>
      <c r="I65" s="56" t="s">
        <v>59</v>
      </c>
      <c r="J65" s="57" t="s">
        <v>457</v>
      </c>
      <c r="K65" s="57" t="s">
        <v>458</v>
      </c>
      <c r="L65" s="56">
        <v>7</v>
      </c>
      <c r="M65" s="57">
        <v>171</v>
      </c>
      <c r="N65" s="57">
        <v>21</v>
      </c>
      <c r="O65" s="58" t="s">
        <v>459</v>
      </c>
      <c r="P65" s="59" t="s">
        <v>460</v>
      </c>
      <c r="Q65" s="60" t="s">
        <v>80</v>
      </c>
      <c r="R65" s="60"/>
      <c r="S65" s="61" t="s">
        <v>420</v>
      </c>
      <c r="T65" s="40" t="s">
        <v>51</v>
      </c>
      <c r="U65" s="57" t="s">
        <v>457</v>
      </c>
      <c r="V65" s="57" t="s">
        <v>458</v>
      </c>
      <c r="W65" s="62"/>
      <c r="X65" s="41" t="e">
        <f>IF(ISNUMBER(L65),#REF!,0)</f>
        <v>#REF!</v>
      </c>
      <c r="Y65" s="41" t="e">
        <f>IF(L65&gt;2*#REF!,TRUE,"")</f>
        <v>#REF!</v>
      </c>
      <c r="Z65" s="63"/>
    </row>
    <row r="66" spans="1:26" ht="24.75" customHeight="1">
      <c r="A66" s="52" t="s">
        <v>461</v>
      </c>
      <c r="B66" s="53" t="s">
        <v>462</v>
      </c>
      <c r="C66" s="60" t="s">
        <v>463</v>
      </c>
      <c r="D66" s="65" t="s">
        <v>464</v>
      </c>
      <c r="E66" s="53">
        <v>20</v>
      </c>
      <c r="F66" s="56">
        <v>24</v>
      </c>
      <c r="G66" s="56">
        <v>24</v>
      </c>
      <c r="H66" s="56">
        <f t="shared" si="8"/>
        <v>16</v>
      </c>
      <c r="I66" s="56" t="s">
        <v>59</v>
      </c>
      <c r="J66" s="57" t="s">
        <v>465</v>
      </c>
      <c r="K66" s="57" t="s">
        <v>466</v>
      </c>
      <c r="L66" s="56">
        <v>24</v>
      </c>
      <c r="M66" s="56">
        <v>188</v>
      </c>
      <c r="N66" s="56">
        <v>4</v>
      </c>
      <c r="O66" s="58" t="s">
        <v>467</v>
      </c>
      <c r="P66" s="59" t="s">
        <v>468</v>
      </c>
      <c r="Q66" s="60" t="s">
        <v>80</v>
      </c>
      <c r="R66" s="54"/>
      <c r="S66" s="61" t="s">
        <v>420</v>
      </c>
      <c r="T66" s="40" t="s">
        <v>51</v>
      </c>
      <c r="U66" s="57" t="s">
        <v>465</v>
      </c>
      <c r="V66" s="57" t="s">
        <v>466</v>
      </c>
      <c r="W66" s="62"/>
      <c r="X66" s="41">
        <f t="shared" ref="X66:X129" si="9">IF(ISNUMBER(L66),H65,0)</f>
        <v>24</v>
      </c>
      <c r="Y66" s="41" t="str">
        <f t="shared" ref="Y66:Y80" si="10">IF(L66&gt;2*H65,TRUE,"")</f>
        <v/>
      </c>
      <c r="Z66" s="63"/>
    </row>
    <row r="67" spans="1:26" ht="18" customHeight="1">
      <c r="A67" s="52" t="s">
        <v>469</v>
      </c>
      <c r="B67" s="53" t="s">
        <v>470</v>
      </c>
      <c r="C67" s="54"/>
      <c r="D67" s="55"/>
      <c r="E67" s="53">
        <v>8</v>
      </c>
      <c r="F67" s="56">
        <v>12</v>
      </c>
      <c r="G67" s="56">
        <v>16</v>
      </c>
      <c r="H67" s="56">
        <f t="shared" si="8"/>
        <v>8</v>
      </c>
      <c r="I67" s="56" t="s">
        <v>59</v>
      </c>
      <c r="J67" s="57" t="s">
        <v>471</v>
      </c>
      <c r="K67" s="57" t="s">
        <v>472</v>
      </c>
      <c r="L67" s="56">
        <v>18</v>
      </c>
      <c r="M67" s="56">
        <v>137</v>
      </c>
      <c r="N67" s="56">
        <v>6</v>
      </c>
      <c r="O67" s="58" t="s">
        <v>473</v>
      </c>
      <c r="P67" s="59" t="s">
        <v>474</v>
      </c>
      <c r="Q67" s="60" t="s">
        <v>80</v>
      </c>
      <c r="R67" s="54"/>
      <c r="S67" s="61" t="s">
        <v>420</v>
      </c>
      <c r="T67" s="40" t="s">
        <v>51</v>
      </c>
      <c r="U67" s="57" t="s">
        <v>471</v>
      </c>
      <c r="V67" s="57" t="s">
        <v>472</v>
      </c>
      <c r="W67" s="62"/>
      <c r="X67" s="41">
        <f t="shared" si="9"/>
        <v>16</v>
      </c>
      <c r="Y67" s="41" t="str">
        <f t="shared" si="10"/>
        <v/>
      </c>
      <c r="Z67" s="63"/>
    </row>
    <row r="68" spans="1:26" ht="19.5" customHeight="1">
      <c r="A68" s="52" t="s">
        <v>475</v>
      </c>
      <c r="B68" s="53" t="s">
        <v>476</v>
      </c>
      <c r="C68" s="54"/>
      <c r="D68" s="65" t="s">
        <v>477</v>
      </c>
      <c r="E68" s="53">
        <v>4</v>
      </c>
      <c r="F68" s="56">
        <v>8</v>
      </c>
      <c r="G68" s="56">
        <v>8</v>
      </c>
      <c r="H68" s="48">
        <f t="shared" si="8"/>
        <v>0</v>
      </c>
      <c r="I68" s="56" t="s">
        <v>59</v>
      </c>
      <c r="J68" s="57" t="s">
        <v>458</v>
      </c>
      <c r="K68" s="57" t="s">
        <v>478</v>
      </c>
      <c r="L68" s="56">
        <v>16</v>
      </c>
      <c r="M68" s="56">
        <v>819</v>
      </c>
      <c r="N68" s="56">
        <v>373</v>
      </c>
      <c r="O68" s="58" t="s">
        <v>479</v>
      </c>
      <c r="P68" s="59" t="s">
        <v>480</v>
      </c>
      <c r="Q68" s="60" t="s">
        <v>183</v>
      </c>
      <c r="R68" s="60" t="s">
        <v>193</v>
      </c>
      <c r="S68" s="61" t="s">
        <v>420</v>
      </c>
      <c r="T68" s="40" t="s">
        <v>51</v>
      </c>
      <c r="U68" s="57" t="s">
        <v>458</v>
      </c>
      <c r="V68" s="57" t="s">
        <v>478</v>
      </c>
      <c r="W68" s="62"/>
      <c r="X68" s="41">
        <f t="shared" si="9"/>
        <v>8</v>
      </c>
      <c r="Y68" s="41" t="str">
        <f t="shared" si="10"/>
        <v/>
      </c>
      <c r="Z68" s="63"/>
    </row>
    <row r="69" spans="1:26" ht="18" customHeight="1">
      <c r="A69" s="95" t="s">
        <v>481</v>
      </c>
      <c r="B69" s="43" t="s">
        <v>482</v>
      </c>
      <c r="C69" s="103" t="s">
        <v>483</v>
      </c>
      <c r="D69" s="45"/>
      <c r="E69" s="48"/>
      <c r="F69" s="48"/>
      <c r="G69" s="48"/>
      <c r="H69" s="56">
        <f t="shared" si="8"/>
        <v>4</v>
      </c>
      <c r="I69" s="48"/>
      <c r="J69" s="48"/>
      <c r="K69" s="48"/>
      <c r="L69" s="48"/>
      <c r="M69" s="48"/>
      <c r="N69" s="48"/>
      <c r="O69" s="49" t="s">
        <v>484</v>
      </c>
      <c r="P69" s="50"/>
      <c r="Q69" s="44" t="s">
        <v>80</v>
      </c>
      <c r="R69" s="50"/>
      <c r="S69" s="61" t="s">
        <v>485</v>
      </c>
      <c r="T69" s="40" t="s">
        <v>51</v>
      </c>
      <c r="U69" s="48"/>
      <c r="V69" s="48"/>
      <c r="W69" s="51"/>
      <c r="X69" s="41">
        <f t="shared" si="9"/>
        <v>0</v>
      </c>
      <c r="Y69" s="41" t="str">
        <f t="shared" si="10"/>
        <v/>
      </c>
      <c r="Z69" s="99"/>
    </row>
    <row r="70" spans="1:26" ht="17.25" customHeight="1">
      <c r="A70" s="70" t="s">
        <v>486</v>
      </c>
      <c r="B70" s="53" t="s">
        <v>487</v>
      </c>
      <c r="C70" s="54"/>
      <c r="D70" s="65" t="s">
        <v>112</v>
      </c>
      <c r="E70" s="56">
        <v>4</v>
      </c>
      <c r="F70" s="56">
        <v>4</v>
      </c>
      <c r="G70" s="56">
        <v>4</v>
      </c>
      <c r="H70" s="56">
        <f t="shared" si="8"/>
        <v>2</v>
      </c>
      <c r="I70" s="56" t="s">
        <v>75</v>
      </c>
      <c r="J70" s="57" t="s">
        <v>488</v>
      </c>
      <c r="K70" s="57" t="s">
        <v>489</v>
      </c>
      <c r="L70" s="56">
        <v>1</v>
      </c>
      <c r="M70" s="56">
        <v>60</v>
      </c>
      <c r="N70" s="56">
        <v>4</v>
      </c>
      <c r="O70" s="58" t="s">
        <v>490</v>
      </c>
      <c r="P70" s="59" t="s">
        <v>491</v>
      </c>
      <c r="Q70" s="60" t="s">
        <v>80</v>
      </c>
      <c r="R70" s="54"/>
      <c r="S70" s="61" t="s">
        <v>485</v>
      </c>
      <c r="T70" s="40" t="s">
        <v>51</v>
      </c>
      <c r="U70" s="57" t="s">
        <v>488</v>
      </c>
      <c r="V70" s="57" t="s">
        <v>489</v>
      </c>
      <c r="W70" s="62"/>
      <c r="X70" s="41">
        <f t="shared" si="9"/>
        <v>4</v>
      </c>
      <c r="Y70" s="41" t="str">
        <f t="shared" si="10"/>
        <v/>
      </c>
      <c r="Z70" s="63"/>
    </row>
    <row r="71" spans="1:26" ht="18.75" customHeight="1">
      <c r="A71" s="70" t="s">
        <v>492</v>
      </c>
      <c r="B71" s="53" t="s">
        <v>493</v>
      </c>
      <c r="C71" s="54"/>
      <c r="D71" s="55"/>
      <c r="E71" s="56">
        <v>3.5</v>
      </c>
      <c r="F71" s="56">
        <v>4</v>
      </c>
      <c r="G71" s="56">
        <v>2</v>
      </c>
      <c r="H71" s="56">
        <f t="shared" si="8"/>
        <v>4</v>
      </c>
      <c r="I71" s="56" t="s">
        <v>75</v>
      </c>
      <c r="J71" s="57" t="s">
        <v>488</v>
      </c>
      <c r="K71" s="57" t="s">
        <v>489</v>
      </c>
      <c r="L71" s="56">
        <v>1</v>
      </c>
      <c r="M71" s="56">
        <v>60</v>
      </c>
      <c r="N71" s="56">
        <v>4</v>
      </c>
      <c r="O71" s="58" t="s">
        <v>494</v>
      </c>
      <c r="P71" s="59" t="s">
        <v>491</v>
      </c>
      <c r="Q71" s="60" t="s">
        <v>80</v>
      </c>
      <c r="R71" s="54"/>
      <c r="S71" s="61" t="s">
        <v>485</v>
      </c>
      <c r="T71" s="40" t="s">
        <v>51</v>
      </c>
      <c r="U71" s="57" t="s">
        <v>488</v>
      </c>
      <c r="V71" s="57" t="s">
        <v>489</v>
      </c>
      <c r="W71" s="62"/>
      <c r="X71" s="41">
        <f t="shared" si="9"/>
        <v>2</v>
      </c>
      <c r="Y71" s="41" t="str">
        <f t="shared" si="10"/>
        <v/>
      </c>
      <c r="Z71" s="63"/>
    </row>
    <row r="72" spans="1:26" ht="20.25" customHeight="1">
      <c r="A72" s="70" t="s">
        <v>495</v>
      </c>
      <c r="B72" s="53" t="s">
        <v>496</v>
      </c>
      <c r="C72" s="72" t="s">
        <v>497</v>
      </c>
      <c r="D72" s="65" t="s">
        <v>498</v>
      </c>
      <c r="E72" s="56">
        <v>1</v>
      </c>
      <c r="F72" s="56">
        <v>2</v>
      </c>
      <c r="G72" s="56">
        <v>4</v>
      </c>
      <c r="H72" s="48">
        <f t="shared" si="8"/>
        <v>0</v>
      </c>
      <c r="I72" s="56" t="s">
        <v>75</v>
      </c>
      <c r="J72" s="57" t="s">
        <v>488</v>
      </c>
      <c r="K72" s="57" t="s">
        <v>489</v>
      </c>
      <c r="L72" s="56">
        <v>1</v>
      </c>
      <c r="M72" s="56">
        <v>60</v>
      </c>
      <c r="N72" s="56">
        <v>4</v>
      </c>
      <c r="O72" s="58" t="s">
        <v>499</v>
      </c>
      <c r="P72" s="59" t="s">
        <v>491</v>
      </c>
      <c r="Q72" s="60" t="s">
        <v>80</v>
      </c>
      <c r="R72" s="54"/>
      <c r="S72" s="61" t="s">
        <v>485</v>
      </c>
      <c r="T72" s="40" t="s">
        <v>51</v>
      </c>
      <c r="U72" s="57" t="s">
        <v>488</v>
      </c>
      <c r="V72" s="57" t="s">
        <v>489</v>
      </c>
      <c r="W72" s="62"/>
      <c r="X72" s="41">
        <f t="shared" si="9"/>
        <v>4</v>
      </c>
      <c r="Y72" s="41" t="str">
        <f t="shared" si="10"/>
        <v/>
      </c>
      <c r="Z72" s="63"/>
    </row>
    <row r="73" spans="1:26" ht="17.25" customHeight="1">
      <c r="A73" s="95" t="s">
        <v>500</v>
      </c>
      <c r="B73" s="43" t="s">
        <v>501</v>
      </c>
      <c r="C73" s="103" t="s">
        <v>502</v>
      </c>
      <c r="D73" s="45"/>
      <c r="E73" s="97"/>
      <c r="F73" s="48"/>
      <c r="G73" s="48"/>
      <c r="H73" s="56">
        <f t="shared" si="8"/>
        <v>2</v>
      </c>
      <c r="I73" s="48"/>
      <c r="J73" s="48"/>
      <c r="K73" s="48"/>
      <c r="L73" s="48"/>
      <c r="M73" s="48"/>
      <c r="N73" s="48"/>
      <c r="O73" s="49" t="s">
        <v>503</v>
      </c>
      <c r="P73" s="50"/>
      <c r="Q73" s="44" t="s">
        <v>80</v>
      </c>
      <c r="R73" s="50"/>
      <c r="S73" s="61" t="s">
        <v>50</v>
      </c>
      <c r="T73" s="40" t="s">
        <v>51</v>
      </c>
      <c r="U73" s="48"/>
      <c r="V73" s="48"/>
      <c r="W73" s="51"/>
      <c r="X73" s="41">
        <f t="shared" si="9"/>
        <v>0</v>
      </c>
      <c r="Y73" s="41" t="str">
        <f t="shared" si="10"/>
        <v/>
      </c>
      <c r="Z73" s="99"/>
    </row>
    <row r="74" spans="1:26" ht="29.25" customHeight="1">
      <c r="A74" s="70" t="s">
        <v>504</v>
      </c>
      <c r="B74" s="53" t="s">
        <v>505</v>
      </c>
      <c r="C74" s="54"/>
      <c r="D74" s="65" t="s">
        <v>112</v>
      </c>
      <c r="E74" s="56">
        <v>2</v>
      </c>
      <c r="F74" s="56">
        <v>2</v>
      </c>
      <c r="G74" s="56">
        <v>2</v>
      </c>
      <c r="H74" s="56">
        <f t="shared" si="8"/>
        <v>4</v>
      </c>
      <c r="I74" s="56" t="s">
        <v>75</v>
      </c>
      <c r="J74" s="57" t="s">
        <v>506</v>
      </c>
      <c r="K74" s="57" t="s">
        <v>507</v>
      </c>
      <c r="L74" s="56">
        <v>2</v>
      </c>
      <c r="M74" s="56">
        <v>50</v>
      </c>
      <c r="N74" s="56">
        <v>13</v>
      </c>
      <c r="O74" s="58" t="s">
        <v>508</v>
      </c>
      <c r="P74" s="59" t="s">
        <v>509</v>
      </c>
      <c r="Q74" s="60" t="s">
        <v>80</v>
      </c>
      <c r="R74" s="54"/>
      <c r="S74" s="61" t="s">
        <v>50</v>
      </c>
      <c r="T74" s="40" t="s">
        <v>51</v>
      </c>
      <c r="U74" s="57" t="s">
        <v>506</v>
      </c>
      <c r="V74" s="57" t="s">
        <v>507</v>
      </c>
      <c r="W74" s="62"/>
      <c r="X74" s="41">
        <f t="shared" si="9"/>
        <v>2</v>
      </c>
      <c r="Y74" s="41" t="str">
        <f t="shared" si="10"/>
        <v/>
      </c>
      <c r="Z74" s="63"/>
    </row>
    <row r="75" spans="1:26" ht="18.75" customHeight="1">
      <c r="A75" s="70" t="s">
        <v>510</v>
      </c>
      <c r="B75" s="53" t="s">
        <v>511</v>
      </c>
      <c r="C75" s="54"/>
      <c r="D75" s="55"/>
      <c r="E75" s="56">
        <v>1</v>
      </c>
      <c r="F75" s="56">
        <v>2</v>
      </c>
      <c r="G75" s="56">
        <v>4</v>
      </c>
      <c r="H75" s="56">
        <f t="shared" si="8"/>
        <v>4</v>
      </c>
      <c r="I75" s="56" t="s">
        <v>75</v>
      </c>
      <c r="J75" s="57" t="s">
        <v>506</v>
      </c>
      <c r="K75" s="57" t="s">
        <v>512</v>
      </c>
      <c r="L75" s="56">
        <v>2</v>
      </c>
      <c r="M75" s="56">
        <v>30</v>
      </c>
      <c r="N75" s="56">
        <v>1</v>
      </c>
      <c r="O75" s="58" t="s">
        <v>513</v>
      </c>
      <c r="P75" s="59" t="s">
        <v>514</v>
      </c>
      <c r="Q75" s="60" t="s">
        <v>80</v>
      </c>
      <c r="R75" s="54"/>
      <c r="S75" s="61" t="s">
        <v>50</v>
      </c>
      <c r="T75" s="40" t="s">
        <v>51</v>
      </c>
      <c r="U75" s="57" t="s">
        <v>506</v>
      </c>
      <c r="V75" s="57" t="s">
        <v>512</v>
      </c>
      <c r="W75" s="62"/>
      <c r="X75" s="41">
        <f t="shared" si="9"/>
        <v>4</v>
      </c>
      <c r="Y75" s="41" t="str">
        <f t="shared" si="10"/>
        <v/>
      </c>
      <c r="Z75" s="63"/>
    </row>
    <row r="76" spans="1:26" ht="18.75" customHeight="1">
      <c r="A76" s="70" t="s">
        <v>515</v>
      </c>
      <c r="B76" s="53" t="s">
        <v>516</v>
      </c>
      <c r="C76" s="72" t="s">
        <v>517</v>
      </c>
      <c r="D76" s="65" t="s">
        <v>518</v>
      </c>
      <c r="E76" s="56">
        <v>1</v>
      </c>
      <c r="F76" s="56">
        <v>2</v>
      </c>
      <c r="G76" s="56">
        <v>4</v>
      </c>
      <c r="H76" s="48">
        <f t="shared" si="8"/>
        <v>0</v>
      </c>
      <c r="I76" s="56" t="s">
        <v>75</v>
      </c>
      <c r="J76" s="57" t="s">
        <v>506</v>
      </c>
      <c r="K76" s="57" t="s">
        <v>519</v>
      </c>
      <c r="L76" s="56">
        <v>2</v>
      </c>
      <c r="M76" s="56">
        <v>47</v>
      </c>
      <c r="N76" s="56">
        <v>0</v>
      </c>
      <c r="O76" s="58" t="s">
        <v>520</v>
      </c>
      <c r="P76" s="59" t="s">
        <v>521</v>
      </c>
      <c r="Q76" s="60" t="s">
        <v>80</v>
      </c>
      <c r="R76" s="54"/>
      <c r="S76" s="61" t="s">
        <v>50</v>
      </c>
      <c r="T76" s="40" t="s">
        <v>51</v>
      </c>
      <c r="U76" s="57" t="s">
        <v>506</v>
      </c>
      <c r="V76" s="57" t="s">
        <v>519</v>
      </c>
      <c r="W76" s="62"/>
      <c r="X76" s="41">
        <f t="shared" si="9"/>
        <v>4</v>
      </c>
      <c r="Y76" s="41" t="str">
        <f t="shared" si="10"/>
        <v/>
      </c>
      <c r="Z76" s="63"/>
    </row>
    <row r="77" spans="1:26" ht="16.5" customHeight="1">
      <c r="A77" s="95" t="s">
        <v>522</v>
      </c>
      <c r="B77" s="43" t="s">
        <v>523</v>
      </c>
      <c r="C77" s="103" t="s">
        <v>524</v>
      </c>
      <c r="D77" s="96"/>
      <c r="E77" s="97"/>
      <c r="F77" s="48"/>
      <c r="G77" s="48"/>
      <c r="H77" s="56">
        <f t="shared" si="8"/>
        <v>4</v>
      </c>
      <c r="I77" s="48"/>
      <c r="J77" s="48"/>
      <c r="K77" s="48"/>
      <c r="L77" s="48"/>
      <c r="M77" s="48"/>
      <c r="N77" s="48"/>
      <c r="O77" s="49" t="s">
        <v>525</v>
      </c>
      <c r="P77" s="50"/>
      <c r="Q77" s="44" t="s">
        <v>80</v>
      </c>
      <c r="R77" s="50"/>
      <c r="S77" s="61" t="s">
        <v>50</v>
      </c>
      <c r="T77" s="40" t="s">
        <v>51</v>
      </c>
      <c r="U77" s="48"/>
      <c r="V77" s="48"/>
      <c r="W77" s="51"/>
      <c r="X77" s="41">
        <f t="shared" si="9"/>
        <v>0</v>
      </c>
      <c r="Y77" s="41" t="str">
        <f t="shared" si="10"/>
        <v/>
      </c>
      <c r="Z77" s="99"/>
    </row>
    <row r="78" spans="1:26" ht="27.75" customHeight="1">
      <c r="A78" s="70" t="s">
        <v>526</v>
      </c>
      <c r="B78" s="53" t="s">
        <v>527</v>
      </c>
      <c r="C78" s="54"/>
      <c r="D78" s="65" t="s">
        <v>112</v>
      </c>
      <c r="E78" s="56">
        <v>3</v>
      </c>
      <c r="F78" s="56">
        <v>4</v>
      </c>
      <c r="G78" s="56">
        <v>4</v>
      </c>
      <c r="H78" s="56">
        <f t="shared" si="8"/>
        <v>2</v>
      </c>
      <c r="I78" s="56" t="s">
        <v>226</v>
      </c>
      <c r="J78" s="57" t="s">
        <v>528</v>
      </c>
      <c r="K78" s="57" t="s">
        <v>529</v>
      </c>
      <c r="L78" s="56">
        <v>5</v>
      </c>
      <c r="M78" s="56">
        <v>67</v>
      </c>
      <c r="N78" s="56">
        <v>7</v>
      </c>
      <c r="O78" s="58" t="s">
        <v>530</v>
      </c>
      <c r="P78" s="59" t="s">
        <v>531</v>
      </c>
      <c r="Q78" s="60" t="s">
        <v>80</v>
      </c>
      <c r="R78" s="54"/>
      <c r="S78" s="61" t="s">
        <v>50</v>
      </c>
      <c r="T78" s="40" t="s">
        <v>51</v>
      </c>
      <c r="U78" s="57" t="s">
        <v>528</v>
      </c>
      <c r="V78" s="57" t="s">
        <v>529</v>
      </c>
      <c r="W78" s="62"/>
      <c r="X78" s="41">
        <f t="shared" si="9"/>
        <v>4</v>
      </c>
      <c r="Y78" s="41" t="str">
        <f t="shared" si="10"/>
        <v/>
      </c>
      <c r="Z78" s="63"/>
    </row>
    <row r="79" spans="1:26" ht="18.75" customHeight="1">
      <c r="A79" s="70" t="s">
        <v>532</v>
      </c>
      <c r="B79" s="53" t="s">
        <v>533</v>
      </c>
      <c r="C79" s="54"/>
      <c r="D79" s="65"/>
      <c r="E79" s="56">
        <v>2</v>
      </c>
      <c r="F79" s="56">
        <v>2</v>
      </c>
      <c r="G79" s="56">
        <v>2</v>
      </c>
      <c r="H79" s="56">
        <f t="shared" si="8"/>
        <v>4</v>
      </c>
      <c r="I79" s="56" t="s">
        <v>226</v>
      </c>
      <c r="J79" s="57" t="s">
        <v>528</v>
      </c>
      <c r="K79" s="57" t="s">
        <v>529</v>
      </c>
      <c r="L79" s="56">
        <v>5</v>
      </c>
      <c r="M79" s="56">
        <v>67</v>
      </c>
      <c r="N79" s="56">
        <v>7</v>
      </c>
      <c r="O79" s="58" t="s">
        <v>534</v>
      </c>
      <c r="P79" s="59" t="s">
        <v>531</v>
      </c>
      <c r="Q79" s="60" t="s">
        <v>80</v>
      </c>
      <c r="R79" s="54"/>
      <c r="S79" s="61" t="s">
        <v>50</v>
      </c>
      <c r="T79" s="40" t="s">
        <v>51</v>
      </c>
      <c r="U79" s="57" t="s">
        <v>528</v>
      </c>
      <c r="V79" s="57" t="s">
        <v>529</v>
      </c>
      <c r="W79" s="62"/>
      <c r="X79" s="41">
        <f t="shared" si="9"/>
        <v>2</v>
      </c>
      <c r="Y79" s="41" t="b">
        <f t="shared" si="10"/>
        <v>1</v>
      </c>
      <c r="Z79" s="63"/>
    </row>
    <row r="80" spans="1:26" ht="18.75" customHeight="1">
      <c r="A80" s="70" t="s">
        <v>535</v>
      </c>
      <c r="B80" s="53" t="s">
        <v>536</v>
      </c>
      <c r="C80" s="72" t="s">
        <v>537</v>
      </c>
      <c r="D80" s="65" t="s">
        <v>538</v>
      </c>
      <c r="E80" s="56">
        <v>2</v>
      </c>
      <c r="F80" s="56">
        <v>2</v>
      </c>
      <c r="G80" s="56">
        <v>4</v>
      </c>
      <c r="H80" s="56">
        <v>2</v>
      </c>
      <c r="I80" s="56" t="s">
        <v>226</v>
      </c>
      <c r="J80" s="57" t="s">
        <v>528</v>
      </c>
      <c r="K80" s="57" t="s">
        <v>529</v>
      </c>
      <c r="L80" s="56">
        <v>5</v>
      </c>
      <c r="M80" s="56">
        <v>67</v>
      </c>
      <c r="N80" s="56">
        <v>7</v>
      </c>
      <c r="O80" s="58" t="s">
        <v>539</v>
      </c>
      <c r="P80" s="59" t="s">
        <v>531</v>
      </c>
      <c r="Q80" s="60" t="s">
        <v>80</v>
      </c>
      <c r="R80" s="54"/>
      <c r="S80" s="61" t="s">
        <v>50</v>
      </c>
      <c r="T80" s="40" t="s">
        <v>51</v>
      </c>
      <c r="U80" s="57" t="s">
        <v>528</v>
      </c>
      <c r="V80" s="57" t="s">
        <v>529</v>
      </c>
      <c r="W80" s="62"/>
      <c r="X80" s="41">
        <f t="shared" si="9"/>
        <v>4</v>
      </c>
      <c r="Y80" s="41" t="str">
        <f t="shared" si="10"/>
        <v/>
      </c>
      <c r="Z80" s="63"/>
    </row>
    <row r="81" spans="1:26" ht="18.75" customHeight="1">
      <c r="A81" s="70" t="s">
        <v>540</v>
      </c>
      <c r="B81" s="53" t="s">
        <v>541</v>
      </c>
      <c r="C81" s="72" t="s">
        <v>542</v>
      </c>
      <c r="D81" s="65" t="s">
        <v>535</v>
      </c>
      <c r="E81" s="56">
        <v>2</v>
      </c>
      <c r="F81" s="56"/>
      <c r="G81" s="56"/>
      <c r="H81" s="48">
        <f t="shared" ref="H81:H91" si="11">G82</f>
        <v>0</v>
      </c>
      <c r="I81" s="56" t="s">
        <v>75</v>
      </c>
      <c r="J81" s="100" t="s">
        <v>543</v>
      </c>
      <c r="K81" s="100" t="s">
        <v>544</v>
      </c>
      <c r="L81" s="56">
        <v>0</v>
      </c>
      <c r="M81" s="56"/>
      <c r="N81" s="56"/>
      <c r="O81" s="66" t="s">
        <v>545</v>
      </c>
      <c r="P81" s="60" t="s">
        <v>546</v>
      </c>
      <c r="Q81" s="60" t="s">
        <v>49</v>
      </c>
      <c r="R81" s="54"/>
      <c r="S81" s="61" t="s">
        <v>50</v>
      </c>
      <c r="T81" s="40" t="s">
        <v>51</v>
      </c>
      <c r="U81" s="57"/>
      <c r="V81" s="57"/>
      <c r="W81" s="62"/>
      <c r="X81" s="41">
        <f t="shared" si="9"/>
        <v>2</v>
      </c>
      <c r="Y81" s="62"/>
      <c r="Z81" s="63"/>
    </row>
    <row r="82" spans="1:26" ht="16.5" customHeight="1">
      <c r="A82" s="95" t="s">
        <v>547</v>
      </c>
      <c r="B82" s="43" t="s">
        <v>548</v>
      </c>
      <c r="C82" s="103" t="s">
        <v>549</v>
      </c>
      <c r="D82" s="45"/>
      <c r="E82" s="97"/>
      <c r="F82" s="48"/>
      <c r="G82" s="48"/>
      <c r="H82" s="56">
        <f t="shared" si="11"/>
        <v>4</v>
      </c>
      <c r="I82" s="48"/>
      <c r="J82" s="48"/>
      <c r="K82" s="48"/>
      <c r="L82" s="48"/>
      <c r="M82" s="48"/>
      <c r="N82" s="48"/>
      <c r="O82" s="49" t="s">
        <v>550</v>
      </c>
      <c r="P82" s="50"/>
      <c r="Q82" s="44" t="s">
        <v>80</v>
      </c>
      <c r="R82" s="50"/>
      <c r="S82" s="61" t="s">
        <v>50</v>
      </c>
      <c r="T82" s="40" t="s">
        <v>51</v>
      </c>
      <c r="U82" s="48"/>
      <c r="V82" s="48"/>
      <c r="W82" s="51"/>
      <c r="X82" s="41">
        <f t="shared" si="9"/>
        <v>0</v>
      </c>
      <c r="Y82" s="41" t="str">
        <f t="shared" ref="Y82:Y129" si="12">IF(L82&gt;2*H81,TRUE,"")</f>
        <v/>
      </c>
      <c r="Z82" s="99"/>
    </row>
    <row r="83" spans="1:26" ht="28.5" customHeight="1">
      <c r="A83" s="70" t="s">
        <v>551</v>
      </c>
      <c r="B83" s="53" t="s">
        <v>552</v>
      </c>
      <c r="C83" s="54"/>
      <c r="D83" s="65" t="s">
        <v>112</v>
      </c>
      <c r="E83" s="56">
        <v>3</v>
      </c>
      <c r="F83" s="56">
        <v>4</v>
      </c>
      <c r="G83" s="56">
        <v>4</v>
      </c>
      <c r="H83" s="56">
        <f t="shared" si="11"/>
        <v>4</v>
      </c>
      <c r="I83" s="56" t="s">
        <v>226</v>
      </c>
      <c r="J83" s="57" t="s">
        <v>553</v>
      </c>
      <c r="K83" s="57" t="s">
        <v>554</v>
      </c>
      <c r="L83" s="56">
        <v>9</v>
      </c>
      <c r="M83" s="56">
        <v>72</v>
      </c>
      <c r="N83" s="56">
        <v>3</v>
      </c>
      <c r="O83" s="58" t="s">
        <v>555</v>
      </c>
      <c r="P83" s="59" t="s">
        <v>556</v>
      </c>
      <c r="Q83" s="60" t="s">
        <v>80</v>
      </c>
      <c r="R83" s="54"/>
      <c r="S83" s="61" t="s">
        <v>50</v>
      </c>
      <c r="T83" s="40" t="s">
        <v>51</v>
      </c>
      <c r="U83" s="57" t="s">
        <v>553</v>
      </c>
      <c r="V83" s="57" t="s">
        <v>554</v>
      </c>
      <c r="W83" s="62"/>
      <c r="X83" s="41">
        <f t="shared" si="9"/>
        <v>4</v>
      </c>
      <c r="Y83" s="41" t="b">
        <f t="shared" si="12"/>
        <v>1</v>
      </c>
      <c r="Z83" s="63"/>
    </row>
    <row r="84" spans="1:26" ht="17.25" customHeight="1">
      <c r="A84" s="70" t="s">
        <v>557</v>
      </c>
      <c r="B84" s="53" t="s">
        <v>558</v>
      </c>
      <c r="C84" s="54"/>
      <c r="D84" s="55"/>
      <c r="E84" s="56">
        <v>2</v>
      </c>
      <c r="F84" s="56">
        <v>2</v>
      </c>
      <c r="G84" s="56">
        <v>4</v>
      </c>
      <c r="H84" s="56">
        <f t="shared" si="11"/>
        <v>4</v>
      </c>
      <c r="I84" s="56" t="s">
        <v>226</v>
      </c>
      <c r="J84" s="57" t="s">
        <v>553</v>
      </c>
      <c r="K84" s="57" t="s">
        <v>554</v>
      </c>
      <c r="L84" s="56">
        <v>9</v>
      </c>
      <c r="M84" s="56">
        <v>72</v>
      </c>
      <c r="N84" s="56">
        <v>3</v>
      </c>
      <c r="O84" s="58" t="s">
        <v>559</v>
      </c>
      <c r="P84" s="59" t="s">
        <v>556</v>
      </c>
      <c r="Q84" s="60" t="s">
        <v>80</v>
      </c>
      <c r="R84" s="54"/>
      <c r="S84" s="61" t="s">
        <v>50</v>
      </c>
      <c r="T84" s="40" t="s">
        <v>51</v>
      </c>
      <c r="U84" s="57" t="s">
        <v>553</v>
      </c>
      <c r="V84" s="57" t="s">
        <v>554</v>
      </c>
      <c r="W84" s="62"/>
      <c r="X84" s="41">
        <f t="shared" si="9"/>
        <v>4</v>
      </c>
      <c r="Y84" s="41" t="b">
        <f t="shared" si="12"/>
        <v>1</v>
      </c>
      <c r="Z84" s="63"/>
    </row>
    <row r="85" spans="1:26" ht="18" customHeight="1">
      <c r="A85" s="70" t="s">
        <v>560</v>
      </c>
      <c r="B85" s="53" t="s">
        <v>561</v>
      </c>
      <c r="C85" s="72" t="s">
        <v>562</v>
      </c>
      <c r="D85" s="65" t="s">
        <v>563</v>
      </c>
      <c r="E85" s="56">
        <v>1</v>
      </c>
      <c r="F85" s="56">
        <v>2</v>
      </c>
      <c r="G85" s="56">
        <v>4</v>
      </c>
      <c r="H85" s="48">
        <f t="shared" si="11"/>
        <v>0</v>
      </c>
      <c r="I85" s="56" t="s">
        <v>226</v>
      </c>
      <c r="J85" s="57" t="s">
        <v>564</v>
      </c>
      <c r="K85" s="57" t="s">
        <v>554</v>
      </c>
      <c r="L85" s="56">
        <v>9</v>
      </c>
      <c r="M85" s="56">
        <v>74</v>
      </c>
      <c r="N85" s="56">
        <v>4</v>
      </c>
      <c r="O85" s="66" t="s">
        <v>550</v>
      </c>
      <c r="P85" s="59" t="s">
        <v>556</v>
      </c>
      <c r="Q85" s="60" t="s">
        <v>80</v>
      </c>
      <c r="R85" s="54"/>
      <c r="S85" s="61" t="s">
        <v>50</v>
      </c>
      <c r="T85" s="40" t="s">
        <v>51</v>
      </c>
      <c r="U85" s="57" t="s">
        <v>564</v>
      </c>
      <c r="V85" s="57" t="s">
        <v>554</v>
      </c>
      <c r="W85" s="62"/>
      <c r="X85" s="41">
        <f t="shared" si="9"/>
        <v>4</v>
      </c>
      <c r="Y85" s="41" t="b">
        <f t="shared" si="12"/>
        <v>1</v>
      </c>
      <c r="Z85" s="63"/>
    </row>
    <row r="86" spans="1:26" ht="18" customHeight="1">
      <c r="A86" s="95" t="s">
        <v>565</v>
      </c>
      <c r="B86" s="43" t="s">
        <v>566</v>
      </c>
      <c r="C86" s="103" t="s">
        <v>567</v>
      </c>
      <c r="D86" s="96"/>
      <c r="E86" s="97"/>
      <c r="F86" s="48"/>
      <c r="G86" s="48"/>
      <c r="H86" s="56">
        <f t="shared" si="11"/>
        <v>4</v>
      </c>
      <c r="I86" s="48"/>
      <c r="J86" s="48"/>
      <c r="K86" s="48"/>
      <c r="L86" s="48"/>
      <c r="M86" s="48"/>
      <c r="N86" s="48"/>
      <c r="O86" s="49" t="s">
        <v>568</v>
      </c>
      <c r="P86" s="50"/>
      <c r="Q86" s="44" t="s">
        <v>64</v>
      </c>
      <c r="R86" s="50"/>
      <c r="S86" s="61" t="s">
        <v>50</v>
      </c>
      <c r="T86" s="40" t="s">
        <v>51</v>
      </c>
      <c r="U86" s="48"/>
      <c r="V86" s="48"/>
      <c r="W86" s="51"/>
      <c r="X86" s="41">
        <f t="shared" si="9"/>
        <v>0</v>
      </c>
      <c r="Y86" s="41" t="str">
        <f t="shared" si="12"/>
        <v/>
      </c>
      <c r="Z86" s="99"/>
    </row>
    <row r="87" spans="1:26" ht="28.5" customHeight="1">
      <c r="A87" s="70" t="s">
        <v>569</v>
      </c>
      <c r="B87" s="53" t="s">
        <v>570</v>
      </c>
      <c r="C87" s="54"/>
      <c r="D87" s="65" t="s">
        <v>112</v>
      </c>
      <c r="E87" s="56">
        <v>3.5</v>
      </c>
      <c r="F87" s="56">
        <v>4</v>
      </c>
      <c r="G87" s="56">
        <v>4</v>
      </c>
      <c r="H87" s="56">
        <f t="shared" si="11"/>
        <v>2</v>
      </c>
      <c r="I87" s="56" t="s">
        <v>75</v>
      </c>
      <c r="J87" s="57" t="s">
        <v>571</v>
      </c>
      <c r="K87" s="57" t="s">
        <v>572</v>
      </c>
      <c r="L87" s="56">
        <v>16</v>
      </c>
      <c r="M87" s="56">
        <v>247</v>
      </c>
      <c r="N87" s="56">
        <v>4</v>
      </c>
      <c r="O87" s="58" t="s">
        <v>573</v>
      </c>
      <c r="P87" s="59" t="s">
        <v>574</v>
      </c>
      <c r="Q87" s="60" t="s">
        <v>64</v>
      </c>
      <c r="R87" s="60" t="s">
        <v>575</v>
      </c>
      <c r="S87" s="61" t="s">
        <v>50</v>
      </c>
      <c r="T87" s="40" t="s">
        <v>51</v>
      </c>
      <c r="U87" s="57" t="s">
        <v>571</v>
      </c>
      <c r="V87" s="57" t="s">
        <v>572</v>
      </c>
      <c r="W87" s="62"/>
      <c r="X87" s="41">
        <f t="shared" si="9"/>
        <v>4</v>
      </c>
      <c r="Y87" s="41" t="b">
        <f t="shared" si="12"/>
        <v>1</v>
      </c>
      <c r="Z87" s="63"/>
    </row>
    <row r="88" spans="1:26" ht="18" customHeight="1">
      <c r="A88" s="70" t="s">
        <v>576</v>
      </c>
      <c r="B88" s="53" t="s">
        <v>577</v>
      </c>
      <c r="C88" s="54"/>
      <c r="D88" s="65"/>
      <c r="E88" s="56">
        <v>2</v>
      </c>
      <c r="F88" s="56">
        <v>2</v>
      </c>
      <c r="G88" s="56">
        <v>2</v>
      </c>
      <c r="H88" s="56">
        <f t="shared" si="11"/>
        <v>4</v>
      </c>
      <c r="I88" s="56" t="s">
        <v>75</v>
      </c>
      <c r="J88" s="57" t="s">
        <v>578</v>
      </c>
      <c r="K88" s="57" t="s">
        <v>572</v>
      </c>
      <c r="L88" s="56">
        <v>16</v>
      </c>
      <c r="M88" s="56">
        <v>247</v>
      </c>
      <c r="N88" s="56">
        <v>4</v>
      </c>
      <c r="O88" s="58" t="s">
        <v>579</v>
      </c>
      <c r="P88" s="59" t="s">
        <v>574</v>
      </c>
      <c r="Q88" s="60" t="s">
        <v>64</v>
      </c>
      <c r="R88" s="60" t="s">
        <v>575</v>
      </c>
      <c r="S88" s="61" t="s">
        <v>50</v>
      </c>
      <c r="T88" s="40" t="s">
        <v>51</v>
      </c>
      <c r="U88" s="57" t="s">
        <v>578</v>
      </c>
      <c r="V88" s="57" t="s">
        <v>572</v>
      </c>
      <c r="W88" s="62"/>
      <c r="X88" s="41">
        <f t="shared" si="9"/>
        <v>2</v>
      </c>
      <c r="Y88" s="41" t="b">
        <f t="shared" si="12"/>
        <v>1</v>
      </c>
      <c r="Z88" s="63"/>
    </row>
    <row r="89" spans="1:26" ht="27" customHeight="1">
      <c r="A89" s="70" t="s">
        <v>580</v>
      </c>
      <c r="B89" s="53" t="s">
        <v>581</v>
      </c>
      <c r="C89" s="60" t="s">
        <v>582</v>
      </c>
      <c r="D89" s="65" t="s">
        <v>583</v>
      </c>
      <c r="E89" s="56">
        <v>6</v>
      </c>
      <c r="F89" s="56">
        <v>6</v>
      </c>
      <c r="G89" s="56">
        <v>4</v>
      </c>
      <c r="H89" s="97">
        <f t="shared" si="11"/>
        <v>0</v>
      </c>
      <c r="I89" s="56" t="s">
        <v>75</v>
      </c>
      <c r="J89" s="57" t="s">
        <v>584</v>
      </c>
      <c r="K89" s="57" t="s">
        <v>572</v>
      </c>
      <c r="L89" s="56">
        <v>16</v>
      </c>
      <c r="M89" s="56">
        <v>247</v>
      </c>
      <c r="N89" s="56">
        <v>4</v>
      </c>
      <c r="O89" s="58" t="s">
        <v>585</v>
      </c>
      <c r="P89" s="59" t="s">
        <v>574</v>
      </c>
      <c r="Q89" s="60" t="s">
        <v>64</v>
      </c>
      <c r="R89" s="60" t="s">
        <v>586</v>
      </c>
      <c r="S89" s="61" t="s">
        <v>50</v>
      </c>
      <c r="T89" s="40" t="s">
        <v>51</v>
      </c>
      <c r="U89" s="57" t="s">
        <v>584</v>
      </c>
      <c r="V89" s="57" t="s">
        <v>572</v>
      </c>
      <c r="W89" s="62"/>
      <c r="X89" s="41">
        <f t="shared" si="9"/>
        <v>4</v>
      </c>
      <c r="Y89" s="41" t="b">
        <f t="shared" si="12"/>
        <v>1</v>
      </c>
      <c r="Z89" s="63"/>
    </row>
    <row r="90" spans="1:26" ht="18" customHeight="1">
      <c r="A90" s="95" t="s">
        <v>587</v>
      </c>
      <c r="B90" s="43" t="s">
        <v>588</v>
      </c>
      <c r="C90" s="103" t="s">
        <v>589</v>
      </c>
      <c r="D90" s="96"/>
      <c r="E90" s="97"/>
      <c r="F90" s="97"/>
      <c r="G90" s="97"/>
      <c r="H90" s="56">
        <f t="shared" si="11"/>
        <v>4</v>
      </c>
      <c r="I90" s="97"/>
      <c r="J90" s="98"/>
      <c r="K90" s="98"/>
      <c r="L90" s="97"/>
      <c r="M90" s="97"/>
      <c r="N90" s="97"/>
      <c r="O90" s="49" t="s">
        <v>590</v>
      </c>
      <c r="P90" s="44"/>
      <c r="Q90" s="44" t="s">
        <v>341</v>
      </c>
      <c r="R90" s="44"/>
      <c r="S90" s="61" t="s">
        <v>50</v>
      </c>
      <c r="T90" s="40" t="s">
        <v>51</v>
      </c>
      <c r="U90" s="98"/>
      <c r="V90" s="98"/>
      <c r="W90" s="51"/>
      <c r="X90" s="41">
        <f t="shared" si="9"/>
        <v>0</v>
      </c>
      <c r="Y90" s="41" t="str">
        <f t="shared" si="12"/>
        <v/>
      </c>
      <c r="Z90" s="99"/>
    </row>
    <row r="91" spans="1:26" ht="18.75" customHeight="1">
      <c r="A91" s="70" t="s">
        <v>591</v>
      </c>
      <c r="B91" s="53" t="s">
        <v>592</v>
      </c>
      <c r="C91" s="60"/>
      <c r="D91" s="65"/>
      <c r="E91" s="56">
        <v>3.5</v>
      </c>
      <c r="F91" s="56">
        <v>4</v>
      </c>
      <c r="G91" s="56">
        <v>4</v>
      </c>
      <c r="H91" s="56">
        <f t="shared" si="11"/>
        <v>10</v>
      </c>
      <c r="I91" s="56" t="s">
        <v>253</v>
      </c>
      <c r="J91" s="57" t="s">
        <v>593</v>
      </c>
      <c r="K91" s="57" t="s">
        <v>593</v>
      </c>
      <c r="L91" s="56">
        <v>5</v>
      </c>
      <c r="M91" s="56">
        <v>40</v>
      </c>
      <c r="N91" s="56">
        <v>3</v>
      </c>
      <c r="O91" s="58" t="s">
        <v>594</v>
      </c>
      <c r="P91" s="59" t="s">
        <v>595</v>
      </c>
      <c r="Q91" s="60" t="s">
        <v>341</v>
      </c>
      <c r="R91" s="60"/>
      <c r="S91" s="61" t="s">
        <v>50</v>
      </c>
      <c r="T91" s="40" t="s">
        <v>51</v>
      </c>
      <c r="U91" s="57" t="s">
        <v>593</v>
      </c>
      <c r="V91" s="57" t="s">
        <v>593</v>
      </c>
      <c r="W91" s="62"/>
      <c r="X91" s="41">
        <f t="shared" si="9"/>
        <v>4</v>
      </c>
      <c r="Y91" s="41" t="str">
        <f t="shared" si="12"/>
        <v/>
      </c>
      <c r="Z91" s="63"/>
    </row>
    <row r="92" spans="1:26" ht="19.5" customHeight="1">
      <c r="A92" s="70" t="s">
        <v>596</v>
      </c>
      <c r="B92" s="53" t="s">
        <v>597</v>
      </c>
      <c r="C92" s="60"/>
      <c r="D92" s="65" t="s">
        <v>598</v>
      </c>
      <c r="E92" s="56">
        <v>8</v>
      </c>
      <c r="F92" s="56">
        <v>4</v>
      </c>
      <c r="G92" s="56">
        <v>10</v>
      </c>
      <c r="H92" s="56">
        <v>8</v>
      </c>
      <c r="I92" s="56" t="s">
        <v>253</v>
      </c>
      <c r="J92" s="57" t="s">
        <v>599</v>
      </c>
      <c r="K92" s="57" t="s">
        <v>600</v>
      </c>
      <c r="L92" s="56">
        <v>9</v>
      </c>
      <c r="M92" s="56">
        <v>122</v>
      </c>
      <c r="N92" s="56">
        <v>2</v>
      </c>
      <c r="O92" s="58" t="s">
        <v>601</v>
      </c>
      <c r="P92" s="59" t="s">
        <v>602</v>
      </c>
      <c r="Q92" s="60" t="s">
        <v>341</v>
      </c>
      <c r="R92" s="60"/>
      <c r="S92" s="61" t="s">
        <v>50</v>
      </c>
      <c r="T92" s="40" t="s">
        <v>51</v>
      </c>
      <c r="U92" s="57" t="s">
        <v>599</v>
      </c>
      <c r="V92" s="57" t="s">
        <v>600</v>
      </c>
      <c r="W92" s="62"/>
      <c r="X92" s="41">
        <f t="shared" si="9"/>
        <v>10</v>
      </c>
      <c r="Y92" s="41" t="str">
        <f t="shared" si="12"/>
        <v/>
      </c>
      <c r="Z92" s="63"/>
    </row>
    <row r="93" spans="1:26" ht="19.5" customHeight="1">
      <c r="A93" s="70" t="s">
        <v>603</v>
      </c>
      <c r="B93" s="53" t="s">
        <v>604</v>
      </c>
      <c r="C93" s="72" t="s">
        <v>605</v>
      </c>
      <c r="D93" s="65"/>
      <c r="E93" s="56">
        <v>3.5</v>
      </c>
      <c r="F93" s="56"/>
      <c r="G93" s="56"/>
      <c r="H93" s="56">
        <v>3.5</v>
      </c>
      <c r="I93" s="56" t="s">
        <v>606</v>
      </c>
      <c r="J93" s="100" t="s">
        <v>607</v>
      </c>
      <c r="K93" s="100" t="s">
        <v>608</v>
      </c>
      <c r="L93" s="56">
        <v>4.5</v>
      </c>
      <c r="M93" s="56">
        <v>127</v>
      </c>
      <c r="N93" s="56">
        <v>34</v>
      </c>
      <c r="O93" s="66" t="s">
        <v>609</v>
      </c>
      <c r="P93" s="59" t="s">
        <v>610</v>
      </c>
      <c r="Q93" s="60" t="s">
        <v>49</v>
      </c>
      <c r="R93" s="60"/>
      <c r="S93" s="69" t="s">
        <v>50</v>
      </c>
      <c r="T93" s="40" t="s">
        <v>51</v>
      </c>
      <c r="U93" s="57"/>
      <c r="V93" s="57"/>
      <c r="W93" s="62"/>
      <c r="X93" s="41">
        <f t="shared" si="9"/>
        <v>8</v>
      </c>
      <c r="Y93" s="62" t="str">
        <f t="shared" si="12"/>
        <v/>
      </c>
      <c r="Z93" s="63"/>
    </row>
    <row r="94" spans="1:26" ht="18" customHeight="1">
      <c r="A94" s="95" t="s">
        <v>611</v>
      </c>
      <c r="B94" s="43" t="s">
        <v>612</v>
      </c>
      <c r="C94" s="103" t="s">
        <v>613</v>
      </c>
      <c r="D94" s="96"/>
      <c r="E94" s="97"/>
      <c r="F94" s="97"/>
      <c r="G94" s="97"/>
      <c r="H94" s="56">
        <f t="shared" ref="H94:H128" si="13">G95</f>
        <v>2</v>
      </c>
      <c r="I94" s="97"/>
      <c r="J94" s="98"/>
      <c r="K94" s="98"/>
      <c r="L94" s="97"/>
      <c r="M94" s="97"/>
      <c r="N94" s="97"/>
      <c r="O94" s="49" t="s">
        <v>614</v>
      </c>
      <c r="P94" s="44"/>
      <c r="Q94" s="44" t="s">
        <v>56</v>
      </c>
      <c r="R94" s="44"/>
      <c r="S94" s="61" t="s">
        <v>50</v>
      </c>
      <c r="T94" s="40" t="s">
        <v>51</v>
      </c>
      <c r="U94" s="98"/>
      <c r="V94" s="98"/>
      <c r="W94" s="51"/>
      <c r="X94" s="41">
        <f t="shared" si="9"/>
        <v>0</v>
      </c>
      <c r="Y94" s="41" t="str">
        <f t="shared" si="12"/>
        <v/>
      </c>
      <c r="Z94" s="99"/>
    </row>
    <row r="95" spans="1:26" ht="16.5" customHeight="1">
      <c r="A95" s="70" t="s">
        <v>615</v>
      </c>
      <c r="B95" s="53" t="s">
        <v>616</v>
      </c>
      <c r="C95" s="60"/>
      <c r="D95" s="65"/>
      <c r="E95" s="56">
        <v>1</v>
      </c>
      <c r="F95" s="56">
        <v>1</v>
      </c>
      <c r="G95" s="56">
        <v>2</v>
      </c>
      <c r="H95" s="56">
        <f t="shared" si="13"/>
        <v>2</v>
      </c>
      <c r="I95" s="56" t="s">
        <v>75</v>
      </c>
      <c r="J95" s="57" t="s">
        <v>617</v>
      </c>
      <c r="K95" s="57" t="s">
        <v>618</v>
      </c>
      <c r="L95" s="56">
        <v>3</v>
      </c>
      <c r="M95" s="56">
        <v>21</v>
      </c>
      <c r="N95" s="56">
        <v>0</v>
      </c>
      <c r="O95" s="58" t="s">
        <v>619</v>
      </c>
      <c r="P95" s="59" t="s">
        <v>620</v>
      </c>
      <c r="Q95" s="60" t="s">
        <v>80</v>
      </c>
      <c r="R95" s="60" t="s">
        <v>621</v>
      </c>
      <c r="S95" s="61" t="s">
        <v>50</v>
      </c>
      <c r="T95" s="40" t="s">
        <v>51</v>
      </c>
      <c r="U95" s="57" t="s">
        <v>617</v>
      </c>
      <c r="V95" s="57" t="s">
        <v>618</v>
      </c>
      <c r="W95" s="62"/>
      <c r="X95" s="41">
        <f t="shared" si="9"/>
        <v>2</v>
      </c>
      <c r="Y95" s="41" t="str">
        <f t="shared" si="12"/>
        <v/>
      </c>
      <c r="Z95" s="63"/>
    </row>
    <row r="96" spans="1:26" ht="18" customHeight="1">
      <c r="A96" s="70" t="s">
        <v>622</v>
      </c>
      <c r="B96" s="53" t="s">
        <v>623</v>
      </c>
      <c r="C96" s="60"/>
      <c r="D96" s="65"/>
      <c r="E96" s="56">
        <v>2.5</v>
      </c>
      <c r="F96" s="56">
        <v>2</v>
      </c>
      <c r="G96" s="56">
        <v>2</v>
      </c>
      <c r="H96" s="56">
        <f t="shared" si="13"/>
        <v>16</v>
      </c>
      <c r="I96" s="56" t="s">
        <v>75</v>
      </c>
      <c r="J96" s="57" t="s">
        <v>617</v>
      </c>
      <c r="K96" s="57" t="s">
        <v>618</v>
      </c>
      <c r="L96" s="56">
        <v>3</v>
      </c>
      <c r="M96" s="56">
        <v>21</v>
      </c>
      <c r="N96" s="56">
        <v>0</v>
      </c>
      <c r="O96" s="58" t="s">
        <v>624</v>
      </c>
      <c r="P96" s="59" t="s">
        <v>620</v>
      </c>
      <c r="Q96" s="60" t="s">
        <v>80</v>
      </c>
      <c r="R96" s="60" t="s">
        <v>621</v>
      </c>
      <c r="S96" s="61" t="s">
        <v>50</v>
      </c>
      <c r="T96" s="40" t="s">
        <v>51</v>
      </c>
      <c r="U96" s="57" t="s">
        <v>617</v>
      </c>
      <c r="V96" s="57" t="s">
        <v>618</v>
      </c>
      <c r="W96" s="62"/>
      <c r="X96" s="41">
        <f t="shared" si="9"/>
        <v>2</v>
      </c>
      <c r="Y96" s="41" t="str">
        <f t="shared" si="12"/>
        <v/>
      </c>
      <c r="Z96" s="63"/>
    </row>
    <row r="97" spans="1:26" ht="26.25" customHeight="1">
      <c r="A97" s="70" t="s">
        <v>625</v>
      </c>
      <c r="B97" s="53" t="s">
        <v>626</v>
      </c>
      <c r="C97" s="60" t="s">
        <v>627</v>
      </c>
      <c r="D97" s="65" t="s">
        <v>143</v>
      </c>
      <c r="E97" s="56">
        <v>5</v>
      </c>
      <c r="F97" s="56">
        <v>12</v>
      </c>
      <c r="G97" s="56">
        <v>16</v>
      </c>
      <c r="H97" s="56">
        <f t="shared" si="13"/>
        <v>4</v>
      </c>
      <c r="I97" s="56" t="s">
        <v>75</v>
      </c>
      <c r="J97" s="57" t="s">
        <v>628</v>
      </c>
      <c r="K97" s="57" t="s">
        <v>629</v>
      </c>
      <c r="L97" s="56">
        <v>2.5</v>
      </c>
      <c r="M97" s="56">
        <v>107</v>
      </c>
      <c r="N97" s="56">
        <v>26</v>
      </c>
      <c r="O97" s="58" t="s">
        <v>630</v>
      </c>
      <c r="P97" s="59" t="s">
        <v>631</v>
      </c>
      <c r="Q97" s="60" t="s">
        <v>80</v>
      </c>
      <c r="R97" s="60" t="s">
        <v>621</v>
      </c>
      <c r="S97" s="61" t="s">
        <v>50</v>
      </c>
      <c r="T97" s="40" t="s">
        <v>51</v>
      </c>
      <c r="U97" s="57" t="s">
        <v>628</v>
      </c>
      <c r="V97" s="57" t="s">
        <v>629</v>
      </c>
      <c r="W97" s="62"/>
      <c r="X97" s="41">
        <f t="shared" si="9"/>
        <v>16</v>
      </c>
      <c r="Y97" s="41" t="str">
        <f t="shared" si="12"/>
        <v/>
      </c>
      <c r="Z97" s="63"/>
    </row>
    <row r="98" spans="1:26" ht="18" customHeight="1">
      <c r="A98" s="70" t="s">
        <v>632</v>
      </c>
      <c r="B98" s="53" t="s">
        <v>633</v>
      </c>
      <c r="C98" s="60" t="s">
        <v>634</v>
      </c>
      <c r="D98" s="65" t="s">
        <v>151</v>
      </c>
      <c r="E98" s="56">
        <v>2.5</v>
      </c>
      <c r="F98" s="56">
        <v>4</v>
      </c>
      <c r="G98" s="56">
        <v>4</v>
      </c>
      <c r="H98" s="56">
        <f t="shared" si="13"/>
        <v>6</v>
      </c>
      <c r="I98" s="56" t="s">
        <v>253</v>
      </c>
      <c r="J98" s="57" t="s">
        <v>635</v>
      </c>
      <c r="K98" s="57" t="s">
        <v>636</v>
      </c>
      <c r="L98" s="56">
        <v>4</v>
      </c>
      <c r="M98" s="56">
        <v>65</v>
      </c>
      <c r="N98" s="56">
        <v>6</v>
      </c>
      <c r="O98" s="58" t="s">
        <v>637</v>
      </c>
      <c r="P98" s="59" t="s">
        <v>638</v>
      </c>
      <c r="Q98" s="60" t="s">
        <v>183</v>
      </c>
      <c r="R98" s="60" t="s">
        <v>639</v>
      </c>
      <c r="S98" s="61" t="s">
        <v>50</v>
      </c>
      <c r="T98" s="40" t="s">
        <v>51</v>
      </c>
      <c r="U98" s="57" t="s">
        <v>635</v>
      </c>
      <c r="V98" s="57" t="s">
        <v>636</v>
      </c>
      <c r="W98" s="62"/>
      <c r="X98" s="41">
        <f t="shared" si="9"/>
        <v>4</v>
      </c>
      <c r="Y98" s="41" t="str">
        <f t="shared" si="12"/>
        <v/>
      </c>
      <c r="Z98" s="63"/>
    </row>
    <row r="99" spans="1:26" ht="18" customHeight="1">
      <c r="A99" s="70" t="s">
        <v>640</v>
      </c>
      <c r="B99" s="53" t="s">
        <v>641</v>
      </c>
      <c r="C99" s="60"/>
      <c r="D99" s="65" t="s">
        <v>642</v>
      </c>
      <c r="E99" s="56">
        <v>4</v>
      </c>
      <c r="F99" s="56">
        <v>4</v>
      </c>
      <c r="G99" s="56">
        <v>6</v>
      </c>
      <c r="H99" s="56">
        <f t="shared" si="13"/>
        <v>8</v>
      </c>
      <c r="I99" s="56" t="s">
        <v>253</v>
      </c>
      <c r="J99" s="57" t="s">
        <v>643</v>
      </c>
      <c r="K99" s="57" t="s">
        <v>644</v>
      </c>
      <c r="L99" s="56">
        <v>6</v>
      </c>
      <c r="M99" s="56">
        <v>133</v>
      </c>
      <c r="N99" s="56">
        <v>8</v>
      </c>
      <c r="O99" s="58" t="s">
        <v>645</v>
      </c>
      <c r="P99" s="59" t="s">
        <v>646</v>
      </c>
      <c r="Q99" s="60" t="s">
        <v>183</v>
      </c>
      <c r="R99" s="60"/>
      <c r="S99" s="61" t="s">
        <v>50</v>
      </c>
      <c r="T99" s="40" t="s">
        <v>51</v>
      </c>
      <c r="U99" s="57" t="s">
        <v>643</v>
      </c>
      <c r="V99" s="57" t="s">
        <v>644</v>
      </c>
      <c r="W99" s="62"/>
      <c r="X99" s="41">
        <f t="shared" si="9"/>
        <v>6</v>
      </c>
      <c r="Y99" s="41" t="str">
        <f t="shared" si="12"/>
        <v/>
      </c>
      <c r="Z99" s="63"/>
    </row>
    <row r="100" spans="1:26" ht="18" customHeight="1">
      <c r="A100" s="70" t="s">
        <v>647</v>
      </c>
      <c r="B100" s="53" t="s">
        <v>648</v>
      </c>
      <c r="C100" s="60" t="s">
        <v>649</v>
      </c>
      <c r="D100" s="65" t="s">
        <v>124</v>
      </c>
      <c r="E100" s="56">
        <v>8</v>
      </c>
      <c r="F100" s="56">
        <v>6</v>
      </c>
      <c r="G100" s="56">
        <v>8</v>
      </c>
      <c r="H100" s="56">
        <f t="shared" si="13"/>
        <v>2</v>
      </c>
      <c r="I100" s="56" t="s">
        <v>253</v>
      </c>
      <c r="J100" s="57" t="s">
        <v>650</v>
      </c>
      <c r="K100" s="57" t="s">
        <v>651</v>
      </c>
      <c r="L100" s="56">
        <v>16</v>
      </c>
      <c r="M100" s="56">
        <v>41</v>
      </c>
      <c r="N100" s="56">
        <v>1</v>
      </c>
      <c r="O100" s="58" t="s">
        <v>652</v>
      </c>
      <c r="P100" s="59" t="s">
        <v>653</v>
      </c>
      <c r="Q100" s="60" t="s">
        <v>183</v>
      </c>
      <c r="R100" s="60" t="s">
        <v>639</v>
      </c>
      <c r="S100" s="61" t="s">
        <v>50</v>
      </c>
      <c r="T100" s="40" t="s">
        <v>51</v>
      </c>
      <c r="U100" s="57" t="s">
        <v>650</v>
      </c>
      <c r="V100" s="57" t="s">
        <v>651</v>
      </c>
      <c r="W100" s="62"/>
      <c r="X100" s="41">
        <f t="shared" si="9"/>
        <v>8</v>
      </c>
      <c r="Y100" s="41" t="str">
        <f t="shared" si="12"/>
        <v/>
      </c>
      <c r="Z100" s="62"/>
    </row>
    <row r="101" spans="1:26" ht="18" customHeight="1">
      <c r="A101" s="70" t="s">
        <v>654</v>
      </c>
      <c r="B101" s="53" t="s">
        <v>655</v>
      </c>
      <c r="C101" s="60"/>
      <c r="D101" s="65"/>
      <c r="E101" s="56">
        <v>1</v>
      </c>
      <c r="F101" s="56">
        <v>1</v>
      </c>
      <c r="G101" s="56">
        <v>2</v>
      </c>
      <c r="H101" s="56">
        <f t="shared" si="13"/>
        <v>36</v>
      </c>
      <c r="I101" s="56" t="s">
        <v>253</v>
      </c>
      <c r="J101" s="57" t="s">
        <v>656</v>
      </c>
      <c r="K101" s="57" t="s">
        <v>657</v>
      </c>
      <c r="L101" s="56">
        <v>2</v>
      </c>
      <c r="M101" s="56">
        <v>24</v>
      </c>
      <c r="N101" s="56">
        <v>1</v>
      </c>
      <c r="O101" s="58" t="s">
        <v>658</v>
      </c>
      <c r="P101" s="59" t="s">
        <v>659</v>
      </c>
      <c r="Q101" s="60" t="s">
        <v>183</v>
      </c>
      <c r="R101" s="60" t="s">
        <v>639</v>
      </c>
      <c r="S101" s="61" t="s">
        <v>50</v>
      </c>
      <c r="T101" s="40" t="s">
        <v>51</v>
      </c>
      <c r="U101" s="57" t="s">
        <v>656</v>
      </c>
      <c r="V101" s="57" t="s">
        <v>657</v>
      </c>
      <c r="W101" s="62"/>
      <c r="X101" s="41">
        <f t="shared" si="9"/>
        <v>2</v>
      </c>
      <c r="Y101" s="41" t="str">
        <f t="shared" si="12"/>
        <v/>
      </c>
      <c r="Z101" s="63"/>
    </row>
    <row r="102" spans="1:26" ht="19.5" customHeight="1">
      <c r="A102" s="70" t="s">
        <v>660</v>
      </c>
      <c r="B102" s="53" t="s">
        <v>661</v>
      </c>
      <c r="C102" s="60"/>
      <c r="D102" s="65" t="s">
        <v>647</v>
      </c>
      <c r="E102" s="56">
        <v>26</v>
      </c>
      <c r="F102" s="56">
        <v>32</v>
      </c>
      <c r="G102" s="56">
        <v>36</v>
      </c>
      <c r="H102" s="106">
        <f t="shared" si="13"/>
        <v>1</v>
      </c>
      <c r="I102" s="56" t="s">
        <v>662</v>
      </c>
      <c r="J102" s="57" t="s">
        <v>663</v>
      </c>
      <c r="K102" s="57" t="s">
        <v>664</v>
      </c>
      <c r="L102" s="56">
        <v>16.5</v>
      </c>
      <c r="M102" s="56">
        <v>403</v>
      </c>
      <c r="N102" s="56">
        <v>6</v>
      </c>
      <c r="O102" s="58" t="s">
        <v>665</v>
      </c>
      <c r="P102" s="59" t="s">
        <v>666</v>
      </c>
      <c r="Q102" s="60" t="s">
        <v>341</v>
      </c>
      <c r="R102" s="60" t="s">
        <v>667</v>
      </c>
      <c r="S102" s="61" t="s">
        <v>50</v>
      </c>
      <c r="T102" s="40" t="s">
        <v>51</v>
      </c>
      <c r="U102" s="57" t="s">
        <v>663</v>
      </c>
      <c r="V102" s="57" t="s">
        <v>664</v>
      </c>
      <c r="W102" s="62"/>
      <c r="X102" s="41">
        <f t="shared" si="9"/>
        <v>36</v>
      </c>
      <c r="Y102" s="41" t="str">
        <f t="shared" si="12"/>
        <v/>
      </c>
      <c r="Z102" s="63"/>
    </row>
    <row r="103" spans="1:26" ht="18" customHeight="1">
      <c r="A103" s="106" t="s">
        <v>668</v>
      </c>
      <c r="B103" s="106" t="s">
        <v>669</v>
      </c>
      <c r="C103" s="106"/>
      <c r="D103" s="106"/>
      <c r="E103" s="106">
        <v>1</v>
      </c>
      <c r="F103" s="106">
        <v>1</v>
      </c>
      <c r="G103" s="106">
        <v>1</v>
      </c>
      <c r="H103" s="56">
        <f t="shared" si="13"/>
        <v>24</v>
      </c>
      <c r="I103" s="106" t="s">
        <v>253</v>
      </c>
      <c r="J103" s="57" t="s">
        <v>670</v>
      </c>
      <c r="K103" s="57" t="s">
        <v>671</v>
      </c>
      <c r="L103" s="56">
        <v>1.66</v>
      </c>
      <c r="M103" s="56">
        <v>11</v>
      </c>
      <c r="N103" s="56">
        <v>1</v>
      </c>
      <c r="O103" s="107" t="s">
        <v>672</v>
      </c>
      <c r="P103" s="108" t="s">
        <v>673</v>
      </c>
      <c r="Q103" s="106" t="s">
        <v>183</v>
      </c>
      <c r="R103" s="60" t="s">
        <v>639</v>
      </c>
      <c r="S103" s="61" t="s">
        <v>50</v>
      </c>
      <c r="T103" s="40" t="s">
        <v>51</v>
      </c>
      <c r="U103" s="57" t="s">
        <v>670</v>
      </c>
      <c r="V103" s="57" t="s">
        <v>671</v>
      </c>
      <c r="W103" s="106"/>
      <c r="X103" s="41">
        <f t="shared" si="9"/>
        <v>1</v>
      </c>
      <c r="Y103" s="41" t="str">
        <f t="shared" si="12"/>
        <v/>
      </c>
      <c r="Z103" s="106"/>
    </row>
    <row r="104" spans="1:26" ht="18" customHeight="1">
      <c r="A104" s="70" t="s">
        <v>674</v>
      </c>
      <c r="B104" s="53" t="s">
        <v>675</v>
      </c>
      <c r="C104" s="60"/>
      <c r="D104" s="65" t="s">
        <v>647</v>
      </c>
      <c r="E104" s="56">
        <v>18</v>
      </c>
      <c r="F104" s="56">
        <v>16</v>
      </c>
      <c r="G104" s="56">
        <v>24</v>
      </c>
      <c r="H104" s="106">
        <f t="shared" si="13"/>
        <v>2</v>
      </c>
      <c r="I104" s="56" t="s">
        <v>662</v>
      </c>
      <c r="J104" s="57" t="s">
        <v>676</v>
      </c>
      <c r="K104" s="57" t="s">
        <v>677</v>
      </c>
      <c r="L104" s="56">
        <v>5</v>
      </c>
      <c r="M104" s="56">
        <v>116</v>
      </c>
      <c r="N104" s="56">
        <v>9</v>
      </c>
      <c r="O104" s="58" t="s">
        <v>678</v>
      </c>
      <c r="P104" s="59" t="s">
        <v>679</v>
      </c>
      <c r="Q104" s="60" t="s">
        <v>341</v>
      </c>
      <c r="R104" s="60" t="s">
        <v>680</v>
      </c>
      <c r="S104" s="61" t="s">
        <v>50</v>
      </c>
      <c r="T104" s="40" t="s">
        <v>51</v>
      </c>
      <c r="U104" s="57" t="s">
        <v>676</v>
      </c>
      <c r="V104" s="57" t="s">
        <v>677</v>
      </c>
      <c r="W104" s="62"/>
      <c r="X104" s="41">
        <f t="shared" si="9"/>
        <v>24</v>
      </c>
      <c r="Y104" s="41" t="str">
        <f t="shared" si="12"/>
        <v/>
      </c>
      <c r="Z104" s="63"/>
    </row>
    <row r="105" spans="1:26" ht="18" customHeight="1">
      <c r="A105" s="106" t="s">
        <v>681</v>
      </c>
      <c r="B105" s="106" t="s">
        <v>682</v>
      </c>
      <c r="C105" s="106"/>
      <c r="D105" s="106"/>
      <c r="E105" s="106">
        <v>1</v>
      </c>
      <c r="F105" s="106">
        <v>1</v>
      </c>
      <c r="G105" s="106">
        <v>2</v>
      </c>
      <c r="H105" s="106">
        <f t="shared" si="13"/>
        <v>4</v>
      </c>
      <c r="I105" s="106" t="s">
        <v>253</v>
      </c>
      <c r="J105" s="57" t="s">
        <v>683</v>
      </c>
      <c r="K105" s="57" t="s">
        <v>671</v>
      </c>
      <c r="L105" s="56">
        <v>1.66</v>
      </c>
      <c r="M105" s="56">
        <v>11</v>
      </c>
      <c r="N105" s="56">
        <v>1</v>
      </c>
      <c r="O105" s="107" t="s">
        <v>684</v>
      </c>
      <c r="P105" s="108" t="s">
        <v>673</v>
      </c>
      <c r="Q105" s="106" t="s">
        <v>183</v>
      </c>
      <c r="R105" s="60" t="s">
        <v>639</v>
      </c>
      <c r="S105" s="61" t="s">
        <v>50</v>
      </c>
      <c r="T105" s="40" t="s">
        <v>51</v>
      </c>
      <c r="U105" s="57" t="s">
        <v>683</v>
      </c>
      <c r="V105" s="57" t="s">
        <v>671</v>
      </c>
      <c r="W105" s="106"/>
      <c r="X105" s="41">
        <f t="shared" si="9"/>
        <v>2</v>
      </c>
      <c r="Y105" s="41" t="str">
        <f t="shared" si="12"/>
        <v/>
      </c>
      <c r="Z105" s="106"/>
    </row>
    <row r="106" spans="1:26" ht="18" customHeight="1">
      <c r="A106" s="106" t="s">
        <v>685</v>
      </c>
      <c r="B106" s="106" t="s">
        <v>686</v>
      </c>
      <c r="C106" s="106"/>
      <c r="D106" s="106" t="s">
        <v>647</v>
      </c>
      <c r="E106" s="106">
        <v>4</v>
      </c>
      <c r="F106" s="106">
        <v>4</v>
      </c>
      <c r="G106" s="106">
        <v>4</v>
      </c>
      <c r="H106" s="106">
        <f t="shared" si="13"/>
        <v>2</v>
      </c>
      <c r="I106" s="106" t="s">
        <v>253</v>
      </c>
      <c r="J106" s="57" t="s">
        <v>687</v>
      </c>
      <c r="K106" s="57" t="s">
        <v>688</v>
      </c>
      <c r="L106" s="56">
        <v>4</v>
      </c>
      <c r="M106" s="56">
        <v>33</v>
      </c>
      <c r="N106" s="56">
        <v>0</v>
      </c>
      <c r="O106" s="107" t="s">
        <v>689</v>
      </c>
      <c r="P106" s="108" t="s">
        <v>690</v>
      </c>
      <c r="Q106" s="106" t="s">
        <v>183</v>
      </c>
      <c r="R106" s="106"/>
      <c r="S106" s="61" t="s">
        <v>50</v>
      </c>
      <c r="T106" s="40" t="s">
        <v>51</v>
      </c>
      <c r="U106" s="57" t="s">
        <v>687</v>
      </c>
      <c r="V106" s="57" t="s">
        <v>688</v>
      </c>
      <c r="W106" s="106"/>
      <c r="X106" s="41">
        <f t="shared" si="9"/>
        <v>4</v>
      </c>
      <c r="Y106" s="41" t="str">
        <f t="shared" si="12"/>
        <v/>
      </c>
      <c r="Z106" s="106"/>
    </row>
    <row r="107" spans="1:26" ht="18" customHeight="1">
      <c r="A107" s="106" t="s">
        <v>691</v>
      </c>
      <c r="B107" s="106" t="s">
        <v>692</v>
      </c>
      <c r="C107" s="106"/>
      <c r="D107" s="106"/>
      <c r="E107" s="106">
        <v>1</v>
      </c>
      <c r="F107" s="106">
        <v>1</v>
      </c>
      <c r="G107" s="106">
        <v>2</v>
      </c>
      <c r="H107" s="56">
        <f t="shared" si="13"/>
        <v>10</v>
      </c>
      <c r="I107" s="106" t="s">
        <v>253</v>
      </c>
      <c r="J107" s="57" t="s">
        <v>687</v>
      </c>
      <c r="K107" s="57" t="s">
        <v>671</v>
      </c>
      <c r="L107" s="56">
        <v>1.66</v>
      </c>
      <c r="M107" s="56">
        <v>11</v>
      </c>
      <c r="N107" s="56">
        <v>1</v>
      </c>
      <c r="O107" s="107" t="s">
        <v>693</v>
      </c>
      <c r="P107" s="108" t="s">
        <v>673</v>
      </c>
      <c r="Q107" s="106" t="s">
        <v>183</v>
      </c>
      <c r="R107" s="106"/>
      <c r="S107" s="61" t="s">
        <v>50</v>
      </c>
      <c r="T107" s="40" t="s">
        <v>51</v>
      </c>
      <c r="U107" s="57" t="s">
        <v>687</v>
      </c>
      <c r="V107" s="57" t="s">
        <v>671</v>
      </c>
      <c r="W107" s="106"/>
      <c r="X107" s="41">
        <f t="shared" si="9"/>
        <v>2</v>
      </c>
      <c r="Y107" s="41" t="str">
        <f t="shared" si="12"/>
        <v/>
      </c>
      <c r="Z107" s="106"/>
    </row>
    <row r="108" spans="1:26" ht="18" customHeight="1">
      <c r="A108" s="70" t="s">
        <v>694</v>
      </c>
      <c r="B108" s="53" t="s">
        <v>695</v>
      </c>
      <c r="C108" s="60"/>
      <c r="D108" s="65" t="s">
        <v>696</v>
      </c>
      <c r="E108" s="56">
        <v>8</v>
      </c>
      <c r="F108" s="56">
        <v>8</v>
      </c>
      <c r="G108" s="56">
        <v>10</v>
      </c>
      <c r="H108" s="97">
        <f t="shared" si="13"/>
        <v>0</v>
      </c>
      <c r="I108" s="104" t="s">
        <v>59</v>
      </c>
      <c r="J108" s="57" t="s">
        <v>697</v>
      </c>
      <c r="K108" s="57" t="s">
        <v>698</v>
      </c>
      <c r="L108" s="57">
        <v>14.5</v>
      </c>
      <c r="M108" s="56">
        <v>128</v>
      </c>
      <c r="N108" s="56">
        <v>1</v>
      </c>
      <c r="O108" s="58" t="s">
        <v>699</v>
      </c>
      <c r="P108" s="59" t="s">
        <v>700</v>
      </c>
      <c r="Q108" s="60" t="s">
        <v>56</v>
      </c>
      <c r="R108" s="60" t="s">
        <v>701</v>
      </c>
      <c r="S108" s="69" t="s">
        <v>50</v>
      </c>
      <c r="T108" s="40" t="s">
        <v>51</v>
      </c>
      <c r="U108" s="57" t="s">
        <v>697</v>
      </c>
      <c r="V108" s="109">
        <v>44302</v>
      </c>
      <c r="W108" s="62"/>
      <c r="X108" s="41">
        <f t="shared" si="9"/>
        <v>10</v>
      </c>
      <c r="Y108" s="41" t="str">
        <f t="shared" si="12"/>
        <v/>
      </c>
      <c r="Z108" s="62"/>
    </row>
    <row r="109" spans="1:26" ht="18" customHeight="1">
      <c r="A109" s="95" t="s">
        <v>702</v>
      </c>
      <c r="B109" s="43" t="s">
        <v>703</v>
      </c>
      <c r="C109" s="103" t="s">
        <v>704</v>
      </c>
      <c r="D109" s="96"/>
      <c r="E109" s="97"/>
      <c r="F109" s="97"/>
      <c r="G109" s="97"/>
      <c r="H109" s="56">
        <f t="shared" si="13"/>
        <v>8</v>
      </c>
      <c r="I109" s="97"/>
      <c r="J109" s="98"/>
      <c r="K109" s="98"/>
      <c r="L109" s="97"/>
      <c r="M109" s="97"/>
      <c r="N109" s="97"/>
      <c r="O109" s="49" t="s">
        <v>705</v>
      </c>
      <c r="P109" s="44"/>
      <c r="Q109" s="44" t="s">
        <v>80</v>
      </c>
      <c r="R109" s="44"/>
      <c r="S109" s="61" t="s">
        <v>706</v>
      </c>
      <c r="T109" s="40" t="s">
        <v>51</v>
      </c>
      <c r="U109" s="98"/>
      <c r="V109" s="98"/>
      <c r="W109" s="51"/>
      <c r="X109" s="41">
        <f t="shared" si="9"/>
        <v>0</v>
      </c>
      <c r="Y109" s="41" t="str">
        <f t="shared" si="12"/>
        <v/>
      </c>
      <c r="Z109" s="99"/>
    </row>
    <row r="110" spans="1:26" ht="25.5" customHeight="1">
      <c r="A110" s="70" t="s">
        <v>707</v>
      </c>
      <c r="B110" s="53" t="s">
        <v>708</v>
      </c>
      <c r="C110" s="60"/>
      <c r="D110" s="65" t="s">
        <v>124</v>
      </c>
      <c r="E110" s="56">
        <v>3</v>
      </c>
      <c r="F110" s="56">
        <v>2</v>
      </c>
      <c r="G110" s="56">
        <v>8</v>
      </c>
      <c r="H110" s="56">
        <f t="shared" si="13"/>
        <v>4</v>
      </c>
      <c r="I110" s="56" t="s">
        <v>662</v>
      </c>
      <c r="J110" s="57" t="s">
        <v>709</v>
      </c>
      <c r="K110" s="57" t="s">
        <v>710</v>
      </c>
      <c r="L110" s="56">
        <v>5</v>
      </c>
      <c r="M110" s="56">
        <v>59</v>
      </c>
      <c r="N110" s="56">
        <v>6</v>
      </c>
      <c r="O110" s="58" t="s">
        <v>711</v>
      </c>
      <c r="P110" s="59" t="s">
        <v>712</v>
      </c>
      <c r="Q110" s="60" t="s">
        <v>80</v>
      </c>
      <c r="R110" s="60" t="s">
        <v>621</v>
      </c>
      <c r="S110" s="61" t="s">
        <v>706</v>
      </c>
      <c r="T110" s="40" t="s">
        <v>51</v>
      </c>
      <c r="U110" s="57" t="s">
        <v>709</v>
      </c>
      <c r="V110" s="57" t="s">
        <v>710</v>
      </c>
      <c r="W110" s="62"/>
      <c r="X110" s="41">
        <f t="shared" si="9"/>
        <v>8</v>
      </c>
      <c r="Y110" s="41" t="str">
        <f t="shared" si="12"/>
        <v/>
      </c>
      <c r="Z110" s="62"/>
    </row>
    <row r="111" spans="1:26" ht="18" customHeight="1">
      <c r="A111" s="70" t="s">
        <v>713</v>
      </c>
      <c r="B111" s="53" t="s">
        <v>714</v>
      </c>
      <c r="C111" s="60"/>
      <c r="D111" s="65" t="s">
        <v>707</v>
      </c>
      <c r="E111" s="56">
        <v>3</v>
      </c>
      <c r="F111" s="56">
        <v>2</v>
      </c>
      <c r="G111" s="56">
        <v>4</v>
      </c>
      <c r="H111" s="97">
        <f t="shared" si="13"/>
        <v>0</v>
      </c>
      <c r="I111" s="56" t="s">
        <v>662</v>
      </c>
      <c r="J111" s="57" t="s">
        <v>709</v>
      </c>
      <c r="K111" s="57" t="s">
        <v>710</v>
      </c>
      <c r="L111" s="56">
        <v>5</v>
      </c>
      <c r="M111" s="56">
        <v>59</v>
      </c>
      <c r="N111" s="56">
        <v>6</v>
      </c>
      <c r="O111" s="58" t="s">
        <v>715</v>
      </c>
      <c r="P111" s="59" t="s">
        <v>712</v>
      </c>
      <c r="Q111" s="60" t="s">
        <v>80</v>
      </c>
      <c r="R111" s="60" t="s">
        <v>621</v>
      </c>
      <c r="S111" s="61" t="s">
        <v>706</v>
      </c>
      <c r="T111" s="40" t="s">
        <v>51</v>
      </c>
      <c r="U111" s="57" t="s">
        <v>709</v>
      </c>
      <c r="V111" s="57" t="s">
        <v>710</v>
      </c>
      <c r="W111" s="62"/>
      <c r="X111" s="41">
        <f t="shared" si="9"/>
        <v>4</v>
      </c>
      <c r="Y111" s="41" t="str">
        <f t="shared" si="12"/>
        <v/>
      </c>
      <c r="Z111" s="62"/>
    </row>
    <row r="112" spans="1:26" ht="18" customHeight="1">
      <c r="A112" s="95" t="s">
        <v>716</v>
      </c>
      <c r="B112" s="43" t="s">
        <v>717</v>
      </c>
      <c r="C112" s="103" t="s">
        <v>718</v>
      </c>
      <c r="D112" s="96"/>
      <c r="E112" s="97"/>
      <c r="F112" s="97"/>
      <c r="G112" s="97"/>
      <c r="H112" s="56">
        <f t="shared" si="13"/>
        <v>8</v>
      </c>
      <c r="I112" s="97"/>
      <c r="J112" s="98"/>
      <c r="K112" s="98"/>
      <c r="L112" s="97"/>
      <c r="M112" s="97"/>
      <c r="N112" s="97"/>
      <c r="O112" s="49" t="s">
        <v>719</v>
      </c>
      <c r="P112" s="44"/>
      <c r="Q112" s="44" t="s">
        <v>56</v>
      </c>
      <c r="R112" s="44"/>
      <c r="S112" s="61" t="s">
        <v>50</v>
      </c>
      <c r="T112" s="40" t="s">
        <v>51</v>
      </c>
      <c r="U112" s="98"/>
      <c r="V112" s="98"/>
      <c r="W112" s="51"/>
      <c r="X112" s="41">
        <f t="shared" si="9"/>
        <v>0</v>
      </c>
      <c r="Y112" s="41" t="str">
        <f t="shared" si="12"/>
        <v/>
      </c>
      <c r="Z112" s="99"/>
    </row>
    <row r="113" spans="1:26" ht="18" customHeight="1">
      <c r="A113" s="70" t="s">
        <v>720</v>
      </c>
      <c r="B113" s="53" t="s">
        <v>721</v>
      </c>
      <c r="C113" s="72" t="s">
        <v>722</v>
      </c>
      <c r="D113" s="110" t="s">
        <v>723</v>
      </c>
      <c r="E113" s="56">
        <v>4</v>
      </c>
      <c r="F113" s="56">
        <v>3</v>
      </c>
      <c r="G113" s="56">
        <v>8</v>
      </c>
      <c r="H113" s="56">
        <f t="shared" si="13"/>
        <v>8</v>
      </c>
      <c r="I113" s="104" t="s">
        <v>606</v>
      </c>
      <c r="J113" s="57"/>
      <c r="K113" s="57"/>
      <c r="L113" s="56">
        <v>0</v>
      </c>
      <c r="M113" s="56"/>
      <c r="N113" s="56"/>
      <c r="O113" s="58" t="s">
        <v>724</v>
      </c>
      <c r="P113" s="59" t="s">
        <v>725</v>
      </c>
      <c r="Q113" s="60" t="s">
        <v>56</v>
      </c>
      <c r="R113" s="60" t="s">
        <v>726</v>
      </c>
      <c r="S113" s="69" t="s">
        <v>50</v>
      </c>
      <c r="T113" s="40" t="s">
        <v>51</v>
      </c>
      <c r="U113" s="57"/>
      <c r="V113" s="57"/>
      <c r="W113" s="62"/>
      <c r="X113" s="41">
        <f t="shared" si="9"/>
        <v>8</v>
      </c>
      <c r="Y113" s="41" t="str">
        <f t="shared" si="12"/>
        <v/>
      </c>
      <c r="Z113" s="63"/>
    </row>
    <row r="114" spans="1:26" ht="18" customHeight="1">
      <c r="A114" s="70" t="s">
        <v>727</v>
      </c>
      <c r="B114" s="53" t="s">
        <v>728</v>
      </c>
      <c r="C114" s="60"/>
      <c r="D114" s="110" t="s">
        <v>723</v>
      </c>
      <c r="E114" s="56">
        <v>6</v>
      </c>
      <c r="F114" s="56">
        <v>3</v>
      </c>
      <c r="G114" s="56">
        <v>8</v>
      </c>
      <c r="H114" s="56">
        <f t="shared" si="13"/>
        <v>4</v>
      </c>
      <c r="I114" s="104" t="s">
        <v>606</v>
      </c>
      <c r="J114" s="57"/>
      <c r="K114" s="57"/>
      <c r="L114" s="56">
        <v>0</v>
      </c>
      <c r="M114" s="56"/>
      <c r="N114" s="56"/>
      <c r="O114" s="58" t="s">
        <v>729</v>
      </c>
      <c r="P114" s="59" t="s">
        <v>725</v>
      </c>
      <c r="Q114" s="60" t="s">
        <v>56</v>
      </c>
      <c r="R114" s="60" t="s">
        <v>726</v>
      </c>
      <c r="S114" s="69" t="s">
        <v>50</v>
      </c>
      <c r="T114" s="40" t="s">
        <v>51</v>
      </c>
      <c r="U114" s="57"/>
      <c r="V114" s="57"/>
      <c r="W114" s="62"/>
      <c r="X114" s="41">
        <f t="shared" si="9"/>
        <v>8</v>
      </c>
      <c r="Y114" s="41" t="str">
        <f t="shared" si="12"/>
        <v/>
      </c>
      <c r="Z114" s="63"/>
    </row>
    <row r="115" spans="1:26" ht="18" customHeight="1">
      <c r="A115" s="70" t="s">
        <v>730</v>
      </c>
      <c r="B115" s="53" t="s">
        <v>731</v>
      </c>
      <c r="C115" s="60"/>
      <c r="D115" s="110" t="s">
        <v>723</v>
      </c>
      <c r="E115" s="56">
        <v>4</v>
      </c>
      <c r="F115" s="56">
        <v>4</v>
      </c>
      <c r="G115" s="56">
        <v>4</v>
      </c>
      <c r="H115" s="56">
        <f t="shared" si="13"/>
        <v>4</v>
      </c>
      <c r="I115" s="104" t="s">
        <v>606</v>
      </c>
      <c r="J115" s="57"/>
      <c r="K115" s="57"/>
      <c r="L115" s="56">
        <v>0</v>
      </c>
      <c r="M115" s="56"/>
      <c r="N115" s="56"/>
      <c r="O115" s="58" t="s">
        <v>732</v>
      </c>
      <c r="P115" s="59" t="s">
        <v>725</v>
      </c>
      <c r="Q115" s="60" t="s">
        <v>56</v>
      </c>
      <c r="R115" s="60" t="s">
        <v>726</v>
      </c>
      <c r="S115" s="69" t="s">
        <v>50</v>
      </c>
      <c r="T115" s="40" t="s">
        <v>51</v>
      </c>
      <c r="U115" s="57"/>
      <c r="V115" s="57"/>
      <c r="W115" s="62"/>
      <c r="X115" s="41">
        <f t="shared" si="9"/>
        <v>4</v>
      </c>
      <c r="Y115" s="41" t="str">
        <f t="shared" si="12"/>
        <v/>
      </c>
      <c r="Z115" s="63"/>
    </row>
    <row r="116" spans="1:26" ht="18" customHeight="1">
      <c r="A116" s="70" t="s">
        <v>733</v>
      </c>
      <c r="B116" s="53" t="s">
        <v>734</v>
      </c>
      <c r="C116" s="60"/>
      <c r="D116" s="65" t="s">
        <v>112</v>
      </c>
      <c r="E116" s="56">
        <v>3</v>
      </c>
      <c r="F116" s="56">
        <v>2</v>
      </c>
      <c r="G116" s="56">
        <v>4</v>
      </c>
      <c r="H116" s="56">
        <f t="shared" si="13"/>
        <v>4</v>
      </c>
      <c r="I116" s="56" t="s">
        <v>662</v>
      </c>
      <c r="J116" s="57" t="s">
        <v>735</v>
      </c>
      <c r="K116" s="57" t="s">
        <v>736</v>
      </c>
      <c r="L116" s="56">
        <v>8</v>
      </c>
      <c r="M116" s="56">
        <v>33</v>
      </c>
      <c r="N116" s="56">
        <v>3</v>
      </c>
      <c r="O116" s="58" t="s">
        <v>737</v>
      </c>
      <c r="P116" s="59" t="s">
        <v>738</v>
      </c>
      <c r="Q116" s="60" t="s">
        <v>80</v>
      </c>
      <c r="R116" s="60" t="s">
        <v>621</v>
      </c>
      <c r="S116" s="61" t="s">
        <v>50</v>
      </c>
      <c r="T116" s="40" t="s">
        <v>51</v>
      </c>
      <c r="U116" s="57" t="s">
        <v>735</v>
      </c>
      <c r="V116" s="57" t="s">
        <v>736</v>
      </c>
      <c r="W116" s="62"/>
      <c r="X116" s="41">
        <f t="shared" si="9"/>
        <v>4</v>
      </c>
      <c r="Y116" s="41" t="str">
        <f t="shared" si="12"/>
        <v/>
      </c>
      <c r="Z116" s="62"/>
    </row>
    <row r="117" spans="1:26" ht="18" customHeight="1">
      <c r="A117" s="70" t="s">
        <v>739</v>
      </c>
      <c r="B117" s="53" t="s">
        <v>740</v>
      </c>
      <c r="C117" s="60" t="s">
        <v>741</v>
      </c>
      <c r="D117" s="65"/>
      <c r="E117" s="56">
        <v>4</v>
      </c>
      <c r="F117" s="56">
        <v>3</v>
      </c>
      <c r="G117" s="56">
        <v>4</v>
      </c>
      <c r="H117" s="56">
        <f t="shared" si="13"/>
        <v>8</v>
      </c>
      <c r="I117" s="56" t="s">
        <v>662</v>
      </c>
      <c r="J117" s="57" t="s">
        <v>742</v>
      </c>
      <c r="K117" s="57" t="s">
        <v>743</v>
      </c>
      <c r="L117" s="56">
        <v>6</v>
      </c>
      <c r="M117" s="56">
        <v>123</v>
      </c>
      <c r="N117" s="56">
        <v>12</v>
      </c>
      <c r="O117" s="58" t="s">
        <v>744</v>
      </c>
      <c r="P117" s="59" t="s">
        <v>745</v>
      </c>
      <c r="Q117" s="60" t="s">
        <v>183</v>
      </c>
      <c r="R117" s="60"/>
      <c r="S117" s="61" t="s">
        <v>50</v>
      </c>
      <c r="T117" s="40" t="s">
        <v>51</v>
      </c>
      <c r="U117" s="57" t="s">
        <v>742</v>
      </c>
      <c r="V117" s="57" t="s">
        <v>743</v>
      </c>
      <c r="W117" s="62"/>
      <c r="X117" s="41">
        <f t="shared" si="9"/>
        <v>4</v>
      </c>
      <c r="Y117" s="41" t="str">
        <f t="shared" si="12"/>
        <v/>
      </c>
      <c r="Z117" s="63"/>
    </row>
    <row r="118" spans="1:26" ht="48" customHeight="1">
      <c r="A118" s="70" t="s">
        <v>746</v>
      </c>
      <c r="B118" s="53" t="s">
        <v>747</v>
      </c>
      <c r="C118" s="60" t="s">
        <v>741</v>
      </c>
      <c r="D118" s="65" t="s">
        <v>748</v>
      </c>
      <c r="E118" s="56">
        <v>6</v>
      </c>
      <c r="F118" s="56">
        <v>6</v>
      </c>
      <c r="G118" s="56">
        <v>8</v>
      </c>
      <c r="H118" s="56">
        <f t="shared" si="13"/>
        <v>48</v>
      </c>
      <c r="I118" s="56" t="s">
        <v>662</v>
      </c>
      <c r="J118" s="57" t="s">
        <v>749</v>
      </c>
      <c r="K118" s="57" t="s">
        <v>750</v>
      </c>
      <c r="L118" s="56">
        <v>20</v>
      </c>
      <c r="M118" s="56">
        <v>153</v>
      </c>
      <c r="N118" s="56">
        <v>44</v>
      </c>
      <c r="O118" s="58" t="s">
        <v>751</v>
      </c>
      <c r="P118" s="59" t="s">
        <v>752</v>
      </c>
      <c r="Q118" s="60" t="s">
        <v>183</v>
      </c>
      <c r="R118" s="72" t="s">
        <v>753</v>
      </c>
      <c r="S118" s="61" t="s">
        <v>50</v>
      </c>
      <c r="T118" s="40" t="s">
        <v>51</v>
      </c>
      <c r="U118" s="57" t="s">
        <v>749</v>
      </c>
      <c r="V118" s="57" t="s">
        <v>750</v>
      </c>
      <c r="W118" s="62"/>
      <c r="X118" s="41">
        <f t="shared" si="9"/>
        <v>8</v>
      </c>
      <c r="Y118" s="41" t="b">
        <f t="shared" si="12"/>
        <v>1</v>
      </c>
      <c r="Z118" s="63"/>
    </row>
    <row r="119" spans="1:26" ht="26.25" customHeight="1">
      <c r="A119" s="70" t="s">
        <v>754</v>
      </c>
      <c r="B119" s="53" t="s">
        <v>755</v>
      </c>
      <c r="C119" s="60" t="s">
        <v>756</v>
      </c>
      <c r="D119" s="65" t="s">
        <v>112</v>
      </c>
      <c r="E119" s="56">
        <v>40</v>
      </c>
      <c r="F119" s="56">
        <v>40</v>
      </c>
      <c r="G119" s="56">
        <v>48</v>
      </c>
      <c r="H119" s="56">
        <f t="shared" si="13"/>
        <v>4</v>
      </c>
      <c r="I119" s="56" t="s">
        <v>59</v>
      </c>
      <c r="J119" s="57" t="s">
        <v>757</v>
      </c>
      <c r="K119" s="57" t="s">
        <v>758</v>
      </c>
      <c r="L119" s="57">
        <v>38.5</v>
      </c>
      <c r="M119" s="56">
        <v>396</v>
      </c>
      <c r="N119" s="56">
        <v>2</v>
      </c>
      <c r="O119" s="58" t="s">
        <v>759</v>
      </c>
      <c r="P119" s="59" t="s">
        <v>760</v>
      </c>
      <c r="Q119" s="60" t="s">
        <v>341</v>
      </c>
      <c r="R119" s="60" t="s">
        <v>761</v>
      </c>
      <c r="S119" s="61" t="s">
        <v>50</v>
      </c>
      <c r="T119" s="40" t="s">
        <v>51</v>
      </c>
      <c r="U119" s="57" t="s">
        <v>757</v>
      </c>
      <c r="V119" s="57" t="s">
        <v>758</v>
      </c>
      <c r="W119" s="62"/>
      <c r="X119" s="41">
        <f t="shared" si="9"/>
        <v>48</v>
      </c>
      <c r="Y119" s="41" t="str">
        <f t="shared" si="12"/>
        <v/>
      </c>
      <c r="Z119" s="62"/>
    </row>
    <row r="120" spans="1:26" ht="18" customHeight="1">
      <c r="A120" s="70" t="s">
        <v>762</v>
      </c>
      <c r="B120" s="53" t="s">
        <v>763</v>
      </c>
      <c r="C120" s="60"/>
      <c r="D120" s="65" t="s">
        <v>112</v>
      </c>
      <c r="E120" s="56">
        <v>3</v>
      </c>
      <c r="F120" s="56">
        <v>3</v>
      </c>
      <c r="G120" s="56">
        <v>4</v>
      </c>
      <c r="H120" s="56">
        <f t="shared" si="13"/>
        <v>4</v>
      </c>
      <c r="I120" s="56" t="s">
        <v>662</v>
      </c>
      <c r="J120" s="57" t="s">
        <v>764</v>
      </c>
      <c r="K120" s="57" t="s">
        <v>765</v>
      </c>
      <c r="L120" s="56">
        <v>6</v>
      </c>
      <c r="M120" s="56">
        <v>31</v>
      </c>
      <c r="N120" s="56">
        <v>1</v>
      </c>
      <c r="O120" s="58" t="s">
        <v>766</v>
      </c>
      <c r="P120" s="59" t="s">
        <v>767</v>
      </c>
      <c r="Q120" s="60" t="s">
        <v>183</v>
      </c>
      <c r="R120" s="60"/>
      <c r="S120" s="61" t="s">
        <v>50</v>
      </c>
      <c r="T120" s="40" t="s">
        <v>51</v>
      </c>
      <c r="U120" s="57" t="s">
        <v>764</v>
      </c>
      <c r="V120" s="57" t="s">
        <v>765</v>
      </c>
      <c r="W120" s="62"/>
      <c r="X120" s="41">
        <f t="shared" si="9"/>
        <v>4</v>
      </c>
      <c r="Y120" s="41" t="str">
        <f t="shared" si="12"/>
        <v/>
      </c>
      <c r="Z120" s="62"/>
    </row>
    <row r="121" spans="1:26" ht="18" customHeight="1">
      <c r="A121" s="70" t="s">
        <v>768</v>
      </c>
      <c r="B121" s="53" t="s">
        <v>769</v>
      </c>
      <c r="C121" s="60"/>
      <c r="D121" s="65" t="s">
        <v>112</v>
      </c>
      <c r="E121" s="56">
        <v>3</v>
      </c>
      <c r="F121" s="56">
        <v>3</v>
      </c>
      <c r="G121" s="56">
        <v>4</v>
      </c>
      <c r="H121" s="56">
        <f t="shared" si="13"/>
        <v>4</v>
      </c>
      <c r="I121" s="56" t="s">
        <v>662</v>
      </c>
      <c r="J121" s="57" t="s">
        <v>770</v>
      </c>
      <c r="K121" s="57" t="s">
        <v>771</v>
      </c>
      <c r="L121" s="56">
        <v>4</v>
      </c>
      <c r="M121" s="56">
        <v>25</v>
      </c>
      <c r="N121" s="56">
        <v>2</v>
      </c>
      <c r="O121" s="58" t="s">
        <v>772</v>
      </c>
      <c r="P121" s="59" t="s">
        <v>773</v>
      </c>
      <c r="Q121" s="60" t="s">
        <v>183</v>
      </c>
      <c r="R121" s="60"/>
      <c r="S121" s="61" t="s">
        <v>50</v>
      </c>
      <c r="T121" s="40" t="s">
        <v>51</v>
      </c>
      <c r="U121" s="57" t="s">
        <v>770</v>
      </c>
      <c r="V121" s="57" t="s">
        <v>771</v>
      </c>
      <c r="W121" s="62"/>
      <c r="X121" s="41">
        <f t="shared" si="9"/>
        <v>4</v>
      </c>
      <c r="Y121" s="41" t="str">
        <f t="shared" si="12"/>
        <v/>
      </c>
      <c r="Z121" s="62"/>
    </row>
    <row r="122" spans="1:26" ht="18" customHeight="1">
      <c r="A122" s="70" t="s">
        <v>774</v>
      </c>
      <c r="B122" s="53" t="s">
        <v>775</v>
      </c>
      <c r="C122" s="60"/>
      <c r="D122" s="65" t="s">
        <v>776</v>
      </c>
      <c r="E122" s="56">
        <v>3</v>
      </c>
      <c r="F122" s="56">
        <v>2</v>
      </c>
      <c r="G122" s="56">
        <v>4</v>
      </c>
      <c r="H122" s="56">
        <f t="shared" si="13"/>
        <v>16</v>
      </c>
      <c r="I122" s="56" t="s">
        <v>662</v>
      </c>
      <c r="J122" s="57" t="s">
        <v>777</v>
      </c>
      <c r="K122" s="57" t="s">
        <v>778</v>
      </c>
      <c r="L122" s="56">
        <v>4</v>
      </c>
      <c r="M122" s="56">
        <v>95</v>
      </c>
      <c r="N122" s="56">
        <v>9</v>
      </c>
      <c r="O122" s="58" t="s">
        <v>779</v>
      </c>
      <c r="P122" s="59" t="s">
        <v>780</v>
      </c>
      <c r="Q122" s="60" t="s">
        <v>183</v>
      </c>
      <c r="R122" s="60"/>
      <c r="S122" s="61" t="s">
        <v>50</v>
      </c>
      <c r="T122" s="40" t="s">
        <v>51</v>
      </c>
      <c r="U122" s="57" t="s">
        <v>777</v>
      </c>
      <c r="V122" s="57" t="s">
        <v>778</v>
      </c>
      <c r="W122" s="62"/>
      <c r="X122" s="41">
        <f t="shared" si="9"/>
        <v>4</v>
      </c>
      <c r="Y122" s="41" t="str">
        <f t="shared" si="12"/>
        <v/>
      </c>
      <c r="Z122" s="62"/>
    </row>
    <row r="123" spans="1:26" ht="18" customHeight="1">
      <c r="A123" s="70" t="s">
        <v>781</v>
      </c>
      <c r="B123" s="53" t="s">
        <v>782</v>
      </c>
      <c r="C123" s="72" t="s">
        <v>783</v>
      </c>
      <c r="D123" s="65" t="s">
        <v>754</v>
      </c>
      <c r="E123" s="56">
        <v>12</v>
      </c>
      <c r="F123" s="56">
        <v>8</v>
      </c>
      <c r="G123" s="56">
        <v>16</v>
      </c>
      <c r="H123" s="56">
        <f t="shared" si="13"/>
        <v>4</v>
      </c>
      <c r="I123" s="56" t="s">
        <v>59</v>
      </c>
      <c r="J123" s="74" t="s">
        <v>784</v>
      </c>
      <c r="K123" s="74" t="s">
        <v>785</v>
      </c>
      <c r="L123" s="56">
        <v>21</v>
      </c>
      <c r="M123" s="56">
        <v>235</v>
      </c>
      <c r="N123" s="56">
        <v>95</v>
      </c>
      <c r="O123" s="58" t="s">
        <v>786</v>
      </c>
      <c r="P123" s="59" t="s">
        <v>787</v>
      </c>
      <c r="Q123" s="60" t="s">
        <v>341</v>
      </c>
      <c r="R123" s="60" t="s">
        <v>680</v>
      </c>
      <c r="S123" s="61" t="s">
        <v>50</v>
      </c>
      <c r="T123" s="40" t="s">
        <v>51</v>
      </c>
      <c r="U123" s="57" t="s">
        <v>788</v>
      </c>
      <c r="V123" s="109">
        <v>44299</v>
      </c>
      <c r="W123" s="62"/>
      <c r="X123" s="41">
        <f t="shared" si="9"/>
        <v>16</v>
      </c>
      <c r="Y123" s="41" t="str">
        <f t="shared" si="12"/>
        <v/>
      </c>
      <c r="Z123" s="62"/>
    </row>
    <row r="124" spans="1:26" ht="18" customHeight="1">
      <c r="A124" s="70" t="s">
        <v>789</v>
      </c>
      <c r="B124" s="53" t="s">
        <v>790</v>
      </c>
      <c r="C124" s="72" t="s">
        <v>791</v>
      </c>
      <c r="D124" s="65"/>
      <c r="E124" s="56">
        <v>3.5</v>
      </c>
      <c r="F124" s="56">
        <v>3</v>
      </c>
      <c r="G124" s="56">
        <v>4</v>
      </c>
      <c r="H124" s="56">
        <f t="shared" si="13"/>
        <v>4</v>
      </c>
      <c r="I124" s="56" t="s">
        <v>59</v>
      </c>
      <c r="J124" s="57" t="s">
        <v>792</v>
      </c>
      <c r="K124" s="57" t="s">
        <v>793</v>
      </c>
      <c r="L124" s="56">
        <v>2</v>
      </c>
      <c r="M124" s="56">
        <v>20</v>
      </c>
      <c r="N124" s="56">
        <v>1</v>
      </c>
      <c r="O124" s="58" t="s">
        <v>794</v>
      </c>
      <c r="P124" s="59" t="s">
        <v>795</v>
      </c>
      <c r="Q124" s="60" t="s">
        <v>183</v>
      </c>
      <c r="R124" s="60"/>
      <c r="S124" s="61" t="s">
        <v>50</v>
      </c>
      <c r="T124" s="40" t="s">
        <v>51</v>
      </c>
      <c r="U124" s="57" t="s">
        <v>792</v>
      </c>
      <c r="V124" s="57" t="s">
        <v>793</v>
      </c>
      <c r="W124" s="62"/>
      <c r="X124" s="41">
        <f t="shared" si="9"/>
        <v>4</v>
      </c>
      <c r="Y124" s="41" t="str">
        <f t="shared" si="12"/>
        <v/>
      </c>
      <c r="Z124" s="62"/>
    </row>
    <row r="125" spans="1:26" ht="18" customHeight="1">
      <c r="A125" s="70" t="s">
        <v>796</v>
      </c>
      <c r="B125" s="53" t="s">
        <v>797</v>
      </c>
      <c r="C125" s="72" t="s">
        <v>798</v>
      </c>
      <c r="D125" s="65" t="s">
        <v>789</v>
      </c>
      <c r="E125" s="56">
        <v>1.5</v>
      </c>
      <c r="F125" s="56">
        <v>3</v>
      </c>
      <c r="G125" s="56">
        <v>4</v>
      </c>
      <c r="H125" s="56">
        <f t="shared" si="13"/>
        <v>16</v>
      </c>
      <c r="I125" s="56" t="s">
        <v>59</v>
      </c>
      <c r="J125" s="57" t="s">
        <v>792</v>
      </c>
      <c r="K125" s="57" t="s">
        <v>793</v>
      </c>
      <c r="L125" s="56">
        <v>2</v>
      </c>
      <c r="M125" s="56">
        <v>20</v>
      </c>
      <c r="N125" s="56">
        <v>1</v>
      </c>
      <c r="O125" s="58" t="s">
        <v>799</v>
      </c>
      <c r="P125" s="59" t="s">
        <v>795</v>
      </c>
      <c r="Q125" s="60" t="s">
        <v>341</v>
      </c>
      <c r="R125" s="60" t="s">
        <v>680</v>
      </c>
      <c r="S125" s="61" t="s">
        <v>50</v>
      </c>
      <c r="T125" s="40" t="s">
        <v>51</v>
      </c>
      <c r="U125" s="57" t="s">
        <v>792</v>
      </c>
      <c r="V125" s="57" t="s">
        <v>793</v>
      </c>
      <c r="W125" s="62"/>
      <c r="X125" s="41">
        <f t="shared" si="9"/>
        <v>4</v>
      </c>
      <c r="Y125" s="41" t="str">
        <f t="shared" si="12"/>
        <v/>
      </c>
      <c r="Z125" s="62"/>
    </row>
    <row r="126" spans="1:26" ht="25.5" customHeight="1">
      <c r="A126" s="70" t="s">
        <v>800</v>
      </c>
      <c r="B126" s="53" t="s">
        <v>801</v>
      </c>
      <c r="C126" s="72" t="s">
        <v>802</v>
      </c>
      <c r="D126" s="65" t="s">
        <v>157</v>
      </c>
      <c r="E126" s="56">
        <v>6</v>
      </c>
      <c r="F126" s="56">
        <v>8</v>
      </c>
      <c r="G126" s="56">
        <v>16</v>
      </c>
      <c r="H126" s="56">
        <f t="shared" si="13"/>
        <v>16</v>
      </c>
      <c r="I126" s="56" t="s">
        <v>59</v>
      </c>
      <c r="J126" s="57" t="s">
        <v>803</v>
      </c>
      <c r="K126" s="57" t="s">
        <v>180</v>
      </c>
      <c r="L126" s="56">
        <v>6</v>
      </c>
      <c r="M126" s="56">
        <v>40</v>
      </c>
      <c r="N126" s="56">
        <v>0</v>
      </c>
      <c r="O126" s="58" t="s">
        <v>804</v>
      </c>
      <c r="P126" s="59" t="s">
        <v>805</v>
      </c>
      <c r="Q126" s="60" t="s">
        <v>183</v>
      </c>
      <c r="R126" s="60"/>
      <c r="S126" s="61" t="s">
        <v>50</v>
      </c>
      <c r="T126" s="40" t="s">
        <v>51</v>
      </c>
      <c r="U126" s="57" t="s">
        <v>803</v>
      </c>
      <c r="V126" s="57" t="s">
        <v>180</v>
      </c>
      <c r="W126" s="62"/>
      <c r="X126" s="41">
        <f t="shared" si="9"/>
        <v>16</v>
      </c>
      <c r="Y126" s="41" t="str">
        <f t="shared" si="12"/>
        <v/>
      </c>
      <c r="Z126" s="62"/>
    </row>
    <row r="127" spans="1:26" ht="27.75" customHeight="1">
      <c r="A127" s="70" t="s">
        <v>806</v>
      </c>
      <c r="B127" s="53" t="s">
        <v>807</v>
      </c>
      <c r="C127" s="60"/>
      <c r="D127" s="65" t="s">
        <v>185</v>
      </c>
      <c r="E127" s="56">
        <v>16</v>
      </c>
      <c r="F127" s="56">
        <v>16</v>
      </c>
      <c r="G127" s="56">
        <v>16</v>
      </c>
      <c r="H127" s="56">
        <f t="shared" si="13"/>
        <v>32</v>
      </c>
      <c r="I127" s="56" t="s">
        <v>226</v>
      </c>
      <c r="J127" s="57" t="s">
        <v>808</v>
      </c>
      <c r="K127" s="57" t="s">
        <v>809</v>
      </c>
      <c r="L127" s="56">
        <v>14</v>
      </c>
      <c r="M127" s="56">
        <v>117</v>
      </c>
      <c r="N127" s="56">
        <v>25</v>
      </c>
      <c r="O127" s="58" t="s">
        <v>810</v>
      </c>
      <c r="P127" s="59" t="s">
        <v>811</v>
      </c>
      <c r="Q127" s="60" t="s">
        <v>341</v>
      </c>
      <c r="R127" s="60"/>
      <c r="S127" s="61" t="s">
        <v>50</v>
      </c>
      <c r="T127" s="40" t="s">
        <v>51</v>
      </c>
      <c r="U127" s="57" t="s">
        <v>808</v>
      </c>
      <c r="V127" s="57" t="s">
        <v>809</v>
      </c>
      <c r="W127" s="62"/>
      <c r="X127" s="41">
        <f t="shared" si="9"/>
        <v>16</v>
      </c>
      <c r="Y127" s="41" t="str">
        <f t="shared" si="12"/>
        <v/>
      </c>
      <c r="Z127" s="62"/>
    </row>
    <row r="128" spans="1:26" ht="27" customHeight="1">
      <c r="A128" s="70" t="s">
        <v>812</v>
      </c>
      <c r="B128" s="53" t="s">
        <v>813</v>
      </c>
      <c r="C128" s="72" t="s">
        <v>814</v>
      </c>
      <c r="D128" s="65" t="s">
        <v>815</v>
      </c>
      <c r="E128" s="56">
        <v>24</v>
      </c>
      <c r="F128" s="56">
        <v>24</v>
      </c>
      <c r="G128" s="56">
        <v>32</v>
      </c>
      <c r="H128" s="56">
        <f t="shared" si="13"/>
        <v>8</v>
      </c>
      <c r="I128" s="104" t="s">
        <v>606</v>
      </c>
      <c r="J128" s="57" t="s">
        <v>816</v>
      </c>
      <c r="K128" s="57" t="s">
        <v>817</v>
      </c>
      <c r="L128" s="56">
        <v>14</v>
      </c>
      <c r="M128" s="56">
        <v>229</v>
      </c>
      <c r="N128" s="56">
        <v>71</v>
      </c>
      <c r="O128" s="58" t="s">
        <v>818</v>
      </c>
      <c r="P128" s="59" t="s">
        <v>819</v>
      </c>
      <c r="Q128" s="60" t="s">
        <v>56</v>
      </c>
      <c r="R128" s="60" t="s">
        <v>820</v>
      </c>
      <c r="S128" s="69" t="s">
        <v>50</v>
      </c>
      <c r="T128" s="40" t="s">
        <v>51</v>
      </c>
      <c r="U128" s="57"/>
      <c r="V128" s="57"/>
      <c r="W128" s="62"/>
      <c r="X128" s="41">
        <f t="shared" si="9"/>
        <v>32</v>
      </c>
      <c r="Y128" s="41" t="str">
        <f t="shared" si="12"/>
        <v/>
      </c>
      <c r="Z128" s="62"/>
    </row>
    <row r="129" spans="1:26" ht="40.5" customHeight="1">
      <c r="A129" s="70" t="s">
        <v>821</v>
      </c>
      <c r="B129" s="53" t="s">
        <v>822</v>
      </c>
      <c r="C129" s="72" t="s">
        <v>823</v>
      </c>
      <c r="D129" s="65" t="s">
        <v>824</v>
      </c>
      <c r="E129" s="56">
        <v>6</v>
      </c>
      <c r="F129" s="56"/>
      <c r="G129" s="56">
        <v>8</v>
      </c>
      <c r="H129" s="111">
        <v>6</v>
      </c>
      <c r="I129" s="104" t="s">
        <v>253</v>
      </c>
      <c r="J129" s="57" t="s">
        <v>825</v>
      </c>
      <c r="K129" s="57" t="s">
        <v>825</v>
      </c>
      <c r="L129" s="57">
        <v>4</v>
      </c>
      <c r="M129" s="56">
        <v>49</v>
      </c>
      <c r="N129" s="56">
        <v>5</v>
      </c>
      <c r="O129" s="58" t="s">
        <v>826</v>
      </c>
      <c r="P129" s="59" t="s">
        <v>827</v>
      </c>
      <c r="Q129" s="60" t="s">
        <v>56</v>
      </c>
      <c r="R129" s="60"/>
      <c r="S129" s="69" t="s">
        <v>50</v>
      </c>
      <c r="T129" s="40" t="s">
        <v>51</v>
      </c>
      <c r="U129" s="57"/>
      <c r="V129" s="57"/>
      <c r="W129" s="62"/>
      <c r="X129" s="41">
        <f t="shared" si="9"/>
        <v>8</v>
      </c>
      <c r="Y129" s="41" t="str">
        <f t="shared" si="12"/>
        <v/>
      </c>
      <c r="Z129" s="63"/>
    </row>
    <row r="130" spans="1:26" ht="41.25" customHeight="1">
      <c r="A130" s="70" t="s">
        <v>828</v>
      </c>
      <c r="B130" s="53" t="s">
        <v>829</v>
      </c>
      <c r="C130" s="73" t="s">
        <v>830</v>
      </c>
      <c r="D130" s="65"/>
      <c r="E130" s="56">
        <v>1.5</v>
      </c>
      <c r="F130" s="56"/>
      <c r="G130" s="56"/>
      <c r="H130" s="56">
        <v>1.5</v>
      </c>
      <c r="I130" s="56" t="s">
        <v>59</v>
      </c>
      <c r="J130" s="57" t="s">
        <v>831</v>
      </c>
      <c r="K130" s="57" t="s">
        <v>832</v>
      </c>
      <c r="L130" s="57">
        <v>0.5</v>
      </c>
      <c r="M130" s="56">
        <v>14</v>
      </c>
      <c r="N130" s="56">
        <v>0</v>
      </c>
      <c r="O130" s="66" t="s">
        <v>833</v>
      </c>
      <c r="P130" s="59" t="s">
        <v>834</v>
      </c>
      <c r="Q130" s="60" t="s">
        <v>341</v>
      </c>
      <c r="R130" s="60" t="s">
        <v>835</v>
      </c>
      <c r="S130" s="69" t="s">
        <v>50</v>
      </c>
      <c r="T130" s="40" t="s">
        <v>51</v>
      </c>
      <c r="U130" s="57"/>
      <c r="V130" s="57"/>
      <c r="W130" s="62"/>
      <c r="X130" s="41">
        <f t="shared" ref="X130:X144" si="14">IF(ISNUMBER(L130),H130,0)</f>
        <v>1.5</v>
      </c>
      <c r="Y130" s="41" t="str">
        <f>IF(L130&gt;2*H130,TRUE,"")</f>
        <v/>
      </c>
      <c r="Z130" s="63"/>
    </row>
    <row r="131" spans="1:26" ht="27.75" customHeight="1">
      <c r="A131" s="70" t="s">
        <v>836</v>
      </c>
      <c r="B131" s="53" t="s">
        <v>837</v>
      </c>
      <c r="C131" s="72" t="s">
        <v>838</v>
      </c>
      <c r="D131" s="65"/>
      <c r="E131" s="56">
        <v>12</v>
      </c>
      <c r="F131" s="56"/>
      <c r="G131" s="56"/>
      <c r="H131" s="56">
        <v>12</v>
      </c>
      <c r="I131" s="56" t="s">
        <v>606</v>
      </c>
      <c r="J131" s="100" t="s">
        <v>839</v>
      </c>
      <c r="K131" s="100" t="s">
        <v>840</v>
      </c>
      <c r="L131" s="57">
        <v>31</v>
      </c>
      <c r="M131" s="56">
        <v>268</v>
      </c>
      <c r="N131" s="56">
        <v>102</v>
      </c>
      <c r="O131" s="66" t="s">
        <v>841</v>
      </c>
      <c r="P131" s="59" t="s">
        <v>842</v>
      </c>
      <c r="Q131" s="68" t="s">
        <v>271</v>
      </c>
      <c r="R131" s="60"/>
      <c r="S131" s="69" t="s">
        <v>50</v>
      </c>
      <c r="T131" s="79" t="s">
        <v>51</v>
      </c>
      <c r="U131" s="57"/>
      <c r="V131" s="57"/>
      <c r="W131" s="62"/>
      <c r="X131" s="41">
        <f t="shared" si="14"/>
        <v>12</v>
      </c>
      <c r="Y131" s="62"/>
      <c r="Z131" s="63"/>
    </row>
    <row r="132" spans="1:26" ht="31.5" customHeight="1">
      <c r="A132" s="70" t="s">
        <v>843</v>
      </c>
      <c r="B132" s="53" t="s">
        <v>844</v>
      </c>
      <c r="C132" s="73" t="s">
        <v>845</v>
      </c>
      <c r="D132" s="65" t="s">
        <v>836</v>
      </c>
      <c r="E132" s="56">
        <v>8</v>
      </c>
      <c r="F132" s="56"/>
      <c r="G132" s="56"/>
      <c r="H132" s="56">
        <v>8</v>
      </c>
      <c r="I132" s="56" t="s">
        <v>606</v>
      </c>
      <c r="J132" s="100" t="s">
        <v>839</v>
      </c>
      <c r="K132" s="100" t="s">
        <v>840</v>
      </c>
      <c r="L132" s="57">
        <v>0</v>
      </c>
      <c r="M132" s="56"/>
      <c r="N132" s="56"/>
      <c r="O132" s="66" t="s">
        <v>846</v>
      </c>
      <c r="P132" s="59" t="s">
        <v>842</v>
      </c>
      <c r="Q132" s="68" t="s">
        <v>271</v>
      </c>
      <c r="R132" s="60" t="s">
        <v>847</v>
      </c>
      <c r="S132" s="69" t="s">
        <v>50</v>
      </c>
      <c r="T132" s="79" t="s">
        <v>51</v>
      </c>
      <c r="U132" s="57"/>
      <c r="V132" s="57"/>
      <c r="W132" s="62"/>
      <c r="X132" s="41">
        <f t="shared" si="14"/>
        <v>8</v>
      </c>
      <c r="Y132" s="62"/>
      <c r="Z132" s="63"/>
    </row>
    <row r="133" spans="1:26" ht="20.25" customHeight="1">
      <c r="A133" s="70" t="s">
        <v>848</v>
      </c>
      <c r="B133" s="53" t="s">
        <v>849</v>
      </c>
      <c r="C133" s="72" t="s">
        <v>850</v>
      </c>
      <c r="D133" s="65"/>
      <c r="E133" s="56">
        <v>3</v>
      </c>
      <c r="F133" s="56"/>
      <c r="G133" s="56"/>
      <c r="H133" s="56">
        <v>3</v>
      </c>
      <c r="I133" s="104" t="s">
        <v>75</v>
      </c>
      <c r="J133" s="100" t="s">
        <v>851</v>
      </c>
      <c r="K133" s="100" t="s">
        <v>852</v>
      </c>
      <c r="L133" s="57">
        <v>3</v>
      </c>
      <c r="M133" s="56">
        <v>111</v>
      </c>
      <c r="N133" s="56">
        <v>18</v>
      </c>
      <c r="O133" s="112" t="s">
        <v>853</v>
      </c>
      <c r="P133" s="59" t="s">
        <v>854</v>
      </c>
      <c r="Q133" s="68" t="s">
        <v>271</v>
      </c>
      <c r="R133" s="60"/>
      <c r="S133" s="69" t="s">
        <v>50</v>
      </c>
      <c r="T133" s="79" t="s">
        <v>51</v>
      </c>
      <c r="U133" s="57"/>
      <c r="V133" s="57"/>
      <c r="W133" s="62"/>
      <c r="X133" s="41">
        <f t="shared" si="14"/>
        <v>3</v>
      </c>
      <c r="Y133" s="62"/>
      <c r="Z133" s="63"/>
    </row>
    <row r="134" spans="1:26" ht="31.5" customHeight="1">
      <c r="A134" s="70" t="s">
        <v>855</v>
      </c>
      <c r="B134" s="53" t="s">
        <v>856</v>
      </c>
      <c r="C134" s="72" t="s">
        <v>857</v>
      </c>
      <c r="D134" s="65" t="s">
        <v>848</v>
      </c>
      <c r="E134" s="56">
        <v>4</v>
      </c>
      <c r="F134" s="56"/>
      <c r="G134" s="56"/>
      <c r="H134" s="56">
        <v>4</v>
      </c>
      <c r="I134" s="104" t="s">
        <v>75</v>
      </c>
      <c r="J134" s="100" t="s">
        <v>858</v>
      </c>
      <c r="K134" s="57" t="s">
        <v>858</v>
      </c>
      <c r="L134" s="57">
        <v>1</v>
      </c>
      <c r="M134" s="56">
        <v>10</v>
      </c>
      <c r="N134" s="56">
        <v>4</v>
      </c>
      <c r="O134" s="112" t="s">
        <v>859</v>
      </c>
      <c r="P134" s="59" t="s">
        <v>860</v>
      </c>
      <c r="Q134" s="68" t="s">
        <v>271</v>
      </c>
      <c r="R134" s="60"/>
      <c r="S134" s="69" t="s">
        <v>50</v>
      </c>
      <c r="T134" s="79" t="s">
        <v>51</v>
      </c>
      <c r="U134" s="57"/>
      <c r="V134" s="57"/>
      <c r="W134" s="62"/>
      <c r="X134" s="41">
        <f t="shared" si="14"/>
        <v>4</v>
      </c>
      <c r="Y134" s="62"/>
      <c r="Z134" s="63"/>
    </row>
    <row r="135" spans="1:26" ht="20.25" customHeight="1">
      <c r="A135" s="70" t="s">
        <v>861</v>
      </c>
      <c r="B135" s="53" t="s">
        <v>862</v>
      </c>
      <c r="C135" s="72" t="s">
        <v>863</v>
      </c>
      <c r="D135" s="65"/>
      <c r="E135" s="56">
        <v>3</v>
      </c>
      <c r="F135" s="56"/>
      <c r="G135" s="56"/>
      <c r="H135" s="56">
        <v>3</v>
      </c>
      <c r="I135" s="104" t="s">
        <v>75</v>
      </c>
      <c r="J135" s="100" t="s">
        <v>864</v>
      </c>
      <c r="K135" s="100" t="s">
        <v>865</v>
      </c>
      <c r="L135" s="57">
        <v>3.5</v>
      </c>
      <c r="M135" s="56">
        <v>100</v>
      </c>
      <c r="N135" s="56">
        <v>4</v>
      </c>
      <c r="O135" s="112" t="s">
        <v>866</v>
      </c>
      <c r="P135" s="59" t="s">
        <v>867</v>
      </c>
      <c r="Q135" s="68" t="s">
        <v>271</v>
      </c>
      <c r="R135" s="60"/>
      <c r="S135" s="69" t="s">
        <v>50</v>
      </c>
      <c r="T135" s="79" t="s">
        <v>51</v>
      </c>
      <c r="U135" s="57"/>
      <c r="V135" s="57"/>
      <c r="W135" s="62"/>
      <c r="X135" s="41">
        <f t="shared" si="14"/>
        <v>3</v>
      </c>
      <c r="Y135" s="62"/>
      <c r="Z135" s="63"/>
    </row>
    <row r="136" spans="1:26" ht="31.5" customHeight="1">
      <c r="A136" s="70" t="s">
        <v>868</v>
      </c>
      <c r="B136" s="53" t="s">
        <v>869</v>
      </c>
      <c r="C136" s="72" t="s">
        <v>870</v>
      </c>
      <c r="D136" s="65" t="s">
        <v>871</v>
      </c>
      <c r="E136" s="56">
        <v>3</v>
      </c>
      <c r="F136" s="56"/>
      <c r="G136" s="56"/>
      <c r="H136" s="56">
        <v>3</v>
      </c>
      <c r="I136" s="104" t="s">
        <v>75</v>
      </c>
      <c r="J136" s="100" t="s">
        <v>872</v>
      </c>
      <c r="K136" s="100" t="s">
        <v>872</v>
      </c>
      <c r="L136" s="57">
        <v>1</v>
      </c>
      <c r="M136" s="56">
        <v>1</v>
      </c>
      <c r="N136" s="56">
        <v>0</v>
      </c>
      <c r="O136" s="112" t="s">
        <v>873</v>
      </c>
      <c r="P136" s="59" t="s">
        <v>874</v>
      </c>
      <c r="Q136" s="68" t="s">
        <v>271</v>
      </c>
      <c r="R136" s="60"/>
      <c r="S136" s="69" t="s">
        <v>50</v>
      </c>
      <c r="T136" s="79" t="s">
        <v>51</v>
      </c>
      <c r="U136" s="57"/>
      <c r="V136" s="57"/>
      <c r="W136" s="62"/>
      <c r="X136" s="41">
        <f t="shared" si="14"/>
        <v>3</v>
      </c>
      <c r="Y136" s="62"/>
      <c r="Z136" s="63"/>
    </row>
    <row r="137" spans="1:26" ht="18" customHeight="1">
      <c r="A137" s="95" t="s">
        <v>875</v>
      </c>
      <c r="B137" s="43" t="s">
        <v>876</v>
      </c>
      <c r="C137" s="103" t="s">
        <v>877</v>
      </c>
      <c r="D137" s="96"/>
      <c r="E137" s="97"/>
      <c r="F137" s="97"/>
      <c r="G137" s="97"/>
      <c r="H137" s="97">
        <f t="shared" ref="H137:H138" si="15">G137</f>
        <v>0</v>
      </c>
      <c r="I137" s="97"/>
      <c r="J137" s="98"/>
      <c r="K137" s="98"/>
      <c r="L137" s="97"/>
      <c r="M137" s="97"/>
      <c r="N137" s="97"/>
      <c r="O137" s="49" t="s">
        <v>878</v>
      </c>
      <c r="P137" s="44"/>
      <c r="Q137" s="44" t="s">
        <v>56</v>
      </c>
      <c r="R137" s="44"/>
      <c r="S137" s="61" t="s">
        <v>879</v>
      </c>
      <c r="T137" s="40" t="s">
        <v>51</v>
      </c>
      <c r="U137" s="98"/>
      <c r="V137" s="98"/>
      <c r="W137" s="51"/>
      <c r="X137" s="41">
        <f t="shared" si="14"/>
        <v>0</v>
      </c>
      <c r="Y137" s="41" t="str">
        <f t="shared" ref="Y137:Y144" si="16">IF(L137&gt;2*H137,TRUE,"")</f>
        <v/>
      </c>
      <c r="Z137" s="99"/>
    </row>
    <row r="138" spans="1:26" ht="18" customHeight="1">
      <c r="A138" s="70" t="s">
        <v>880</v>
      </c>
      <c r="B138" s="53" t="s">
        <v>881</v>
      </c>
      <c r="C138" s="72" t="s">
        <v>882</v>
      </c>
      <c r="D138" s="65"/>
      <c r="E138" s="56">
        <v>4</v>
      </c>
      <c r="F138" s="56">
        <v>4</v>
      </c>
      <c r="G138" s="56">
        <v>8</v>
      </c>
      <c r="H138" s="56">
        <f t="shared" si="15"/>
        <v>8</v>
      </c>
      <c r="I138" s="56" t="s">
        <v>75</v>
      </c>
      <c r="J138" s="57" t="s">
        <v>883</v>
      </c>
      <c r="K138" s="57" t="s">
        <v>883</v>
      </c>
      <c r="L138" s="56">
        <v>6</v>
      </c>
      <c r="M138" s="56">
        <v>158</v>
      </c>
      <c r="N138" s="56">
        <v>3</v>
      </c>
      <c r="O138" s="58" t="s">
        <v>884</v>
      </c>
      <c r="P138" s="59" t="s">
        <v>885</v>
      </c>
      <c r="Q138" s="60" t="s">
        <v>341</v>
      </c>
      <c r="R138" s="60" t="s">
        <v>886</v>
      </c>
      <c r="S138" s="61" t="s">
        <v>879</v>
      </c>
      <c r="T138" s="40" t="s">
        <v>51</v>
      </c>
      <c r="U138" s="57" t="s">
        <v>883</v>
      </c>
      <c r="V138" s="57" t="s">
        <v>883</v>
      </c>
      <c r="W138" s="62"/>
      <c r="X138" s="41">
        <f t="shared" si="14"/>
        <v>8</v>
      </c>
      <c r="Y138" s="41" t="str">
        <f t="shared" si="16"/>
        <v/>
      </c>
      <c r="Z138" s="62"/>
    </row>
    <row r="139" spans="1:26" ht="26.25" customHeight="1">
      <c r="A139" s="113" t="s">
        <v>887</v>
      </c>
      <c r="B139" s="114" t="s">
        <v>888</v>
      </c>
      <c r="C139" s="115" t="s">
        <v>889</v>
      </c>
      <c r="D139" s="116" t="s">
        <v>890</v>
      </c>
      <c r="E139" s="117">
        <v>4</v>
      </c>
      <c r="F139" s="117">
        <v>4</v>
      </c>
      <c r="G139" s="117">
        <v>8</v>
      </c>
      <c r="H139" s="117"/>
      <c r="I139" s="118"/>
      <c r="J139" s="119"/>
      <c r="K139" s="119"/>
      <c r="L139" s="117"/>
      <c r="M139" s="117"/>
      <c r="N139" s="117"/>
      <c r="O139" s="120" t="s">
        <v>891</v>
      </c>
      <c r="P139" s="121"/>
      <c r="Q139" s="121" t="s">
        <v>56</v>
      </c>
      <c r="R139" s="60" t="s">
        <v>892</v>
      </c>
      <c r="S139" s="61" t="s">
        <v>879</v>
      </c>
      <c r="T139" s="40" t="s">
        <v>51</v>
      </c>
      <c r="U139" s="119"/>
      <c r="V139" s="119"/>
      <c r="W139" s="122"/>
      <c r="X139" s="41">
        <f t="shared" si="14"/>
        <v>0</v>
      </c>
      <c r="Y139" s="41" t="str">
        <f t="shared" si="16"/>
        <v/>
      </c>
      <c r="Z139" s="122"/>
    </row>
    <row r="140" spans="1:26" ht="18" customHeight="1">
      <c r="A140" s="70" t="s">
        <v>893</v>
      </c>
      <c r="B140" s="53" t="s">
        <v>894</v>
      </c>
      <c r="C140" s="60" t="s">
        <v>895</v>
      </c>
      <c r="D140" s="65" t="s">
        <v>896</v>
      </c>
      <c r="E140" s="56">
        <v>2</v>
      </c>
      <c r="F140" s="56">
        <v>2</v>
      </c>
      <c r="G140" s="56">
        <v>4</v>
      </c>
      <c r="H140" s="56">
        <v>4</v>
      </c>
      <c r="I140" s="104" t="s">
        <v>75</v>
      </c>
      <c r="J140" s="57" t="s">
        <v>897</v>
      </c>
      <c r="K140" s="57" t="s">
        <v>898</v>
      </c>
      <c r="L140" s="56">
        <v>3</v>
      </c>
      <c r="M140" s="56">
        <f t="shared" ref="M140:M141" si="17">2036/3</f>
        <v>678.66666666666663</v>
      </c>
      <c r="N140" s="56">
        <f t="shared" ref="N140:N141" si="18">44/2</f>
        <v>22</v>
      </c>
      <c r="O140" s="58" t="s">
        <v>899</v>
      </c>
      <c r="P140" s="59" t="s">
        <v>900</v>
      </c>
      <c r="Q140" s="60" t="s">
        <v>56</v>
      </c>
      <c r="R140" s="59" t="s">
        <v>900</v>
      </c>
      <c r="S140" s="69" t="s">
        <v>879</v>
      </c>
      <c r="T140" s="40" t="s">
        <v>51</v>
      </c>
      <c r="U140" s="57" t="s">
        <v>897</v>
      </c>
      <c r="V140" s="109">
        <v>44534</v>
      </c>
      <c r="W140" s="62"/>
      <c r="X140" s="41">
        <f t="shared" si="14"/>
        <v>4</v>
      </c>
      <c r="Y140" s="41" t="str">
        <f t="shared" si="16"/>
        <v/>
      </c>
      <c r="Z140" s="62"/>
    </row>
    <row r="141" spans="1:26" ht="29.25" customHeight="1">
      <c r="A141" s="70" t="s">
        <v>901</v>
      </c>
      <c r="B141" s="53" t="s">
        <v>902</v>
      </c>
      <c r="C141" s="72" t="s">
        <v>903</v>
      </c>
      <c r="D141" s="65" t="s">
        <v>904</v>
      </c>
      <c r="E141" s="56">
        <v>22</v>
      </c>
      <c r="F141" s="56">
        <v>24</v>
      </c>
      <c r="G141" s="56">
        <v>32</v>
      </c>
      <c r="H141" s="56">
        <v>32</v>
      </c>
      <c r="I141" s="104" t="s">
        <v>75</v>
      </c>
      <c r="J141" s="57" t="s">
        <v>905</v>
      </c>
      <c r="K141" s="57" t="s">
        <v>898</v>
      </c>
      <c r="L141" s="56">
        <v>44</v>
      </c>
      <c r="M141" s="56">
        <f t="shared" si="17"/>
        <v>678.66666666666663</v>
      </c>
      <c r="N141" s="56">
        <f t="shared" si="18"/>
        <v>22</v>
      </c>
      <c r="O141" s="58" t="s">
        <v>906</v>
      </c>
      <c r="P141" s="59" t="s">
        <v>900</v>
      </c>
      <c r="Q141" s="60" t="s">
        <v>56</v>
      </c>
      <c r="R141" s="59" t="s">
        <v>900</v>
      </c>
      <c r="S141" s="69" t="s">
        <v>879</v>
      </c>
      <c r="T141" s="40" t="s">
        <v>51</v>
      </c>
      <c r="U141" s="57"/>
      <c r="V141" s="57"/>
      <c r="W141" s="62"/>
      <c r="X141" s="41">
        <f t="shared" si="14"/>
        <v>32</v>
      </c>
      <c r="Y141" s="41" t="str">
        <f t="shared" si="16"/>
        <v/>
      </c>
      <c r="Z141" s="62"/>
    </row>
    <row r="142" spans="1:26" ht="16.5" customHeight="1">
      <c r="A142" s="95" t="s">
        <v>907</v>
      </c>
      <c r="B142" s="43" t="s">
        <v>908</v>
      </c>
      <c r="C142" s="103" t="s">
        <v>909</v>
      </c>
      <c r="D142" s="96"/>
      <c r="E142" s="97"/>
      <c r="F142" s="97"/>
      <c r="G142" s="97"/>
      <c r="H142" s="97"/>
      <c r="I142" s="97"/>
      <c r="J142" s="98"/>
      <c r="K142" s="98"/>
      <c r="L142" s="97"/>
      <c r="M142" s="97"/>
      <c r="N142" s="97"/>
      <c r="O142" s="49" t="s">
        <v>910</v>
      </c>
      <c r="P142" s="44"/>
      <c r="Q142" s="44" t="s">
        <v>183</v>
      </c>
      <c r="R142" s="44"/>
      <c r="S142" s="61" t="s">
        <v>879</v>
      </c>
      <c r="T142" s="40" t="s">
        <v>51</v>
      </c>
      <c r="U142" s="98"/>
      <c r="V142" s="98"/>
      <c r="W142" s="51"/>
      <c r="X142" s="41">
        <f t="shared" si="14"/>
        <v>0</v>
      </c>
      <c r="Y142" s="41" t="str">
        <f t="shared" si="16"/>
        <v/>
      </c>
      <c r="Z142" s="51"/>
    </row>
    <row r="143" spans="1:26" ht="18" customHeight="1">
      <c r="A143" s="70" t="s">
        <v>911</v>
      </c>
      <c r="B143" s="53" t="s">
        <v>912</v>
      </c>
      <c r="C143" s="60"/>
      <c r="D143" s="65"/>
      <c r="E143" s="56">
        <v>3.5</v>
      </c>
      <c r="F143" s="56">
        <v>4</v>
      </c>
      <c r="G143" s="56">
        <v>4</v>
      </c>
      <c r="H143" s="56">
        <v>4</v>
      </c>
      <c r="I143" s="56" t="s">
        <v>226</v>
      </c>
      <c r="J143" s="57" t="s">
        <v>913</v>
      </c>
      <c r="K143" s="57" t="s">
        <v>914</v>
      </c>
      <c r="L143" s="56">
        <v>4</v>
      </c>
      <c r="M143" s="56">
        <v>128</v>
      </c>
      <c r="N143" s="56">
        <v>28</v>
      </c>
      <c r="O143" s="66" t="s">
        <v>915</v>
      </c>
      <c r="P143" s="59" t="s">
        <v>916</v>
      </c>
      <c r="Q143" s="60" t="s">
        <v>80</v>
      </c>
      <c r="R143" s="60" t="s">
        <v>621</v>
      </c>
      <c r="S143" s="61" t="s">
        <v>879</v>
      </c>
      <c r="T143" s="40" t="s">
        <v>51</v>
      </c>
      <c r="U143" s="57" t="s">
        <v>913</v>
      </c>
      <c r="V143" s="57" t="s">
        <v>914</v>
      </c>
      <c r="W143" s="62"/>
      <c r="X143" s="41">
        <f t="shared" si="14"/>
        <v>4</v>
      </c>
      <c r="Y143" s="41" t="str">
        <f t="shared" si="16"/>
        <v/>
      </c>
      <c r="Z143" s="62"/>
    </row>
    <row r="144" spans="1:26" ht="27.75" customHeight="1">
      <c r="A144" s="70" t="s">
        <v>917</v>
      </c>
      <c r="B144" s="53" t="s">
        <v>918</v>
      </c>
      <c r="C144" s="60" t="s">
        <v>919</v>
      </c>
      <c r="D144" s="65" t="s">
        <v>920</v>
      </c>
      <c r="E144" s="56">
        <v>32</v>
      </c>
      <c r="F144" s="56">
        <v>24</v>
      </c>
      <c r="G144" s="56">
        <v>32</v>
      </c>
      <c r="H144" s="56">
        <v>32</v>
      </c>
      <c r="I144" s="56" t="s">
        <v>226</v>
      </c>
      <c r="J144" s="57" t="s">
        <v>921</v>
      </c>
      <c r="K144" s="57" t="s">
        <v>922</v>
      </c>
      <c r="L144" s="56">
        <v>6.5</v>
      </c>
      <c r="M144" s="56">
        <v>151</v>
      </c>
      <c r="N144" s="56">
        <v>5</v>
      </c>
      <c r="O144" s="66" t="s">
        <v>923</v>
      </c>
      <c r="P144" s="59" t="s">
        <v>924</v>
      </c>
      <c r="Q144" s="60" t="s">
        <v>80</v>
      </c>
      <c r="R144" s="60" t="s">
        <v>621</v>
      </c>
      <c r="S144" s="61" t="s">
        <v>879</v>
      </c>
      <c r="T144" s="40" t="s">
        <v>51</v>
      </c>
      <c r="U144" s="57" t="s">
        <v>921</v>
      </c>
      <c r="V144" s="57" t="s">
        <v>922</v>
      </c>
      <c r="W144" s="62"/>
      <c r="X144" s="41">
        <f t="shared" si="14"/>
        <v>32</v>
      </c>
      <c r="Y144" s="41" t="str">
        <f t="shared" si="16"/>
        <v/>
      </c>
      <c r="Z144" s="62"/>
    </row>
    <row r="145" spans="1:26" ht="27" customHeight="1">
      <c r="A145" s="70" t="s">
        <v>925</v>
      </c>
      <c r="B145" s="53" t="s">
        <v>926</v>
      </c>
      <c r="C145" s="72" t="s">
        <v>927</v>
      </c>
      <c r="D145" s="65" t="s">
        <v>917</v>
      </c>
      <c r="E145" s="56">
        <v>8</v>
      </c>
      <c r="F145" s="56">
        <v>4</v>
      </c>
      <c r="G145" s="56">
        <v>12</v>
      </c>
      <c r="H145" s="56">
        <f t="shared" ref="H145:H150" si="19">G146</f>
        <v>32</v>
      </c>
      <c r="I145" s="56" t="s">
        <v>226</v>
      </c>
      <c r="J145" s="57" t="s">
        <v>928</v>
      </c>
      <c r="K145" s="57" t="s">
        <v>929</v>
      </c>
      <c r="L145" s="56">
        <v>5</v>
      </c>
      <c r="M145" s="56">
        <v>95</v>
      </c>
      <c r="N145" s="56">
        <v>3</v>
      </c>
      <c r="O145" s="66" t="s">
        <v>930</v>
      </c>
      <c r="P145" s="59" t="s">
        <v>931</v>
      </c>
      <c r="Q145" s="60" t="s">
        <v>80</v>
      </c>
      <c r="R145" s="60" t="s">
        <v>621</v>
      </c>
      <c r="S145" s="61" t="s">
        <v>879</v>
      </c>
      <c r="T145" s="40" t="s">
        <v>51</v>
      </c>
      <c r="U145" s="57" t="s">
        <v>928</v>
      </c>
      <c r="V145" s="57" t="s">
        <v>929</v>
      </c>
      <c r="W145" s="62"/>
      <c r="X145" s="41" t="e">
        <f>IF(ISNUMBER(L145),#REF!,0)</f>
        <v>#REF!</v>
      </c>
      <c r="Y145" s="41" t="e">
        <f>IF(L145&gt;2*#REF!,TRUE,"")</f>
        <v>#REF!</v>
      </c>
      <c r="Z145" s="63"/>
    </row>
    <row r="146" spans="1:26" ht="18" customHeight="1">
      <c r="A146" s="70" t="s">
        <v>932</v>
      </c>
      <c r="B146" s="53" t="s">
        <v>933</v>
      </c>
      <c r="C146" s="60" t="s">
        <v>934</v>
      </c>
      <c r="D146" s="65" t="s">
        <v>925</v>
      </c>
      <c r="E146" s="56">
        <v>32</v>
      </c>
      <c r="F146" s="56">
        <v>20</v>
      </c>
      <c r="G146" s="56">
        <v>32</v>
      </c>
      <c r="H146" s="56">
        <f t="shared" si="19"/>
        <v>10</v>
      </c>
      <c r="I146" s="56" t="s">
        <v>226</v>
      </c>
      <c r="J146" s="57" t="s">
        <v>935</v>
      </c>
      <c r="K146" s="57" t="s">
        <v>936</v>
      </c>
      <c r="L146" s="56">
        <v>8</v>
      </c>
      <c r="M146" s="56">
        <v>191</v>
      </c>
      <c r="N146" s="56">
        <v>21</v>
      </c>
      <c r="O146" s="58" t="s">
        <v>937</v>
      </c>
      <c r="P146" s="75" t="s">
        <v>938</v>
      </c>
      <c r="Q146" s="60" t="s">
        <v>183</v>
      </c>
      <c r="R146" s="60"/>
      <c r="S146" s="61" t="s">
        <v>879</v>
      </c>
      <c r="T146" s="40" t="s">
        <v>51</v>
      </c>
      <c r="U146" s="57" t="s">
        <v>935</v>
      </c>
      <c r="V146" s="57" t="s">
        <v>936</v>
      </c>
      <c r="W146" s="62"/>
      <c r="X146" s="41">
        <f t="shared" ref="X146:X151" si="20">IF(ISNUMBER(L146),H145,0)</f>
        <v>32</v>
      </c>
      <c r="Y146" s="41" t="str">
        <f t="shared" ref="Y146:Y151" si="21">IF(L146&gt;2*H145,TRUE,"")</f>
        <v/>
      </c>
      <c r="Z146" s="63"/>
    </row>
    <row r="147" spans="1:26" ht="18" customHeight="1">
      <c r="A147" s="70" t="s">
        <v>939</v>
      </c>
      <c r="B147" s="53" t="s">
        <v>940</v>
      </c>
      <c r="C147" s="60"/>
      <c r="D147" s="65" t="s">
        <v>932</v>
      </c>
      <c r="E147" s="56">
        <v>6</v>
      </c>
      <c r="F147" s="56">
        <v>8</v>
      </c>
      <c r="G147" s="56">
        <v>10</v>
      </c>
      <c r="H147" s="56">
        <f t="shared" si="19"/>
        <v>32</v>
      </c>
      <c r="I147" s="56" t="s">
        <v>226</v>
      </c>
      <c r="J147" s="57" t="s">
        <v>941</v>
      </c>
      <c r="K147" s="57" t="s">
        <v>942</v>
      </c>
      <c r="L147" s="56">
        <v>1</v>
      </c>
      <c r="M147" s="56">
        <v>34</v>
      </c>
      <c r="N147" s="56">
        <v>1</v>
      </c>
      <c r="O147" s="58" t="s">
        <v>943</v>
      </c>
      <c r="P147" s="59" t="s">
        <v>944</v>
      </c>
      <c r="Q147" s="60" t="s">
        <v>183</v>
      </c>
      <c r="R147" s="60"/>
      <c r="S147" s="61" t="s">
        <v>879</v>
      </c>
      <c r="T147" s="40" t="s">
        <v>51</v>
      </c>
      <c r="U147" s="57" t="s">
        <v>941</v>
      </c>
      <c r="V147" s="57" t="s">
        <v>942</v>
      </c>
      <c r="W147" s="62"/>
      <c r="X147" s="41">
        <f t="shared" si="20"/>
        <v>10</v>
      </c>
      <c r="Y147" s="41" t="str">
        <f t="shared" si="21"/>
        <v/>
      </c>
      <c r="Z147" s="63"/>
    </row>
    <row r="148" spans="1:26" ht="18" customHeight="1">
      <c r="A148" s="70" t="s">
        <v>945</v>
      </c>
      <c r="B148" s="53" t="s">
        <v>946</v>
      </c>
      <c r="C148" s="60"/>
      <c r="D148" s="65" t="s">
        <v>932</v>
      </c>
      <c r="E148" s="56">
        <v>24</v>
      </c>
      <c r="F148" s="56">
        <v>24</v>
      </c>
      <c r="G148" s="56">
        <v>32</v>
      </c>
      <c r="H148" s="56">
        <f t="shared" si="19"/>
        <v>4</v>
      </c>
      <c r="I148" s="56" t="s">
        <v>226</v>
      </c>
      <c r="J148" s="57" t="s">
        <v>947</v>
      </c>
      <c r="K148" s="57" t="s">
        <v>948</v>
      </c>
      <c r="L148" s="56">
        <v>7</v>
      </c>
      <c r="M148" s="56">
        <v>74</v>
      </c>
      <c r="N148" s="56">
        <v>27</v>
      </c>
      <c r="O148" s="58" t="s">
        <v>949</v>
      </c>
      <c r="P148" s="72" t="s">
        <v>950</v>
      </c>
      <c r="Q148" s="60" t="s">
        <v>183</v>
      </c>
      <c r="R148" s="60" t="s">
        <v>951</v>
      </c>
      <c r="S148" s="61" t="s">
        <v>879</v>
      </c>
      <c r="T148" s="40" t="s">
        <v>51</v>
      </c>
      <c r="U148" s="57" t="s">
        <v>947</v>
      </c>
      <c r="V148" s="57" t="s">
        <v>948</v>
      </c>
      <c r="W148" s="62"/>
      <c r="X148" s="41">
        <f t="shared" si="20"/>
        <v>32</v>
      </c>
      <c r="Y148" s="41" t="str">
        <f t="shared" si="21"/>
        <v/>
      </c>
      <c r="Z148" s="63"/>
    </row>
    <row r="149" spans="1:26" ht="18" customHeight="1">
      <c r="A149" s="70" t="s">
        <v>952</v>
      </c>
      <c r="B149" s="53" t="s">
        <v>953</v>
      </c>
      <c r="C149" s="60" t="s">
        <v>954</v>
      </c>
      <c r="D149" s="65" t="s">
        <v>917</v>
      </c>
      <c r="E149" s="56">
        <v>3.5</v>
      </c>
      <c r="F149" s="56">
        <v>4</v>
      </c>
      <c r="G149" s="56">
        <v>4</v>
      </c>
      <c r="H149" s="56">
        <f t="shared" si="19"/>
        <v>8</v>
      </c>
      <c r="I149" s="56" t="s">
        <v>226</v>
      </c>
      <c r="J149" s="57" t="s">
        <v>955</v>
      </c>
      <c r="K149" s="57" t="s">
        <v>956</v>
      </c>
      <c r="L149" s="56">
        <v>1</v>
      </c>
      <c r="M149" s="56">
        <v>39</v>
      </c>
      <c r="N149" s="56">
        <v>1</v>
      </c>
      <c r="O149" s="58" t="s">
        <v>957</v>
      </c>
      <c r="P149" s="59" t="s">
        <v>958</v>
      </c>
      <c r="Q149" s="60" t="s">
        <v>183</v>
      </c>
      <c r="R149" s="60"/>
      <c r="S149" s="61" t="s">
        <v>879</v>
      </c>
      <c r="T149" s="40" t="s">
        <v>51</v>
      </c>
      <c r="U149" s="57" t="s">
        <v>955</v>
      </c>
      <c r="V149" s="57" t="s">
        <v>956</v>
      </c>
      <c r="W149" s="62"/>
      <c r="X149" s="41">
        <f t="shared" si="20"/>
        <v>4</v>
      </c>
      <c r="Y149" s="41" t="str">
        <f t="shared" si="21"/>
        <v/>
      </c>
      <c r="Z149" s="63"/>
    </row>
    <row r="150" spans="1:26" ht="18" customHeight="1">
      <c r="A150" s="70" t="s">
        <v>959</v>
      </c>
      <c r="B150" s="53" t="s">
        <v>960</v>
      </c>
      <c r="C150" s="60"/>
      <c r="D150" s="65" t="s">
        <v>945</v>
      </c>
      <c r="E150" s="56">
        <v>8</v>
      </c>
      <c r="F150" s="56">
        <v>4</v>
      </c>
      <c r="G150" s="56">
        <v>8</v>
      </c>
      <c r="H150" s="56">
        <f t="shared" si="19"/>
        <v>8</v>
      </c>
      <c r="I150" s="56" t="s">
        <v>226</v>
      </c>
      <c r="J150" s="57" t="s">
        <v>961</v>
      </c>
      <c r="K150" s="57" t="s">
        <v>962</v>
      </c>
      <c r="L150" s="56">
        <v>1</v>
      </c>
      <c r="M150" s="56">
        <v>31</v>
      </c>
      <c r="N150" s="56">
        <v>0</v>
      </c>
      <c r="O150" s="58" t="s">
        <v>963</v>
      </c>
      <c r="P150" s="59" t="s">
        <v>964</v>
      </c>
      <c r="Q150" s="60" t="s">
        <v>183</v>
      </c>
      <c r="R150" s="60" t="s">
        <v>951</v>
      </c>
      <c r="S150" s="61" t="s">
        <v>879</v>
      </c>
      <c r="T150" s="40" t="s">
        <v>51</v>
      </c>
      <c r="U150" s="57" t="s">
        <v>961</v>
      </c>
      <c r="V150" s="57" t="s">
        <v>962</v>
      </c>
      <c r="W150" s="62"/>
      <c r="X150" s="41">
        <f t="shared" si="20"/>
        <v>8</v>
      </c>
      <c r="Y150" s="41" t="str">
        <f t="shared" si="21"/>
        <v/>
      </c>
      <c r="Z150" s="63"/>
    </row>
    <row r="151" spans="1:26" ht="18" customHeight="1">
      <c r="A151" s="57" t="s">
        <v>965</v>
      </c>
      <c r="B151" s="53" t="s">
        <v>966</v>
      </c>
      <c r="C151" s="60" t="s">
        <v>967</v>
      </c>
      <c r="D151" s="65" t="s">
        <v>917</v>
      </c>
      <c r="E151" s="56">
        <v>8</v>
      </c>
      <c r="F151" s="56">
        <v>4</v>
      </c>
      <c r="G151" s="56">
        <v>8</v>
      </c>
      <c r="H151" s="123">
        <v>8</v>
      </c>
      <c r="I151" s="56" t="s">
        <v>59</v>
      </c>
      <c r="J151" s="57" t="s">
        <v>968</v>
      </c>
      <c r="K151" s="57" t="s">
        <v>969</v>
      </c>
      <c r="L151" s="56">
        <v>2</v>
      </c>
      <c r="M151" s="56">
        <v>48</v>
      </c>
      <c r="N151" s="56">
        <v>7</v>
      </c>
      <c r="O151" s="58" t="s">
        <v>970</v>
      </c>
      <c r="P151" s="59" t="s">
        <v>971</v>
      </c>
      <c r="Q151" s="60" t="s">
        <v>183</v>
      </c>
      <c r="R151" s="60"/>
      <c r="S151" s="61" t="s">
        <v>879</v>
      </c>
      <c r="T151" s="40" t="s">
        <v>51</v>
      </c>
      <c r="U151" s="57" t="s">
        <v>968</v>
      </c>
      <c r="V151" s="57" t="s">
        <v>969</v>
      </c>
      <c r="W151" s="62"/>
      <c r="X151" s="41">
        <f t="shared" si="20"/>
        <v>8</v>
      </c>
      <c r="Y151" s="41" t="str">
        <f t="shared" si="21"/>
        <v/>
      </c>
      <c r="Z151" s="63"/>
    </row>
    <row r="152" spans="1:26" ht="15.75" customHeight="1">
      <c r="A152" s="95" t="s">
        <v>972</v>
      </c>
      <c r="B152" s="43" t="s">
        <v>973</v>
      </c>
      <c r="C152" s="103" t="s">
        <v>974</v>
      </c>
      <c r="D152" s="96"/>
      <c r="E152" s="97"/>
      <c r="F152" s="97"/>
      <c r="G152" s="97"/>
      <c r="H152" s="97"/>
      <c r="I152" s="97"/>
      <c r="J152" s="98"/>
      <c r="K152" s="98"/>
      <c r="L152" s="97"/>
      <c r="M152" s="97"/>
      <c r="N152" s="97"/>
      <c r="O152" s="49" t="s">
        <v>975</v>
      </c>
      <c r="P152" s="44"/>
      <c r="Q152" s="44" t="s">
        <v>56</v>
      </c>
      <c r="R152" s="44"/>
      <c r="S152" s="61" t="s">
        <v>879</v>
      </c>
      <c r="T152" s="40" t="s">
        <v>51</v>
      </c>
      <c r="U152" s="98"/>
      <c r="V152" s="98"/>
      <c r="W152" s="51"/>
      <c r="X152" s="41">
        <f t="shared" ref="X152:X153" si="22">IF(ISNUMBER(L152),H152,0)</f>
        <v>0</v>
      </c>
      <c r="Y152" s="41" t="str">
        <f t="shared" ref="Y152:Y153" si="23">IF(L152&gt;2*H152,TRUE,"")</f>
        <v/>
      </c>
      <c r="Z152" s="51"/>
    </row>
    <row r="153" spans="1:26" ht="18" customHeight="1">
      <c r="A153" s="70" t="s">
        <v>976</v>
      </c>
      <c r="B153" s="124" t="s">
        <v>977</v>
      </c>
      <c r="C153" s="60"/>
      <c r="D153" s="65" t="s">
        <v>917</v>
      </c>
      <c r="E153" s="56">
        <v>3</v>
      </c>
      <c r="F153" s="56">
        <v>4</v>
      </c>
      <c r="G153" s="56">
        <v>4</v>
      </c>
      <c r="H153" s="56">
        <v>4</v>
      </c>
      <c r="I153" s="56" t="s">
        <v>59</v>
      </c>
      <c r="J153" s="57" t="s">
        <v>978</v>
      </c>
      <c r="K153" s="57" t="s">
        <v>979</v>
      </c>
      <c r="L153" s="56">
        <v>5</v>
      </c>
      <c r="M153" s="56">
        <v>67</v>
      </c>
      <c r="N153" s="56">
        <v>2</v>
      </c>
      <c r="O153" s="58" t="s">
        <v>980</v>
      </c>
      <c r="P153" s="59" t="s">
        <v>981</v>
      </c>
      <c r="Q153" s="60" t="s">
        <v>183</v>
      </c>
      <c r="R153" s="60" t="s">
        <v>184</v>
      </c>
      <c r="S153" s="61" t="s">
        <v>879</v>
      </c>
      <c r="T153" s="40" t="s">
        <v>51</v>
      </c>
      <c r="U153" s="57" t="s">
        <v>978</v>
      </c>
      <c r="V153" s="57" t="s">
        <v>979</v>
      </c>
      <c r="W153" s="62"/>
      <c r="X153" s="41">
        <f t="shared" si="22"/>
        <v>4</v>
      </c>
      <c r="Y153" s="41" t="str">
        <f t="shared" si="23"/>
        <v/>
      </c>
      <c r="Z153" s="62"/>
    </row>
    <row r="154" spans="1:26" ht="30" customHeight="1">
      <c r="A154" s="70" t="s">
        <v>982</v>
      </c>
      <c r="B154" s="53" t="s">
        <v>983</v>
      </c>
      <c r="C154" s="72" t="s">
        <v>984</v>
      </c>
      <c r="D154" s="65" t="s">
        <v>105</v>
      </c>
      <c r="E154" s="56">
        <v>20</v>
      </c>
      <c r="F154" s="56">
        <v>24</v>
      </c>
      <c r="G154" s="56">
        <v>24</v>
      </c>
      <c r="H154" s="56">
        <f t="shared" ref="H154:H157" si="24">G155</f>
        <v>4</v>
      </c>
      <c r="I154" s="56" t="s">
        <v>662</v>
      </c>
      <c r="J154" s="57" t="s">
        <v>985</v>
      </c>
      <c r="K154" s="57" t="s">
        <v>986</v>
      </c>
      <c r="L154" s="56">
        <v>8</v>
      </c>
      <c r="M154" s="56">
        <v>90</v>
      </c>
      <c r="N154" s="56">
        <v>12</v>
      </c>
      <c r="O154" s="58" t="s">
        <v>987</v>
      </c>
      <c r="P154" s="59" t="s">
        <v>988</v>
      </c>
      <c r="Q154" s="60" t="s">
        <v>183</v>
      </c>
      <c r="R154" s="60" t="s">
        <v>184</v>
      </c>
      <c r="S154" s="61" t="s">
        <v>879</v>
      </c>
      <c r="T154" s="40" t="s">
        <v>51</v>
      </c>
      <c r="U154" s="57" t="s">
        <v>985</v>
      </c>
      <c r="V154" s="57" t="s">
        <v>986</v>
      </c>
      <c r="W154" s="62"/>
      <c r="X154" s="41" t="e">
        <f>IF(ISNUMBER(L154),#REF!,0)</f>
        <v>#REF!</v>
      </c>
      <c r="Y154" s="41" t="e">
        <f>IF(L154&gt;2*#REF!,TRUE,"")</f>
        <v>#REF!</v>
      </c>
      <c r="Z154" s="62"/>
    </row>
    <row r="155" spans="1:26" ht="18" customHeight="1">
      <c r="A155" s="70" t="s">
        <v>989</v>
      </c>
      <c r="B155" s="53" t="s">
        <v>990</v>
      </c>
      <c r="C155" s="60"/>
      <c r="D155" s="65"/>
      <c r="E155" s="56">
        <v>2</v>
      </c>
      <c r="F155" s="56">
        <v>4</v>
      </c>
      <c r="G155" s="56">
        <v>4</v>
      </c>
      <c r="H155" s="56">
        <f t="shared" si="24"/>
        <v>4</v>
      </c>
      <c r="I155" s="56" t="s">
        <v>59</v>
      </c>
      <c r="J155" s="57" t="s">
        <v>991</v>
      </c>
      <c r="K155" s="57" t="s">
        <v>992</v>
      </c>
      <c r="L155" s="56">
        <v>2</v>
      </c>
      <c r="M155" s="56">
        <v>29</v>
      </c>
      <c r="N155" s="56">
        <v>3</v>
      </c>
      <c r="O155" s="58" t="s">
        <v>993</v>
      </c>
      <c r="P155" s="59" t="s">
        <v>994</v>
      </c>
      <c r="Q155" s="60" t="s">
        <v>183</v>
      </c>
      <c r="R155" s="60" t="s">
        <v>184</v>
      </c>
      <c r="S155" s="61" t="s">
        <v>879</v>
      </c>
      <c r="T155" s="40" t="s">
        <v>51</v>
      </c>
      <c r="U155" s="57" t="s">
        <v>991</v>
      </c>
      <c r="V155" s="57" t="s">
        <v>992</v>
      </c>
      <c r="W155" s="62"/>
      <c r="X155" s="41">
        <f t="shared" ref="X155:X165" si="25">IF(ISNUMBER(L155),H154,0)</f>
        <v>4</v>
      </c>
      <c r="Y155" s="41" t="str">
        <f t="shared" ref="Y155:Y165" si="26">IF(L155&gt;2*H154,TRUE,"")</f>
        <v/>
      </c>
      <c r="Z155" s="62"/>
    </row>
    <row r="156" spans="1:26" ht="18" customHeight="1">
      <c r="A156" s="70" t="s">
        <v>995</v>
      </c>
      <c r="B156" s="53" t="s">
        <v>996</v>
      </c>
      <c r="C156" s="60"/>
      <c r="D156" s="65"/>
      <c r="E156" s="56">
        <v>3.5</v>
      </c>
      <c r="F156" s="56">
        <v>4</v>
      </c>
      <c r="G156" s="56">
        <v>4</v>
      </c>
      <c r="H156" s="56">
        <f t="shared" si="24"/>
        <v>4</v>
      </c>
      <c r="I156" s="56" t="s">
        <v>59</v>
      </c>
      <c r="J156" s="57" t="s">
        <v>997</v>
      </c>
      <c r="K156" s="57" t="s">
        <v>998</v>
      </c>
      <c r="L156" s="56">
        <v>4</v>
      </c>
      <c r="M156" s="56">
        <v>245</v>
      </c>
      <c r="N156" s="56">
        <v>6</v>
      </c>
      <c r="O156" s="58" t="s">
        <v>999</v>
      </c>
      <c r="P156" s="59" t="s">
        <v>1000</v>
      </c>
      <c r="Q156" s="60" t="s">
        <v>183</v>
      </c>
      <c r="R156" s="60" t="s">
        <v>184</v>
      </c>
      <c r="S156" s="61" t="s">
        <v>879</v>
      </c>
      <c r="T156" s="40" t="s">
        <v>51</v>
      </c>
      <c r="U156" s="57" t="s">
        <v>997</v>
      </c>
      <c r="V156" s="57" t="s">
        <v>998</v>
      </c>
      <c r="W156" s="62"/>
      <c r="X156" s="41">
        <f t="shared" si="25"/>
        <v>4</v>
      </c>
      <c r="Y156" s="41" t="str">
        <f t="shared" si="26"/>
        <v/>
      </c>
      <c r="Z156" s="62"/>
    </row>
    <row r="157" spans="1:26" ht="18" customHeight="1">
      <c r="A157" s="70" t="s">
        <v>1001</v>
      </c>
      <c r="B157" s="53" t="s">
        <v>1002</v>
      </c>
      <c r="C157" s="60"/>
      <c r="D157" s="65" t="s">
        <v>1003</v>
      </c>
      <c r="E157" s="56">
        <v>2</v>
      </c>
      <c r="F157" s="56">
        <v>4</v>
      </c>
      <c r="G157" s="56">
        <v>4</v>
      </c>
      <c r="H157" s="56">
        <f t="shared" si="24"/>
        <v>32</v>
      </c>
      <c r="I157" s="56" t="s">
        <v>59</v>
      </c>
      <c r="J157" s="57" t="s">
        <v>1004</v>
      </c>
      <c r="K157" s="57" t="s">
        <v>1005</v>
      </c>
      <c r="L157" s="56">
        <v>2.5</v>
      </c>
      <c r="M157" s="56">
        <v>34</v>
      </c>
      <c r="N157" s="56">
        <v>3</v>
      </c>
      <c r="O157" s="58" t="s">
        <v>1006</v>
      </c>
      <c r="P157" s="59" t="s">
        <v>1007</v>
      </c>
      <c r="Q157" s="60" t="s">
        <v>183</v>
      </c>
      <c r="R157" s="57" t="s">
        <v>184</v>
      </c>
      <c r="S157" s="61" t="s">
        <v>879</v>
      </c>
      <c r="T157" s="40" t="s">
        <v>51</v>
      </c>
      <c r="U157" s="57" t="s">
        <v>1004</v>
      </c>
      <c r="V157" s="57" t="s">
        <v>1005</v>
      </c>
      <c r="W157" s="62"/>
      <c r="X157" s="41">
        <f t="shared" si="25"/>
        <v>4</v>
      </c>
      <c r="Y157" s="41" t="str">
        <f t="shared" si="26"/>
        <v/>
      </c>
      <c r="Z157" s="62"/>
    </row>
    <row r="158" spans="1:26" ht="42" customHeight="1">
      <c r="A158" s="70" t="s">
        <v>1008</v>
      </c>
      <c r="B158" s="53" t="s">
        <v>1009</v>
      </c>
      <c r="C158" s="72" t="s">
        <v>1010</v>
      </c>
      <c r="D158" s="65" t="s">
        <v>982</v>
      </c>
      <c r="E158" s="56">
        <v>24</v>
      </c>
      <c r="F158" s="56">
        <v>32</v>
      </c>
      <c r="G158" s="56">
        <v>32</v>
      </c>
      <c r="H158" s="56">
        <v>12</v>
      </c>
      <c r="I158" s="56" t="s">
        <v>68</v>
      </c>
      <c r="J158" s="57" t="s">
        <v>1011</v>
      </c>
      <c r="K158" s="57" t="s">
        <v>1012</v>
      </c>
      <c r="L158" s="57">
        <v>20.83</v>
      </c>
      <c r="M158" s="56">
        <v>164</v>
      </c>
      <c r="N158" s="56">
        <v>10</v>
      </c>
      <c r="O158" s="58" t="s">
        <v>1013</v>
      </c>
      <c r="P158" s="59" t="s">
        <v>1014</v>
      </c>
      <c r="Q158" s="60" t="s">
        <v>341</v>
      </c>
      <c r="R158" s="57"/>
      <c r="S158" s="61" t="s">
        <v>879</v>
      </c>
      <c r="T158" s="40" t="s">
        <v>51</v>
      </c>
      <c r="U158" s="57" t="s">
        <v>1011</v>
      </c>
      <c r="V158" s="57" t="s">
        <v>1012</v>
      </c>
      <c r="W158" s="62"/>
      <c r="X158" s="41">
        <f t="shared" si="25"/>
        <v>32</v>
      </c>
      <c r="Y158" s="41" t="str">
        <f t="shared" si="26"/>
        <v/>
      </c>
      <c r="Z158" s="62"/>
    </row>
    <row r="159" spans="1:26" ht="30" customHeight="1">
      <c r="A159" s="70" t="s">
        <v>1015</v>
      </c>
      <c r="B159" s="53" t="s">
        <v>1016</v>
      </c>
      <c r="C159" s="73" t="s">
        <v>1017</v>
      </c>
      <c r="D159" s="65" t="s">
        <v>1018</v>
      </c>
      <c r="E159" s="56">
        <v>12</v>
      </c>
      <c r="F159" s="56">
        <v>20</v>
      </c>
      <c r="G159" s="56">
        <v>26</v>
      </c>
      <c r="H159" s="56">
        <v>8</v>
      </c>
      <c r="I159" s="104" t="s">
        <v>253</v>
      </c>
      <c r="J159" s="57" t="s">
        <v>1019</v>
      </c>
      <c r="K159" s="57" t="s">
        <v>1020</v>
      </c>
      <c r="L159" s="57">
        <v>17.829999999999998</v>
      </c>
      <c r="M159" s="56">
        <v>80</v>
      </c>
      <c r="N159" s="56">
        <v>7</v>
      </c>
      <c r="O159" s="58" t="s">
        <v>1021</v>
      </c>
      <c r="P159" s="59" t="s">
        <v>1022</v>
      </c>
      <c r="Q159" s="60" t="s">
        <v>56</v>
      </c>
      <c r="R159" s="60" t="s">
        <v>1023</v>
      </c>
      <c r="S159" s="69" t="s">
        <v>879</v>
      </c>
      <c r="T159" s="40" t="s">
        <v>51</v>
      </c>
      <c r="U159" s="109">
        <v>44300</v>
      </c>
      <c r="V159" s="109">
        <v>44302</v>
      </c>
      <c r="W159" s="62"/>
      <c r="X159" s="41">
        <f t="shared" si="25"/>
        <v>12</v>
      </c>
      <c r="Y159" s="41" t="str">
        <f t="shared" si="26"/>
        <v/>
      </c>
      <c r="Z159" s="63"/>
    </row>
    <row r="160" spans="1:26" ht="30.75" customHeight="1">
      <c r="A160" s="70" t="s">
        <v>1024</v>
      </c>
      <c r="B160" s="53" t="s">
        <v>1025</v>
      </c>
      <c r="C160" s="72" t="s">
        <v>1026</v>
      </c>
      <c r="D160" s="65"/>
      <c r="E160" s="56">
        <v>8</v>
      </c>
      <c r="F160" s="56">
        <v>8</v>
      </c>
      <c r="G160" s="56">
        <v>8</v>
      </c>
      <c r="H160" s="56">
        <f t="shared" ref="H160:H161" si="27">G161</f>
        <v>24</v>
      </c>
      <c r="I160" s="56" t="s">
        <v>662</v>
      </c>
      <c r="J160" s="57" t="s">
        <v>1027</v>
      </c>
      <c r="K160" s="57" t="s">
        <v>1028</v>
      </c>
      <c r="L160" s="56">
        <v>7</v>
      </c>
      <c r="M160" s="56">
        <v>134</v>
      </c>
      <c r="N160" s="56">
        <v>8</v>
      </c>
      <c r="O160" s="58" t="s">
        <v>1029</v>
      </c>
      <c r="P160" s="59" t="s">
        <v>1030</v>
      </c>
      <c r="Q160" s="60" t="s">
        <v>341</v>
      </c>
      <c r="R160" s="57"/>
      <c r="S160" s="61" t="s">
        <v>879</v>
      </c>
      <c r="T160" s="40" t="s">
        <v>51</v>
      </c>
      <c r="U160" s="57" t="s">
        <v>1027</v>
      </c>
      <c r="V160" s="57" t="s">
        <v>1028</v>
      </c>
      <c r="W160" s="62"/>
      <c r="X160" s="41">
        <f t="shared" si="25"/>
        <v>8</v>
      </c>
      <c r="Y160" s="41" t="str">
        <f t="shared" si="26"/>
        <v/>
      </c>
      <c r="Z160" s="62"/>
    </row>
    <row r="161" spans="1:26" ht="28.5" customHeight="1">
      <c r="A161" s="70" t="s">
        <v>1031</v>
      </c>
      <c r="B161" s="53" t="s">
        <v>1032</v>
      </c>
      <c r="C161" s="72" t="s">
        <v>1033</v>
      </c>
      <c r="D161" s="65" t="s">
        <v>1034</v>
      </c>
      <c r="E161" s="56">
        <v>20</v>
      </c>
      <c r="F161" s="56">
        <v>24</v>
      </c>
      <c r="G161" s="56">
        <v>24</v>
      </c>
      <c r="H161" s="56">
        <f t="shared" si="27"/>
        <v>16</v>
      </c>
      <c r="I161" s="56" t="s">
        <v>68</v>
      </c>
      <c r="J161" s="57" t="s">
        <v>1035</v>
      </c>
      <c r="K161" s="57" t="s">
        <v>1036</v>
      </c>
      <c r="L161" s="57">
        <v>22.58</v>
      </c>
      <c r="M161" s="56">
        <v>176</v>
      </c>
      <c r="N161" s="56">
        <v>65</v>
      </c>
      <c r="O161" s="58" t="s">
        <v>1037</v>
      </c>
      <c r="P161" s="59" t="s">
        <v>1038</v>
      </c>
      <c r="Q161" s="60" t="s">
        <v>341</v>
      </c>
      <c r="R161" s="62"/>
      <c r="S161" s="61" t="s">
        <v>879</v>
      </c>
      <c r="T161" s="40" t="s">
        <v>51</v>
      </c>
      <c r="U161" s="57" t="s">
        <v>1035</v>
      </c>
      <c r="V161" s="57" t="s">
        <v>1036</v>
      </c>
      <c r="W161" s="62"/>
      <c r="X161" s="41">
        <f t="shared" si="25"/>
        <v>24</v>
      </c>
      <c r="Y161" s="41" t="str">
        <f t="shared" si="26"/>
        <v/>
      </c>
      <c r="Z161" s="63"/>
    </row>
    <row r="162" spans="1:26" ht="28.5" customHeight="1">
      <c r="A162" s="70" t="s">
        <v>1039</v>
      </c>
      <c r="B162" s="53" t="s">
        <v>1040</v>
      </c>
      <c r="C162" s="72" t="s">
        <v>1041</v>
      </c>
      <c r="D162" s="65" t="s">
        <v>1042</v>
      </c>
      <c r="E162" s="56">
        <v>12</v>
      </c>
      <c r="F162" s="56">
        <v>16</v>
      </c>
      <c r="G162" s="56">
        <v>16</v>
      </c>
      <c r="H162" s="56">
        <v>12</v>
      </c>
      <c r="I162" s="56" t="s">
        <v>59</v>
      </c>
      <c r="J162" s="57" t="s">
        <v>1043</v>
      </c>
      <c r="K162" s="57" t="s">
        <v>1044</v>
      </c>
      <c r="L162" s="56">
        <v>16.5</v>
      </c>
      <c r="M162" s="56">
        <v>235</v>
      </c>
      <c r="N162" s="56">
        <v>66</v>
      </c>
      <c r="O162" s="58" t="s">
        <v>1045</v>
      </c>
      <c r="P162" s="59" t="s">
        <v>1046</v>
      </c>
      <c r="Q162" s="60" t="s">
        <v>183</v>
      </c>
      <c r="R162" s="57" t="s">
        <v>184</v>
      </c>
      <c r="S162" s="61" t="s">
        <v>879</v>
      </c>
      <c r="T162" s="40" t="s">
        <v>51</v>
      </c>
      <c r="U162" s="57" t="s">
        <v>1043</v>
      </c>
      <c r="V162" s="57" t="s">
        <v>1044</v>
      </c>
      <c r="W162" s="62"/>
      <c r="X162" s="41">
        <f t="shared" si="25"/>
        <v>16</v>
      </c>
      <c r="Y162" s="41" t="str">
        <f t="shared" si="26"/>
        <v/>
      </c>
      <c r="Z162" s="63"/>
    </row>
    <row r="163" spans="1:26" ht="28.5" customHeight="1">
      <c r="A163" s="70" t="s">
        <v>1047</v>
      </c>
      <c r="B163" s="53" t="s">
        <v>1048</v>
      </c>
      <c r="C163" s="72" t="s">
        <v>1049</v>
      </c>
      <c r="D163" s="65" t="s">
        <v>1039</v>
      </c>
      <c r="E163" s="56">
        <v>1</v>
      </c>
      <c r="F163" s="56"/>
      <c r="G163" s="56"/>
      <c r="H163" s="56">
        <v>1</v>
      </c>
      <c r="I163" s="56" t="s">
        <v>68</v>
      </c>
      <c r="J163" s="57" t="s">
        <v>1050</v>
      </c>
      <c r="K163" s="57" t="s">
        <v>1051</v>
      </c>
      <c r="L163" s="56">
        <v>3.5</v>
      </c>
      <c r="M163" s="56">
        <v>27</v>
      </c>
      <c r="N163" s="56">
        <v>3</v>
      </c>
      <c r="O163" s="66" t="s">
        <v>1052</v>
      </c>
      <c r="P163" s="59" t="s">
        <v>1053</v>
      </c>
      <c r="Q163" s="60" t="s">
        <v>341</v>
      </c>
      <c r="R163" s="57"/>
      <c r="S163" s="61" t="s">
        <v>879</v>
      </c>
      <c r="T163" s="40" t="s">
        <v>51</v>
      </c>
      <c r="U163" s="57" t="s">
        <v>1050</v>
      </c>
      <c r="V163" s="57" t="s">
        <v>1051</v>
      </c>
      <c r="W163" s="62"/>
      <c r="X163" s="41">
        <f t="shared" si="25"/>
        <v>12</v>
      </c>
      <c r="Y163" s="41" t="str">
        <f t="shared" si="26"/>
        <v/>
      </c>
      <c r="Z163" s="63"/>
    </row>
    <row r="164" spans="1:26" ht="30" customHeight="1">
      <c r="A164" s="70" t="s">
        <v>1054</v>
      </c>
      <c r="B164" s="53" t="s">
        <v>1055</v>
      </c>
      <c r="C164" s="60" t="s">
        <v>1056</v>
      </c>
      <c r="D164" s="65" t="s">
        <v>1057</v>
      </c>
      <c r="E164" s="56">
        <v>8</v>
      </c>
      <c r="F164" s="56">
        <v>8</v>
      </c>
      <c r="G164" s="56">
        <v>8</v>
      </c>
      <c r="H164" s="56">
        <v>8</v>
      </c>
      <c r="I164" s="104" t="s">
        <v>253</v>
      </c>
      <c r="J164" s="57" t="s">
        <v>1058</v>
      </c>
      <c r="K164" s="57" t="s">
        <v>1059</v>
      </c>
      <c r="L164" s="56">
        <v>8</v>
      </c>
      <c r="M164" s="56">
        <v>97</v>
      </c>
      <c r="N164" s="56">
        <v>10</v>
      </c>
      <c r="O164" s="58" t="s">
        <v>1060</v>
      </c>
      <c r="P164" s="59" t="s">
        <v>1061</v>
      </c>
      <c r="Q164" s="60" t="s">
        <v>56</v>
      </c>
      <c r="R164" s="60" t="s">
        <v>1062</v>
      </c>
      <c r="S164" s="69" t="s">
        <v>879</v>
      </c>
      <c r="T164" s="40" t="s">
        <v>51</v>
      </c>
      <c r="U164" s="109">
        <v>44302</v>
      </c>
      <c r="V164" s="109">
        <v>44305</v>
      </c>
      <c r="W164" s="62"/>
      <c r="X164" s="41">
        <f t="shared" si="25"/>
        <v>1</v>
      </c>
      <c r="Y164" s="41" t="b">
        <f t="shared" si="26"/>
        <v>1</v>
      </c>
      <c r="Z164" s="63"/>
    </row>
    <row r="165" spans="1:26" ht="27.75" customHeight="1">
      <c r="A165" s="70" t="s">
        <v>1063</v>
      </c>
      <c r="B165" s="53" t="s">
        <v>1064</v>
      </c>
      <c r="C165" s="60" t="s">
        <v>1065</v>
      </c>
      <c r="D165" s="65" t="s">
        <v>151</v>
      </c>
      <c r="E165" s="56">
        <v>2</v>
      </c>
      <c r="F165" s="56"/>
      <c r="G165" s="56"/>
      <c r="H165" s="56">
        <v>2</v>
      </c>
      <c r="I165" s="104" t="s">
        <v>253</v>
      </c>
      <c r="J165" s="100" t="s">
        <v>1066</v>
      </c>
      <c r="K165" s="100" t="s">
        <v>1067</v>
      </c>
      <c r="L165" s="56">
        <v>2.5</v>
      </c>
      <c r="M165" s="56">
        <v>20</v>
      </c>
      <c r="N165" s="56">
        <v>0</v>
      </c>
      <c r="O165" s="58" t="s">
        <v>1068</v>
      </c>
      <c r="P165" s="59" t="s">
        <v>1069</v>
      </c>
      <c r="Q165" s="60" t="s">
        <v>56</v>
      </c>
      <c r="R165" s="60"/>
      <c r="S165" s="69" t="s">
        <v>879</v>
      </c>
      <c r="T165" s="40" t="s">
        <v>51</v>
      </c>
      <c r="U165" s="109"/>
      <c r="V165" s="109"/>
      <c r="W165" s="62"/>
      <c r="X165" s="41">
        <f t="shared" si="25"/>
        <v>8</v>
      </c>
      <c r="Y165" s="41" t="str">
        <f t="shared" si="26"/>
        <v/>
      </c>
      <c r="Z165" s="63"/>
    </row>
    <row r="166" spans="1:26" ht="18.75" customHeight="1">
      <c r="A166" s="95" t="s">
        <v>1070</v>
      </c>
      <c r="B166" s="43" t="s">
        <v>1071</v>
      </c>
      <c r="C166" s="103" t="s">
        <v>1072</v>
      </c>
      <c r="D166" s="96"/>
      <c r="E166" s="97"/>
      <c r="F166" s="97"/>
      <c r="G166" s="97"/>
      <c r="H166" s="97">
        <f>G166</f>
        <v>0</v>
      </c>
      <c r="I166" s="97"/>
      <c r="J166" s="98"/>
      <c r="K166" s="98"/>
      <c r="L166" s="97"/>
      <c r="M166" s="97"/>
      <c r="N166" s="97"/>
      <c r="O166" s="49" t="s">
        <v>1073</v>
      </c>
      <c r="P166" s="44"/>
      <c r="Q166" s="44" t="s">
        <v>341</v>
      </c>
      <c r="R166" s="44"/>
      <c r="S166" s="90" t="s">
        <v>1074</v>
      </c>
      <c r="T166" s="40" t="s">
        <v>51</v>
      </c>
      <c r="U166" s="98"/>
      <c r="V166" s="98"/>
      <c r="W166" s="51"/>
      <c r="X166" s="41">
        <f t="shared" ref="X166:X307" si="28">IF(ISNUMBER(L166),H166,0)</f>
        <v>0</v>
      </c>
      <c r="Y166" s="41" t="str">
        <f t="shared" ref="Y166:Y200" si="29">IF(L166&gt;2*H166,TRUE,"")</f>
        <v/>
      </c>
      <c r="Z166" s="51"/>
    </row>
    <row r="167" spans="1:26" ht="18.75" customHeight="1">
      <c r="A167" s="70" t="s">
        <v>1075</v>
      </c>
      <c r="B167" s="53" t="s">
        <v>1076</v>
      </c>
      <c r="C167" s="60"/>
      <c r="D167" s="65"/>
      <c r="E167" s="56">
        <v>2</v>
      </c>
      <c r="F167" s="56">
        <v>1</v>
      </c>
      <c r="G167" s="56">
        <v>4</v>
      </c>
      <c r="H167" s="56">
        <v>4</v>
      </c>
      <c r="I167" s="56" t="s">
        <v>226</v>
      </c>
      <c r="J167" s="57" t="s">
        <v>1077</v>
      </c>
      <c r="K167" s="57" t="s">
        <v>1078</v>
      </c>
      <c r="L167" s="56">
        <v>1</v>
      </c>
      <c r="M167" s="56">
        <v>15</v>
      </c>
      <c r="N167" s="56">
        <v>0</v>
      </c>
      <c r="O167" s="58" t="s">
        <v>1079</v>
      </c>
      <c r="P167" s="59" t="s">
        <v>725</v>
      </c>
      <c r="Q167" s="60" t="s">
        <v>183</v>
      </c>
      <c r="R167" s="60" t="s">
        <v>184</v>
      </c>
      <c r="S167" s="90" t="s">
        <v>1074</v>
      </c>
      <c r="T167" s="40" t="s">
        <v>51</v>
      </c>
      <c r="U167" s="57" t="s">
        <v>1077</v>
      </c>
      <c r="V167" s="57" t="s">
        <v>1078</v>
      </c>
      <c r="W167" s="62"/>
      <c r="X167" s="41">
        <f t="shared" si="28"/>
        <v>4</v>
      </c>
      <c r="Y167" s="41" t="str">
        <f t="shared" si="29"/>
        <v/>
      </c>
      <c r="Z167" s="62"/>
    </row>
    <row r="168" spans="1:26" ht="30" customHeight="1">
      <c r="A168" s="70" t="s">
        <v>1080</v>
      </c>
      <c r="B168" s="53" t="s">
        <v>1081</v>
      </c>
      <c r="C168" s="60" t="s">
        <v>1082</v>
      </c>
      <c r="D168" s="110" t="s">
        <v>723</v>
      </c>
      <c r="E168" s="56">
        <v>12</v>
      </c>
      <c r="F168" s="56">
        <v>12</v>
      </c>
      <c r="G168" s="56">
        <v>16</v>
      </c>
      <c r="H168" s="56">
        <v>16</v>
      </c>
      <c r="I168" s="56" t="s">
        <v>606</v>
      </c>
      <c r="J168" s="57" t="s">
        <v>1083</v>
      </c>
      <c r="K168" s="57" t="s">
        <v>1084</v>
      </c>
      <c r="L168" s="57">
        <v>10.5</v>
      </c>
      <c r="M168" s="56">
        <v>236</v>
      </c>
      <c r="N168" s="125">
        <v>1</v>
      </c>
      <c r="O168" s="58" t="s">
        <v>1085</v>
      </c>
      <c r="P168" s="59" t="s">
        <v>1086</v>
      </c>
      <c r="Q168" s="60" t="s">
        <v>341</v>
      </c>
      <c r="R168" s="60" t="s">
        <v>886</v>
      </c>
      <c r="S168" s="57" t="s">
        <v>1074</v>
      </c>
      <c r="T168" s="40" t="s">
        <v>51</v>
      </c>
      <c r="U168" s="57"/>
      <c r="V168" s="57"/>
      <c r="W168" s="62"/>
      <c r="X168" s="41">
        <f t="shared" si="28"/>
        <v>16</v>
      </c>
      <c r="Y168" s="41" t="str">
        <f t="shared" si="29"/>
        <v/>
      </c>
      <c r="Z168" s="62"/>
    </row>
    <row r="169" spans="1:26" ht="17.25" customHeight="1">
      <c r="A169" s="70" t="s">
        <v>1087</v>
      </c>
      <c r="B169" s="53" t="s">
        <v>1088</v>
      </c>
      <c r="C169" s="60"/>
      <c r="D169" s="65" t="s">
        <v>1075</v>
      </c>
      <c r="E169" s="56">
        <v>1.5</v>
      </c>
      <c r="F169" s="56">
        <v>1</v>
      </c>
      <c r="G169" s="56">
        <v>1</v>
      </c>
      <c r="H169" s="56">
        <v>1</v>
      </c>
      <c r="I169" s="56" t="s">
        <v>226</v>
      </c>
      <c r="J169" s="57" t="s">
        <v>1089</v>
      </c>
      <c r="K169" s="57" t="s">
        <v>1090</v>
      </c>
      <c r="L169" s="56">
        <v>2.5</v>
      </c>
      <c r="M169" s="56">
        <v>1024</v>
      </c>
      <c r="N169" s="56">
        <v>871</v>
      </c>
      <c r="O169" s="58" t="s">
        <v>1091</v>
      </c>
      <c r="P169" s="59" t="s">
        <v>1092</v>
      </c>
      <c r="Q169" s="60" t="s">
        <v>183</v>
      </c>
      <c r="R169" s="60" t="s">
        <v>184</v>
      </c>
      <c r="S169" s="90" t="s">
        <v>1074</v>
      </c>
      <c r="T169" s="40" t="s">
        <v>51</v>
      </c>
      <c r="U169" s="57" t="s">
        <v>1089</v>
      </c>
      <c r="V169" s="57" t="s">
        <v>1090</v>
      </c>
      <c r="W169" s="62"/>
      <c r="X169" s="41">
        <f t="shared" si="28"/>
        <v>1</v>
      </c>
      <c r="Y169" s="41" t="b">
        <f t="shared" si="29"/>
        <v>1</v>
      </c>
      <c r="Z169" s="62"/>
    </row>
    <row r="170" spans="1:26" ht="30" customHeight="1">
      <c r="A170" s="70" t="s">
        <v>1093</v>
      </c>
      <c r="B170" s="53" t="s">
        <v>1094</v>
      </c>
      <c r="C170" s="60" t="s">
        <v>1095</v>
      </c>
      <c r="D170" s="65"/>
      <c r="E170" s="56">
        <v>3.5</v>
      </c>
      <c r="F170" s="56">
        <v>8</v>
      </c>
      <c r="G170" s="56">
        <v>8</v>
      </c>
      <c r="H170" s="56">
        <v>8</v>
      </c>
      <c r="I170" s="56" t="s">
        <v>226</v>
      </c>
      <c r="J170" s="57" t="s">
        <v>1096</v>
      </c>
      <c r="K170" s="57" t="s">
        <v>1097</v>
      </c>
      <c r="L170" s="56">
        <v>4</v>
      </c>
      <c r="M170" s="56">
        <v>141</v>
      </c>
      <c r="N170" s="56">
        <v>5</v>
      </c>
      <c r="O170" s="66" t="s">
        <v>1098</v>
      </c>
      <c r="P170" s="59" t="s">
        <v>1099</v>
      </c>
      <c r="Q170" s="60" t="s">
        <v>183</v>
      </c>
      <c r="R170" s="60" t="s">
        <v>184</v>
      </c>
      <c r="S170" s="90" t="s">
        <v>1074</v>
      </c>
      <c r="T170" s="40" t="s">
        <v>51</v>
      </c>
      <c r="U170" s="57" t="s">
        <v>1096</v>
      </c>
      <c r="V170" s="57" t="s">
        <v>1097</v>
      </c>
      <c r="W170" s="62"/>
      <c r="X170" s="41">
        <f t="shared" si="28"/>
        <v>8</v>
      </c>
      <c r="Y170" s="41" t="str">
        <f t="shared" si="29"/>
        <v/>
      </c>
      <c r="Z170" s="62"/>
    </row>
    <row r="171" spans="1:26" ht="17.25" customHeight="1">
      <c r="A171" s="70" t="s">
        <v>1100</v>
      </c>
      <c r="B171" s="53" t="s">
        <v>1101</v>
      </c>
      <c r="C171" s="60" t="s">
        <v>1102</v>
      </c>
      <c r="D171" s="65" t="s">
        <v>1103</v>
      </c>
      <c r="E171" s="56">
        <v>3</v>
      </c>
      <c r="F171" s="56">
        <v>4</v>
      </c>
      <c r="G171" s="56">
        <v>4</v>
      </c>
      <c r="H171" s="56">
        <v>4</v>
      </c>
      <c r="I171" s="56" t="s">
        <v>226</v>
      </c>
      <c r="J171" s="57" t="s">
        <v>1104</v>
      </c>
      <c r="K171" s="57" t="s">
        <v>1105</v>
      </c>
      <c r="L171" s="56">
        <v>4</v>
      </c>
      <c r="M171" s="56">
        <v>131</v>
      </c>
      <c r="N171" s="56">
        <v>9</v>
      </c>
      <c r="O171" s="58" t="s">
        <v>1106</v>
      </c>
      <c r="P171" s="59" t="s">
        <v>1107</v>
      </c>
      <c r="Q171" s="60" t="s">
        <v>183</v>
      </c>
      <c r="R171" s="60" t="s">
        <v>184</v>
      </c>
      <c r="S171" s="90" t="s">
        <v>1074</v>
      </c>
      <c r="T171" s="40" t="s">
        <v>51</v>
      </c>
      <c r="U171" s="57" t="s">
        <v>1104</v>
      </c>
      <c r="V171" s="57" t="s">
        <v>1105</v>
      </c>
      <c r="W171" s="62"/>
      <c r="X171" s="41">
        <f t="shared" si="28"/>
        <v>4</v>
      </c>
      <c r="Y171" s="41" t="str">
        <f t="shared" si="29"/>
        <v/>
      </c>
      <c r="Z171" s="62"/>
    </row>
    <row r="172" spans="1:26" ht="17.25" customHeight="1">
      <c r="A172" s="95" t="s">
        <v>1108</v>
      </c>
      <c r="B172" s="43" t="s">
        <v>1109</v>
      </c>
      <c r="C172" s="44" t="s">
        <v>1110</v>
      </c>
      <c r="D172" s="96"/>
      <c r="E172" s="97"/>
      <c r="F172" s="97"/>
      <c r="G172" s="97"/>
      <c r="H172" s="97"/>
      <c r="I172" s="97"/>
      <c r="J172" s="98"/>
      <c r="K172" s="98"/>
      <c r="L172" s="97"/>
      <c r="M172" s="97"/>
      <c r="N172" s="97"/>
      <c r="O172" s="49" t="s">
        <v>1111</v>
      </c>
      <c r="P172" s="44"/>
      <c r="Q172" s="44" t="s">
        <v>183</v>
      </c>
      <c r="R172" s="44"/>
      <c r="S172" s="90" t="s">
        <v>1074</v>
      </c>
      <c r="T172" s="40" t="s">
        <v>51</v>
      </c>
      <c r="U172" s="98"/>
      <c r="V172" s="98"/>
      <c r="W172" s="51"/>
      <c r="X172" s="41">
        <f t="shared" si="28"/>
        <v>0</v>
      </c>
      <c r="Y172" s="41" t="str">
        <f t="shared" si="29"/>
        <v/>
      </c>
      <c r="Z172" s="51"/>
    </row>
    <row r="173" spans="1:26" ht="17.25" customHeight="1">
      <c r="A173" s="70" t="s">
        <v>1112</v>
      </c>
      <c r="B173" s="53" t="s">
        <v>1113</v>
      </c>
      <c r="C173" s="60" t="s">
        <v>1114</v>
      </c>
      <c r="D173" s="65"/>
      <c r="E173" s="56">
        <v>3</v>
      </c>
      <c r="F173" s="56">
        <v>4</v>
      </c>
      <c r="G173" s="56">
        <v>4</v>
      </c>
      <c r="H173" s="56">
        <v>4</v>
      </c>
      <c r="I173" s="56" t="s">
        <v>226</v>
      </c>
      <c r="J173" s="57" t="s">
        <v>1115</v>
      </c>
      <c r="K173" s="57" t="s">
        <v>1116</v>
      </c>
      <c r="L173" s="56">
        <v>1</v>
      </c>
      <c r="M173" s="56">
        <v>37</v>
      </c>
      <c r="N173" s="56">
        <v>3</v>
      </c>
      <c r="O173" s="58" t="s">
        <v>1117</v>
      </c>
      <c r="P173" s="59" t="s">
        <v>1118</v>
      </c>
      <c r="Q173" s="60" t="s">
        <v>183</v>
      </c>
      <c r="R173" s="60" t="s">
        <v>184</v>
      </c>
      <c r="S173" s="90" t="s">
        <v>1074</v>
      </c>
      <c r="T173" s="40" t="s">
        <v>51</v>
      </c>
      <c r="U173" s="57" t="s">
        <v>1115</v>
      </c>
      <c r="V173" s="57" t="s">
        <v>1116</v>
      </c>
      <c r="W173" s="62"/>
      <c r="X173" s="41">
        <f t="shared" si="28"/>
        <v>4</v>
      </c>
      <c r="Y173" s="41" t="str">
        <f t="shared" si="29"/>
        <v/>
      </c>
      <c r="Z173" s="62"/>
    </row>
    <row r="174" spans="1:26" ht="17.25" customHeight="1">
      <c r="A174" s="95" t="s">
        <v>1119</v>
      </c>
      <c r="B174" s="43" t="s">
        <v>1120</v>
      </c>
      <c r="C174" s="103" t="s">
        <v>1121</v>
      </c>
      <c r="D174" s="96"/>
      <c r="E174" s="97"/>
      <c r="F174" s="97"/>
      <c r="G174" s="97"/>
      <c r="H174" s="97"/>
      <c r="I174" s="97"/>
      <c r="J174" s="98"/>
      <c r="K174" s="98"/>
      <c r="L174" s="97"/>
      <c r="M174" s="97"/>
      <c r="N174" s="97"/>
      <c r="O174" s="49" t="s">
        <v>1122</v>
      </c>
      <c r="P174" s="44"/>
      <c r="Q174" s="44" t="s">
        <v>49</v>
      </c>
      <c r="R174" s="44"/>
      <c r="S174" s="90" t="s">
        <v>1074</v>
      </c>
      <c r="T174" s="40" t="s">
        <v>51</v>
      </c>
      <c r="U174" s="98"/>
      <c r="V174" s="98"/>
      <c r="W174" s="51"/>
      <c r="X174" s="41">
        <f t="shared" si="28"/>
        <v>0</v>
      </c>
      <c r="Y174" s="41" t="str">
        <f t="shared" si="29"/>
        <v/>
      </c>
      <c r="Z174" s="51"/>
    </row>
    <row r="175" spans="1:26" ht="17.25" customHeight="1">
      <c r="A175" s="70" t="s">
        <v>1123</v>
      </c>
      <c r="B175" s="53" t="s">
        <v>1124</v>
      </c>
      <c r="C175" s="60" t="s">
        <v>1080</v>
      </c>
      <c r="D175" s="110" t="s">
        <v>723</v>
      </c>
      <c r="E175" s="56">
        <v>3.5</v>
      </c>
      <c r="F175" s="56">
        <v>4</v>
      </c>
      <c r="G175" s="56">
        <v>4</v>
      </c>
      <c r="H175" s="56">
        <v>4</v>
      </c>
      <c r="I175" s="56" t="s">
        <v>606</v>
      </c>
      <c r="J175" s="57" t="s">
        <v>1083</v>
      </c>
      <c r="K175" s="57" t="s">
        <v>1084</v>
      </c>
      <c r="L175" s="56">
        <v>0</v>
      </c>
      <c r="M175" s="56">
        <f>236/2</f>
        <v>118</v>
      </c>
      <c r="N175" s="125">
        <f>1/2</f>
        <v>0.5</v>
      </c>
      <c r="O175" s="58" t="s">
        <v>1125</v>
      </c>
      <c r="P175" s="59" t="s">
        <v>1086</v>
      </c>
      <c r="Q175" s="60" t="s">
        <v>341</v>
      </c>
      <c r="R175" s="60" t="s">
        <v>1126</v>
      </c>
      <c r="S175" s="57" t="s">
        <v>1074</v>
      </c>
      <c r="T175" s="40" t="s">
        <v>51</v>
      </c>
      <c r="U175" s="57"/>
      <c r="V175" s="57"/>
      <c r="W175" s="62"/>
      <c r="X175" s="41">
        <f t="shared" si="28"/>
        <v>4</v>
      </c>
      <c r="Y175" s="41" t="str">
        <f t="shared" si="29"/>
        <v/>
      </c>
      <c r="Z175" s="62"/>
    </row>
    <row r="176" spans="1:26" ht="17.25" customHeight="1">
      <c r="A176" s="70" t="s">
        <v>1127</v>
      </c>
      <c r="B176" s="53" t="s">
        <v>1128</v>
      </c>
      <c r="C176" s="60" t="s">
        <v>1129</v>
      </c>
      <c r="D176" s="110" t="s">
        <v>1130</v>
      </c>
      <c r="E176" s="56">
        <v>24</v>
      </c>
      <c r="F176" s="56">
        <v>24</v>
      </c>
      <c r="G176" s="56">
        <v>24</v>
      </c>
      <c r="H176" s="56">
        <v>24</v>
      </c>
      <c r="I176" s="56" t="s">
        <v>253</v>
      </c>
      <c r="J176" s="74" t="s">
        <v>1131</v>
      </c>
      <c r="K176" s="74" t="s">
        <v>1132</v>
      </c>
      <c r="L176" s="56">
        <v>14.5</v>
      </c>
      <c r="M176" s="56">
        <v>122</v>
      </c>
      <c r="N176" s="56">
        <v>3</v>
      </c>
      <c r="O176" s="67" t="s">
        <v>1133</v>
      </c>
      <c r="P176" s="59" t="s">
        <v>1134</v>
      </c>
      <c r="Q176" s="60" t="s">
        <v>49</v>
      </c>
      <c r="R176" s="60"/>
      <c r="S176" s="57" t="s">
        <v>1074</v>
      </c>
      <c r="T176" s="40" t="s">
        <v>51</v>
      </c>
      <c r="U176" s="57"/>
      <c r="V176" s="57"/>
      <c r="W176" s="62"/>
      <c r="X176" s="41">
        <f t="shared" si="28"/>
        <v>24</v>
      </c>
      <c r="Y176" s="62" t="str">
        <f t="shared" si="29"/>
        <v/>
      </c>
      <c r="Z176" s="62"/>
    </row>
    <row r="177" spans="1:26" ht="17.25" customHeight="1">
      <c r="A177" s="70" t="s">
        <v>1135</v>
      </c>
      <c r="B177" s="53" t="s">
        <v>1136</v>
      </c>
      <c r="C177" s="62"/>
      <c r="D177" s="60" t="s">
        <v>1137</v>
      </c>
      <c r="E177" s="56">
        <v>4</v>
      </c>
      <c r="F177" s="56">
        <v>8</v>
      </c>
      <c r="G177" s="56">
        <v>8</v>
      </c>
      <c r="H177" s="56">
        <v>8</v>
      </c>
      <c r="I177" s="56" t="s">
        <v>253</v>
      </c>
      <c r="J177" s="74" t="s">
        <v>1138</v>
      </c>
      <c r="K177" s="74" t="s">
        <v>1139</v>
      </c>
      <c r="L177" s="56">
        <v>6.583333333333333</v>
      </c>
      <c r="M177" s="56">
        <v>70</v>
      </c>
      <c r="N177" s="56">
        <v>1</v>
      </c>
      <c r="O177" s="58" t="s">
        <v>1140</v>
      </c>
      <c r="P177" s="59" t="s">
        <v>1141</v>
      </c>
      <c r="Q177" s="60" t="s">
        <v>49</v>
      </c>
      <c r="R177" s="60"/>
      <c r="S177" s="57" t="s">
        <v>1074</v>
      </c>
      <c r="T177" s="40" t="s">
        <v>51</v>
      </c>
      <c r="U177" s="57"/>
      <c r="V177" s="57"/>
      <c r="W177" s="62"/>
      <c r="X177" s="41">
        <f t="shared" si="28"/>
        <v>8</v>
      </c>
      <c r="Y177" s="62" t="str">
        <f t="shared" si="29"/>
        <v/>
      </c>
      <c r="Z177" s="63"/>
    </row>
    <row r="178" spans="1:26" ht="17.25" customHeight="1">
      <c r="A178" s="95" t="s">
        <v>1142</v>
      </c>
      <c r="B178" s="43" t="s">
        <v>1143</v>
      </c>
      <c r="C178" s="103" t="s">
        <v>1144</v>
      </c>
      <c r="D178" s="96"/>
      <c r="E178" s="97"/>
      <c r="F178" s="97"/>
      <c r="G178" s="97"/>
      <c r="H178" s="97"/>
      <c r="I178" s="97"/>
      <c r="J178" s="98"/>
      <c r="K178" s="98"/>
      <c r="L178" s="97"/>
      <c r="M178" s="97"/>
      <c r="N178" s="97"/>
      <c r="O178" s="49" t="s">
        <v>1145</v>
      </c>
      <c r="P178" s="44"/>
      <c r="Q178" s="44" t="s">
        <v>56</v>
      </c>
      <c r="R178" s="44"/>
      <c r="S178" s="61" t="s">
        <v>50</v>
      </c>
      <c r="T178" s="40" t="s">
        <v>51</v>
      </c>
      <c r="U178" s="98"/>
      <c r="V178" s="98"/>
      <c r="W178" s="51"/>
      <c r="X178" s="41">
        <f t="shared" si="28"/>
        <v>0</v>
      </c>
      <c r="Y178" s="41" t="str">
        <f t="shared" si="29"/>
        <v/>
      </c>
      <c r="Z178" s="99"/>
    </row>
    <row r="179" spans="1:26" ht="18.75" customHeight="1">
      <c r="A179" s="70" t="s">
        <v>1146</v>
      </c>
      <c r="B179" s="53" t="s">
        <v>1147</v>
      </c>
      <c r="C179" s="60" t="s">
        <v>1148</v>
      </c>
      <c r="D179" s="65" t="s">
        <v>112</v>
      </c>
      <c r="E179" s="56">
        <v>24</v>
      </c>
      <c r="F179" s="56">
        <v>24</v>
      </c>
      <c r="G179" s="56">
        <v>32</v>
      </c>
      <c r="H179" s="56">
        <v>24</v>
      </c>
      <c r="I179" s="104" t="s">
        <v>68</v>
      </c>
      <c r="J179" s="57" t="s">
        <v>1149</v>
      </c>
      <c r="K179" s="57" t="s">
        <v>1150</v>
      </c>
      <c r="L179" s="56">
        <v>32</v>
      </c>
      <c r="M179" s="56">
        <v>327</v>
      </c>
      <c r="N179" s="56">
        <v>24</v>
      </c>
      <c r="O179" s="58" t="s">
        <v>1151</v>
      </c>
      <c r="P179" s="59" t="s">
        <v>1152</v>
      </c>
      <c r="Q179" s="60" t="s">
        <v>56</v>
      </c>
      <c r="R179" s="60" t="s">
        <v>1153</v>
      </c>
      <c r="S179" s="69" t="s">
        <v>50</v>
      </c>
      <c r="T179" s="40" t="s">
        <v>51</v>
      </c>
      <c r="U179" s="57" t="s">
        <v>1149</v>
      </c>
      <c r="V179" s="109">
        <v>44301</v>
      </c>
      <c r="W179" s="62"/>
      <c r="X179" s="41">
        <f t="shared" si="28"/>
        <v>24</v>
      </c>
      <c r="Y179" s="41" t="str">
        <f t="shared" si="29"/>
        <v/>
      </c>
      <c r="Z179" s="63"/>
    </row>
    <row r="180" spans="1:26" ht="27.75" customHeight="1">
      <c r="A180" s="70" t="s">
        <v>1154</v>
      </c>
      <c r="B180" s="53" t="s">
        <v>1155</v>
      </c>
      <c r="C180" s="60" t="s">
        <v>1156</v>
      </c>
      <c r="D180" s="65" t="s">
        <v>112</v>
      </c>
      <c r="E180" s="56">
        <v>12</v>
      </c>
      <c r="F180" s="56">
        <v>8</v>
      </c>
      <c r="G180" s="56">
        <v>16</v>
      </c>
      <c r="H180" s="56">
        <v>12</v>
      </c>
      <c r="I180" s="56" t="s">
        <v>253</v>
      </c>
      <c r="J180" s="74" t="s">
        <v>1157</v>
      </c>
      <c r="K180" s="74" t="s">
        <v>1158</v>
      </c>
      <c r="L180" s="57">
        <v>15.7</v>
      </c>
      <c r="M180" s="56">
        <v>45</v>
      </c>
      <c r="N180" s="56">
        <v>4</v>
      </c>
      <c r="O180" s="58" t="s">
        <v>1159</v>
      </c>
      <c r="P180" s="59" t="s">
        <v>1160</v>
      </c>
      <c r="Q180" s="60" t="s">
        <v>341</v>
      </c>
      <c r="R180" s="60"/>
      <c r="S180" s="69" t="s">
        <v>50</v>
      </c>
      <c r="T180" s="40" t="s">
        <v>51</v>
      </c>
      <c r="U180" s="109">
        <v>44299</v>
      </c>
      <c r="V180" s="109">
        <v>44301</v>
      </c>
      <c r="W180" s="62"/>
      <c r="X180" s="41">
        <f t="shared" si="28"/>
        <v>12</v>
      </c>
      <c r="Y180" s="41" t="str">
        <f t="shared" si="29"/>
        <v/>
      </c>
      <c r="Z180" s="63"/>
    </row>
    <row r="181" spans="1:26" ht="17.25" customHeight="1">
      <c r="A181" s="70" t="s">
        <v>1161</v>
      </c>
      <c r="B181" s="53" t="s">
        <v>1162</v>
      </c>
      <c r="C181" s="60" t="s">
        <v>1163</v>
      </c>
      <c r="D181" s="65"/>
      <c r="E181" s="56">
        <v>3</v>
      </c>
      <c r="F181" s="56">
        <v>3</v>
      </c>
      <c r="G181" s="56">
        <v>4</v>
      </c>
      <c r="H181" s="56">
        <v>3</v>
      </c>
      <c r="I181" s="56" t="s">
        <v>253</v>
      </c>
      <c r="J181" s="57" t="s">
        <v>1164</v>
      </c>
      <c r="K181" s="57" t="s">
        <v>1165</v>
      </c>
      <c r="L181" s="56">
        <v>5</v>
      </c>
      <c r="M181" s="56">
        <v>76</v>
      </c>
      <c r="N181" s="56">
        <v>1</v>
      </c>
      <c r="O181" s="58" t="s">
        <v>1166</v>
      </c>
      <c r="P181" s="59" t="s">
        <v>1167</v>
      </c>
      <c r="Q181" s="60" t="s">
        <v>341</v>
      </c>
      <c r="R181" s="60"/>
      <c r="S181" s="61" t="s">
        <v>50</v>
      </c>
      <c r="T181" s="40" t="s">
        <v>51</v>
      </c>
      <c r="U181" s="57" t="s">
        <v>1164</v>
      </c>
      <c r="V181" s="109">
        <v>44298</v>
      </c>
      <c r="W181" s="62"/>
      <c r="X181" s="41">
        <f t="shared" si="28"/>
        <v>3</v>
      </c>
      <c r="Y181" s="41" t="str">
        <f t="shared" si="29"/>
        <v/>
      </c>
      <c r="Z181" s="63"/>
    </row>
    <row r="182" spans="1:26" ht="27.75" customHeight="1">
      <c r="A182" s="70" t="s">
        <v>1168</v>
      </c>
      <c r="B182" s="53" t="s">
        <v>1169</v>
      </c>
      <c r="C182" s="60" t="s">
        <v>1170</v>
      </c>
      <c r="D182" s="65"/>
      <c r="E182" s="56">
        <v>5</v>
      </c>
      <c r="F182" s="56">
        <v>3</v>
      </c>
      <c r="G182" s="56">
        <v>8</v>
      </c>
      <c r="H182" s="56">
        <v>5</v>
      </c>
      <c r="I182" s="56" t="s">
        <v>253</v>
      </c>
      <c r="J182" s="57" t="s">
        <v>1171</v>
      </c>
      <c r="K182" s="57" t="s">
        <v>1171</v>
      </c>
      <c r="L182" s="56">
        <v>5</v>
      </c>
      <c r="M182" s="56">
        <v>147</v>
      </c>
      <c r="N182" s="56">
        <v>4</v>
      </c>
      <c r="O182" s="58" t="s">
        <v>1172</v>
      </c>
      <c r="P182" s="59" t="s">
        <v>1173</v>
      </c>
      <c r="Q182" s="60" t="s">
        <v>341</v>
      </c>
      <c r="R182" s="60"/>
      <c r="S182" s="61" t="s">
        <v>50</v>
      </c>
      <c r="T182" s="40" t="s">
        <v>51</v>
      </c>
      <c r="U182" s="109">
        <v>44298</v>
      </c>
      <c r="V182" s="109">
        <v>44299</v>
      </c>
      <c r="W182" s="62"/>
      <c r="X182" s="41">
        <f t="shared" si="28"/>
        <v>5</v>
      </c>
      <c r="Y182" s="41" t="str">
        <f t="shared" si="29"/>
        <v/>
      </c>
      <c r="Z182" s="63"/>
    </row>
    <row r="183" spans="1:26" ht="28.5" customHeight="1">
      <c r="A183" s="70" t="s">
        <v>1174</v>
      </c>
      <c r="B183" s="53" t="s">
        <v>1175</v>
      </c>
      <c r="C183" s="72" t="s">
        <v>1176</v>
      </c>
      <c r="D183" s="65" t="s">
        <v>1177</v>
      </c>
      <c r="E183" s="56">
        <v>17</v>
      </c>
      <c r="F183" s="56">
        <v>12</v>
      </c>
      <c r="G183" s="56">
        <v>20</v>
      </c>
      <c r="H183" s="56">
        <v>17</v>
      </c>
      <c r="I183" s="104" t="s">
        <v>68</v>
      </c>
      <c r="J183" s="57" t="s">
        <v>1178</v>
      </c>
      <c r="K183" s="57" t="s">
        <v>1179</v>
      </c>
      <c r="L183" s="56">
        <v>13.33</v>
      </c>
      <c r="M183" s="56">
        <v>236</v>
      </c>
      <c r="N183" s="56">
        <v>78</v>
      </c>
      <c r="O183" s="58" t="s">
        <v>1180</v>
      </c>
      <c r="P183" s="59" t="s">
        <v>1181</v>
      </c>
      <c r="Q183" s="60" t="s">
        <v>56</v>
      </c>
      <c r="R183" s="60" t="s">
        <v>1062</v>
      </c>
      <c r="S183" s="69" t="s">
        <v>50</v>
      </c>
      <c r="T183" s="40" t="s">
        <v>51</v>
      </c>
      <c r="U183" s="57"/>
      <c r="V183" s="57"/>
      <c r="W183" s="62"/>
      <c r="X183" s="41">
        <f t="shared" si="28"/>
        <v>17</v>
      </c>
      <c r="Y183" s="41" t="str">
        <f t="shared" si="29"/>
        <v/>
      </c>
      <c r="Z183" s="63"/>
    </row>
    <row r="184" spans="1:26" ht="17.25" customHeight="1">
      <c r="A184" s="95" t="s">
        <v>1182</v>
      </c>
      <c r="B184" s="43" t="s">
        <v>1183</v>
      </c>
      <c r="C184" s="103" t="s">
        <v>1184</v>
      </c>
      <c r="D184" s="96"/>
      <c r="E184" s="97"/>
      <c r="F184" s="97"/>
      <c r="G184" s="97"/>
      <c r="H184" s="97"/>
      <c r="I184" s="97"/>
      <c r="J184" s="98"/>
      <c r="K184" s="98"/>
      <c r="L184" s="97"/>
      <c r="M184" s="97"/>
      <c r="N184" s="97"/>
      <c r="O184" s="49" t="s">
        <v>1185</v>
      </c>
      <c r="P184" s="44"/>
      <c r="Q184" s="44" t="s">
        <v>56</v>
      </c>
      <c r="R184" s="44"/>
      <c r="S184" s="61" t="s">
        <v>50</v>
      </c>
      <c r="T184" s="40" t="s">
        <v>51</v>
      </c>
      <c r="U184" s="98"/>
      <c r="V184" s="98"/>
      <c r="W184" s="51"/>
      <c r="X184" s="41">
        <f t="shared" si="28"/>
        <v>0</v>
      </c>
      <c r="Y184" s="41" t="str">
        <f t="shared" si="29"/>
        <v/>
      </c>
      <c r="Z184" s="99"/>
    </row>
    <row r="185" spans="1:26" ht="27.75" customHeight="1">
      <c r="A185" s="70" t="s">
        <v>1186</v>
      </c>
      <c r="B185" s="53" t="s">
        <v>1187</v>
      </c>
      <c r="C185" s="60"/>
      <c r="D185" s="65" t="s">
        <v>112</v>
      </c>
      <c r="E185" s="56">
        <v>16</v>
      </c>
      <c r="F185" s="56">
        <v>16</v>
      </c>
      <c r="G185" s="56">
        <v>20</v>
      </c>
      <c r="H185" s="56">
        <v>16</v>
      </c>
      <c r="I185" s="104" t="s">
        <v>59</v>
      </c>
      <c r="J185" s="57" t="s">
        <v>1188</v>
      </c>
      <c r="K185" s="57" t="s">
        <v>1189</v>
      </c>
      <c r="L185" s="57">
        <v>14.5</v>
      </c>
      <c r="M185" s="56">
        <v>111</v>
      </c>
      <c r="N185" s="56">
        <v>6</v>
      </c>
      <c r="O185" s="58" t="s">
        <v>1190</v>
      </c>
      <c r="P185" s="59" t="s">
        <v>1191</v>
      </c>
      <c r="Q185" s="60" t="s">
        <v>56</v>
      </c>
      <c r="R185" s="60" t="s">
        <v>1153</v>
      </c>
      <c r="S185" s="69" t="s">
        <v>50</v>
      </c>
      <c r="T185" s="40" t="s">
        <v>51</v>
      </c>
      <c r="U185" s="57"/>
      <c r="V185" s="57"/>
      <c r="W185" s="62"/>
      <c r="X185" s="41">
        <f t="shared" si="28"/>
        <v>16</v>
      </c>
      <c r="Y185" s="41" t="str">
        <f t="shared" si="29"/>
        <v/>
      </c>
      <c r="Z185" s="63"/>
    </row>
    <row r="186" spans="1:26" ht="26.25" customHeight="1">
      <c r="A186" s="70" t="s">
        <v>1192</v>
      </c>
      <c r="B186" s="53" t="s">
        <v>1193</v>
      </c>
      <c r="C186" s="60"/>
      <c r="D186" s="65" t="s">
        <v>112</v>
      </c>
      <c r="E186" s="56">
        <v>14</v>
      </c>
      <c r="F186" s="56">
        <v>12</v>
      </c>
      <c r="G186" s="56">
        <v>20</v>
      </c>
      <c r="H186" s="56">
        <v>14</v>
      </c>
      <c r="I186" s="104" t="s">
        <v>606</v>
      </c>
      <c r="J186" s="57" t="s">
        <v>1194</v>
      </c>
      <c r="K186" s="57" t="s">
        <v>1195</v>
      </c>
      <c r="L186" s="56">
        <v>7</v>
      </c>
      <c r="M186" s="56">
        <v>70</v>
      </c>
      <c r="N186" s="56">
        <v>4</v>
      </c>
      <c r="O186" s="58" t="s">
        <v>1196</v>
      </c>
      <c r="P186" s="59" t="s">
        <v>1197</v>
      </c>
      <c r="Q186" s="60" t="s">
        <v>56</v>
      </c>
      <c r="R186" s="60"/>
      <c r="S186" s="69" t="s">
        <v>50</v>
      </c>
      <c r="T186" s="40" t="s">
        <v>51</v>
      </c>
      <c r="U186" s="57"/>
      <c r="V186" s="57"/>
      <c r="W186" s="62"/>
      <c r="X186" s="41">
        <f t="shared" si="28"/>
        <v>14</v>
      </c>
      <c r="Y186" s="41" t="str">
        <f t="shared" si="29"/>
        <v/>
      </c>
      <c r="Z186" s="63"/>
    </row>
    <row r="187" spans="1:26" ht="17.25" customHeight="1">
      <c r="A187" s="70" t="s">
        <v>1198</v>
      </c>
      <c r="B187" s="53" t="s">
        <v>1199</v>
      </c>
      <c r="C187" s="60" t="s">
        <v>1200</v>
      </c>
      <c r="D187" s="65"/>
      <c r="E187" s="56">
        <v>3</v>
      </c>
      <c r="F187" s="56">
        <v>3</v>
      </c>
      <c r="G187" s="56">
        <v>4</v>
      </c>
      <c r="H187" s="56">
        <v>3</v>
      </c>
      <c r="I187" s="104" t="s">
        <v>1201</v>
      </c>
      <c r="J187" s="57" t="s">
        <v>1202</v>
      </c>
      <c r="K187" s="57" t="s">
        <v>1203</v>
      </c>
      <c r="L187" s="56">
        <v>9</v>
      </c>
      <c r="M187" s="56">
        <v>166</v>
      </c>
      <c r="N187" s="56">
        <v>94</v>
      </c>
      <c r="O187" s="58" t="s">
        <v>1204</v>
      </c>
      <c r="P187" s="72" t="s">
        <v>1205</v>
      </c>
      <c r="Q187" s="60" t="s">
        <v>56</v>
      </c>
      <c r="R187" s="60"/>
      <c r="S187" s="69" t="s">
        <v>50</v>
      </c>
      <c r="T187" s="40" t="s">
        <v>51</v>
      </c>
      <c r="U187" s="57"/>
      <c r="V187" s="57"/>
      <c r="W187" s="62"/>
      <c r="X187" s="41">
        <f t="shared" si="28"/>
        <v>3</v>
      </c>
      <c r="Y187" s="41" t="b">
        <f t="shared" si="29"/>
        <v>1</v>
      </c>
      <c r="Z187" s="63"/>
    </row>
    <row r="188" spans="1:26" ht="27" customHeight="1">
      <c r="A188" s="70" t="s">
        <v>1206</v>
      </c>
      <c r="B188" s="53" t="s">
        <v>1207</v>
      </c>
      <c r="C188" s="60" t="s">
        <v>1170</v>
      </c>
      <c r="D188" s="65"/>
      <c r="E188" s="56">
        <v>4</v>
      </c>
      <c r="F188" s="56">
        <v>3</v>
      </c>
      <c r="G188" s="56">
        <v>4</v>
      </c>
      <c r="H188" s="56">
        <v>4</v>
      </c>
      <c r="I188" s="104" t="s">
        <v>253</v>
      </c>
      <c r="J188" s="57" t="s">
        <v>1208</v>
      </c>
      <c r="K188" s="57" t="s">
        <v>1209</v>
      </c>
      <c r="L188" s="56">
        <v>7</v>
      </c>
      <c r="M188" s="56">
        <v>117</v>
      </c>
      <c r="N188" s="56">
        <v>3</v>
      </c>
      <c r="O188" s="58" t="s">
        <v>1210</v>
      </c>
      <c r="P188" s="59" t="s">
        <v>1211</v>
      </c>
      <c r="Q188" s="60" t="s">
        <v>56</v>
      </c>
      <c r="R188" s="60"/>
      <c r="S188" s="69" t="s">
        <v>50</v>
      </c>
      <c r="T188" s="40" t="s">
        <v>51</v>
      </c>
      <c r="U188" s="57"/>
      <c r="V188" s="57"/>
      <c r="W188" s="62"/>
      <c r="X188" s="41">
        <f t="shared" si="28"/>
        <v>4</v>
      </c>
      <c r="Y188" s="41" t="str">
        <f t="shared" si="29"/>
        <v/>
      </c>
      <c r="Z188" s="63"/>
    </row>
    <row r="189" spans="1:26" ht="17.25" customHeight="1">
      <c r="A189" s="70" t="s">
        <v>1212</v>
      </c>
      <c r="B189" s="53" t="s">
        <v>1213</v>
      </c>
      <c r="C189" s="72" t="s">
        <v>1214</v>
      </c>
      <c r="D189" s="65" t="s">
        <v>1215</v>
      </c>
      <c r="E189" s="56">
        <v>16</v>
      </c>
      <c r="F189" s="56">
        <v>12</v>
      </c>
      <c r="G189" s="56">
        <v>12</v>
      </c>
      <c r="H189" s="56">
        <v>16</v>
      </c>
      <c r="I189" s="104" t="s">
        <v>606</v>
      </c>
      <c r="J189" s="74" t="s">
        <v>1216</v>
      </c>
      <c r="K189" s="74" t="s">
        <v>1217</v>
      </c>
      <c r="L189" s="56">
        <v>9</v>
      </c>
      <c r="M189" s="56">
        <v>181</v>
      </c>
      <c r="N189" s="56">
        <v>15</v>
      </c>
      <c r="O189" s="58" t="s">
        <v>1218</v>
      </c>
      <c r="P189" s="59" t="s">
        <v>1219</v>
      </c>
      <c r="Q189" s="60" t="s">
        <v>56</v>
      </c>
      <c r="R189" s="60"/>
      <c r="S189" s="69" t="s">
        <v>50</v>
      </c>
      <c r="T189" s="40" t="s">
        <v>51</v>
      </c>
      <c r="U189" s="57"/>
      <c r="V189" s="57"/>
      <c r="W189" s="62"/>
      <c r="X189" s="41">
        <f t="shared" si="28"/>
        <v>16</v>
      </c>
      <c r="Y189" s="41" t="str">
        <f t="shared" si="29"/>
        <v/>
      </c>
      <c r="Z189" s="63"/>
    </row>
    <row r="190" spans="1:26" ht="17.25" customHeight="1">
      <c r="A190" s="95" t="s">
        <v>1220</v>
      </c>
      <c r="B190" s="43" t="s">
        <v>1221</v>
      </c>
      <c r="C190" s="103" t="s">
        <v>1222</v>
      </c>
      <c r="D190" s="96"/>
      <c r="E190" s="97"/>
      <c r="F190" s="97"/>
      <c r="G190" s="97"/>
      <c r="H190" s="97"/>
      <c r="I190" s="97"/>
      <c r="J190" s="98"/>
      <c r="K190" s="98"/>
      <c r="L190" s="97"/>
      <c r="M190" s="97"/>
      <c r="N190" s="97"/>
      <c r="O190" s="49" t="s">
        <v>1223</v>
      </c>
      <c r="P190" s="44"/>
      <c r="Q190" s="44" t="s">
        <v>49</v>
      </c>
      <c r="R190" s="44"/>
      <c r="S190" s="90" t="s">
        <v>1224</v>
      </c>
      <c r="T190" s="40" t="s">
        <v>51</v>
      </c>
      <c r="U190" s="98"/>
      <c r="V190" s="98"/>
      <c r="W190" s="51"/>
      <c r="X190" s="41">
        <f t="shared" si="28"/>
        <v>0</v>
      </c>
      <c r="Y190" s="41" t="str">
        <f t="shared" si="29"/>
        <v/>
      </c>
      <c r="Z190" s="99"/>
    </row>
    <row r="191" spans="1:26" ht="25.5" customHeight="1">
      <c r="A191" s="70" t="s">
        <v>1225</v>
      </c>
      <c r="B191" s="53" t="s">
        <v>1226</v>
      </c>
      <c r="C191" s="60" t="s">
        <v>1227</v>
      </c>
      <c r="D191" s="65"/>
      <c r="E191" s="56">
        <v>3</v>
      </c>
      <c r="F191" s="56"/>
      <c r="G191" s="56">
        <v>2</v>
      </c>
      <c r="H191" s="56">
        <v>3</v>
      </c>
      <c r="I191" s="56" t="s">
        <v>253</v>
      </c>
      <c r="J191" s="74" t="s">
        <v>1228</v>
      </c>
      <c r="K191" s="74" t="s">
        <v>1229</v>
      </c>
      <c r="L191" s="56">
        <v>3.5</v>
      </c>
      <c r="M191" s="56">
        <v>92</v>
      </c>
      <c r="N191" s="56">
        <v>0</v>
      </c>
      <c r="O191" s="58" t="s">
        <v>1230</v>
      </c>
      <c r="P191" s="59" t="s">
        <v>1231</v>
      </c>
      <c r="Q191" s="60" t="s">
        <v>49</v>
      </c>
      <c r="R191" s="60"/>
      <c r="S191" s="57" t="s">
        <v>1224</v>
      </c>
      <c r="T191" s="40" t="s">
        <v>51</v>
      </c>
      <c r="U191" s="57"/>
      <c r="V191" s="57"/>
      <c r="W191" s="62"/>
      <c r="X191" s="41">
        <f t="shared" si="28"/>
        <v>3</v>
      </c>
      <c r="Y191" s="62" t="str">
        <f t="shared" si="29"/>
        <v/>
      </c>
      <c r="Z191" s="63"/>
    </row>
    <row r="192" spans="1:26" ht="39.75" customHeight="1">
      <c r="A192" s="70" t="s">
        <v>1232</v>
      </c>
      <c r="B192" s="53" t="s">
        <v>1233</v>
      </c>
      <c r="C192" s="72" t="s">
        <v>1234</v>
      </c>
      <c r="D192" s="65" t="s">
        <v>1235</v>
      </c>
      <c r="E192" s="56">
        <v>28</v>
      </c>
      <c r="F192" s="56"/>
      <c r="G192" s="56">
        <v>36</v>
      </c>
      <c r="H192" s="56">
        <v>28</v>
      </c>
      <c r="I192" s="56" t="s">
        <v>253</v>
      </c>
      <c r="J192" s="74" t="s">
        <v>1236</v>
      </c>
      <c r="K192" s="74" t="s">
        <v>1237</v>
      </c>
      <c r="L192" s="56">
        <v>23.166666666666668</v>
      </c>
      <c r="M192" s="56">
        <v>1045</v>
      </c>
      <c r="N192" s="56">
        <v>182</v>
      </c>
      <c r="O192" s="58" t="s">
        <v>1238</v>
      </c>
      <c r="P192" s="59" t="s">
        <v>1239</v>
      </c>
      <c r="Q192" s="60" t="s">
        <v>49</v>
      </c>
      <c r="R192" s="60"/>
      <c r="S192" s="57" t="s">
        <v>1224</v>
      </c>
      <c r="T192" s="40" t="s">
        <v>51</v>
      </c>
      <c r="U192" s="57"/>
      <c r="V192" s="57"/>
      <c r="W192" s="62"/>
      <c r="X192" s="41">
        <f t="shared" si="28"/>
        <v>28</v>
      </c>
      <c r="Y192" s="62" t="str">
        <f t="shared" si="29"/>
        <v/>
      </c>
      <c r="Z192" s="63"/>
    </row>
    <row r="193" spans="1:26" ht="30" customHeight="1">
      <c r="A193" s="70" t="s">
        <v>1240</v>
      </c>
      <c r="B193" s="53" t="s">
        <v>1241</v>
      </c>
      <c r="C193" s="73"/>
      <c r="D193" s="65" t="s">
        <v>1225</v>
      </c>
      <c r="E193" s="56">
        <v>3</v>
      </c>
      <c r="F193" s="56"/>
      <c r="G193" s="56"/>
      <c r="H193" s="56">
        <v>3</v>
      </c>
      <c r="I193" s="56" t="s">
        <v>253</v>
      </c>
      <c r="J193" s="74" t="s">
        <v>1242</v>
      </c>
      <c r="K193" s="74" t="s">
        <v>1243</v>
      </c>
      <c r="L193" s="56">
        <v>3.0833333333333335</v>
      </c>
      <c r="M193" s="56">
        <v>112</v>
      </c>
      <c r="N193" s="56">
        <v>37</v>
      </c>
      <c r="O193" s="66" t="s">
        <v>1244</v>
      </c>
      <c r="P193" s="59" t="s">
        <v>1245</v>
      </c>
      <c r="Q193" s="60" t="s">
        <v>49</v>
      </c>
      <c r="R193" s="60"/>
      <c r="S193" s="57" t="s">
        <v>1224</v>
      </c>
      <c r="T193" s="40" t="s">
        <v>51</v>
      </c>
      <c r="U193" s="57"/>
      <c r="V193" s="57"/>
      <c r="W193" s="62"/>
      <c r="X193" s="41">
        <f t="shared" si="28"/>
        <v>3</v>
      </c>
      <c r="Y193" s="62" t="str">
        <f t="shared" si="29"/>
        <v/>
      </c>
      <c r="Z193" s="63"/>
    </row>
    <row r="194" spans="1:26" ht="17.25" customHeight="1">
      <c r="A194" s="70" t="s">
        <v>1246</v>
      </c>
      <c r="B194" s="75" t="s">
        <v>1247</v>
      </c>
      <c r="C194" s="60" t="s">
        <v>1248</v>
      </c>
      <c r="D194" s="65"/>
      <c r="E194" s="56">
        <v>6</v>
      </c>
      <c r="F194" s="56"/>
      <c r="G194" s="56">
        <v>4</v>
      </c>
      <c r="H194" s="56">
        <v>6</v>
      </c>
      <c r="I194" s="56" t="s">
        <v>253</v>
      </c>
      <c r="J194" s="74" t="s">
        <v>1249</v>
      </c>
      <c r="K194" s="74" t="s">
        <v>1250</v>
      </c>
      <c r="L194" s="56">
        <v>3.25</v>
      </c>
      <c r="M194" s="56"/>
      <c r="N194" s="56"/>
      <c r="O194" s="58" t="s">
        <v>1251</v>
      </c>
      <c r="P194" s="59" t="s">
        <v>1245</v>
      </c>
      <c r="Q194" s="60" t="s">
        <v>49</v>
      </c>
      <c r="R194" s="60" t="s">
        <v>1252</v>
      </c>
      <c r="S194" s="57" t="s">
        <v>1224</v>
      </c>
      <c r="T194" s="40" t="s">
        <v>51</v>
      </c>
      <c r="U194" s="57"/>
      <c r="V194" s="57"/>
      <c r="W194" s="62"/>
      <c r="X194" s="41">
        <f t="shared" si="28"/>
        <v>6</v>
      </c>
      <c r="Y194" s="62" t="str">
        <f t="shared" si="29"/>
        <v/>
      </c>
      <c r="Z194" s="63"/>
    </row>
    <row r="195" spans="1:26" ht="17.25" customHeight="1">
      <c r="A195" s="95" t="s">
        <v>1253</v>
      </c>
      <c r="B195" s="43" t="s">
        <v>1254</v>
      </c>
      <c r="C195" s="103" t="s">
        <v>1255</v>
      </c>
      <c r="D195" s="96"/>
      <c r="E195" s="97"/>
      <c r="F195" s="97"/>
      <c r="G195" s="97"/>
      <c r="H195" s="97"/>
      <c r="I195" s="97"/>
      <c r="J195" s="98"/>
      <c r="K195" s="98"/>
      <c r="L195" s="97"/>
      <c r="M195" s="97"/>
      <c r="N195" s="97"/>
      <c r="O195" s="49" t="s">
        <v>1256</v>
      </c>
      <c r="P195" s="44"/>
      <c r="Q195" s="44" t="s">
        <v>341</v>
      </c>
      <c r="R195" s="44"/>
      <c r="S195" s="57" t="s">
        <v>1224</v>
      </c>
      <c r="T195" s="40" t="s">
        <v>51</v>
      </c>
      <c r="U195" s="98"/>
      <c r="V195" s="98"/>
      <c r="W195" s="51"/>
      <c r="X195" s="41">
        <f t="shared" si="28"/>
        <v>0</v>
      </c>
      <c r="Y195" s="41" t="str">
        <f t="shared" si="29"/>
        <v/>
      </c>
      <c r="Z195" s="99"/>
    </row>
    <row r="196" spans="1:26" ht="29.25" customHeight="1">
      <c r="A196" s="70" t="s">
        <v>1257</v>
      </c>
      <c r="B196" s="53" t="s">
        <v>1258</v>
      </c>
      <c r="C196" s="60" t="s">
        <v>1259</v>
      </c>
      <c r="D196" s="65"/>
      <c r="E196" s="56">
        <v>12.5</v>
      </c>
      <c r="F196" s="56"/>
      <c r="G196" s="56">
        <v>16</v>
      </c>
      <c r="H196" s="56">
        <v>12.5</v>
      </c>
      <c r="I196" s="56" t="s">
        <v>226</v>
      </c>
      <c r="J196" s="57" t="s">
        <v>1260</v>
      </c>
      <c r="K196" s="57" t="s">
        <v>1261</v>
      </c>
      <c r="L196" s="56">
        <v>7</v>
      </c>
      <c r="M196" s="56">
        <v>233</v>
      </c>
      <c r="N196" s="56">
        <v>22</v>
      </c>
      <c r="O196" s="58" t="s">
        <v>1262</v>
      </c>
      <c r="P196" s="59" t="s">
        <v>1263</v>
      </c>
      <c r="Q196" s="60" t="s">
        <v>341</v>
      </c>
      <c r="R196" s="60" t="s">
        <v>1264</v>
      </c>
      <c r="S196" s="57" t="s">
        <v>1224</v>
      </c>
      <c r="T196" s="40" t="s">
        <v>51</v>
      </c>
      <c r="U196" s="57" t="s">
        <v>1260</v>
      </c>
      <c r="V196" s="57" t="s">
        <v>1265</v>
      </c>
      <c r="W196" s="62"/>
      <c r="X196" s="41">
        <f t="shared" si="28"/>
        <v>12.5</v>
      </c>
      <c r="Y196" s="41" t="str">
        <f t="shared" si="29"/>
        <v/>
      </c>
      <c r="Z196" s="63"/>
    </row>
    <row r="197" spans="1:26" ht="66" customHeight="1">
      <c r="A197" s="70" t="s">
        <v>1266</v>
      </c>
      <c r="B197" s="75" t="s">
        <v>1267</v>
      </c>
      <c r="C197" s="60" t="s">
        <v>1268</v>
      </c>
      <c r="D197" s="65"/>
      <c r="E197" s="56">
        <v>3</v>
      </c>
      <c r="F197" s="56"/>
      <c r="G197" s="56"/>
      <c r="H197" s="56">
        <v>3</v>
      </c>
      <c r="I197" s="56" t="s">
        <v>253</v>
      </c>
      <c r="J197" s="74" t="s">
        <v>1269</v>
      </c>
      <c r="K197" s="74" t="s">
        <v>1270</v>
      </c>
      <c r="L197" s="56">
        <v>3</v>
      </c>
      <c r="M197" s="56">
        <v>70</v>
      </c>
      <c r="N197" s="56">
        <v>45</v>
      </c>
      <c r="O197" s="58" t="s">
        <v>1271</v>
      </c>
      <c r="P197" s="59" t="s">
        <v>1272</v>
      </c>
      <c r="Q197" s="60" t="s">
        <v>49</v>
      </c>
      <c r="R197" s="60"/>
      <c r="S197" s="57" t="s">
        <v>1224</v>
      </c>
      <c r="T197" s="40" t="s">
        <v>51</v>
      </c>
      <c r="U197" s="57"/>
      <c r="V197" s="57"/>
      <c r="W197" s="62"/>
      <c r="X197" s="41">
        <f t="shared" si="28"/>
        <v>3</v>
      </c>
      <c r="Y197" s="62" t="str">
        <f t="shared" si="29"/>
        <v/>
      </c>
      <c r="Z197" s="63"/>
    </row>
    <row r="198" spans="1:26" ht="31.5" customHeight="1">
      <c r="A198" s="70" t="s">
        <v>1273</v>
      </c>
      <c r="B198" s="75" t="s">
        <v>1274</v>
      </c>
      <c r="C198" s="60" t="s">
        <v>1275</v>
      </c>
      <c r="D198" s="65"/>
      <c r="E198" s="56">
        <v>3</v>
      </c>
      <c r="F198" s="56"/>
      <c r="G198" s="56"/>
      <c r="H198" s="56">
        <v>3</v>
      </c>
      <c r="I198" s="56" t="s">
        <v>253</v>
      </c>
      <c r="J198" s="74" t="s">
        <v>1276</v>
      </c>
      <c r="K198" s="74" t="s">
        <v>1277</v>
      </c>
      <c r="L198" s="56">
        <v>3.25</v>
      </c>
      <c r="M198" s="56">
        <v>5</v>
      </c>
      <c r="N198" s="56">
        <v>10</v>
      </c>
      <c r="O198" s="58" t="s">
        <v>1278</v>
      </c>
      <c r="P198" s="59" t="s">
        <v>1279</v>
      </c>
      <c r="Q198" s="60" t="s">
        <v>49</v>
      </c>
      <c r="R198" s="60"/>
      <c r="S198" s="57" t="s">
        <v>1224</v>
      </c>
      <c r="T198" s="40" t="s">
        <v>51</v>
      </c>
      <c r="U198" s="57"/>
      <c r="V198" s="57"/>
      <c r="W198" s="62"/>
      <c r="X198" s="41">
        <f t="shared" si="28"/>
        <v>3</v>
      </c>
      <c r="Y198" s="62" t="str">
        <f t="shared" si="29"/>
        <v/>
      </c>
      <c r="Z198" s="63"/>
    </row>
    <row r="199" spans="1:26" ht="31.5" customHeight="1">
      <c r="A199" s="70" t="s">
        <v>1280</v>
      </c>
      <c r="B199" s="75" t="s">
        <v>1281</v>
      </c>
      <c r="C199" s="60" t="s">
        <v>1282</v>
      </c>
      <c r="D199" s="65"/>
      <c r="E199" s="56">
        <v>1.5</v>
      </c>
      <c r="F199" s="56"/>
      <c r="G199" s="56"/>
      <c r="H199" s="56">
        <v>1.5</v>
      </c>
      <c r="I199" s="56" t="s">
        <v>253</v>
      </c>
      <c r="J199" s="74" t="s">
        <v>1283</v>
      </c>
      <c r="K199" s="74" t="s">
        <v>1284</v>
      </c>
      <c r="L199" s="56">
        <v>2.4166666666666665</v>
      </c>
      <c r="M199" s="56">
        <v>33</v>
      </c>
      <c r="N199" s="56">
        <v>19</v>
      </c>
      <c r="O199" s="58" t="s">
        <v>1285</v>
      </c>
      <c r="P199" s="59" t="s">
        <v>1286</v>
      </c>
      <c r="Q199" s="60" t="s">
        <v>49</v>
      </c>
      <c r="R199" s="60"/>
      <c r="S199" s="57" t="s">
        <v>1224</v>
      </c>
      <c r="T199" s="40" t="s">
        <v>51</v>
      </c>
      <c r="U199" s="57"/>
      <c r="V199" s="57"/>
      <c r="W199" s="62"/>
      <c r="X199" s="41">
        <f t="shared" si="28"/>
        <v>1.5</v>
      </c>
      <c r="Y199" s="62" t="str">
        <f t="shared" si="29"/>
        <v/>
      </c>
      <c r="Z199" s="63"/>
    </row>
    <row r="200" spans="1:26" ht="40.5" customHeight="1">
      <c r="A200" s="70" t="s">
        <v>1287</v>
      </c>
      <c r="B200" s="77" t="s">
        <v>1288</v>
      </c>
      <c r="C200" s="60" t="s">
        <v>1289</v>
      </c>
      <c r="D200" s="65"/>
      <c r="E200" s="56">
        <v>3.5</v>
      </c>
      <c r="F200" s="56"/>
      <c r="G200" s="56"/>
      <c r="H200" s="56">
        <v>3.5</v>
      </c>
      <c r="I200" s="56" t="s">
        <v>253</v>
      </c>
      <c r="J200" s="74" t="s">
        <v>1290</v>
      </c>
      <c r="K200" s="74" t="s">
        <v>1291</v>
      </c>
      <c r="L200" s="56">
        <v>3.8333333333333335</v>
      </c>
      <c r="M200" s="56">
        <v>15</v>
      </c>
      <c r="N200" s="56">
        <v>6</v>
      </c>
      <c r="O200" s="58" t="s">
        <v>1292</v>
      </c>
      <c r="P200" s="59" t="s">
        <v>1293</v>
      </c>
      <c r="Q200" s="60" t="s">
        <v>49</v>
      </c>
      <c r="R200" s="60"/>
      <c r="S200" s="57" t="s">
        <v>1224</v>
      </c>
      <c r="T200" s="40" t="s">
        <v>51</v>
      </c>
      <c r="U200" s="57"/>
      <c r="V200" s="57"/>
      <c r="W200" s="62"/>
      <c r="X200" s="41">
        <f t="shared" si="28"/>
        <v>3.5</v>
      </c>
      <c r="Y200" s="62" t="str">
        <f t="shared" si="29"/>
        <v/>
      </c>
      <c r="Z200" s="63"/>
    </row>
    <row r="201" spans="1:26" ht="27" customHeight="1">
      <c r="A201" s="70" t="s">
        <v>1294</v>
      </c>
      <c r="B201" s="77" t="s">
        <v>1295</v>
      </c>
      <c r="C201" s="60" t="s">
        <v>1296</v>
      </c>
      <c r="D201" s="65"/>
      <c r="E201" s="56">
        <v>2</v>
      </c>
      <c r="F201" s="56"/>
      <c r="G201" s="56"/>
      <c r="H201" s="56">
        <v>2</v>
      </c>
      <c r="I201" s="56" t="s">
        <v>1297</v>
      </c>
      <c r="J201" s="100" t="s">
        <v>1298</v>
      </c>
      <c r="K201" s="100" t="s">
        <v>1299</v>
      </c>
      <c r="L201" s="56">
        <v>1</v>
      </c>
      <c r="M201" s="56">
        <v>16</v>
      </c>
      <c r="N201" s="56">
        <v>0</v>
      </c>
      <c r="O201" s="112" t="s">
        <v>1300</v>
      </c>
      <c r="P201" s="59" t="s">
        <v>1301</v>
      </c>
      <c r="Q201" s="60" t="s">
        <v>271</v>
      </c>
      <c r="R201" s="60"/>
      <c r="S201" s="57" t="s">
        <v>1224</v>
      </c>
      <c r="T201" s="40" t="s">
        <v>51</v>
      </c>
      <c r="U201" s="57"/>
      <c r="V201" s="57"/>
      <c r="W201" s="62"/>
      <c r="X201" s="41">
        <f t="shared" si="28"/>
        <v>2</v>
      </c>
      <c r="Y201" s="62"/>
      <c r="Z201" s="63"/>
    </row>
    <row r="202" spans="1:26" ht="17.25" customHeight="1">
      <c r="A202" s="95" t="s">
        <v>1302</v>
      </c>
      <c r="B202" s="43" t="s">
        <v>1303</v>
      </c>
      <c r="C202" s="103" t="s">
        <v>1304</v>
      </c>
      <c r="D202" s="96"/>
      <c r="E202" s="97"/>
      <c r="F202" s="97"/>
      <c r="G202" s="97"/>
      <c r="H202" s="97">
        <f>G202</f>
        <v>0</v>
      </c>
      <c r="I202" s="97"/>
      <c r="J202" s="98"/>
      <c r="K202" s="98"/>
      <c r="L202" s="97"/>
      <c r="M202" s="97"/>
      <c r="N202" s="97"/>
      <c r="O202" s="49" t="s">
        <v>1305</v>
      </c>
      <c r="P202" s="44"/>
      <c r="Q202" s="44" t="s">
        <v>49</v>
      </c>
      <c r="R202" s="44"/>
      <c r="S202" s="90" t="s">
        <v>1306</v>
      </c>
      <c r="T202" s="40" t="s">
        <v>51</v>
      </c>
      <c r="U202" s="98"/>
      <c r="V202" s="98"/>
      <c r="W202" s="51"/>
      <c r="X202" s="41">
        <f t="shared" si="28"/>
        <v>0</v>
      </c>
      <c r="Y202" s="41" t="str">
        <f t="shared" ref="Y202:Y219" si="30">IF(L202&gt;2*H202,TRUE,"")</f>
        <v/>
      </c>
      <c r="Z202" s="99"/>
    </row>
    <row r="203" spans="1:26" ht="17.25" customHeight="1">
      <c r="A203" s="70" t="s">
        <v>1307</v>
      </c>
      <c r="B203" s="53" t="s">
        <v>1308</v>
      </c>
      <c r="C203" s="72" t="s">
        <v>1309</v>
      </c>
      <c r="D203" s="65"/>
      <c r="E203" s="56">
        <v>3</v>
      </c>
      <c r="F203" s="56">
        <v>2</v>
      </c>
      <c r="G203" s="56"/>
      <c r="H203" s="56">
        <v>3</v>
      </c>
      <c r="I203" s="56" t="s">
        <v>75</v>
      </c>
      <c r="J203" s="74" t="s">
        <v>1310</v>
      </c>
      <c r="K203" s="74" t="s">
        <v>1311</v>
      </c>
      <c r="L203" s="56">
        <v>2.5</v>
      </c>
      <c r="M203" s="56">
        <v>48</v>
      </c>
      <c r="N203" s="56">
        <v>1</v>
      </c>
      <c r="O203" s="58" t="s">
        <v>1312</v>
      </c>
      <c r="P203" s="59" t="s">
        <v>1313</v>
      </c>
      <c r="Q203" s="60" t="s">
        <v>49</v>
      </c>
      <c r="R203" s="60"/>
      <c r="S203" s="57" t="s">
        <v>1306</v>
      </c>
      <c r="T203" s="40" t="s">
        <v>51</v>
      </c>
      <c r="U203" s="57"/>
      <c r="V203" s="57"/>
      <c r="W203" s="62"/>
      <c r="X203" s="41">
        <f t="shared" si="28"/>
        <v>3</v>
      </c>
      <c r="Y203" s="62" t="str">
        <f t="shared" si="30"/>
        <v/>
      </c>
      <c r="Z203" s="63"/>
    </row>
    <row r="204" spans="1:26" ht="29.25" customHeight="1">
      <c r="A204" s="70" t="s">
        <v>1314</v>
      </c>
      <c r="B204" s="53" t="s">
        <v>1315</v>
      </c>
      <c r="C204" s="60" t="s">
        <v>1316</v>
      </c>
      <c r="D204" s="65"/>
      <c r="E204" s="56">
        <v>2</v>
      </c>
      <c r="F204" s="56">
        <v>2</v>
      </c>
      <c r="G204" s="56"/>
      <c r="H204" s="56">
        <v>2</v>
      </c>
      <c r="I204" s="56" t="s">
        <v>75</v>
      </c>
      <c r="J204" s="74" t="s">
        <v>1317</v>
      </c>
      <c r="K204" s="74" t="s">
        <v>1318</v>
      </c>
      <c r="L204" s="56">
        <v>4</v>
      </c>
      <c r="M204" s="56">
        <v>81</v>
      </c>
      <c r="N204" s="56">
        <v>2</v>
      </c>
      <c r="O204" s="58" t="s">
        <v>1319</v>
      </c>
      <c r="P204" s="59" t="s">
        <v>1320</v>
      </c>
      <c r="Q204" s="60" t="s">
        <v>49</v>
      </c>
      <c r="R204" s="60"/>
      <c r="S204" s="57" t="s">
        <v>1306</v>
      </c>
      <c r="T204" s="40" t="s">
        <v>51</v>
      </c>
      <c r="U204" s="57"/>
      <c r="V204" s="57"/>
      <c r="W204" s="62"/>
      <c r="X204" s="41">
        <f t="shared" si="28"/>
        <v>2</v>
      </c>
      <c r="Y204" s="62" t="str">
        <f t="shared" si="30"/>
        <v/>
      </c>
      <c r="Z204" s="63"/>
    </row>
    <row r="205" spans="1:26" ht="28.5" customHeight="1">
      <c r="A205" s="70" t="s">
        <v>1321</v>
      </c>
      <c r="B205" s="53" t="s">
        <v>1322</v>
      </c>
      <c r="C205" s="60" t="s">
        <v>1323</v>
      </c>
      <c r="D205" s="65" t="s">
        <v>1324</v>
      </c>
      <c r="E205" s="56">
        <v>28</v>
      </c>
      <c r="F205" s="56">
        <v>32</v>
      </c>
      <c r="G205" s="56"/>
      <c r="H205" s="56">
        <v>28</v>
      </c>
      <c r="I205" s="56" t="s">
        <v>75</v>
      </c>
      <c r="J205" s="74" t="s">
        <v>1325</v>
      </c>
      <c r="K205" s="74" t="s">
        <v>1326</v>
      </c>
      <c r="L205" s="56">
        <v>29.5</v>
      </c>
      <c r="M205" s="56">
        <v>132</v>
      </c>
      <c r="N205" s="56">
        <v>60</v>
      </c>
      <c r="O205" s="58" t="s">
        <v>1327</v>
      </c>
      <c r="P205" s="59" t="s">
        <v>1328</v>
      </c>
      <c r="Q205" s="60" t="s">
        <v>49</v>
      </c>
      <c r="R205" s="60"/>
      <c r="S205" s="57" t="s">
        <v>1306</v>
      </c>
      <c r="T205" s="40" t="s">
        <v>51</v>
      </c>
      <c r="U205" s="57"/>
      <c r="V205" s="57"/>
      <c r="W205" s="62"/>
      <c r="X205" s="41">
        <f t="shared" si="28"/>
        <v>28</v>
      </c>
      <c r="Y205" s="62" t="str">
        <f t="shared" si="30"/>
        <v/>
      </c>
      <c r="Z205" s="63"/>
    </row>
    <row r="206" spans="1:26" ht="27.75" customHeight="1">
      <c r="A206" s="70" t="s">
        <v>1329</v>
      </c>
      <c r="B206" s="53" t="s">
        <v>1330</v>
      </c>
      <c r="C206" s="72" t="s">
        <v>1331</v>
      </c>
      <c r="D206" s="65" t="s">
        <v>1332</v>
      </c>
      <c r="E206" s="56">
        <v>3</v>
      </c>
      <c r="F206" s="56">
        <v>2</v>
      </c>
      <c r="G206" s="56"/>
      <c r="H206" s="56">
        <v>3</v>
      </c>
      <c r="I206" s="57" t="s">
        <v>1333</v>
      </c>
      <c r="J206" s="74" t="s">
        <v>1334</v>
      </c>
      <c r="K206" s="74" t="s">
        <v>1335</v>
      </c>
      <c r="L206" s="56">
        <v>2</v>
      </c>
      <c r="M206" s="56"/>
      <c r="N206" s="56"/>
      <c r="O206" s="58" t="s">
        <v>1336</v>
      </c>
      <c r="P206" s="60" t="s">
        <v>546</v>
      </c>
      <c r="Q206" s="60" t="s">
        <v>49</v>
      </c>
      <c r="R206" s="60" t="s">
        <v>1337</v>
      </c>
      <c r="S206" s="57" t="s">
        <v>1306</v>
      </c>
      <c r="T206" s="40" t="s">
        <v>51</v>
      </c>
      <c r="U206" s="57"/>
      <c r="V206" s="57"/>
      <c r="W206" s="62"/>
      <c r="X206" s="41">
        <f t="shared" si="28"/>
        <v>3</v>
      </c>
      <c r="Y206" s="62" t="str">
        <f t="shared" si="30"/>
        <v/>
      </c>
      <c r="Z206" s="63"/>
    </row>
    <row r="207" spans="1:26" ht="51.75" customHeight="1">
      <c r="A207" s="70" t="s">
        <v>1338</v>
      </c>
      <c r="B207" s="53" t="s">
        <v>1339</v>
      </c>
      <c r="C207" s="60" t="s">
        <v>1340</v>
      </c>
      <c r="D207" s="65"/>
      <c r="E207" s="56">
        <v>6</v>
      </c>
      <c r="F207" s="56">
        <v>4</v>
      </c>
      <c r="G207" s="56"/>
      <c r="H207" s="56">
        <v>6</v>
      </c>
      <c r="I207" s="57" t="s">
        <v>68</v>
      </c>
      <c r="J207" s="74" t="s">
        <v>1341</v>
      </c>
      <c r="K207" s="74" t="s">
        <v>1342</v>
      </c>
      <c r="L207" s="56">
        <v>23.416666666666668</v>
      </c>
      <c r="M207" s="56">
        <v>388</v>
      </c>
      <c r="N207" s="56">
        <v>304</v>
      </c>
      <c r="O207" s="58" t="s">
        <v>1343</v>
      </c>
      <c r="P207" s="59" t="s">
        <v>1344</v>
      </c>
      <c r="Q207" s="68" t="s">
        <v>271</v>
      </c>
      <c r="R207" s="60"/>
      <c r="S207" s="57" t="s">
        <v>1306</v>
      </c>
      <c r="T207" s="40" t="s">
        <v>51</v>
      </c>
      <c r="U207" s="57"/>
      <c r="V207" s="57"/>
      <c r="W207" s="62"/>
      <c r="X207" s="41">
        <f t="shared" si="28"/>
        <v>6</v>
      </c>
      <c r="Y207" s="62" t="b">
        <f t="shared" si="30"/>
        <v>1</v>
      </c>
      <c r="Z207" s="63"/>
    </row>
    <row r="208" spans="1:26" ht="42" customHeight="1">
      <c r="A208" s="70" t="s">
        <v>1345</v>
      </c>
      <c r="B208" s="53" t="s">
        <v>1346</v>
      </c>
      <c r="C208" s="60" t="s">
        <v>1347</v>
      </c>
      <c r="D208" s="65"/>
      <c r="E208" s="56">
        <v>12</v>
      </c>
      <c r="F208" s="56">
        <v>12</v>
      </c>
      <c r="G208" s="56"/>
      <c r="H208" s="56">
        <v>12</v>
      </c>
      <c r="I208" s="57" t="s">
        <v>253</v>
      </c>
      <c r="J208" s="74" t="s">
        <v>1348</v>
      </c>
      <c r="K208" s="74" t="s">
        <v>1349</v>
      </c>
      <c r="L208" s="56">
        <v>8</v>
      </c>
      <c r="M208" s="56">
        <v>34</v>
      </c>
      <c r="N208" s="56">
        <v>11</v>
      </c>
      <c r="O208" s="58" t="s">
        <v>1350</v>
      </c>
      <c r="P208" s="59" t="s">
        <v>1351</v>
      </c>
      <c r="Q208" s="68" t="s">
        <v>271</v>
      </c>
      <c r="R208" s="60"/>
      <c r="S208" s="57" t="s">
        <v>1306</v>
      </c>
      <c r="T208" s="40" t="s">
        <v>51</v>
      </c>
      <c r="U208" s="57"/>
      <c r="V208" s="57"/>
      <c r="W208" s="62"/>
      <c r="X208" s="41">
        <f t="shared" si="28"/>
        <v>12</v>
      </c>
      <c r="Y208" s="62" t="str">
        <f t="shared" si="30"/>
        <v/>
      </c>
      <c r="Z208" s="63"/>
    </row>
    <row r="209" spans="1:26" ht="29.25" customHeight="1">
      <c r="A209" s="70" t="s">
        <v>1352</v>
      </c>
      <c r="B209" s="53" t="s">
        <v>1353</v>
      </c>
      <c r="C209" s="60" t="s">
        <v>1354</v>
      </c>
      <c r="D209" s="65"/>
      <c r="E209" s="56">
        <v>1.5</v>
      </c>
      <c r="F209" s="56">
        <v>2</v>
      </c>
      <c r="G209" s="56"/>
      <c r="H209" s="56">
        <v>1.5</v>
      </c>
      <c r="I209" s="57" t="s">
        <v>75</v>
      </c>
      <c r="J209" s="74" t="s">
        <v>1355</v>
      </c>
      <c r="K209" s="74" t="s">
        <v>1356</v>
      </c>
      <c r="L209" s="56">
        <v>1</v>
      </c>
      <c r="M209" s="56">
        <v>66</v>
      </c>
      <c r="N209" s="56">
        <v>0</v>
      </c>
      <c r="O209" s="58" t="s">
        <v>1357</v>
      </c>
      <c r="P209" s="59" t="s">
        <v>1358</v>
      </c>
      <c r="Q209" s="60" t="s">
        <v>49</v>
      </c>
      <c r="R209" s="60"/>
      <c r="S209" s="57" t="s">
        <v>1306</v>
      </c>
      <c r="T209" s="40" t="s">
        <v>51</v>
      </c>
      <c r="U209" s="57"/>
      <c r="V209" s="57"/>
      <c r="W209" s="62"/>
      <c r="X209" s="41">
        <f t="shared" si="28"/>
        <v>1.5</v>
      </c>
      <c r="Y209" s="62" t="str">
        <f t="shared" si="30"/>
        <v/>
      </c>
      <c r="Z209" s="63"/>
    </row>
    <row r="210" spans="1:26" ht="32.25" customHeight="1">
      <c r="A210" s="70" t="s">
        <v>1359</v>
      </c>
      <c r="B210" s="53" t="s">
        <v>1360</v>
      </c>
      <c r="C210" s="72" t="s">
        <v>1361</v>
      </c>
      <c r="D210" s="65"/>
      <c r="E210" s="56">
        <v>3</v>
      </c>
      <c r="F210" s="56">
        <v>4</v>
      </c>
      <c r="G210" s="56"/>
      <c r="H210" s="56">
        <v>3</v>
      </c>
      <c r="I210" s="57" t="s">
        <v>68</v>
      </c>
      <c r="J210" s="74" t="s">
        <v>1362</v>
      </c>
      <c r="K210" s="74" t="s">
        <v>1363</v>
      </c>
      <c r="L210" s="56">
        <v>0.51666666666666672</v>
      </c>
      <c r="M210" s="56">
        <f>388/2</f>
        <v>194</v>
      </c>
      <c r="N210" s="56">
        <f>304/2</f>
        <v>152</v>
      </c>
      <c r="O210" s="58" t="s">
        <v>1364</v>
      </c>
      <c r="P210" s="59" t="s">
        <v>1344</v>
      </c>
      <c r="Q210" s="68" t="s">
        <v>271</v>
      </c>
      <c r="R210" s="60" t="s">
        <v>1365</v>
      </c>
      <c r="S210" s="57" t="s">
        <v>1306</v>
      </c>
      <c r="T210" s="40" t="s">
        <v>51</v>
      </c>
      <c r="U210" s="57"/>
      <c r="V210" s="57"/>
      <c r="W210" s="62"/>
      <c r="X210" s="41">
        <f t="shared" si="28"/>
        <v>3</v>
      </c>
      <c r="Y210" s="62" t="str">
        <f t="shared" si="30"/>
        <v/>
      </c>
      <c r="Z210" s="63"/>
    </row>
    <row r="211" spans="1:26" ht="17.25" customHeight="1">
      <c r="A211" s="95" t="s">
        <v>1366</v>
      </c>
      <c r="B211" s="43" t="s">
        <v>1367</v>
      </c>
      <c r="C211" s="103" t="s">
        <v>1368</v>
      </c>
      <c r="D211" s="96"/>
      <c r="E211" s="97"/>
      <c r="F211" s="97"/>
      <c r="G211" s="97"/>
      <c r="H211" s="97"/>
      <c r="I211" s="97"/>
      <c r="J211" s="98"/>
      <c r="K211" s="98"/>
      <c r="L211" s="97"/>
      <c r="M211" s="97"/>
      <c r="N211" s="97"/>
      <c r="O211" s="49" t="s">
        <v>1369</v>
      </c>
      <c r="P211" s="44"/>
      <c r="Q211" s="44" t="s">
        <v>49</v>
      </c>
      <c r="R211" s="44"/>
      <c r="S211" s="98" t="s">
        <v>1074</v>
      </c>
      <c r="T211" s="40" t="s">
        <v>51</v>
      </c>
      <c r="U211" s="98"/>
      <c r="V211" s="98"/>
      <c r="W211" s="51"/>
      <c r="X211" s="41">
        <f t="shared" si="28"/>
        <v>0</v>
      </c>
      <c r="Y211" s="41" t="str">
        <f t="shared" si="30"/>
        <v/>
      </c>
      <c r="Z211" s="99"/>
    </row>
    <row r="212" spans="1:26" ht="17.25" customHeight="1">
      <c r="A212" s="70" t="s">
        <v>1370</v>
      </c>
      <c r="B212" s="53" t="s">
        <v>1371</v>
      </c>
      <c r="C212" s="73" t="s">
        <v>1372</v>
      </c>
      <c r="D212" s="65" t="s">
        <v>1253</v>
      </c>
      <c r="E212" s="56">
        <v>1</v>
      </c>
      <c r="F212" s="56"/>
      <c r="G212" s="56"/>
      <c r="H212" s="56">
        <v>1</v>
      </c>
      <c r="I212" s="104" t="s">
        <v>606</v>
      </c>
      <c r="J212" s="74" t="s">
        <v>1373</v>
      </c>
      <c r="K212" s="74" t="s">
        <v>1374</v>
      </c>
      <c r="L212" s="56">
        <v>1</v>
      </c>
      <c r="M212" s="56">
        <v>9</v>
      </c>
      <c r="N212" s="56">
        <v>3</v>
      </c>
      <c r="O212" s="66" t="s">
        <v>1375</v>
      </c>
      <c r="P212" s="59" t="s">
        <v>1376</v>
      </c>
      <c r="Q212" s="60" t="s">
        <v>56</v>
      </c>
      <c r="R212" s="60"/>
      <c r="S212" s="57" t="s">
        <v>1074</v>
      </c>
      <c r="T212" s="40" t="s">
        <v>51</v>
      </c>
      <c r="U212" s="57"/>
      <c r="V212" s="57"/>
      <c r="W212" s="62"/>
      <c r="X212" s="41">
        <f t="shared" si="28"/>
        <v>1</v>
      </c>
      <c r="Y212" s="41" t="str">
        <f t="shared" si="30"/>
        <v/>
      </c>
      <c r="Z212" s="63"/>
    </row>
    <row r="213" spans="1:26" ht="28.5" customHeight="1">
      <c r="A213" s="70" t="s">
        <v>1377</v>
      </c>
      <c r="B213" s="53" t="s">
        <v>1378</v>
      </c>
      <c r="C213" s="72" t="s">
        <v>1379</v>
      </c>
      <c r="D213" s="65" t="s">
        <v>1370</v>
      </c>
      <c r="E213" s="56">
        <v>10</v>
      </c>
      <c r="F213" s="56"/>
      <c r="G213" s="56"/>
      <c r="H213" s="56">
        <v>10</v>
      </c>
      <c r="I213" s="104" t="s">
        <v>606</v>
      </c>
      <c r="J213" s="74" t="s">
        <v>1380</v>
      </c>
      <c r="K213" s="74" t="s">
        <v>1381</v>
      </c>
      <c r="L213" s="56">
        <v>10</v>
      </c>
      <c r="M213" s="56">
        <v>223</v>
      </c>
      <c r="N213" s="56">
        <v>3</v>
      </c>
      <c r="O213" s="58" t="s">
        <v>1382</v>
      </c>
      <c r="P213" s="59" t="s">
        <v>1383</v>
      </c>
      <c r="Q213" s="60" t="s">
        <v>56</v>
      </c>
      <c r="R213" s="60"/>
      <c r="S213" s="57" t="s">
        <v>1074</v>
      </c>
      <c r="T213" s="40" t="s">
        <v>51</v>
      </c>
      <c r="U213" s="57"/>
      <c r="V213" s="57"/>
      <c r="W213" s="62"/>
      <c r="X213" s="41">
        <f t="shared" si="28"/>
        <v>10</v>
      </c>
      <c r="Y213" s="41" t="str">
        <f t="shared" si="30"/>
        <v/>
      </c>
      <c r="Z213" s="63"/>
    </row>
    <row r="214" spans="1:26" ht="17.25" customHeight="1">
      <c r="A214" s="70" t="s">
        <v>1384</v>
      </c>
      <c r="B214" s="53" t="s">
        <v>1385</v>
      </c>
      <c r="C214" s="60"/>
      <c r="D214" s="65" t="s">
        <v>1377</v>
      </c>
      <c r="E214" s="56">
        <v>1.5</v>
      </c>
      <c r="F214" s="56"/>
      <c r="G214" s="56"/>
      <c r="H214" s="56">
        <v>1.5</v>
      </c>
      <c r="I214" s="104" t="s">
        <v>606</v>
      </c>
      <c r="J214" s="74" t="s">
        <v>1386</v>
      </c>
      <c r="K214" s="74" t="s">
        <v>1387</v>
      </c>
      <c r="L214" s="56">
        <v>0</v>
      </c>
      <c r="M214" s="56"/>
      <c r="N214" s="56"/>
      <c r="O214" s="58" t="s">
        <v>1388</v>
      </c>
      <c r="P214" s="59" t="s">
        <v>1383</v>
      </c>
      <c r="Q214" s="60" t="s">
        <v>56</v>
      </c>
      <c r="R214" s="60" t="s">
        <v>1389</v>
      </c>
      <c r="S214" s="57" t="s">
        <v>1074</v>
      </c>
      <c r="T214" s="40" t="s">
        <v>51</v>
      </c>
      <c r="U214" s="57"/>
      <c r="V214" s="57"/>
      <c r="W214" s="62"/>
      <c r="X214" s="41">
        <f t="shared" si="28"/>
        <v>1.5</v>
      </c>
      <c r="Y214" s="41" t="str">
        <f t="shared" si="30"/>
        <v/>
      </c>
      <c r="Z214" s="63"/>
    </row>
    <row r="215" spans="1:26" ht="17.25" customHeight="1">
      <c r="A215" s="70" t="s">
        <v>1390</v>
      </c>
      <c r="B215" s="53" t="s">
        <v>1391</v>
      </c>
      <c r="C215" s="60"/>
      <c r="D215" s="65" t="s">
        <v>1377</v>
      </c>
      <c r="E215" s="56">
        <v>1.5</v>
      </c>
      <c r="F215" s="56"/>
      <c r="G215" s="56"/>
      <c r="H215" s="56">
        <v>1.5</v>
      </c>
      <c r="I215" s="104" t="s">
        <v>606</v>
      </c>
      <c r="J215" s="74" t="s">
        <v>1392</v>
      </c>
      <c r="K215" s="74" t="s">
        <v>1393</v>
      </c>
      <c r="L215" s="56">
        <v>0</v>
      </c>
      <c r="M215" s="56"/>
      <c r="N215" s="56"/>
      <c r="O215" s="58" t="s">
        <v>1394</v>
      </c>
      <c r="P215" s="59" t="s">
        <v>1383</v>
      </c>
      <c r="Q215" s="60" t="s">
        <v>56</v>
      </c>
      <c r="R215" s="60" t="s">
        <v>1389</v>
      </c>
      <c r="S215" s="57" t="s">
        <v>1074</v>
      </c>
      <c r="T215" s="40" t="s">
        <v>51</v>
      </c>
      <c r="U215" s="57"/>
      <c r="V215" s="57"/>
      <c r="W215" s="62"/>
      <c r="X215" s="41">
        <f t="shared" si="28"/>
        <v>1.5</v>
      </c>
      <c r="Y215" s="41" t="str">
        <f t="shared" si="30"/>
        <v/>
      </c>
      <c r="Z215" s="63"/>
    </row>
    <row r="216" spans="1:26" ht="17.25" customHeight="1">
      <c r="A216" s="70" t="s">
        <v>1395</v>
      </c>
      <c r="B216" s="53" t="s">
        <v>1396</v>
      </c>
      <c r="C216" s="60"/>
      <c r="D216" s="65" t="s">
        <v>1377</v>
      </c>
      <c r="E216" s="56">
        <v>1.5</v>
      </c>
      <c r="F216" s="56"/>
      <c r="G216" s="56"/>
      <c r="H216" s="56">
        <v>1.5</v>
      </c>
      <c r="I216" s="104" t="s">
        <v>606</v>
      </c>
      <c r="J216" s="74" t="s">
        <v>1397</v>
      </c>
      <c r="K216" s="74" t="s">
        <v>1398</v>
      </c>
      <c r="L216" s="56">
        <v>0</v>
      </c>
      <c r="M216" s="56"/>
      <c r="N216" s="56"/>
      <c r="O216" s="58" t="s">
        <v>1399</v>
      </c>
      <c r="P216" s="59" t="s">
        <v>1383</v>
      </c>
      <c r="Q216" s="60" t="s">
        <v>56</v>
      </c>
      <c r="R216" s="60" t="s">
        <v>1389</v>
      </c>
      <c r="S216" s="57" t="s">
        <v>1074</v>
      </c>
      <c r="T216" s="40" t="s">
        <v>51</v>
      </c>
      <c r="U216" s="57"/>
      <c r="V216" s="57"/>
      <c r="W216" s="62"/>
      <c r="X216" s="41">
        <f t="shared" si="28"/>
        <v>1.5</v>
      </c>
      <c r="Y216" s="41" t="str">
        <f t="shared" si="30"/>
        <v/>
      </c>
      <c r="Z216" s="63"/>
    </row>
    <row r="217" spans="1:26" ht="17.25" customHeight="1">
      <c r="A217" s="70" t="s">
        <v>1400</v>
      </c>
      <c r="B217" s="53" t="s">
        <v>1401</v>
      </c>
      <c r="C217" s="72" t="s">
        <v>1402</v>
      </c>
      <c r="D217" s="65"/>
      <c r="E217" s="56">
        <v>1</v>
      </c>
      <c r="F217" s="56"/>
      <c r="G217" s="56"/>
      <c r="H217" s="56">
        <v>1</v>
      </c>
      <c r="I217" s="104" t="s">
        <v>606</v>
      </c>
      <c r="J217" s="74" t="s">
        <v>1403</v>
      </c>
      <c r="K217" s="74" t="s">
        <v>1404</v>
      </c>
      <c r="L217" s="56">
        <v>1</v>
      </c>
      <c r="M217" s="56">
        <v>19</v>
      </c>
      <c r="N217" s="56">
        <v>0</v>
      </c>
      <c r="O217" s="58" t="s">
        <v>1405</v>
      </c>
      <c r="P217" s="59" t="s">
        <v>1406</v>
      </c>
      <c r="Q217" s="60" t="s">
        <v>56</v>
      </c>
      <c r="R217" s="60"/>
      <c r="S217" s="57" t="s">
        <v>1074</v>
      </c>
      <c r="T217" s="40" t="s">
        <v>51</v>
      </c>
      <c r="U217" s="57"/>
      <c r="V217" s="57"/>
      <c r="W217" s="62"/>
      <c r="X217" s="41">
        <f t="shared" si="28"/>
        <v>1</v>
      </c>
      <c r="Y217" s="41" t="str">
        <f t="shared" si="30"/>
        <v/>
      </c>
      <c r="Z217" s="63"/>
    </row>
    <row r="218" spans="1:26" ht="17.25" customHeight="1">
      <c r="A218" s="70" t="s">
        <v>1407</v>
      </c>
      <c r="B218" s="53" t="s">
        <v>1408</v>
      </c>
      <c r="C218" s="72" t="s">
        <v>1409</v>
      </c>
      <c r="D218" s="65"/>
      <c r="E218" s="56">
        <v>2</v>
      </c>
      <c r="F218" s="56"/>
      <c r="G218" s="56"/>
      <c r="H218" s="56">
        <v>2</v>
      </c>
      <c r="I218" s="104" t="s">
        <v>606</v>
      </c>
      <c r="J218" s="74" t="s">
        <v>1410</v>
      </c>
      <c r="K218" s="74" t="s">
        <v>1411</v>
      </c>
      <c r="L218" s="56">
        <v>1</v>
      </c>
      <c r="M218" s="56">
        <f t="shared" ref="M218:M219" si="31">152/2</f>
        <v>76</v>
      </c>
      <c r="N218" s="56">
        <f t="shared" ref="N218:N219" si="32">1/2</f>
        <v>0.5</v>
      </c>
      <c r="O218" s="58" t="s">
        <v>1412</v>
      </c>
      <c r="P218" s="59" t="s">
        <v>1413</v>
      </c>
      <c r="Q218" s="60" t="s">
        <v>56</v>
      </c>
      <c r="R218" s="60" t="s">
        <v>1414</v>
      </c>
      <c r="S218" s="57" t="s">
        <v>1074</v>
      </c>
      <c r="T218" s="40" t="s">
        <v>51</v>
      </c>
      <c r="U218" s="57"/>
      <c r="V218" s="57"/>
      <c r="W218" s="62"/>
      <c r="X218" s="41">
        <f t="shared" si="28"/>
        <v>2</v>
      </c>
      <c r="Y218" s="41" t="str">
        <f t="shared" si="30"/>
        <v/>
      </c>
      <c r="Z218" s="63"/>
    </row>
    <row r="219" spans="1:26" ht="17.25" customHeight="1">
      <c r="A219" s="70" t="s">
        <v>1415</v>
      </c>
      <c r="B219" s="53" t="s">
        <v>1416</v>
      </c>
      <c r="C219" s="72" t="s">
        <v>1417</v>
      </c>
      <c r="D219" s="65"/>
      <c r="E219" s="56">
        <v>1</v>
      </c>
      <c r="F219" s="56"/>
      <c r="G219" s="56"/>
      <c r="H219" s="56">
        <v>1</v>
      </c>
      <c r="I219" s="104" t="s">
        <v>606</v>
      </c>
      <c r="J219" s="74" t="s">
        <v>1418</v>
      </c>
      <c r="K219" s="74" t="s">
        <v>1419</v>
      </c>
      <c r="L219" s="56">
        <v>0.5</v>
      </c>
      <c r="M219" s="56">
        <f t="shared" si="31"/>
        <v>76</v>
      </c>
      <c r="N219" s="56">
        <f t="shared" si="32"/>
        <v>0.5</v>
      </c>
      <c r="O219" s="58" t="s">
        <v>1420</v>
      </c>
      <c r="P219" s="59" t="s">
        <v>1413</v>
      </c>
      <c r="Q219" s="60" t="s">
        <v>56</v>
      </c>
      <c r="R219" s="60"/>
      <c r="S219" s="57" t="s">
        <v>1074</v>
      </c>
      <c r="T219" s="40" t="s">
        <v>51</v>
      </c>
      <c r="U219" s="57"/>
      <c r="V219" s="57"/>
      <c r="W219" s="62"/>
      <c r="X219" s="41">
        <f t="shared" si="28"/>
        <v>1</v>
      </c>
      <c r="Y219" s="41" t="str">
        <f t="shared" si="30"/>
        <v/>
      </c>
      <c r="Z219" s="63"/>
    </row>
    <row r="220" spans="1:26" ht="17.25" customHeight="1">
      <c r="A220" s="70" t="s">
        <v>1421</v>
      </c>
      <c r="B220" s="53" t="s">
        <v>1422</v>
      </c>
      <c r="C220" s="72" t="s">
        <v>1423</v>
      </c>
      <c r="D220" s="65" t="s">
        <v>1424</v>
      </c>
      <c r="E220" s="56">
        <v>3</v>
      </c>
      <c r="F220" s="56"/>
      <c r="G220" s="56"/>
      <c r="H220" s="56">
        <v>3</v>
      </c>
      <c r="I220" s="104" t="s">
        <v>606</v>
      </c>
      <c r="J220" s="74" t="s">
        <v>1425</v>
      </c>
      <c r="K220" s="74" t="s">
        <v>1426</v>
      </c>
      <c r="L220" s="56">
        <v>7.5</v>
      </c>
      <c r="M220" s="56">
        <v>214</v>
      </c>
      <c r="N220" s="56">
        <v>149</v>
      </c>
      <c r="O220" s="58" t="s">
        <v>1427</v>
      </c>
      <c r="P220" s="59" t="s">
        <v>1428</v>
      </c>
      <c r="Q220" s="60" t="s">
        <v>373</v>
      </c>
      <c r="R220" s="60"/>
      <c r="S220" s="57" t="s">
        <v>1074</v>
      </c>
      <c r="T220" s="40" t="s">
        <v>51</v>
      </c>
      <c r="U220" s="57"/>
      <c r="V220" s="57"/>
      <c r="W220" s="62"/>
      <c r="X220" s="41">
        <f t="shared" si="28"/>
        <v>3</v>
      </c>
      <c r="Y220" s="41">
        <f t="shared" ref="Y220:Y222" si="33">L220/H220</f>
        <v>2.5</v>
      </c>
      <c r="Z220" s="63"/>
    </row>
    <row r="221" spans="1:26" ht="17.25" customHeight="1">
      <c r="A221" s="70" t="s">
        <v>1429</v>
      </c>
      <c r="B221" s="53" t="s">
        <v>1430</v>
      </c>
      <c r="C221" s="72" t="s">
        <v>1431</v>
      </c>
      <c r="D221" s="65" t="s">
        <v>1432</v>
      </c>
      <c r="E221" s="56">
        <v>3.5</v>
      </c>
      <c r="F221" s="56"/>
      <c r="G221" s="56"/>
      <c r="H221" s="56">
        <v>3.5</v>
      </c>
      <c r="I221" s="104" t="s">
        <v>606</v>
      </c>
      <c r="J221" s="74" t="s">
        <v>1433</v>
      </c>
      <c r="K221" s="74" t="s">
        <v>1434</v>
      </c>
      <c r="L221" s="56">
        <v>2</v>
      </c>
      <c r="M221" s="56">
        <v>37</v>
      </c>
      <c r="N221" s="56">
        <v>7</v>
      </c>
      <c r="O221" s="58" t="s">
        <v>1435</v>
      </c>
      <c r="P221" s="59" t="s">
        <v>1436</v>
      </c>
      <c r="Q221" s="60" t="s">
        <v>373</v>
      </c>
      <c r="R221" s="60"/>
      <c r="S221" s="57" t="s">
        <v>1074</v>
      </c>
      <c r="T221" s="40" t="s">
        <v>51</v>
      </c>
      <c r="U221" s="57"/>
      <c r="V221" s="57"/>
      <c r="W221" s="62"/>
      <c r="X221" s="41">
        <f t="shared" si="28"/>
        <v>3.5</v>
      </c>
      <c r="Y221" s="41">
        <f t="shared" si="33"/>
        <v>0.5714285714285714</v>
      </c>
      <c r="Z221" s="63"/>
    </row>
    <row r="222" spans="1:26" ht="42" customHeight="1">
      <c r="A222" s="70" t="s">
        <v>1437</v>
      </c>
      <c r="B222" s="53" t="s">
        <v>1438</v>
      </c>
      <c r="C222" s="60" t="s">
        <v>1439</v>
      </c>
      <c r="D222" s="65" t="s">
        <v>1429</v>
      </c>
      <c r="E222" s="56">
        <v>10</v>
      </c>
      <c r="F222" s="56"/>
      <c r="G222" s="56"/>
      <c r="H222" s="56">
        <v>10</v>
      </c>
      <c r="I222" s="104" t="s">
        <v>606</v>
      </c>
      <c r="J222" s="74" t="s">
        <v>1440</v>
      </c>
      <c r="K222" s="74" t="s">
        <v>1441</v>
      </c>
      <c r="L222" s="56">
        <v>8.5</v>
      </c>
      <c r="M222" s="56">
        <v>237</v>
      </c>
      <c r="N222" s="56">
        <v>63</v>
      </c>
      <c r="O222" s="58" t="s">
        <v>1442</v>
      </c>
      <c r="P222" s="59" t="s">
        <v>1443</v>
      </c>
      <c r="Q222" s="60" t="s">
        <v>373</v>
      </c>
      <c r="R222" s="60"/>
      <c r="S222" s="57" t="s">
        <v>1074</v>
      </c>
      <c r="T222" s="40" t="s">
        <v>51</v>
      </c>
      <c r="U222" s="57"/>
      <c r="V222" s="57"/>
      <c r="W222" s="62"/>
      <c r="X222" s="41">
        <f t="shared" si="28"/>
        <v>10</v>
      </c>
      <c r="Y222" s="41">
        <f t="shared" si="33"/>
        <v>0.85</v>
      </c>
      <c r="Z222" s="63"/>
    </row>
    <row r="223" spans="1:26" ht="18" customHeight="1">
      <c r="A223" s="70" t="s">
        <v>1444</v>
      </c>
      <c r="B223" s="53" t="s">
        <v>1445</v>
      </c>
      <c r="C223" s="72" t="s">
        <v>1446</v>
      </c>
      <c r="D223" s="65" t="s">
        <v>1253</v>
      </c>
      <c r="E223" s="56">
        <v>3</v>
      </c>
      <c r="F223" s="56"/>
      <c r="G223" s="56"/>
      <c r="H223" s="56">
        <v>3</v>
      </c>
      <c r="I223" s="56" t="s">
        <v>606</v>
      </c>
      <c r="J223" s="74" t="s">
        <v>1447</v>
      </c>
      <c r="K223" s="74" t="s">
        <v>1448</v>
      </c>
      <c r="L223" s="56">
        <v>1.5833333333333333</v>
      </c>
      <c r="M223" s="56">
        <v>155</v>
      </c>
      <c r="N223" s="56">
        <v>125</v>
      </c>
      <c r="O223" s="58" t="s">
        <v>1449</v>
      </c>
      <c r="P223" s="59" t="s">
        <v>1450</v>
      </c>
      <c r="Q223" s="60" t="s">
        <v>49</v>
      </c>
      <c r="R223" s="60"/>
      <c r="S223" s="57" t="s">
        <v>1074</v>
      </c>
      <c r="T223" s="40" t="s">
        <v>51</v>
      </c>
      <c r="U223" s="57"/>
      <c r="V223" s="57"/>
      <c r="W223" s="62"/>
      <c r="X223" s="41">
        <f t="shared" si="28"/>
        <v>3</v>
      </c>
      <c r="Y223" s="62" t="str">
        <f t="shared" ref="Y223:Y230" si="34">IF(L223&gt;2*H223,TRUE,"")</f>
        <v/>
      </c>
      <c r="Z223" s="63"/>
    </row>
    <row r="224" spans="1:26" ht="29.25" customHeight="1">
      <c r="A224" s="70" t="s">
        <v>1451</v>
      </c>
      <c r="B224" s="53" t="s">
        <v>1452</v>
      </c>
      <c r="C224" s="73"/>
      <c r="D224" s="65" t="s">
        <v>1444</v>
      </c>
      <c r="E224" s="56">
        <v>2.5</v>
      </c>
      <c r="F224" s="56"/>
      <c r="G224" s="56"/>
      <c r="H224" s="56">
        <v>2.5</v>
      </c>
      <c r="I224" s="56" t="s">
        <v>606</v>
      </c>
      <c r="J224" s="74" t="s">
        <v>1453</v>
      </c>
      <c r="K224" s="74" t="s">
        <v>1454</v>
      </c>
      <c r="L224" s="56">
        <v>2</v>
      </c>
      <c r="M224" s="56">
        <v>24</v>
      </c>
      <c r="N224" s="56">
        <v>2</v>
      </c>
      <c r="O224" s="58" t="s">
        <v>1455</v>
      </c>
      <c r="P224" s="59" t="s">
        <v>1456</v>
      </c>
      <c r="Q224" s="60" t="s">
        <v>49</v>
      </c>
      <c r="R224" s="60"/>
      <c r="S224" s="57" t="s">
        <v>1074</v>
      </c>
      <c r="T224" s="40" t="s">
        <v>51</v>
      </c>
      <c r="U224" s="57"/>
      <c r="V224" s="57"/>
      <c r="W224" s="62"/>
      <c r="X224" s="41">
        <f t="shared" si="28"/>
        <v>2.5</v>
      </c>
      <c r="Y224" s="62" t="str">
        <f t="shared" si="34"/>
        <v/>
      </c>
      <c r="Z224" s="63"/>
    </row>
    <row r="225" spans="1:26" ht="29.25" customHeight="1">
      <c r="A225" s="70" t="s">
        <v>1457</v>
      </c>
      <c r="B225" s="53" t="s">
        <v>1458</v>
      </c>
      <c r="C225" s="72" t="s">
        <v>1459</v>
      </c>
      <c r="D225" s="65" t="s">
        <v>1377</v>
      </c>
      <c r="E225" s="56">
        <v>3</v>
      </c>
      <c r="F225" s="56"/>
      <c r="G225" s="56"/>
      <c r="H225" s="56">
        <v>3</v>
      </c>
      <c r="I225" s="56" t="s">
        <v>606</v>
      </c>
      <c r="J225" s="74" t="s">
        <v>1460</v>
      </c>
      <c r="K225" s="74" t="s">
        <v>1461</v>
      </c>
      <c r="L225" s="56">
        <v>1.5833333333333333</v>
      </c>
      <c r="M225" s="56">
        <v>47</v>
      </c>
      <c r="N225" s="56">
        <v>2</v>
      </c>
      <c r="O225" s="58" t="s">
        <v>1462</v>
      </c>
      <c r="P225" s="59" t="s">
        <v>1463</v>
      </c>
      <c r="Q225" s="60" t="s">
        <v>49</v>
      </c>
      <c r="R225" s="60"/>
      <c r="S225" s="57" t="s">
        <v>1074</v>
      </c>
      <c r="T225" s="40" t="s">
        <v>51</v>
      </c>
      <c r="U225" s="57"/>
      <c r="V225" s="57"/>
      <c r="W225" s="62"/>
      <c r="X225" s="41">
        <f t="shared" si="28"/>
        <v>3</v>
      </c>
      <c r="Y225" s="62" t="str">
        <f t="shared" si="34"/>
        <v/>
      </c>
      <c r="Z225" s="63"/>
    </row>
    <row r="226" spans="1:26" ht="40.5" customHeight="1">
      <c r="A226" s="70" t="s">
        <v>1464</v>
      </c>
      <c r="B226" s="53" t="s">
        <v>1465</v>
      </c>
      <c r="C226" s="73"/>
      <c r="D226" s="65"/>
      <c r="E226" s="56">
        <v>3</v>
      </c>
      <c r="F226" s="56"/>
      <c r="G226" s="56"/>
      <c r="H226" s="56">
        <v>3</v>
      </c>
      <c r="I226" s="56" t="s">
        <v>606</v>
      </c>
      <c r="J226" s="74" t="s">
        <v>1466</v>
      </c>
      <c r="K226" s="74" t="s">
        <v>1467</v>
      </c>
      <c r="L226" s="56">
        <v>1.0833333333333333</v>
      </c>
      <c r="M226" s="56">
        <v>11</v>
      </c>
      <c r="N226" s="56">
        <v>9</v>
      </c>
      <c r="O226" s="58" t="s">
        <v>1468</v>
      </c>
      <c r="P226" s="59" t="s">
        <v>1469</v>
      </c>
      <c r="Q226" s="60" t="s">
        <v>49</v>
      </c>
      <c r="R226" s="60"/>
      <c r="S226" s="57" t="s">
        <v>1074</v>
      </c>
      <c r="T226" s="40" t="s">
        <v>51</v>
      </c>
      <c r="U226" s="57"/>
      <c r="V226" s="57"/>
      <c r="W226" s="62"/>
      <c r="X226" s="41">
        <f t="shared" si="28"/>
        <v>3</v>
      </c>
      <c r="Y226" s="62" t="str">
        <f t="shared" si="34"/>
        <v/>
      </c>
      <c r="Z226" s="63"/>
    </row>
    <row r="227" spans="1:26" ht="27.75" customHeight="1">
      <c r="A227" s="70" t="s">
        <v>1470</v>
      </c>
      <c r="B227" s="53" t="s">
        <v>1471</v>
      </c>
      <c r="C227" s="72" t="s">
        <v>1472</v>
      </c>
      <c r="D227" s="65" t="s">
        <v>1457</v>
      </c>
      <c r="E227" s="56">
        <v>4.5</v>
      </c>
      <c r="F227" s="56"/>
      <c r="G227" s="56"/>
      <c r="H227" s="56">
        <v>4.5</v>
      </c>
      <c r="I227" s="56" t="s">
        <v>606</v>
      </c>
      <c r="J227" s="74" t="s">
        <v>1473</v>
      </c>
      <c r="K227" s="74" t="s">
        <v>1474</v>
      </c>
      <c r="L227" s="56">
        <v>2</v>
      </c>
      <c r="M227" s="56">
        <v>87</v>
      </c>
      <c r="N227" s="56">
        <v>12</v>
      </c>
      <c r="O227" s="58" t="s">
        <v>1475</v>
      </c>
      <c r="P227" s="59" t="s">
        <v>1476</v>
      </c>
      <c r="Q227" s="60" t="s">
        <v>49</v>
      </c>
      <c r="R227" s="60"/>
      <c r="S227" s="57" t="s">
        <v>1074</v>
      </c>
      <c r="T227" s="40" t="s">
        <v>51</v>
      </c>
      <c r="U227" s="57"/>
      <c r="V227" s="57"/>
      <c r="W227" s="62"/>
      <c r="X227" s="41">
        <f t="shared" si="28"/>
        <v>4.5</v>
      </c>
      <c r="Y227" s="62" t="str">
        <f t="shared" si="34"/>
        <v/>
      </c>
      <c r="Z227" s="63"/>
    </row>
    <row r="228" spans="1:26" ht="17.25" customHeight="1">
      <c r="A228" s="70" t="s">
        <v>1477</v>
      </c>
      <c r="B228" s="53" t="s">
        <v>1478</v>
      </c>
      <c r="C228" s="72" t="s">
        <v>1479</v>
      </c>
      <c r="D228" s="65" t="s">
        <v>1377</v>
      </c>
      <c r="E228" s="56">
        <v>3</v>
      </c>
      <c r="F228" s="56"/>
      <c r="G228" s="56"/>
      <c r="H228" s="56">
        <v>3</v>
      </c>
      <c r="I228" s="56" t="s">
        <v>606</v>
      </c>
      <c r="J228" s="74" t="s">
        <v>1480</v>
      </c>
      <c r="K228" s="74" t="s">
        <v>1481</v>
      </c>
      <c r="L228" s="56">
        <v>1.5833333333333333</v>
      </c>
      <c r="M228" s="56">
        <v>32</v>
      </c>
      <c r="N228" s="56">
        <v>1</v>
      </c>
      <c r="O228" s="58" t="s">
        <v>1482</v>
      </c>
      <c r="P228" s="59" t="s">
        <v>1483</v>
      </c>
      <c r="Q228" s="60" t="s">
        <v>49</v>
      </c>
      <c r="R228" s="60"/>
      <c r="S228" s="57" t="s">
        <v>1074</v>
      </c>
      <c r="T228" s="40" t="s">
        <v>51</v>
      </c>
      <c r="U228" s="57"/>
      <c r="V228" s="57"/>
      <c r="W228" s="62"/>
      <c r="X228" s="41">
        <f t="shared" si="28"/>
        <v>3</v>
      </c>
      <c r="Y228" s="62" t="str">
        <f t="shared" si="34"/>
        <v/>
      </c>
      <c r="Z228" s="63"/>
    </row>
    <row r="229" spans="1:26" ht="17.25" customHeight="1">
      <c r="A229" s="70" t="s">
        <v>1484</v>
      </c>
      <c r="B229" s="53" t="s">
        <v>1485</v>
      </c>
      <c r="C229" s="72" t="s">
        <v>1486</v>
      </c>
      <c r="D229" s="65" t="s">
        <v>1487</v>
      </c>
      <c r="E229" s="56">
        <v>6</v>
      </c>
      <c r="F229" s="56">
        <v>6</v>
      </c>
      <c r="G229" s="56"/>
      <c r="H229" s="56">
        <v>6</v>
      </c>
      <c r="I229" s="56" t="s">
        <v>1488</v>
      </c>
      <c r="J229" s="74" t="s">
        <v>1489</v>
      </c>
      <c r="K229" s="74" t="s">
        <v>1490</v>
      </c>
      <c r="L229" s="56">
        <v>6.5</v>
      </c>
      <c r="M229" s="56"/>
      <c r="N229" s="56"/>
      <c r="O229" s="58" t="s">
        <v>1491</v>
      </c>
      <c r="P229" s="60"/>
      <c r="Q229" s="68" t="s">
        <v>279</v>
      </c>
      <c r="R229" s="60"/>
      <c r="S229" s="57" t="s">
        <v>1074</v>
      </c>
      <c r="T229" s="79" t="s">
        <v>51</v>
      </c>
      <c r="U229" s="57"/>
      <c r="V229" s="57"/>
      <c r="W229" s="62"/>
      <c r="X229" s="62">
        <f t="shared" si="28"/>
        <v>6</v>
      </c>
      <c r="Y229" s="62" t="str">
        <f t="shared" si="34"/>
        <v/>
      </c>
      <c r="Z229" s="63"/>
    </row>
    <row r="230" spans="1:26" ht="40.5" customHeight="1">
      <c r="A230" s="70" t="s">
        <v>1370</v>
      </c>
      <c r="B230" s="53" t="s">
        <v>1492</v>
      </c>
      <c r="C230" s="72" t="s">
        <v>1493</v>
      </c>
      <c r="D230" s="65" t="s">
        <v>1280</v>
      </c>
      <c r="E230" s="56">
        <v>1</v>
      </c>
      <c r="F230" s="56">
        <v>1</v>
      </c>
      <c r="G230" s="56"/>
      <c r="H230" s="56">
        <v>1</v>
      </c>
      <c r="I230" s="56" t="s">
        <v>606</v>
      </c>
      <c r="J230" s="57" t="s">
        <v>1494</v>
      </c>
      <c r="K230" s="57" t="s">
        <v>1495</v>
      </c>
      <c r="L230" s="56">
        <v>1</v>
      </c>
      <c r="M230" s="56">
        <v>19</v>
      </c>
      <c r="N230" s="56">
        <v>10</v>
      </c>
      <c r="O230" s="66" t="s">
        <v>1496</v>
      </c>
      <c r="P230" s="59" t="s">
        <v>1497</v>
      </c>
      <c r="Q230" s="60" t="s">
        <v>49</v>
      </c>
      <c r="R230" s="60"/>
      <c r="S230" s="57" t="s">
        <v>1074</v>
      </c>
      <c r="T230" s="40" t="s">
        <v>51</v>
      </c>
      <c r="U230" s="57"/>
      <c r="V230" s="57"/>
      <c r="W230" s="62"/>
      <c r="X230" s="41">
        <f t="shared" si="28"/>
        <v>1</v>
      </c>
      <c r="Y230" s="62" t="str">
        <f t="shared" si="34"/>
        <v/>
      </c>
      <c r="Z230" s="63"/>
    </row>
    <row r="231" spans="1:26" ht="17.25" customHeight="1">
      <c r="A231" s="70" t="s">
        <v>1498</v>
      </c>
      <c r="B231" s="53" t="s">
        <v>1499</v>
      </c>
      <c r="C231" s="73" t="s">
        <v>1500</v>
      </c>
      <c r="D231" s="65"/>
      <c r="E231" s="56">
        <v>1</v>
      </c>
      <c r="F231" s="56">
        <v>1</v>
      </c>
      <c r="G231" s="56"/>
      <c r="H231" s="56">
        <v>1</v>
      </c>
      <c r="I231" s="56" t="s">
        <v>606</v>
      </c>
      <c r="J231" s="57" t="s">
        <v>1501</v>
      </c>
      <c r="K231" s="57" t="s">
        <v>1502</v>
      </c>
      <c r="L231" s="56">
        <v>0.75</v>
      </c>
      <c r="M231" s="56">
        <v>10</v>
      </c>
      <c r="N231" s="56">
        <v>15</v>
      </c>
      <c r="O231" s="58" t="s">
        <v>1503</v>
      </c>
      <c r="P231" s="59" t="s">
        <v>1504</v>
      </c>
      <c r="Q231" s="60" t="s">
        <v>49</v>
      </c>
      <c r="R231" s="60"/>
      <c r="S231" s="57" t="s">
        <v>1074</v>
      </c>
      <c r="T231" s="40" t="s">
        <v>51</v>
      </c>
      <c r="U231" s="57"/>
      <c r="V231" s="57"/>
      <c r="W231" s="62"/>
      <c r="X231" s="41">
        <f t="shared" si="28"/>
        <v>1</v>
      </c>
      <c r="Y231" s="62"/>
      <c r="Z231" s="63"/>
    </row>
    <row r="232" spans="1:26" ht="18.75" customHeight="1">
      <c r="A232" s="70" t="s">
        <v>1505</v>
      </c>
      <c r="B232" s="75" t="s">
        <v>1506</v>
      </c>
      <c r="C232" s="73" t="s">
        <v>1507</v>
      </c>
      <c r="D232" s="65"/>
      <c r="E232" s="56">
        <v>3</v>
      </c>
      <c r="F232" s="56">
        <v>3</v>
      </c>
      <c r="G232" s="56"/>
      <c r="H232" s="56">
        <v>3</v>
      </c>
      <c r="I232" s="56" t="s">
        <v>606</v>
      </c>
      <c r="J232" s="57" t="s">
        <v>1501</v>
      </c>
      <c r="K232" s="57" t="s">
        <v>1502</v>
      </c>
      <c r="L232" s="56">
        <v>1</v>
      </c>
      <c r="M232" s="56">
        <v>16</v>
      </c>
      <c r="N232" s="56">
        <v>0</v>
      </c>
      <c r="O232" s="58" t="s">
        <v>1508</v>
      </c>
      <c r="P232" s="59" t="s">
        <v>1509</v>
      </c>
      <c r="Q232" s="60" t="s">
        <v>49</v>
      </c>
      <c r="R232" s="60"/>
      <c r="S232" s="57" t="s">
        <v>1074</v>
      </c>
      <c r="T232" s="40" t="s">
        <v>51</v>
      </c>
      <c r="U232" s="57"/>
      <c r="V232" s="57"/>
      <c r="W232" s="62"/>
      <c r="X232" s="41">
        <f t="shared" si="28"/>
        <v>3</v>
      </c>
      <c r="Y232" s="62"/>
      <c r="Z232" s="63"/>
    </row>
    <row r="233" spans="1:26" ht="18.75" customHeight="1">
      <c r="A233" s="70" t="s">
        <v>1510</v>
      </c>
      <c r="B233" s="53" t="s">
        <v>1511</v>
      </c>
      <c r="C233" s="72" t="s">
        <v>1512</v>
      </c>
      <c r="D233" s="65"/>
      <c r="E233" s="56">
        <v>2</v>
      </c>
      <c r="F233" s="56">
        <v>2</v>
      </c>
      <c r="G233" s="56"/>
      <c r="H233" s="56">
        <v>2</v>
      </c>
      <c r="I233" s="56" t="s">
        <v>606</v>
      </c>
      <c r="J233" s="74" t="s">
        <v>1513</v>
      </c>
      <c r="K233" s="74" t="s">
        <v>1514</v>
      </c>
      <c r="L233" s="56">
        <v>1.5</v>
      </c>
      <c r="M233" s="56">
        <v>49</v>
      </c>
      <c r="N233" s="56">
        <v>16</v>
      </c>
      <c r="O233" s="58" t="s">
        <v>1515</v>
      </c>
      <c r="P233" s="59" t="s">
        <v>1516</v>
      </c>
      <c r="Q233" s="60" t="s">
        <v>49</v>
      </c>
      <c r="R233" s="60"/>
      <c r="S233" s="57" t="s">
        <v>1074</v>
      </c>
      <c r="T233" s="40" t="s">
        <v>51</v>
      </c>
      <c r="U233" s="57"/>
      <c r="V233" s="57"/>
      <c r="W233" s="62"/>
      <c r="X233" s="41">
        <f t="shared" si="28"/>
        <v>2</v>
      </c>
      <c r="Y233" s="62"/>
      <c r="Z233" s="63"/>
    </row>
    <row r="234" spans="1:26" ht="21" customHeight="1">
      <c r="A234" s="70" t="s">
        <v>1517</v>
      </c>
      <c r="B234" s="53" t="s">
        <v>1518</v>
      </c>
      <c r="C234" s="72" t="s">
        <v>1519</v>
      </c>
      <c r="D234" s="65" t="s">
        <v>1520</v>
      </c>
      <c r="E234" s="56">
        <v>6</v>
      </c>
      <c r="F234" s="56">
        <v>6</v>
      </c>
      <c r="G234" s="56"/>
      <c r="H234" s="56">
        <v>6</v>
      </c>
      <c r="I234" s="56" t="s">
        <v>1297</v>
      </c>
      <c r="J234" s="74" t="s">
        <v>1521</v>
      </c>
      <c r="K234" s="74" t="s">
        <v>1522</v>
      </c>
      <c r="L234" s="56">
        <v>4.333333333333333</v>
      </c>
      <c r="M234" s="56">
        <v>91</v>
      </c>
      <c r="N234" s="56">
        <v>5</v>
      </c>
      <c r="O234" s="58" t="s">
        <v>1523</v>
      </c>
      <c r="P234" s="59" t="s">
        <v>1524</v>
      </c>
      <c r="Q234" s="68" t="s">
        <v>279</v>
      </c>
      <c r="R234" s="60"/>
      <c r="S234" s="57" t="s">
        <v>1074</v>
      </c>
      <c r="T234" s="79" t="s">
        <v>51</v>
      </c>
      <c r="U234" s="57"/>
      <c r="V234" s="57"/>
      <c r="W234" s="62"/>
      <c r="X234" s="62">
        <f t="shared" si="28"/>
        <v>6</v>
      </c>
      <c r="Y234" s="62"/>
      <c r="Z234" s="63"/>
    </row>
    <row r="235" spans="1:26" ht="17.25" customHeight="1">
      <c r="A235" s="95" t="s">
        <v>444</v>
      </c>
      <c r="B235" s="43" t="s">
        <v>1525</v>
      </c>
      <c r="C235" s="103" t="s">
        <v>1526</v>
      </c>
      <c r="D235" s="96"/>
      <c r="E235" s="97"/>
      <c r="F235" s="97"/>
      <c r="G235" s="97"/>
      <c r="H235" s="97"/>
      <c r="I235" s="97"/>
      <c r="J235" s="98"/>
      <c r="K235" s="98"/>
      <c r="L235" s="97"/>
      <c r="M235" s="97"/>
      <c r="N235" s="97"/>
      <c r="O235" s="49" t="s">
        <v>1527</v>
      </c>
      <c r="P235" s="44"/>
      <c r="Q235" s="44" t="s">
        <v>49</v>
      </c>
      <c r="R235" s="44"/>
      <c r="S235" s="126" t="s">
        <v>50</v>
      </c>
      <c r="T235" s="40" t="s">
        <v>51</v>
      </c>
      <c r="U235" s="98"/>
      <c r="V235" s="98"/>
      <c r="W235" s="51"/>
      <c r="X235" s="41">
        <f t="shared" si="28"/>
        <v>0</v>
      </c>
      <c r="Y235" s="41" t="str">
        <f t="shared" ref="Y235:Y241" si="35">IF(L235&gt;2*H235,TRUE,"")</f>
        <v/>
      </c>
      <c r="Z235" s="99"/>
    </row>
    <row r="236" spans="1:26" ht="30.75" customHeight="1">
      <c r="A236" s="70" t="s">
        <v>1528</v>
      </c>
      <c r="B236" s="53" t="s">
        <v>1529</v>
      </c>
      <c r="C236" s="60" t="s">
        <v>1530</v>
      </c>
      <c r="D236" s="65" t="s">
        <v>1257</v>
      </c>
      <c r="E236" s="56">
        <v>8</v>
      </c>
      <c r="F236" s="56">
        <v>6</v>
      </c>
      <c r="G236" s="56"/>
      <c r="H236" s="56">
        <v>8</v>
      </c>
      <c r="I236" s="104" t="s">
        <v>75</v>
      </c>
      <c r="J236" s="57" t="s">
        <v>1531</v>
      </c>
      <c r="K236" s="57" t="s">
        <v>1532</v>
      </c>
      <c r="L236" s="57">
        <v>13.5</v>
      </c>
      <c r="M236" s="56">
        <v>182</v>
      </c>
      <c r="N236" s="56">
        <v>3</v>
      </c>
      <c r="O236" s="58" t="s">
        <v>1533</v>
      </c>
      <c r="P236" s="59" t="s">
        <v>1534</v>
      </c>
      <c r="Q236" s="60" t="s">
        <v>56</v>
      </c>
      <c r="R236" s="60"/>
      <c r="S236" s="69" t="s">
        <v>50</v>
      </c>
      <c r="T236" s="40" t="s">
        <v>51</v>
      </c>
      <c r="U236" s="57"/>
      <c r="V236" s="57"/>
      <c r="W236" s="62"/>
      <c r="X236" s="41">
        <f t="shared" si="28"/>
        <v>8</v>
      </c>
      <c r="Y236" s="41" t="str">
        <f t="shared" si="35"/>
        <v/>
      </c>
      <c r="Z236" s="63"/>
    </row>
    <row r="237" spans="1:26" ht="17.25" customHeight="1">
      <c r="A237" s="70" t="s">
        <v>1535</v>
      </c>
      <c r="B237" s="53" t="s">
        <v>1536</v>
      </c>
      <c r="C237" s="72" t="s">
        <v>1537</v>
      </c>
      <c r="D237" s="65"/>
      <c r="E237" s="56">
        <v>2.5</v>
      </c>
      <c r="F237" s="56">
        <v>2</v>
      </c>
      <c r="G237" s="56"/>
      <c r="H237" s="56">
        <v>2.5</v>
      </c>
      <c r="I237" s="104" t="s">
        <v>75</v>
      </c>
      <c r="J237" s="74" t="s">
        <v>1538</v>
      </c>
      <c r="K237" s="74" t="s">
        <v>1539</v>
      </c>
      <c r="L237" s="56">
        <v>3</v>
      </c>
      <c r="M237" s="56">
        <v>55</v>
      </c>
      <c r="N237" s="56">
        <v>0</v>
      </c>
      <c r="O237" s="58" t="s">
        <v>1540</v>
      </c>
      <c r="P237" s="59" t="s">
        <v>1541</v>
      </c>
      <c r="Q237" s="60" t="s">
        <v>56</v>
      </c>
      <c r="R237" s="60"/>
      <c r="S237" s="69" t="s">
        <v>50</v>
      </c>
      <c r="T237" s="40" t="s">
        <v>51</v>
      </c>
      <c r="U237" s="57"/>
      <c r="V237" s="57"/>
      <c r="W237" s="62"/>
      <c r="X237" s="41">
        <f t="shared" si="28"/>
        <v>2.5</v>
      </c>
      <c r="Y237" s="41" t="str">
        <f t="shared" si="35"/>
        <v/>
      </c>
      <c r="Z237" s="63"/>
    </row>
    <row r="238" spans="1:26" ht="17.25" customHeight="1">
      <c r="A238" s="70" t="s">
        <v>1542</v>
      </c>
      <c r="B238" s="53" t="s">
        <v>1543</v>
      </c>
      <c r="C238" s="72" t="s">
        <v>1544</v>
      </c>
      <c r="D238" s="65" t="s">
        <v>1535</v>
      </c>
      <c r="E238" s="56">
        <v>4</v>
      </c>
      <c r="F238" s="56">
        <v>4</v>
      </c>
      <c r="G238" s="56"/>
      <c r="H238" s="56">
        <v>4</v>
      </c>
      <c r="I238" s="104" t="s">
        <v>75</v>
      </c>
      <c r="J238" s="74" t="s">
        <v>1545</v>
      </c>
      <c r="K238" s="74" t="s">
        <v>1546</v>
      </c>
      <c r="L238" s="56">
        <v>1</v>
      </c>
      <c r="M238" s="56">
        <v>37</v>
      </c>
      <c r="N238" s="56">
        <v>3</v>
      </c>
      <c r="O238" s="58" t="s">
        <v>1547</v>
      </c>
      <c r="P238" s="59" t="s">
        <v>1548</v>
      </c>
      <c r="Q238" s="60" t="s">
        <v>56</v>
      </c>
      <c r="R238" s="60"/>
      <c r="S238" s="69" t="s">
        <v>50</v>
      </c>
      <c r="T238" s="40" t="s">
        <v>51</v>
      </c>
      <c r="U238" s="57"/>
      <c r="V238" s="57"/>
      <c r="W238" s="62"/>
      <c r="X238" s="41">
        <f t="shared" si="28"/>
        <v>4</v>
      </c>
      <c r="Y238" s="41" t="str">
        <f t="shared" si="35"/>
        <v/>
      </c>
      <c r="Z238" s="63"/>
    </row>
    <row r="239" spans="1:26" ht="17.25" customHeight="1">
      <c r="A239" s="70" t="s">
        <v>1549</v>
      </c>
      <c r="B239" s="53" t="s">
        <v>1550</v>
      </c>
      <c r="C239" s="60" t="s">
        <v>1551</v>
      </c>
      <c r="D239" s="65" t="s">
        <v>1535</v>
      </c>
      <c r="E239" s="56">
        <v>4</v>
      </c>
      <c r="F239" s="56">
        <v>4</v>
      </c>
      <c r="G239" s="56"/>
      <c r="H239" s="56">
        <v>4</v>
      </c>
      <c r="I239" s="104" t="s">
        <v>75</v>
      </c>
      <c r="J239" s="74" t="s">
        <v>1552</v>
      </c>
      <c r="K239" s="74" t="s">
        <v>1553</v>
      </c>
      <c r="L239" s="56">
        <v>5</v>
      </c>
      <c r="M239" s="56">
        <v>84</v>
      </c>
      <c r="N239" s="56">
        <v>10</v>
      </c>
      <c r="O239" s="58" t="s">
        <v>1554</v>
      </c>
      <c r="P239" s="59" t="s">
        <v>1555</v>
      </c>
      <c r="Q239" s="60" t="s">
        <v>56</v>
      </c>
      <c r="R239" s="60"/>
      <c r="S239" s="69" t="s">
        <v>50</v>
      </c>
      <c r="T239" s="40" t="s">
        <v>51</v>
      </c>
      <c r="U239" s="57"/>
      <c r="V239" s="57"/>
      <c r="W239" s="62"/>
      <c r="X239" s="41">
        <f t="shared" si="28"/>
        <v>4</v>
      </c>
      <c r="Y239" s="41" t="str">
        <f t="shared" si="35"/>
        <v/>
      </c>
      <c r="Z239" s="63"/>
    </row>
    <row r="240" spans="1:26" ht="17.25" customHeight="1">
      <c r="A240" s="70" t="s">
        <v>1556</v>
      </c>
      <c r="B240" s="53" t="s">
        <v>1557</v>
      </c>
      <c r="C240" s="60" t="s">
        <v>1558</v>
      </c>
      <c r="D240" s="65"/>
      <c r="E240" s="56">
        <v>4</v>
      </c>
      <c r="F240" s="56">
        <v>4</v>
      </c>
      <c r="G240" s="56"/>
      <c r="H240" s="56">
        <v>4</v>
      </c>
      <c r="I240" s="104" t="s">
        <v>1559</v>
      </c>
      <c r="J240" s="57" t="s">
        <v>1560</v>
      </c>
      <c r="K240" s="57"/>
      <c r="L240" s="56">
        <v>9</v>
      </c>
      <c r="M240" s="56">
        <v>58</v>
      </c>
      <c r="N240" s="56">
        <v>3</v>
      </c>
      <c r="O240" s="58" t="s">
        <v>1561</v>
      </c>
      <c r="P240" s="59" t="s">
        <v>1562</v>
      </c>
      <c r="Q240" s="60" t="s">
        <v>56</v>
      </c>
      <c r="R240" s="60" t="s">
        <v>1563</v>
      </c>
      <c r="S240" s="69" t="s">
        <v>50</v>
      </c>
      <c r="T240" s="40" t="s">
        <v>51</v>
      </c>
      <c r="U240" s="57"/>
      <c r="V240" s="57"/>
      <c r="W240" s="62"/>
      <c r="X240" s="41">
        <f t="shared" si="28"/>
        <v>4</v>
      </c>
      <c r="Y240" s="41" t="b">
        <f t="shared" si="35"/>
        <v>1</v>
      </c>
      <c r="Z240" s="63"/>
    </row>
    <row r="241" spans="1:26" ht="40.5" customHeight="1">
      <c r="A241" s="70" t="s">
        <v>1564</v>
      </c>
      <c r="B241" s="53" t="s">
        <v>1565</v>
      </c>
      <c r="C241" s="60" t="s">
        <v>1566</v>
      </c>
      <c r="D241" s="65" t="s">
        <v>1567</v>
      </c>
      <c r="E241" s="56">
        <v>14</v>
      </c>
      <c r="F241" s="56">
        <v>12</v>
      </c>
      <c r="G241" s="56"/>
      <c r="H241" s="56">
        <v>14</v>
      </c>
      <c r="I241" s="104" t="s">
        <v>68</v>
      </c>
      <c r="J241" s="74" t="s">
        <v>1568</v>
      </c>
      <c r="K241" s="74" t="s">
        <v>1569</v>
      </c>
      <c r="L241" s="56">
        <v>28.166666666666668</v>
      </c>
      <c r="M241" s="56">
        <v>404</v>
      </c>
      <c r="N241" s="56">
        <v>46</v>
      </c>
      <c r="O241" s="58" t="s">
        <v>1570</v>
      </c>
      <c r="P241" s="59" t="s">
        <v>1571</v>
      </c>
      <c r="Q241" s="60" t="s">
        <v>56</v>
      </c>
      <c r="R241" s="60"/>
      <c r="S241" s="69" t="s">
        <v>50</v>
      </c>
      <c r="T241" s="40" t="s">
        <v>51</v>
      </c>
      <c r="U241" s="57"/>
      <c r="V241" s="57"/>
      <c r="W241" s="62"/>
      <c r="X241" s="41">
        <f t="shared" si="28"/>
        <v>14</v>
      </c>
      <c r="Y241" s="41" t="b">
        <f t="shared" si="35"/>
        <v>1</v>
      </c>
      <c r="Z241" s="63"/>
    </row>
    <row r="242" spans="1:26" ht="17.25" customHeight="1">
      <c r="A242" s="70" t="s">
        <v>1572</v>
      </c>
      <c r="B242" s="53" t="s">
        <v>1573</v>
      </c>
      <c r="C242" s="72" t="s">
        <v>1574</v>
      </c>
      <c r="D242" s="65" t="s">
        <v>1528</v>
      </c>
      <c r="E242" s="56">
        <v>18</v>
      </c>
      <c r="F242" s="56">
        <v>12</v>
      </c>
      <c r="G242" s="56"/>
      <c r="H242" s="56">
        <v>18</v>
      </c>
      <c r="I242" s="104" t="s">
        <v>59</v>
      </c>
      <c r="J242" s="74" t="s">
        <v>1575</v>
      </c>
      <c r="K242" s="74" t="s">
        <v>1576</v>
      </c>
      <c r="L242" s="56">
        <v>30.666666666666668</v>
      </c>
      <c r="M242" s="56">
        <v>479</v>
      </c>
      <c r="N242" s="56">
        <v>38</v>
      </c>
      <c r="O242" s="58" t="s">
        <v>1577</v>
      </c>
      <c r="P242" s="59" t="s">
        <v>1578</v>
      </c>
      <c r="Q242" s="60" t="s">
        <v>373</v>
      </c>
      <c r="R242" s="60"/>
      <c r="S242" s="69" t="s">
        <v>50</v>
      </c>
      <c r="T242" s="40" t="s">
        <v>51</v>
      </c>
      <c r="U242" s="57"/>
      <c r="V242" s="57"/>
      <c r="W242" s="62"/>
      <c r="X242" s="41">
        <f t="shared" si="28"/>
        <v>18</v>
      </c>
      <c r="Y242" s="41">
        <f t="shared" ref="Y242:Y257" si="36">L242/H242</f>
        <v>1.7037037037037037</v>
      </c>
      <c r="Z242" s="63"/>
    </row>
    <row r="243" spans="1:26" ht="18.75" customHeight="1">
      <c r="A243" s="70" t="s">
        <v>1579</v>
      </c>
      <c r="B243" s="57" t="s">
        <v>1580</v>
      </c>
      <c r="C243" s="127" t="s">
        <v>1581</v>
      </c>
      <c r="D243" s="65" t="s">
        <v>1582</v>
      </c>
      <c r="E243" s="56">
        <v>12</v>
      </c>
      <c r="F243" s="56"/>
      <c r="G243" s="56"/>
      <c r="H243" s="56">
        <v>12</v>
      </c>
      <c r="I243" s="104" t="s">
        <v>606</v>
      </c>
      <c r="J243" s="74" t="s">
        <v>1583</v>
      </c>
      <c r="K243" s="74" t="s">
        <v>1584</v>
      </c>
      <c r="L243" s="56">
        <v>2</v>
      </c>
      <c r="M243" s="56">
        <v>83</v>
      </c>
      <c r="N243" s="56">
        <v>14</v>
      </c>
      <c r="O243" s="58" t="s">
        <v>1585</v>
      </c>
      <c r="P243" s="59" t="s">
        <v>1586</v>
      </c>
      <c r="Q243" s="60" t="s">
        <v>373</v>
      </c>
      <c r="R243" s="60"/>
      <c r="S243" s="69" t="s">
        <v>50</v>
      </c>
      <c r="T243" s="40" t="s">
        <v>51</v>
      </c>
      <c r="U243" s="57"/>
      <c r="V243" s="57"/>
      <c r="W243" s="62"/>
      <c r="X243" s="41">
        <f t="shared" si="28"/>
        <v>12</v>
      </c>
      <c r="Y243" s="41">
        <f t="shared" si="36"/>
        <v>0.16666666666666666</v>
      </c>
      <c r="Z243" s="63"/>
    </row>
    <row r="244" spans="1:26" ht="27" customHeight="1">
      <c r="A244" s="70" t="s">
        <v>1332</v>
      </c>
      <c r="B244" s="53" t="s">
        <v>1587</v>
      </c>
      <c r="C244" s="72" t="s">
        <v>1588</v>
      </c>
      <c r="D244" s="65" t="s">
        <v>1528</v>
      </c>
      <c r="E244" s="56">
        <v>12</v>
      </c>
      <c r="F244" s="56">
        <v>12</v>
      </c>
      <c r="G244" s="56"/>
      <c r="H244" s="56">
        <v>12</v>
      </c>
      <c r="I244" s="104" t="s">
        <v>606</v>
      </c>
      <c r="J244" s="74" t="s">
        <v>1589</v>
      </c>
      <c r="K244" s="74" t="s">
        <v>1590</v>
      </c>
      <c r="L244" s="56">
        <v>34</v>
      </c>
      <c r="M244" s="56">
        <v>219</v>
      </c>
      <c r="N244" s="56">
        <v>99</v>
      </c>
      <c r="O244" s="58" t="s">
        <v>1591</v>
      </c>
      <c r="P244" s="59" t="s">
        <v>1592</v>
      </c>
      <c r="Q244" s="60" t="s">
        <v>373</v>
      </c>
      <c r="R244" s="60"/>
      <c r="S244" s="69" t="s">
        <v>50</v>
      </c>
      <c r="T244" s="40" t="s">
        <v>51</v>
      </c>
      <c r="U244" s="57"/>
      <c r="V244" s="57"/>
      <c r="W244" s="62"/>
      <c r="X244" s="41">
        <f t="shared" si="28"/>
        <v>12</v>
      </c>
      <c r="Y244" s="41">
        <f t="shared" si="36"/>
        <v>2.8333333333333335</v>
      </c>
      <c r="Z244" s="63"/>
    </row>
    <row r="245" spans="1:26" ht="42.75" customHeight="1">
      <c r="A245" s="70" t="s">
        <v>1593</v>
      </c>
      <c r="B245" s="53" t="s">
        <v>1594</v>
      </c>
      <c r="C245" s="60" t="s">
        <v>1595</v>
      </c>
      <c r="D245" s="65" t="s">
        <v>1596</v>
      </c>
      <c r="E245" s="56">
        <v>10</v>
      </c>
      <c r="F245" s="56">
        <v>6</v>
      </c>
      <c r="G245" s="56"/>
      <c r="H245" s="56">
        <v>10</v>
      </c>
      <c r="I245" s="104" t="s">
        <v>606</v>
      </c>
      <c r="J245" s="74" t="s">
        <v>1597</v>
      </c>
      <c r="K245" s="74" t="s">
        <v>1598</v>
      </c>
      <c r="L245" s="56">
        <v>9</v>
      </c>
      <c r="M245" s="56">
        <v>50</v>
      </c>
      <c r="N245" s="56">
        <v>15</v>
      </c>
      <c r="O245" s="58" t="s">
        <v>1599</v>
      </c>
      <c r="P245" s="59" t="s">
        <v>1600</v>
      </c>
      <c r="Q245" s="60" t="s">
        <v>373</v>
      </c>
      <c r="R245" s="60"/>
      <c r="S245" s="69" t="s">
        <v>50</v>
      </c>
      <c r="T245" s="40" t="s">
        <v>51</v>
      </c>
      <c r="U245" s="57"/>
      <c r="V245" s="57"/>
      <c r="W245" s="62"/>
      <c r="X245" s="41">
        <f t="shared" si="28"/>
        <v>10</v>
      </c>
      <c r="Y245" s="41">
        <f t="shared" si="36"/>
        <v>0.9</v>
      </c>
      <c r="Z245" s="62"/>
    </row>
    <row r="246" spans="1:26" ht="17.25" customHeight="1">
      <c r="A246" s="70" t="s">
        <v>1601</v>
      </c>
      <c r="B246" s="53" t="s">
        <v>1602</v>
      </c>
      <c r="C246" s="60" t="s">
        <v>1603</v>
      </c>
      <c r="D246" s="65" t="s">
        <v>1604</v>
      </c>
      <c r="E246" s="56">
        <v>24</v>
      </c>
      <c r="F246" s="56">
        <v>16</v>
      </c>
      <c r="G246" s="56"/>
      <c r="H246" s="56">
        <v>24</v>
      </c>
      <c r="I246" s="57" t="s">
        <v>1605</v>
      </c>
      <c r="J246" s="74" t="s">
        <v>1606</v>
      </c>
      <c r="K246" s="74" t="s">
        <v>1607</v>
      </c>
      <c r="L246" s="56">
        <v>43.833333333333336</v>
      </c>
      <c r="M246" s="56">
        <v>511</v>
      </c>
      <c r="N246" s="56">
        <v>219</v>
      </c>
      <c r="O246" s="58" t="s">
        <v>1608</v>
      </c>
      <c r="P246" s="59" t="s">
        <v>1609</v>
      </c>
      <c r="Q246" s="60" t="s">
        <v>373</v>
      </c>
      <c r="R246" s="60"/>
      <c r="S246" s="69" t="s">
        <v>50</v>
      </c>
      <c r="T246" s="40" t="s">
        <v>51</v>
      </c>
      <c r="U246" s="57"/>
      <c r="V246" s="57"/>
      <c r="W246" s="62"/>
      <c r="X246" s="41">
        <f t="shared" si="28"/>
        <v>24</v>
      </c>
      <c r="Y246" s="41">
        <f t="shared" si="36"/>
        <v>1.8263888888888891</v>
      </c>
      <c r="Z246" s="62"/>
    </row>
    <row r="247" spans="1:26" ht="17.25" customHeight="1">
      <c r="A247" s="70" t="s">
        <v>1610</v>
      </c>
      <c r="B247" s="53" t="s">
        <v>1611</v>
      </c>
      <c r="C247" s="60" t="s">
        <v>1612</v>
      </c>
      <c r="D247" s="65" t="s">
        <v>1613</v>
      </c>
      <c r="E247" s="56">
        <v>32</v>
      </c>
      <c r="F247" s="56">
        <v>32</v>
      </c>
      <c r="G247" s="56"/>
      <c r="H247" s="56">
        <v>32</v>
      </c>
      <c r="I247" s="104" t="s">
        <v>68</v>
      </c>
      <c r="J247" s="74" t="s">
        <v>1614</v>
      </c>
      <c r="K247" s="74" t="s">
        <v>1615</v>
      </c>
      <c r="L247" s="56">
        <v>46.666666666666664</v>
      </c>
      <c r="M247" s="56">
        <f>200+550</f>
        <v>750</v>
      </c>
      <c r="N247" s="56">
        <f>202+273</f>
        <v>475</v>
      </c>
      <c r="O247" s="58" t="s">
        <v>1616</v>
      </c>
      <c r="P247" s="59" t="s">
        <v>1617</v>
      </c>
      <c r="Q247" s="60" t="s">
        <v>373</v>
      </c>
      <c r="R247" s="60"/>
      <c r="S247" s="69" t="s">
        <v>50</v>
      </c>
      <c r="T247" s="40" t="s">
        <v>51</v>
      </c>
      <c r="U247" s="57"/>
      <c r="V247" s="57"/>
      <c r="W247" s="62"/>
      <c r="X247" s="41">
        <f t="shared" si="28"/>
        <v>32</v>
      </c>
      <c r="Y247" s="41">
        <f t="shared" si="36"/>
        <v>1.4583333333333333</v>
      </c>
      <c r="Z247" s="62"/>
    </row>
    <row r="248" spans="1:26" ht="17.25" customHeight="1">
      <c r="A248" s="70" t="s">
        <v>1618</v>
      </c>
      <c r="B248" s="53" t="s">
        <v>1619</v>
      </c>
      <c r="C248" s="60"/>
      <c r="D248" s="65" t="s">
        <v>1564</v>
      </c>
      <c r="E248" s="56">
        <v>3</v>
      </c>
      <c r="F248" s="56">
        <v>3</v>
      </c>
      <c r="G248" s="56"/>
      <c r="H248" s="56">
        <v>3</v>
      </c>
      <c r="I248" s="57" t="s">
        <v>253</v>
      </c>
      <c r="J248" s="74" t="s">
        <v>1620</v>
      </c>
      <c r="K248" s="74" t="s">
        <v>1621</v>
      </c>
      <c r="L248" s="56">
        <v>4</v>
      </c>
      <c r="M248" s="56">
        <v>60</v>
      </c>
      <c r="N248" s="56">
        <v>41</v>
      </c>
      <c r="O248" s="58" t="s">
        <v>1622</v>
      </c>
      <c r="P248" s="72" t="s">
        <v>1623</v>
      </c>
      <c r="Q248" s="60" t="s">
        <v>373</v>
      </c>
      <c r="R248" s="60"/>
      <c r="S248" s="69" t="s">
        <v>50</v>
      </c>
      <c r="T248" s="40" t="s">
        <v>51</v>
      </c>
      <c r="U248" s="57"/>
      <c r="V248" s="57"/>
      <c r="W248" s="62"/>
      <c r="X248" s="41">
        <f t="shared" si="28"/>
        <v>3</v>
      </c>
      <c r="Y248" s="41">
        <f t="shared" si="36"/>
        <v>1.3333333333333333</v>
      </c>
      <c r="Z248" s="62"/>
    </row>
    <row r="249" spans="1:26" ht="17.25" customHeight="1">
      <c r="A249" s="70" t="s">
        <v>1624</v>
      </c>
      <c r="B249" s="53" t="s">
        <v>1625</v>
      </c>
      <c r="C249" s="60"/>
      <c r="D249" s="65" t="s">
        <v>1564</v>
      </c>
      <c r="E249" s="56">
        <v>12</v>
      </c>
      <c r="F249" s="56">
        <v>8</v>
      </c>
      <c r="G249" s="56"/>
      <c r="H249" s="56">
        <v>12</v>
      </c>
      <c r="I249" s="57" t="s">
        <v>253</v>
      </c>
      <c r="J249" s="74" t="s">
        <v>1626</v>
      </c>
      <c r="K249" s="74" t="s">
        <v>1627</v>
      </c>
      <c r="L249" s="56">
        <v>9</v>
      </c>
      <c r="M249" s="56">
        <v>89</v>
      </c>
      <c r="N249" s="56">
        <v>83</v>
      </c>
      <c r="O249" s="58" t="s">
        <v>1628</v>
      </c>
      <c r="P249" s="59" t="s">
        <v>1629</v>
      </c>
      <c r="Q249" s="60" t="s">
        <v>373</v>
      </c>
      <c r="R249" s="60"/>
      <c r="S249" s="69" t="s">
        <v>50</v>
      </c>
      <c r="T249" s="40" t="s">
        <v>51</v>
      </c>
      <c r="U249" s="57"/>
      <c r="V249" s="57"/>
      <c r="W249" s="62"/>
      <c r="X249" s="41">
        <f t="shared" si="28"/>
        <v>12</v>
      </c>
      <c r="Y249" s="41">
        <f t="shared" si="36"/>
        <v>0.75</v>
      </c>
      <c r="Z249" s="62"/>
    </row>
    <row r="250" spans="1:26" ht="17.25" customHeight="1">
      <c r="A250" s="70" t="s">
        <v>1630</v>
      </c>
      <c r="B250" s="53" t="s">
        <v>1631</v>
      </c>
      <c r="C250" s="60"/>
      <c r="D250" s="65" t="s">
        <v>1564</v>
      </c>
      <c r="E250" s="56">
        <v>3</v>
      </c>
      <c r="F250" s="56">
        <v>2</v>
      </c>
      <c r="G250" s="56"/>
      <c r="H250" s="56">
        <v>3</v>
      </c>
      <c r="I250" s="57" t="s">
        <v>253</v>
      </c>
      <c r="J250" s="74" t="s">
        <v>1632</v>
      </c>
      <c r="K250" s="74" t="s">
        <v>1633</v>
      </c>
      <c r="L250" s="56">
        <v>3</v>
      </c>
      <c r="M250" s="56">
        <v>21</v>
      </c>
      <c r="N250" s="56">
        <v>1</v>
      </c>
      <c r="O250" s="58" t="s">
        <v>1634</v>
      </c>
      <c r="P250" s="59" t="s">
        <v>1635</v>
      </c>
      <c r="Q250" s="60" t="s">
        <v>373</v>
      </c>
      <c r="R250" s="60"/>
      <c r="S250" s="69" t="s">
        <v>50</v>
      </c>
      <c r="T250" s="40" t="s">
        <v>51</v>
      </c>
      <c r="U250" s="57"/>
      <c r="V250" s="57"/>
      <c r="W250" s="62"/>
      <c r="X250" s="41">
        <f t="shared" si="28"/>
        <v>3</v>
      </c>
      <c r="Y250" s="41">
        <f t="shared" si="36"/>
        <v>1</v>
      </c>
      <c r="Z250" s="63"/>
    </row>
    <row r="251" spans="1:26" ht="17.25" customHeight="1">
      <c r="A251" s="70" t="s">
        <v>1636</v>
      </c>
      <c r="B251" s="53" t="s">
        <v>1637</v>
      </c>
      <c r="C251" s="60"/>
      <c r="D251" s="65" t="s">
        <v>1564</v>
      </c>
      <c r="E251" s="56">
        <v>3</v>
      </c>
      <c r="F251" s="56">
        <v>2</v>
      </c>
      <c r="G251" s="56"/>
      <c r="H251" s="56">
        <v>3</v>
      </c>
      <c r="I251" s="104" t="s">
        <v>253</v>
      </c>
      <c r="J251" s="74" t="s">
        <v>1638</v>
      </c>
      <c r="K251" s="74" t="s">
        <v>1639</v>
      </c>
      <c r="L251" s="56">
        <v>8</v>
      </c>
      <c r="M251" s="56">
        <v>30</v>
      </c>
      <c r="N251" s="56">
        <v>1</v>
      </c>
      <c r="O251" s="58" t="s">
        <v>1640</v>
      </c>
      <c r="P251" s="59" t="s">
        <v>1641</v>
      </c>
      <c r="Q251" s="60" t="s">
        <v>373</v>
      </c>
      <c r="R251" s="60"/>
      <c r="S251" s="69" t="s">
        <v>50</v>
      </c>
      <c r="T251" s="40" t="s">
        <v>51</v>
      </c>
      <c r="U251" s="57"/>
      <c r="V251" s="57"/>
      <c r="W251" s="62"/>
      <c r="X251" s="41">
        <f t="shared" si="28"/>
        <v>3</v>
      </c>
      <c r="Y251" s="41">
        <f t="shared" si="36"/>
        <v>2.6666666666666665</v>
      </c>
      <c r="Z251" s="63"/>
    </row>
    <row r="252" spans="1:26" ht="17.25" customHeight="1">
      <c r="A252" s="70" t="s">
        <v>1642</v>
      </c>
      <c r="B252" s="53" t="s">
        <v>1643</v>
      </c>
      <c r="C252" s="60"/>
      <c r="D252" s="65" t="s">
        <v>1564</v>
      </c>
      <c r="E252" s="56">
        <v>3</v>
      </c>
      <c r="F252" s="56">
        <v>2</v>
      </c>
      <c r="G252" s="56"/>
      <c r="H252" s="56">
        <v>3</v>
      </c>
      <c r="I252" s="104" t="s">
        <v>253</v>
      </c>
      <c r="J252" s="74" t="s">
        <v>1644</v>
      </c>
      <c r="K252" s="74" t="s">
        <v>1645</v>
      </c>
      <c r="L252" s="56">
        <v>3.5</v>
      </c>
      <c r="M252" s="56">
        <v>12</v>
      </c>
      <c r="N252" s="56">
        <v>2</v>
      </c>
      <c r="O252" s="58" t="s">
        <v>1646</v>
      </c>
      <c r="P252" s="59" t="s">
        <v>1647</v>
      </c>
      <c r="Q252" s="60" t="s">
        <v>373</v>
      </c>
      <c r="R252" s="60"/>
      <c r="S252" s="69" t="s">
        <v>50</v>
      </c>
      <c r="T252" s="40" t="s">
        <v>51</v>
      </c>
      <c r="U252" s="57"/>
      <c r="V252" s="57"/>
      <c r="W252" s="62"/>
      <c r="X252" s="41">
        <f t="shared" si="28"/>
        <v>3</v>
      </c>
      <c r="Y252" s="41">
        <f t="shared" si="36"/>
        <v>1.1666666666666667</v>
      </c>
      <c r="Z252" s="63"/>
    </row>
    <row r="253" spans="1:26" ht="17.25" customHeight="1">
      <c r="A253" s="70" t="s">
        <v>1648</v>
      </c>
      <c r="B253" s="53" t="s">
        <v>1649</v>
      </c>
      <c r="C253" s="60"/>
      <c r="D253" s="65" t="s">
        <v>1564</v>
      </c>
      <c r="E253" s="56">
        <v>3</v>
      </c>
      <c r="F253" s="56">
        <v>2</v>
      </c>
      <c r="G253" s="56"/>
      <c r="H253" s="56">
        <v>3</v>
      </c>
      <c r="I253" s="104" t="s">
        <v>253</v>
      </c>
      <c r="J253" s="74" t="s">
        <v>1650</v>
      </c>
      <c r="K253" s="74" t="s">
        <v>1651</v>
      </c>
      <c r="L253" s="56">
        <v>4</v>
      </c>
      <c r="M253" s="56">
        <v>72</v>
      </c>
      <c r="N253" s="56">
        <v>2</v>
      </c>
      <c r="O253" s="58" t="s">
        <v>1652</v>
      </c>
      <c r="P253" s="59" t="s">
        <v>1653</v>
      </c>
      <c r="Q253" s="60" t="s">
        <v>373</v>
      </c>
      <c r="R253" s="60"/>
      <c r="S253" s="69" t="s">
        <v>50</v>
      </c>
      <c r="T253" s="40" t="s">
        <v>51</v>
      </c>
      <c r="U253" s="57"/>
      <c r="V253" s="57"/>
      <c r="W253" s="62"/>
      <c r="X253" s="41">
        <f t="shared" si="28"/>
        <v>3</v>
      </c>
      <c r="Y253" s="41">
        <f t="shared" si="36"/>
        <v>1.3333333333333333</v>
      </c>
      <c r="Z253" s="63"/>
    </row>
    <row r="254" spans="1:26" ht="17.25" customHeight="1">
      <c r="A254" s="70" t="s">
        <v>1654</v>
      </c>
      <c r="B254" s="53" t="s">
        <v>1655</v>
      </c>
      <c r="C254" s="60"/>
      <c r="D254" s="65" t="s">
        <v>1564</v>
      </c>
      <c r="E254" s="56">
        <v>2</v>
      </c>
      <c r="F254" s="56">
        <v>2</v>
      </c>
      <c r="G254" s="56"/>
      <c r="H254" s="56">
        <v>2</v>
      </c>
      <c r="I254" s="104" t="s">
        <v>253</v>
      </c>
      <c r="J254" s="74" t="s">
        <v>1656</v>
      </c>
      <c r="K254" s="74" t="s">
        <v>1657</v>
      </c>
      <c r="L254" s="56">
        <v>2.5</v>
      </c>
      <c r="M254" s="56">
        <v>25</v>
      </c>
      <c r="N254" s="56">
        <v>1</v>
      </c>
      <c r="O254" s="58" t="s">
        <v>1658</v>
      </c>
      <c r="P254" s="59" t="s">
        <v>1659</v>
      </c>
      <c r="Q254" s="60" t="s">
        <v>373</v>
      </c>
      <c r="R254" s="60"/>
      <c r="S254" s="69" t="s">
        <v>50</v>
      </c>
      <c r="T254" s="40" t="s">
        <v>51</v>
      </c>
      <c r="U254" s="57"/>
      <c r="V254" s="57"/>
      <c r="W254" s="62"/>
      <c r="X254" s="41">
        <f t="shared" si="28"/>
        <v>2</v>
      </c>
      <c r="Y254" s="41">
        <f t="shared" si="36"/>
        <v>1.25</v>
      </c>
      <c r="Z254" s="63"/>
    </row>
    <row r="255" spans="1:26" ht="17.25" customHeight="1">
      <c r="A255" s="70" t="s">
        <v>1660</v>
      </c>
      <c r="B255" s="53" t="s">
        <v>1661</v>
      </c>
      <c r="C255" s="60"/>
      <c r="D255" s="65" t="s">
        <v>1564</v>
      </c>
      <c r="E255" s="56">
        <v>3</v>
      </c>
      <c r="F255" s="56">
        <v>2</v>
      </c>
      <c r="G255" s="56"/>
      <c r="H255" s="56">
        <v>3</v>
      </c>
      <c r="I255" s="104" t="s">
        <v>253</v>
      </c>
      <c r="J255" s="74" t="s">
        <v>1662</v>
      </c>
      <c r="K255" s="74" t="s">
        <v>1663</v>
      </c>
      <c r="L255" s="56">
        <v>4.5</v>
      </c>
      <c r="M255" s="56">
        <v>34</v>
      </c>
      <c r="N255" s="56">
        <v>1</v>
      </c>
      <c r="O255" s="58" t="s">
        <v>1664</v>
      </c>
      <c r="P255" s="59" t="s">
        <v>1665</v>
      </c>
      <c r="Q255" s="60" t="s">
        <v>373</v>
      </c>
      <c r="R255" s="60"/>
      <c r="S255" s="69" t="s">
        <v>50</v>
      </c>
      <c r="T255" s="40" t="s">
        <v>51</v>
      </c>
      <c r="U255" s="57"/>
      <c r="V255" s="57"/>
      <c r="W255" s="62"/>
      <c r="X255" s="41">
        <f t="shared" si="28"/>
        <v>3</v>
      </c>
      <c r="Y255" s="41">
        <f t="shared" si="36"/>
        <v>1.5</v>
      </c>
      <c r="Z255" s="63"/>
    </row>
    <row r="256" spans="1:26" ht="17.25" customHeight="1">
      <c r="A256" s="70" t="s">
        <v>1666</v>
      </c>
      <c r="B256" s="53" t="s">
        <v>1667</v>
      </c>
      <c r="C256" s="60" t="s">
        <v>1612</v>
      </c>
      <c r="D256" s="65" t="s">
        <v>1668</v>
      </c>
      <c r="E256" s="56">
        <v>32</v>
      </c>
      <c r="F256" s="56">
        <v>32</v>
      </c>
      <c r="G256" s="56"/>
      <c r="H256" s="56">
        <v>32</v>
      </c>
      <c r="I256" s="57" t="s">
        <v>75</v>
      </c>
      <c r="J256" s="74" t="s">
        <v>1669</v>
      </c>
      <c r="K256" s="74" t="s">
        <v>1670</v>
      </c>
      <c r="L256" s="56">
        <v>39</v>
      </c>
      <c r="M256" s="56">
        <v>594</v>
      </c>
      <c r="N256" s="56">
        <v>247</v>
      </c>
      <c r="O256" s="58" t="s">
        <v>1671</v>
      </c>
      <c r="P256" s="59" t="s">
        <v>1672</v>
      </c>
      <c r="Q256" s="60" t="s">
        <v>373</v>
      </c>
      <c r="R256" s="60"/>
      <c r="S256" s="69" t="s">
        <v>50</v>
      </c>
      <c r="T256" s="40" t="s">
        <v>51</v>
      </c>
      <c r="U256" s="57"/>
      <c r="V256" s="57"/>
      <c r="W256" s="62"/>
      <c r="X256" s="41">
        <f t="shared" si="28"/>
        <v>32</v>
      </c>
      <c r="Y256" s="41">
        <f t="shared" si="36"/>
        <v>1.21875</v>
      </c>
      <c r="Z256" s="63"/>
    </row>
    <row r="257" spans="1:26" ht="17.25" customHeight="1">
      <c r="A257" s="70" t="s">
        <v>1673</v>
      </c>
      <c r="B257" s="53" t="s">
        <v>1674</v>
      </c>
      <c r="C257" s="60"/>
      <c r="D257" s="65" t="s">
        <v>1564</v>
      </c>
      <c r="E257" s="56">
        <v>4</v>
      </c>
      <c r="F257" s="56">
        <v>2</v>
      </c>
      <c r="G257" s="56"/>
      <c r="H257" s="56">
        <v>4</v>
      </c>
      <c r="I257" s="57" t="s">
        <v>1333</v>
      </c>
      <c r="J257" s="74" t="s">
        <v>1675</v>
      </c>
      <c r="K257" s="74" t="s">
        <v>1676</v>
      </c>
      <c r="L257" s="56">
        <v>6.5</v>
      </c>
      <c r="M257" s="56">
        <v>78</v>
      </c>
      <c r="N257" s="56">
        <v>1</v>
      </c>
      <c r="O257" s="58" t="s">
        <v>1677</v>
      </c>
      <c r="P257" s="59" t="s">
        <v>1678</v>
      </c>
      <c r="Q257" s="60" t="s">
        <v>373</v>
      </c>
      <c r="R257" s="60"/>
      <c r="S257" s="69" t="s">
        <v>50</v>
      </c>
      <c r="T257" s="40" t="s">
        <v>51</v>
      </c>
      <c r="U257" s="57"/>
      <c r="V257" s="57"/>
      <c r="W257" s="62"/>
      <c r="X257" s="41">
        <f t="shared" si="28"/>
        <v>4</v>
      </c>
      <c r="Y257" s="41">
        <f t="shared" si="36"/>
        <v>1.625</v>
      </c>
      <c r="Z257" s="63"/>
    </row>
    <row r="258" spans="1:26" ht="17.25" customHeight="1">
      <c r="A258" s="70" t="s">
        <v>1679</v>
      </c>
      <c r="B258" s="53" t="s">
        <v>1680</v>
      </c>
      <c r="C258" s="60"/>
      <c r="D258" s="65" t="s">
        <v>1564</v>
      </c>
      <c r="E258" s="56">
        <v>6</v>
      </c>
      <c r="F258" s="56">
        <v>8</v>
      </c>
      <c r="G258" s="56"/>
      <c r="H258" s="56">
        <v>6</v>
      </c>
      <c r="I258" s="57" t="s">
        <v>1333</v>
      </c>
      <c r="J258" s="74" t="s">
        <v>1681</v>
      </c>
      <c r="K258" s="74" t="s">
        <v>1682</v>
      </c>
      <c r="L258" s="56">
        <v>7.5</v>
      </c>
      <c r="M258" s="56">
        <v>249</v>
      </c>
      <c r="N258" s="56">
        <v>229</v>
      </c>
      <c r="O258" s="58" t="s">
        <v>1683</v>
      </c>
      <c r="P258" s="59" t="s">
        <v>1684</v>
      </c>
      <c r="Q258" s="60" t="s">
        <v>49</v>
      </c>
      <c r="R258" s="60"/>
      <c r="S258" s="69" t="s">
        <v>50</v>
      </c>
      <c r="T258" s="40" t="s">
        <v>51</v>
      </c>
      <c r="U258" s="57"/>
      <c r="V258" s="57"/>
      <c r="W258" s="62"/>
      <c r="X258" s="41">
        <f t="shared" si="28"/>
        <v>6</v>
      </c>
      <c r="Y258" s="62" t="str">
        <f t="shared" ref="Y258:Y260" si="37">IF(L258&gt;2*H258,TRUE,"")</f>
        <v/>
      </c>
      <c r="Z258" s="63"/>
    </row>
    <row r="259" spans="1:26" ht="17.25" customHeight="1">
      <c r="A259" s="70" t="s">
        <v>1685</v>
      </c>
      <c r="B259" s="53" t="s">
        <v>1686</v>
      </c>
      <c r="C259" s="60"/>
      <c r="D259" s="65" t="s">
        <v>1564</v>
      </c>
      <c r="E259" s="56">
        <v>6</v>
      </c>
      <c r="F259" s="56">
        <v>8</v>
      </c>
      <c r="G259" s="56"/>
      <c r="H259" s="56">
        <v>6</v>
      </c>
      <c r="I259" s="57" t="s">
        <v>1333</v>
      </c>
      <c r="J259" s="74" t="s">
        <v>1687</v>
      </c>
      <c r="K259" s="74" t="s">
        <v>1688</v>
      </c>
      <c r="L259" s="56">
        <v>12.5</v>
      </c>
      <c r="M259" s="56">
        <v>318</v>
      </c>
      <c r="N259" s="56">
        <v>127</v>
      </c>
      <c r="O259" s="58" t="s">
        <v>1689</v>
      </c>
      <c r="P259" s="59" t="s">
        <v>1690</v>
      </c>
      <c r="Q259" s="60" t="s">
        <v>49</v>
      </c>
      <c r="R259" s="60"/>
      <c r="S259" s="69" t="s">
        <v>50</v>
      </c>
      <c r="T259" s="40" t="s">
        <v>51</v>
      </c>
      <c r="U259" s="57"/>
      <c r="V259" s="57"/>
      <c r="W259" s="62"/>
      <c r="X259" s="41">
        <f t="shared" si="28"/>
        <v>6</v>
      </c>
      <c r="Y259" s="62" t="b">
        <f t="shared" si="37"/>
        <v>1</v>
      </c>
      <c r="Z259" s="63"/>
    </row>
    <row r="260" spans="1:26" ht="17.25" customHeight="1">
      <c r="A260" s="70" t="s">
        <v>1691</v>
      </c>
      <c r="B260" s="53" t="s">
        <v>1692</v>
      </c>
      <c r="C260" s="60"/>
      <c r="D260" s="65" t="s">
        <v>1564</v>
      </c>
      <c r="E260" s="56">
        <v>4</v>
      </c>
      <c r="F260" s="56">
        <v>2</v>
      </c>
      <c r="G260" s="56"/>
      <c r="H260" s="56">
        <v>4</v>
      </c>
      <c r="I260" s="57" t="s">
        <v>1333</v>
      </c>
      <c r="J260" s="74" t="s">
        <v>1693</v>
      </c>
      <c r="K260" s="74" t="s">
        <v>1694</v>
      </c>
      <c r="L260" s="56">
        <v>5.5</v>
      </c>
      <c r="M260" s="56">
        <v>87</v>
      </c>
      <c r="N260" s="56">
        <v>81</v>
      </c>
      <c r="O260" s="58" t="s">
        <v>1695</v>
      </c>
      <c r="P260" s="59" t="s">
        <v>1696</v>
      </c>
      <c r="Q260" s="60" t="s">
        <v>49</v>
      </c>
      <c r="R260" s="60"/>
      <c r="S260" s="69" t="s">
        <v>50</v>
      </c>
      <c r="T260" s="40" t="s">
        <v>51</v>
      </c>
      <c r="U260" s="57"/>
      <c r="V260" s="57"/>
      <c r="W260" s="62"/>
      <c r="X260" s="41">
        <f t="shared" si="28"/>
        <v>4</v>
      </c>
      <c r="Y260" s="62" t="str">
        <f t="shared" si="37"/>
        <v/>
      </c>
      <c r="Z260" s="63"/>
    </row>
    <row r="261" spans="1:26" ht="17.25" customHeight="1">
      <c r="A261" s="70" t="s">
        <v>1697</v>
      </c>
      <c r="B261" s="53" t="s">
        <v>1698</v>
      </c>
      <c r="C261" s="72" t="s">
        <v>1699</v>
      </c>
      <c r="D261" s="65" t="s">
        <v>1572</v>
      </c>
      <c r="E261" s="56">
        <v>4</v>
      </c>
      <c r="F261" s="56">
        <v>4</v>
      </c>
      <c r="G261" s="56"/>
      <c r="H261" s="56">
        <v>4</v>
      </c>
      <c r="I261" s="57" t="s">
        <v>59</v>
      </c>
      <c r="J261" s="74" t="s">
        <v>1700</v>
      </c>
      <c r="K261" s="74" t="s">
        <v>1701</v>
      </c>
      <c r="L261" s="56">
        <v>3.5</v>
      </c>
      <c r="M261" s="56">
        <v>35</v>
      </c>
      <c r="N261" s="56">
        <v>15</v>
      </c>
      <c r="O261" s="58" t="s">
        <v>1702</v>
      </c>
      <c r="P261" s="59" t="s">
        <v>1703</v>
      </c>
      <c r="Q261" s="60" t="s">
        <v>373</v>
      </c>
      <c r="R261" s="60"/>
      <c r="S261" s="69" t="s">
        <v>50</v>
      </c>
      <c r="T261" s="40" t="s">
        <v>51</v>
      </c>
      <c r="U261" s="57"/>
      <c r="V261" s="57"/>
      <c r="W261" s="62"/>
      <c r="X261" s="41">
        <f t="shared" si="28"/>
        <v>4</v>
      </c>
      <c r="Y261" s="41">
        <f t="shared" ref="Y261:Y263" si="38">L261/H261</f>
        <v>0.875</v>
      </c>
      <c r="Z261" s="63"/>
    </row>
    <row r="262" spans="1:26" ht="27" customHeight="1">
      <c r="A262" s="70" t="s">
        <v>1704</v>
      </c>
      <c r="B262" s="53" t="s">
        <v>1705</v>
      </c>
      <c r="C262" s="60" t="s">
        <v>1706</v>
      </c>
      <c r="D262" s="65" t="s">
        <v>1564</v>
      </c>
      <c r="E262" s="56">
        <v>1.5</v>
      </c>
      <c r="F262" s="56">
        <v>1.5</v>
      </c>
      <c r="G262" s="56"/>
      <c r="H262" s="56">
        <v>1.5</v>
      </c>
      <c r="I262" s="57" t="s">
        <v>59</v>
      </c>
      <c r="J262" s="74" t="s">
        <v>1707</v>
      </c>
      <c r="K262" s="74" t="s">
        <v>1708</v>
      </c>
      <c r="L262" s="56">
        <v>1</v>
      </c>
      <c r="M262" s="56">
        <v>44</v>
      </c>
      <c r="N262" s="56">
        <v>10</v>
      </c>
      <c r="O262" s="58" t="s">
        <v>1709</v>
      </c>
      <c r="P262" s="59" t="s">
        <v>1710</v>
      </c>
      <c r="Q262" s="60" t="s">
        <v>373</v>
      </c>
      <c r="R262" s="60"/>
      <c r="S262" s="69" t="s">
        <v>50</v>
      </c>
      <c r="T262" s="40" t="s">
        <v>51</v>
      </c>
      <c r="U262" s="57"/>
      <c r="V262" s="57"/>
      <c r="W262" s="62"/>
      <c r="X262" s="41">
        <f t="shared" si="28"/>
        <v>1.5</v>
      </c>
      <c r="Y262" s="41">
        <f t="shared" si="38"/>
        <v>0.66666666666666663</v>
      </c>
      <c r="Z262" s="63"/>
    </row>
    <row r="263" spans="1:26" ht="27.75" customHeight="1">
      <c r="A263" s="70" t="s">
        <v>1711</v>
      </c>
      <c r="B263" s="53" t="s">
        <v>1712</v>
      </c>
      <c r="C263" s="60" t="s">
        <v>1706</v>
      </c>
      <c r="D263" s="65" t="s">
        <v>1564</v>
      </c>
      <c r="E263" s="56">
        <v>1.5</v>
      </c>
      <c r="F263" s="56">
        <v>1.5</v>
      </c>
      <c r="G263" s="56"/>
      <c r="H263" s="56">
        <v>1.5</v>
      </c>
      <c r="I263" s="57" t="s">
        <v>59</v>
      </c>
      <c r="J263" s="74" t="s">
        <v>1713</v>
      </c>
      <c r="K263" s="74" t="s">
        <v>1714</v>
      </c>
      <c r="L263" s="56">
        <v>0.5</v>
      </c>
      <c r="M263" s="56">
        <v>18</v>
      </c>
      <c r="N263" s="56">
        <v>3</v>
      </c>
      <c r="O263" s="58" t="s">
        <v>1715</v>
      </c>
      <c r="P263" s="59" t="s">
        <v>1716</v>
      </c>
      <c r="Q263" s="60" t="s">
        <v>373</v>
      </c>
      <c r="R263" s="60"/>
      <c r="S263" s="69" t="s">
        <v>50</v>
      </c>
      <c r="T263" s="40" t="s">
        <v>51</v>
      </c>
      <c r="U263" s="57"/>
      <c r="V263" s="57"/>
      <c r="W263" s="62"/>
      <c r="X263" s="41">
        <f t="shared" si="28"/>
        <v>1.5</v>
      </c>
      <c r="Y263" s="41">
        <f t="shared" si="38"/>
        <v>0.33333333333333331</v>
      </c>
      <c r="Z263" s="63"/>
    </row>
    <row r="264" spans="1:26" ht="24.75" customHeight="1">
      <c r="A264" s="70" t="s">
        <v>1717</v>
      </c>
      <c r="B264" s="53" t="s">
        <v>1718</v>
      </c>
      <c r="C264" s="60" t="s">
        <v>1612</v>
      </c>
      <c r="D264" s="65" t="s">
        <v>1719</v>
      </c>
      <c r="E264" s="56">
        <v>12</v>
      </c>
      <c r="F264" s="56">
        <v>14</v>
      </c>
      <c r="G264" s="56"/>
      <c r="H264" s="56">
        <v>12</v>
      </c>
      <c r="I264" s="57" t="s">
        <v>59</v>
      </c>
      <c r="J264" s="74" t="s">
        <v>1720</v>
      </c>
      <c r="K264" s="74" t="s">
        <v>1721</v>
      </c>
      <c r="L264" s="56">
        <v>14.5</v>
      </c>
      <c r="M264" s="56">
        <v>139</v>
      </c>
      <c r="N264" s="56">
        <v>14</v>
      </c>
      <c r="O264" s="58" t="s">
        <v>1722</v>
      </c>
      <c r="P264" s="59" t="s">
        <v>1723</v>
      </c>
      <c r="Q264" s="60" t="s">
        <v>49</v>
      </c>
      <c r="R264" s="60"/>
      <c r="S264" s="69" t="s">
        <v>50</v>
      </c>
      <c r="T264" s="40" t="s">
        <v>51</v>
      </c>
      <c r="U264" s="57"/>
      <c r="V264" s="57"/>
      <c r="W264" s="62"/>
      <c r="X264" s="41">
        <f t="shared" si="28"/>
        <v>12</v>
      </c>
      <c r="Y264" s="62" t="str">
        <f t="shared" ref="Y264:Y285" si="39">IF(L264&gt;2*H264,TRUE,"")</f>
        <v/>
      </c>
      <c r="Z264" s="63"/>
    </row>
    <row r="265" spans="1:26" ht="17.25" customHeight="1">
      <c r="A265" s="70" t="s">
        <v>1724</v>
      </c>
      <c r="B265" s="53" t="s">
        <v>1725</v>
      </c>
      <c r="C265" s="60" t="s">
        <v>1612</v>
      </c>
      <c r="D265" s="65" t="s">
        <v>1726</v>
      </c>
      <c r="E265" s="56">
        <v>12</v>
      </c>
      <c r="F265" s="56">
        <v>12</v>
      </c>
      <c r="G265" s="56"/>
      <c r="H265" s="56">
        <v>12</v>
      </c>
      <c r="I265" s="57" t="s">
        <v>59</v>
      </c>
      <c r="J265" s="74" t="s">
        <v>1727</v>
      </c>
      <c r="K265" s="74" t="s">
        <v>1728</v>
      </c>
      <c r="L265" s="56">
        <v>19</v>
      </c>
      <c r="M265" s="56">
        <v>235</v>
      </c>
      <c r="N265" s="56">
        <v>128</v>
      </c>
      <c r="O265" s="58" t="s">
        <v>1729</v>
      </c>
      <c r="P265" s="59" t="s">
        <v>1730</v>
      </c>
      <c r="Q265" s="68" t="s">
        <v>271</v>
      </c>
      <c r="R265" s="60"/>
      <c r="S265" s="69" t="s">
        <v>50</v>
      </c>
      <c r="T265" s="40" t="s">
        <v>51</v>
      </c>
      <c r="U265" s="57"/>
      <c r="V265" s="57"/>
      <c r="W265" s="62"/>
      <c r="X265" s="41">
        <f t="shared" si="28"/>
        <v>12</v>
      </c>
      <c r="Y265" s="62" t="str">
        <f t="shared" si="39"/>
        <v/>
      </c>
      <c r="Z265" s="63"/>
    </row>
    <row r="266" spans="1:26" ht="26.25" customHeight="1">
      <c r="A266" s="70" t="s">
        <v>1731</v>
      </c>
      <c r="B266" s="53" t="s">
        <v>1732</v>
      </c>
      <c r="C266" s="60" t="s">
        <v>1612</v>
      </c>
      <c r="D266" s="65" t="s">
        <v>1733</v>
      </c>
      <c r="E266" s="56">
        <v>12</v>
      </c>
      <c r="F266" s="56">
        <v>8</v>
      </c>
      <c r="G266" s="56"/>
      <c r="H266" s="56">
        <v>12</v>
      </c>
      <c r="I266" s="57" t="s">
        <v>75</v>
      </c>
      <c r="J266" s="74" t="s">
        <v>1734</v>
      </c>
      <c r="K266" s="74" t="s">
        <v>1735</v>
      </c>
      <c r="L266" s="56">
        <v>6.5</v>
      </c>
      <c r="M266" s="56">
        <v>226</v>
      </c>
      <c r="N266" s="56">
        <v>32</v>
      </c>
      <c r="O266" s="58" t="s">
        <v>1736</v>
      </c>
      <c r="P266" s="59" t="s">
        <v>1737</v>
      </c>
      <c r="Q266" s="60" t="s">
        <v>49</v>
      </c>
      <c r="R266" s="60"/>
      <c r="S266" s="69" t="s">
        <v>50</v>
      </c>
      <c r="T266" s="40" t="s">
        <v>51</v>
      </c>
      <c r="U266" s="57"/>
      <c r="V266" s="57"/>
      <c r="W266" s="62"/>
      <c r="X266" s="41">
        <f t="shared" si="28"/>
        <v>12</v>
      </c>
      <c r="Y266" s="62" t="str">
        <f t="shared" si="39"/>
        <v/>
      </c>
      <c r="Z266" s="63"/>
    </row>
    <row r="267" spans="1:26" ht="27.75" customHeight="1">
      <c r="A267" s="70" t="s">
        <v>1738</v>
      </c>
      <c r="B267" s="53" t="s">
        <v>1739</v>
      </c>
      <c r="C267" s="60" t="s">
        <v>1740</v>
      </c>
      <c r="D267" s="65" t="s">
        <v>1564</v>
      </c>
      <c r="E267" s="56">
        <v>12</v>
      </c>
      <c r="F267" s="56">
        <v>8</v>
      </c>
      <c r="G267" s="56"/>
      <c r="H267" s="56">
        <v>12</v>
      </c>
      <c r="I267" s="57" t="s">
        <v>1333</v>
      </c>
      <c r="J267" s="74" t="s">
        <v>1741</v>
      </c>
      <c r="K267" s="74" t="s">
        <v>1742</v>
      </c>
      <c r="L267" s="56">
        <v>4</v>
      </c>
      <c r="M267" s="56">
        <v>77</v>
      </c>
      <c r="N267" s="56">
        <v>54</v>
      </c>
      <c r="O267" s="58" t="s">
        <v>1743</v>
      </c>
      <c r="P267" s="59" t="s">
        <v>1744</v>
      </c>
      <c r="Q267" s="60" t="s">
        <v>49</v>
      </c>
      <c r="R267" s="60"/>
      <c r="S267" s="69" t="s">
        <v>50</v>
      </c>
      <c r="T267" s="40" t="s">
        <v>51</v>
      </c>
      <c r="U267" s="57"/>
      <c r="V267" s="57"/>
      <c r="W267" s="62"/>
      <c r="X267" s="41">
        <f t="shared" si="28"/>
        <v>12</v>
      </c>
      <c r="Y267" s="62" t="str">
        <f t="shared" si="39"/>
        <v/>
      </c>
      <c r="Z267" s="63"/>
    </row>
    <row r="268" spans="1:26" ht="18.75" customHeight="1">
      <c r="A268" s="70" t="s">
        <v>1745</v>
      </c>
      <c r="B268" s="53" t="s">
        <v>1746</v>
      </c>
      <c r="C268" s="60" t="s">
        <v>1747</v>
      </c>
      <c r="D268" s="65" t="s">
        <v>1697</v>
      </c>
      <c r="E268" s="56">
        <v>2.5</v>
      </c>
      <c r="F268" s="56">
        <v>2</v>
      </c>
      <c r="G268" s="56"/>
      <c r="H268" s="56">
        <v>2.5</v>
      </c>
      <c r="I268" s="57" t="s">
        <v>75</v>
      </c>
      <c r="J268" s="74" t="s">
        <v>1748</v>
      </c>
      <c r="K268" s="74" t="s">
        <v>1749</v>
      </c>
      <c r="L268" s="56">
        <v>5</v>
      </c>
      <c r="M268" s="56">
        <v>13</v>
      </c>
      <c r="N268" s="56">
        <v>4</v>
      </c>
      <c r="O268" s="58" t="s">
        <v>1750</v>
      </c>
      <c r="P268" s="59" t="s">
        <v>1751</v>
      </c>
      <c r="Q268" s="60" t="s">
        <v>49</v>
      </c>
      <c r="R268" s="60"/>
      <c r="S268" s="69" t="s">
        <v>50</v>
      </c>
      <c r="T268" s="40" t="s">
        <v>51</v>
      </c>
      <c r="U268" s="57"/>
      <c r="V268" s="57"/>
      <c r="W268" s="62"/>
      <c r="X268" s="41">
        <f t="shared" si="28"/>
        <v>2.5</v>
      </c>
      <c r="Y268" s="62" t="str">
        <f t="shared" si="39"/>
        <v/>
      </c>
      <c r="Z268" s="63"/>
    </row>
    <row r="269" spans="1:26" ht="20.25" customHeight="1">
      <c r="A269" s="70" t="s">
        <v>1752</v>
      </c>
      <c r="B269" s="53" t="s">
        <v>1753</v>
      </c>
      <c r="C269" s="60"/>
      <c r="D269" s="65" t="s">
        <v>1564</v>
      </c>
      <c r="E269" s="56">
        <v>3</v>
      </c>
      <c r="F269" s="56">
        <v>2</v>
      </c>
      <c r="G269" s="56"/>
      <c r="H269" s="56">
        <v>3</v>
      </c>
      <c r="I269" s="57" t="s">
        <v>75</v>
      </c>
      <c r="J269" s="74" t="s">
        <v>1754</v>
      </c>
      <c r="K269" s="74" t="s">
        <v>1755</v>
      </c>
      <c r="L269" s="56">
        <v>5</v>
      </c>
      <c r="M269" s="56">
        <v>53</v>
      </c>
      <c r="N269" s="56">
        <v>3</v>
      </c>
      <c r="O269" s="58" t="s">
        <v>1756</v>
      </c>
      <c r="P269" s="59" t="s">
        <v>1757</v>
      </c>
      <c r="Q269" s="60" t="s">
        <v>49</v>
      </c>
      <c r="R269" s="60"/>
      <c r="S269" s="69" t="s">
        <v>50</v>
      </c>
      <c r="T269" s="40" t="s">
        <v>51</v>
      </c>
      <c r="U269" s="57"/>
      <c r="V269" s="57"/>
      <c r="W269" s="62"/>
      <c r="X269" s="41">
        <f t="shared" si="28"/>
        <v>3</v>
      </c>
      <c r="Y269" s="62" t="str">
        <f t="shared" si="39"/>
        <v/>
      </c>
      <c r="Z269" s="63"/>
    </row>
    <row r="270" spans="1:26" ht="30.75" customHeight="1">
      <c r="A270" s="70" t="s">
        <v>1758</v>
      </c>
      <c r="B270" s="53" t="s">
        <v>1759</v>
      </c>
      <c r="C270" s="72" t="s">
        <v>1760</v>
      </c>
      <c r="D270" s="65" t="s">
        <v>1542</v>
      </c>
      <c r="E270" s="56">
        <v>4.5</v>
      </c>
      <c r="F270" s="56"/>
      <c r="G270" s="56"/>
      <c r="H270" s="56">
        <v>4.5</v>
      </c>
      <c r="I270" s="57" t="s">
        <v>75</v>
      </c>
      <c r="J270" s="74" t="s">
        <v>1761</v>
      </c>
      <c r="K270" s="74" t="s">
        <v>1762</v>
      </c>
      <c r="L270" s="56">
        <v>2</v>
      </c>
      <c r="M270" s="56">
        <v>57</v>
      </c>
      <c r="N270" s="56">
        <v>8</v>
      </c>
      <c r="O270" s="58" t="s">
        <v>1763</v>
      </c>
      <c r="P270" s="59" t="s">
        <v>1764</v>
      </c>
      <c r="Q270" s="60" t="s">
        <v>49</v>
      </c>
      <c r="R270" s="60"/>
      <c r="S270" s="69" t="s">
        <v>50</v>
      </c>
      <c r="T270" s="40" t="s">
        <v>51</v>
      </c>
      <c r="U270" s="57"/>
      <c r="V270" s="57"/>
      <c r="W270" s="62"/>
      <c r="X270" s="41">
        <f t="shared" si="28"/>
        <v>4.5</v>
      </c>
      <c r="Y270" s="62" t="str">
        <f t="shared" si="39"/>
        <v/>
      </c>
      <c r="Z270" s="63"/>
    </row>
    <row r="271" spans="1:26" ht="30.75" customHeight="1">
      <c r="A271" s="70" t="s">
        <v>1765</v>
      </c>
      <c r="B271" s="53" t="s">
        <v>1766</v>
      </c>
      <c r="C271" s="73" t="s">
        <v>1767</v>
      </c>
      <c r="D271" s="65"/>
      <c r="E271" s="56">
        <v>6</v>
      </c>
      <c r="F271" s="56"/>
      <c r="G271" s="56"/>
      <c r="H271" s="56">
        <v>6</v>
      </c>
      <c r="I271" s="57" t="s">
        <v>75</v>
      </c>
      <c r="J271" s="100" t="s">
        <v>1768</v>
      </c>
      <c r="K271" s="100" t="s">
        <v>1768</v>
      </c>
      <c r="L271" s="56">
        <v>1</v>
      </c>
      <c r="M271" s="57">
        <v>41</v>
      </c>
      <c r="N271" s="57">
        <v>26</v>
      </c>
      <c r="O271" s="66" t="s">
        <v>1769</v>
      </c>
      <c r="P271" s="59" t="s">
        <v>1770</v>
      </c>
      <c r="Q271" s="60" t="s">
        <v>49</v>
      </c>
      <c r="R271" s="60"/>
      <c r="S271" s="69" t="s">
        <v>50</v>
      </c>
      <c r="T271" s="40" t="s">
        <v>51</v>
      </c>
      <c r="U271" s="57"/>
      <c r="V271" s="57"/>
      <c r="W271" s="62"/>
      <c r="X271" s="41">
        <f t="shared" si="28"/>
        <v>6</v>
      </c>
      <c r="Y271" s="62" t="str">
        <f t="shared" si="39"/>
        <v/>
      </c>
      <c r="Z271" s="63"/>
    </row>
    <row r="272" spans="1:26" ht="17.25" customHeight="1">
      <c r="A272" s="95" t="s">
        <v>1771</v>
      </c>
      <c r="B272" s="43" t="s">
        <v>1772</v>
      </c>
      <c r="C272" s="128" t="s">
        <v>1773</v>
      </c>
      <c r="D272" s="96"/>
      <c r="E272" s="97"/>
      <c r="F272" s="97"/>
      <c r="G272" s="97"/>
      <c r="H272" s="97"/>
      <c r="I272" s="51"/>
      <c r="J272" s="98"/>
      <c r="K272" s="98"/>
      <c r="L272" s="97"/>
      <c r="M272" s="97"/>
      <c r="N272" s="97"/>
      <c r="O272" s="49" t="s">
        <v>1774</v>
      </c>
      <c r="P272" s="44"/>
      <c r="Q272" s="44" t="s">
        <v>56</v>
      </c>
      <c r="R272" s="44"/>
      <c r="S272" s="98" t="s">
        <v>1775</v>
      </c>
      <c r="T272" s="40" t="s">
        <v>51</v>
      </c>
      <c r="U272" s="98"/>
      <c r="V272" s="98"/>
      <c r="W272" s="51"/>
      <c r="X272" s="41">
        <f t="shared" si="28"/>
        <v>0</v>
      </c>
      <c r="Y272" s="41" t="str">
        <f t="shared" si="39"/>
        <v/>
      </c>
      <c r="Z272" s="99"/>
    </row>
    <row r="273" spans="1:26" ht="28.5" customHeight="1">
      <c r="A273" s="70" t="s">
        <v>1776</v>
      </c>
      <c r="B273" s="53" t="s">
        <v>1777</v>
      </c>
      <c r="C273" s="53" t="s">
        <v>1778</v>
      </c>
      <c r="D273" s="65" t="s">
        <v>907</v>
      </c>
      <c r="E273" s="56">
        <v>3</v>
      </c>
      <c r="F273" s="56"/>
      <c r="G273" s="56"/>
      <c r="H273" s="56">
        <v>3</v>
      </c>
      <c r="I273" s="129" t="s">
        <v>226</v>
      </c>
      <c r="J273" s="57" t="s">
        <v>1779</v>
      </c>
      <c r="K273" s="57" t="s">
        <v>1780</v>
      </c>
      <c r="L273" s="56">
        <v>2</v>
      </c>
      <c r="M273" s="56">
        <v>18</v>
      </c>
      <c r="N273" s="56">
        <v>2</v>
      </c>
      <c r="O273" s="58" t="s">
        <v>1781</v>
      </c>
      <c r="P273" s="59" t="s">
        <v>1782</v>
      </c>
      <c r="Q273" s="60" t="s">
        <v>341</v>
      </c>
      <c r="R273" s="60" t="s">
        <v>1264</v>
      </c>
      <c r="S273" s="90" t="s">
        <v>1775</v>
      </c>
      <c r="T273" s="40" t="s">
        <v>51</v>
      </c>
      <c r="U273" s="57"/>
      <c r="V273" s="57"/>
      <c r="W273" s="62"/>
      <c r="X273" s="41">
        <f t="shared" si="28"/>
        <v>3</v>
      </c>
      <c r="Y273" s="41" t="str">
        <f t="shared" si="39"/>
        <v/>
      </c>
      <c r="Z273" s="63"/>
    </row>
    <row r="274" spans="1:26" ht="27.75" customHeight="1">
      <c r="A274" s="70" t="s">
        <v>1783</v>
      </c>
      <c r="B274" s="53" t="s">
        <v>1784</v>
      </c>
      <c r="C274" s="72" t="s">
        <v>1785</v>
      </c>
      <c r="D274" s="65" t="s">
        <v>1776</v>
      </c>
      <c r="E274" s="56">
        <v>12</v>
      </c>
      <c r="F274" s="56"/>
      <c r="G274" s="56"/>
      <c r="H274" s="56">
        <v>12</v>
      </c>
      <c r="I274" s="129" t="s">
        <v>226</v>
      </c>
      <c r="J274" s="57" t="s">
        <v>1786</v>
      </c>
      <c r="K274" s="57" t="s">
        <v>1202</v>
      </c>
      <c r="L274" s="57">
        <v>9.5</v>
      </c>
      <c r="M274" s="56">
        <v>692</v>
      </c>
      <c r="N274" s="56">
        <v>19</v>
      </c>
      <c r="O274" s="58" t="s">
        <v>1787</v>
      </c>
      <c r="P274" s="75" t="s">
        <v>1788</v>
      </c>
      <c r="Q274" s="60" t="s">
        <v>341</v>
      </c>
      <c r="R274" s="60" t="s">
        <v>1264</v>
      </c>
      <c r="S274" s="57" t="s">
        <v>1775</v>
      </c>
      <c r="T274" s="40" t="s">
        <v>51</v>
      </c>
      <c r="U274" s="57"/>
      <c r="V274" s="57"/>
      <c r="W274" s="62"/>
      <c r="X274" s="41">
        <f t="shared" si="28"/>
        <v>12</v>
      </c>
      <c r="Y274" s="41" t="str">
        <f t="shared" si="39"/>
        <v/>
      </c>
      <c r="Z274" s="63"/>
    </row>
    <row r="275" spans="1:26" ht="20.25" customHeight="1">
      <c r="A275" s="70" t="s">
        <v>1789</v>
      </c>
      <c r="B275" s="53" t="s">
        <v>1790</v>
      </c>
      <c r="C275" s="72" t="s">
        <v>1791</v>
      </c>
      <c r="D275" s="65" t="s">
        <v>1776</v>
      </c>
      <c r="E275" s="56">
        <v>10</v>
      </c>
      <c r="F275" s="56"/>
      <c r="G275" s="56"/>
      <c r="H275" s="56">
        <v>10</v>
      </c>
      <c r="I275" s="104" t="s">
        <v>253</v>
      </c>
      <c r="J275" s="74" t="s">
        <v>1792</v>
      </c>
      <c r="K275" s="74" t="s">
        <v>1793</v>
      </c>
      <c r="L275" s="56">
        <v>8.5</v>
      </c>
      <c r="M275" s="56">
        <v>87</v>
      </c>
      <c r="N275" s="56">
        <v>1</v>
      </c>
      <c r="O275" s="58" t="s">
        <v>1794</v>
      </c>
      <c r="P275" s="59" t="s">
        <v>1795</v>
      </c>
      <c r="Q275" s="60" t="s">
        <v>56</v>
      </c>
      <c r="R275" s="60"/>
      <c r="S275" s="57" t="s">
        <v>1775</v>
      </c>
      <c r="T275" s="40" t="s">
        <v>51</v>
      </c>
      <c r="U275" s="57"/>
      <c r="V275" s="57"/>
      <c r="W275" s="62"/>
      <c r="X275" s="41">
        <f t="shared" si="28"/>
        <v>10</v>
      </c>
      <c r="Y275" s="41" t="str">
        <f t="shared" si="39"/>
        <v/>
      </c>
      <c r="Z275" s="63"/>
    </row>
    <row r="276" spans="1:26" ht="17.25" customHeight="1">
      <c r="A276" s="95" t="s">
        <v>1796</v>
      </c>
      <c r="B276" s="43" t="s">
        <v>1797</v>
      </c>
      <c r="C276" s="46" t="s">
        <v>1798</v>
      </c>
      <c r="D276" s="96"/>
      <c r="E276" s="97"/>
      <c r="F276" s="97"/>
      <c r="G276" s="97"/>
      <c r="H276" s="97"/>
      <c r="I276" s="97"/>
      <c r="J276" s="98"/>
      <c r="K276" s="98"/>
      <c r="L276" s="97"/>
      <c r="M276" s="97"/>
      <c r="N276" s="97"/>
      <c r="O276" s="49" t="s">
        <v>1799</v>
      </c>
      <c r="P276" s="44"/>
      <c r="Q276" s="44" t="s">
        <v>341</v>
      </c>
      <c r="R276" s="44"/>
      <c r="S276" s="98" t="s">
        <v>420</v>
      </c>
      <c r="T276" s="40" t="s">
        <v>51</v>
      </c>
      <c r="U276" s="98"/>
      <c r="V276" s="98"/>
      <c r="W276" s="51"/>
      <c r="X276" s="41">
        <f t="shared" si="28"/>
        <v>0</v>
      </c>
      <c r="Y276" s="41" t="str">
        <f t="shared" si="39"/>
        <v/>
      </c>
      <c r="Z276" s="99"/>
    </row>
    <row r="277" spans="1:26" ht="16.5" customHeight="1">
      <c r="A277" s="70" t="s">
        <v>1800</v>
      </c>
      <c r="B277" s="53" t="s">
        <v>1801</v>
      </c>
      <c r="C277" s="60" t="s">
        <v>1802</v>
      </c>
      <c r="D277" s="65"/>
      <c r="E277" s="56">
        <v>2.5</v>
      </c>
      <c r="F277" s="56"/>
      <c r="G277" s="56">
        <v>4</v>
      </c>
      <c r="H277" s="56">
        <v>4</v>
      </c>
      <c r="I277" s="56" t="s">
        <v>253</v>
      </c>
      <c r="J277" s="57" t="s">
        <v>1803</v>
      </c>
      <c r="K277" s="57" t="s">
        <v>1804</v>
      </c>
      <c r="L277" s="56">
        <v>10</v>
      </c>
      <c r="M277" s="56">
        <v>368</v>
      </c>
      <c r="N277" s="56">
        <v>78</v>
      </c>
      <c r="O277" s="58" t="s">
        <v>1805</v>
      </c>
      <c r="P277" s="59" t="s">
        <v>1806</v>
      </c>
      <c r="Q277" s="60" t="s">
        <v>341</v>
      </c>
      <c r="R277" s="60"/>
      <c r="S277" s="90" t="s">
        <v>420</v>
      </c>
      <c r="T277" s="40" t="s">
        <v>51</v>
      </c>
      <c r="U277" s="57" t="s">
        <v>1803</v>
      </c>
      <c r="V277" s="57" t="s">
        <v>1804</v>
      </c>
      <c r="W277" s="62"/>
      <c r="X277" s="41">
        <f t="shared" si="28"/>
        <v>4</v>
      </c>
      <c r="Y277" s="41" t="b">
        <f t="shared" si="39"/>
        <v>1</v>
      </c>
      <c r="Z277" s="62"/>
    </row>
    <row r="278" spans="1:26" ht="16.5" customHeight="1">
      <c r="A278" s="70" t="s">
        <v>1807</v>
      </c>
      <c r="B278" s="53" t="s">
        <v>1808</v>
      </c>
      <c r="C278" s="60" t="s">
        <v>1802</v>
      </c>
      <c r="D278" s="65"/>
      <c r="E278" s="56">
        <v>2.5</v>
      </c>
      <c r="F278" s="56"/>
      <c r="G278" s="56">
        <v>4</v>
      </c>
      <c r="H278" s="56">
        <v>4</v>
      </c>
      <c r="I278" s="56" t="s">
        <v>253</v>
      </c>
      <c r="J278" s="57" t="s">
        <v>1809</v>
      </c>
      <c r="K278" s="57" t="s">
        <v>1804</v>
      </c>
      <c r="L278" s="56">
        <v>2</v>
      </c>
      <c r="M278" s="56"/>
      <c r="N278" s="56"/>
      <c r="O278" s="58" t="s">
        <v>1810</v>
      </c>
      <c r="P278" s="60" t="s">
        <v>546</v>
      </c>
      <c r="Q278" s="60" t="s">
        <v>341</v>
      </c>
      <c r="R278" s="60"/>
      <c r="S278" s="90" t="s">
        <v>420</v>
      </c>
      <c r="T278" s="40" t="s">
        <v>51</v>
      </c>
      <c r="U278" s="57" t="s">
        <v>1809</v>
      </c>
      <c r="V278" s="62"/>
      <c r="W278" s="62"/>
      <c r="X278" s="41">
        <f t="shared" si="28"/>
        <v>4</v>
      </c>
      <c r="Y278" s="41" t="str">
        <f t="shared" si="39"/>
        <v/>
      </c>
      <c r="Z278" s="63"/>
    </row>
    <row r="279" spans="1:26" ht="16.5" customHeight="1">
      <c r="A279" s="70" t="s">
        <v>1811</v>
      </c>
      <c r="B279" s="53" t="s">
        <v>1812</v>
      </c>
      <c r="C279" s="60" t="s">
        <v>1802</v>
      </c>
      <c r="D279" s="65"/>
      <c r="E279" s="56">
        <v>6</v>
      </c>
      <c r="F279" s="56"/>
      <c r="G279" s="56">
        <v>4</v>
      </c>
      <c r="H279" s="56">
        <v>4</v>
      </c>
      <c r="I279" s="56" t="s">
        <v>253</v>
      </c>
      <c r="J279" s="57" t="s">
        <v>1809</v>
      </c>
      <c r="K279" s="57" t="s">
        <v>1804</v>
      </c>
      <c r="L279" s="56">
        <v>2</v>
      </c>
      <c r="M279" s="56"/>
      <c r="N279" s="56"/>
      <c r="O279" s="58" t="s">
        <v>1813</v>
      </c>
      <c r="P279" s="60" t="s">
        <v>546</v>
      </c>
      <c r="Q279" s="60" t="s">
        <v>341</v>
      </c>
      <c r="R279" s="60"/>
      <c r="S279" s="90" t="s">
        <v>420</v>
      </c>
      <c r="T279" s="40" t="s">
        <v>51</v>
      </c>
      <c r="U279" s="57" t="s">
        <v>1809</v>
      </c>
      <c r="V279" s="57"/>
      <c r="W279" s="62"/>
      <c r="X279" s="41">
        <f t="shared" si="28"/>
        <v>4</v>
      </c>
      <c r="Y279" s="41" t="str">
        <f t="shared" si="39"/>
        <v/>
      </c>
      <c r="Z279" s="63"/>
    </row>
    <row r="280" spans="1:26" ht="15.75" customHeight="1">
      <c r="A280" s="70" t="s">
        <v>1814</v>
      </c>
      <c r="B280" s="53" t="s">
        <v>1815</v>
      </c>
      <c r="C280" s="60" t="s">
        <v>1816</v>
      </c>
      <c r="D280" s="65" t="s">
        <v>1257</v>
      </c>
      <c r="E280" s="56">
        <v>4</v>
      </c>
      <c r="F280" s="56"/>
      <c r="G280" s="56">
        <v>4</v>
      </c>
      <c r="H280" s="56">
        <v>4</v>
      </c>
      <c r="I280" s="56" t="s">
        <v>253</v>
      </c>
      <c r="J280" s="57" t="s">
        <v>1817</v>
      </c>
      <c r="K280" s="57" t="s">
        <v>1804</v>
      </c>
      <c r="L280" s="56">
        <v>4</v>
      </c>
      <c r="M280" s="56">
        <v>60</v>
      </c>
      <c r="N280" s="56">
        <v>1</v>
      </c>
      <c r="O280" s="58" t="s">
        <v>1818</v>
      </c>
      <c r="P280" s="59" t="s">
        <v>1819</v>
      </c>
      <c r="Q280" s="60" t="s">
        <v>341</v>
      </c>
      <c r="R280" s="60"/>
      <c r="S280" s="90" t="s">
        <v>420</v>
      </c>
      <c r="T280" s="40" t="s">
        <v>51</v>
      </c>
      <c r="U280" s="57" t="s">
        <v>1817</v>
      </c>
      <c r="V280" s="57"/>
      <c r="W280" s="62"/>
      <c r="X280" s="41">
        <f t="shared" si="28"/>
        <v>4</v>
      </c>
      <c r="Y280" s="41" t="str">
        <f t="shared" si="39"/>
        <v/>
      </c>
      <c r="Z280" s="63"/>
    </row>
    <row r="281" spans="1:26" ht="18" customHeight="1">
      <c r="A281" s="70" t="s">
        <v>1820</v>
      </c>
      <c r="B281" s="53" t="s">
        <v>1821</v>
      </c>
      <c r="C281" s="60" t="s">
        <v>1816</v>
      </c>
      <c r="D281" s="65" t="s">
        <v>1257</v>
      </c>
      <c r="E281" s="56">
        <v>4</v>
      </c>
      <c r="F281" s="56"/>
      <c r="G281" s="56">
        <v>4</v>
      </c>
      <c r="H281" s="56">
        <v>4</v>
      </c>
      <c r="I281" s="56" t="s">
        <v>253</v>
      </c>
      <c r="J281" s="57" t="s">
        <v>1822</v>
      </c>
      <c r="K281" s="57" t="s">
        <v>1804</v>
      </c>
      <c r="L281" s="56">
        <v>3</v>
      </c>
      <c r="M281" s="56">
        <v>60</v>
      </c>
      <c r="N281" s="56">
        <v>1</v>
      </c>
      <c r="O281" s="58" t="s">
        <v>1823</v>
      </c>
      <c r="P281" s="59" t="s">
        <v>1819</v>
      </c>
      <c r="Q281" s="60" t="s">
        <v>341</v>
      </c>
      <c r="R281" s="60"/>
      <c r="S281" s="90" t="s">
        <v>420</v>
      </c>
      <c r="T281" s="40" t="s">
        <v>51</v>
      </c>
      <c r="U281" s="57" t="s">
        <v>1822</v>
      </c>
      <c r="V281" s="57"/>
      <c r="W281" s="62"/>
      <c r="X281" s="41">
        <f t="shared" si="28"/>
        <v>4</v>
      </c>
      <c r="Y281" s="41" t="str">
        <f t="shared" si="39"/>
        <v/>
      </c>
      <c r="Z281" s="63"/>
    </row>
    <row r="282" spans="1:26" ht="16.5" customHeight="1">
      <c r="A282" s="70" t="s">
        <v>1824</v>
      </c>
      <c r="B282" s="53" t="s">
        <v>1825</v>
      </c>
      <c r="C282" s="60" t="s">
        <v>1802</v>
      </c>
      <c r="D282" s="65"/>
      <c r="E282" s="56">
        <v>3.5</v>
      </c>
      <c r="F282" s="56"/>
      <c r="G282" s="56">
        <v>4</v>
      </c>
      <c r="H282" s="56">
        <v>4</v>
      </c>
      <c r="I282" s="56" t="s">
        <v>253</v>
      </c>
      <c r="J282" s="57" t="s">
        <v>1826</v>
      </c>
      <c r="K282" s="57" t="s">
        <v>1804</v>
      </c>
      <c r="L282" s="56">
        <v>2</v>
      </c>
      <c r="M282" s="56"/>
      <c r="N282" s="56"/>
      <c r="O282" s="58" t="s">
        <v>1827</v>
      </c>
      <c r="P282" s="60" t="s">
        <v>546</v>
      </c>
      <c r="Q282" s="60" t="s">
        <v>341</v>
      </c>
      <c r="R282" s="60"/>
      <c r="S282" s="90" t="s">
        <v>420</v>
      </c>
      <c r="T282" s="40" t="s">
        <v>51</v>
      </c>
      <c r="U282" s="57" t="s">
        <v>1826</v>
      </c>
      <c r="V282" s="57"/>
      <c r="W282" s="62"/>
      <c r="X282" s="41">
        <f t="shared" si="28"/>
        <v>4</v>
      </c>
      <c r="Y282" s="41" t="str">
        <f t="shared" si="39"/>
        <v/>
      </c>
      <c r="Z282" s="63"/>
    </row>
    <row r="283" spans="1:26" ht="18" customHeight="1">
      <c r="A283" s="70" t="s">
        <v>1828</v>
      </c>
      <c r="B283" s="53" t="s">
        <v>1829</v>
      </c>
      <c r="C283" s="60" t="s">
        <v>1802</v>
      </c>
      <c r="D283" s="65"/>
      <c r="E283" s="56">
        <v>2</v>
      </c>
      <c r="F283" s="56"/>
      <c r="G283" s="56">
        <v>4</v>
      </c>
      <c r="H283" s="56">
        <v>4</v>
      </c>
      <c r="I283" s="56" t="s">
        <v>253</v>
      </c>
      <c r="J283" s="57" t="s">
        <v>1830</v>
      </c>
      <c r="K283" s="57" t="s">
        <v>1804</v>
      </c>
      <c r="L283" s="56">
        <v>2</v>
      </c>
      <c r="M283" s="56"/>
      <c r="N283" s="56"/>
      <c r="O283" s="58" t="s">
        <v>1831</v>
      </c>
      <c r="P283" s="60" t="s">
        <v>546</v>
      </c>
      <c r="Q283" s="60" t="s">
        <v>341</v>
      </c>
      <c r="R283" s="60"/>
      <c r="S283" s="90" t="s">
        <v>420</v>
      </c>
      <c r="T283" s="40" t="s">
        <v>51</v>
      </c>
      <c r="U283" s="57" t="s">
        <v>1830</v>
      </c>
      <c r="V283" s="57"/>
      <c r="W283" s="62"/>
      <c r="X283" s="41">
        <f t="shared" si="28"/>
        <v>4</v>
      </c>
      <c r="Y283" s="41" t="str">
        <f t="shared" si="39"/>
        <v/>
      </c>
      <c r="Z283" s="63"/>
    </row>
    <row r="284" spans="1:26" ht="17.25" customHeight="1">
      <c r="A284" s="70" t="s">
        <v>1832</v>
      </c>
      <c r="B284" s="53" t="s">
        <v>1833</v>
      </c>
      <c r="C284" s="60" t="s">
        <v>1816</v>
      </c>
      <c r="D284" s="65" t="s">
        <v>1257</v>
      </c>
      <c r="E284" s="56">
        <v>8</v>
      </c>
      <c r="F284" s="56"/>
      <c r="G284" s="56">
        <v>4</v>
      </c>
      <c r="H284" s="56">
        <v>4</v>
      </c>
      <c r="I284" s="56" t="s">
        <v>253</v>
      </c>
      <c r="J284" s="57" t="s">
        <v>1834</v>
      </c>
      <c r="K284" s="57" t="s">
        <v>1804</v>
      </c>
      <c r="L284" s="56">
        <v>4</v>
      </c>
      <c r="M284" s="56">
        <v>117</v>
      </c>
      <c r="N284" s="56">
        <v>0</v>
      </c>
      <c r="O284" s="58" t="s">
        <v>1835</v>
      </c>
      <c r="P284" s="59" t="s">
        <v>1836</v>
      </c>
      <c r="Q284" s="60" t="s">
        <v>341</v>
      </c>
      <c r="R284" s="60"/>
      <c r="S284" s="90" t="s">
        <v>420</v>
      </c>
      <c r="T284" s="40" t="s">
        <v>51</v>
      </c>
      <c r="U284" s="57" t="s">
        <v>1834</v>
      </c>
      <c r="V284" s="57"/>
      <c r="W284" s="62"/>
      <c r="X284" s="41">
        <f t="shared" si="28"/>
        <v>4</v>
      </c>
      <c r="Y284" s="41" t="str">
        <f t="shared" si="39"/>
        <v/>
      </c>
      <c r="Z284" s="63"/>
    </row>
    <row r="285" spans="1:26" ht="17.25" customHeight="1">
      <c r="A285" s="95" t="s">
        <v>1837</v>
      </c>
      <c r="B285" s="43" t="s">
        <v>1838</v>
      </c>
      <c r="C285" s="103" t="s">
        <v>1839</v>
      </c>
      <c r="D285" s="96"/>
      <c r="E285" s="97"/>
      <c r="F285" s="97"/>
      <c r="G285" s="97"/>
      <c r="H285" s="97"/>
      <c r="I285" s="97"/>
      <c r="J285" s="98"/>
      <c r="K285" s="98"/>
      <c r="L285" s="97"/>
      <c r="M285" s="97"/>
      <c r="N285" s="97"/>
      <c r="O285" s="49" t="s">
        <v>1840</v>
      </c>
      <c r="P285" s="44"/>
      <c r="Q285" s="44" t="s">
        <v>49</v>
      </c>
      <c r="R285" s="44"/>
      <c r="S285" s="98" t="s">
        <v>1841</v>
      </c>
      <c r="T285" s="40" t="s">
        <v>51</v>
      </c>
      <c r="U285" s="98"/>
      <c r="V285" s="98"/>
      <c r="W285" s="51"/>
      <c r="X285" s="41">
        <f t="shared" si="28"/>
        <v>0</v>
      </c>
      <c r="Y285" s="41" t="str">
        <f t="shared" si="39"/>
        <v/>
      </c>
      <c r="Z285" s="99"/>
    </row>
    <row r="286" spans="1:26" ht="28.5" customHeight="1">
      <c r="A286" s="70" t="s">
        <v>1842</v>
      </c>
      <c r="B286" s="53" t="s">
        <v>1843</v>
      </c>
      <c r="C286" s="72" t="s">
        <v>1844</v>
      </c>
      <c r="D286" s="65" t="s">
        <v>143</v>
      </c>
      <c r="E286" s="56">
        <v>22</v>
      </c>
      <c r="F286" s="56">
        <v>22</v>
      </c>
      <c r="G286" s="56"/>
      <c r="H286" s="56">
        <v>22</v>
      </c>
      <c r="I286" s="104" t="s">
        <v>226</v>
      </c>
      <c r="J286" s="74" t="s">
        <v>1845</v>
      </c>
      <c r="K286" s="74" t="s">
        <v>1846</v>
      </c>
      <c r="L286" s="56">
        <v>35</v>
      </c>
      <c r="M286" s="56">
        <v>807</v>
      </c>
      <c r="N286" s="56">
        <v>0</v>
      </c>
      <c r="O286" s="58" t="s">
        <v>1847</v>
      </c>
      <c r="P286" s="59" t="s">
        <v>1848</v>
      </c>
      <c r="Q286" s="130" t="s">
        <v>373</v>
      </c>
      <c r="R286" s="60"/>
      <c r="S286" s="57" t="s">
        <v>1841</v>
      </c>
      <c r="T286" s="40" t="s">
        <v>51</v>
      </c>
      <c r="U286" s="57"/>
      <c r="V286" s="57"/>
      <c r="W286" s="62"/>
      <c r="X286" s="41">
        <f t="shared" si="28"/>
        <v>22</v>
      </c>
      <c r="Y286" s="41">
        <f t="shared" ref="Y286:Y293" si="40">L286/H286</f>
        <v>1.5909090909090908</v>
      </c>
      <c r="Z286" s="63"/>
    </row>
    <row r="287" spans="1:26" ht="17.25" customHeight="1">
      <c r="A287" s="70" t="s">
        <v>1849</v>
      </c>
      <c r="B287" s="53" t="s">
        <v>1850</v>
      </c>
      <c r="C287" s="72" t="s">
        <v>1851</v>
      </c>
      <c r="D287" s="65"/>
      <c r="E287" s="56">
        <v>3</v>
      </c>
      <c r="F287" s="56">
        <v>2</v>
      </c>
      <c r="G287" s="56"/>
      <c r="H287" s="56">
        <v>3</v>
      </c>
      <c r="I287" s="104" t="s">
        <v>226</v>
      </c>
      <c r="J287" s="74" t="s">
        <v>1852</v>
      </c>
      <c r="K287" s="74" t="s">
        <v>1853</v>
      </c>
      <c r="L287" s="56">
        <v>0.5</v>
      </c>
      <c r="M287" s="56">
        <v>26</v>
      </c>
      <c r="N287" s="56">
        <v>1</v>
      </c>
      <c r="O287" s="58" t="s">
        <v>1854</v>
      </c>
      <c r="P287" s="59" t="s">
        <v>1855</v>
      </c>
      <c r="Q287" s="130" t="s">
        <v>373</v>
      </c>
      <c r="R287" s="60"/>
      <c r="S287" s="57" t="s">
        <v>1841</v>
      </c>
      <c r="T287" s="40" t="s">
        <v>51</v>
      </c>
      <c r="U287" s="57"/>
      <c r="V287" s="57"/>
      <c r="W287" s="62"/>
      <c r="X287" s="41">
        <f t="shared" si="28"/>
        <v>3</v>
      </c>
      <c r="Y287" s="41">
        <f t="shared" si="40"/>
        <v>0.16666666666666666</v>
      </c>
      <c r="Z287" s="63"/>
    </row>
    <row r="288" spans="1:26" ht="27.75" customHeight="1">
      <c r="A288" s="70" t="s">
        <v>1856</v>
      </c>
      <c r="B288" s="53" t="s">
        <v>1857</v>
      </c>
      <c r="C288" s="60"/>
      <c r="D288" s="65" t="s">
        <v>52</v>
      </c>
      <c r="E288" s="56">
        <v>2</v>
      </c>
      <c r="F288" s="56">
        <v>2</v>
      </c>
      <c r="G288" s="56"/>
      <c r="H288" s="56">
        <v>2</v>
      </c>
      <c r="I288" s="104" t="s">
        <v>226</v>
      </c>
      <c r="J288" s="74" t="s">
        <v>1858</v>
      </c>
      <c r="K288" s="74" t="s">
        <v>1859</v>
      </c>
      <c r="L288" s="56">
        <v>0.25</v>
      </c>
      <c r="M288" s="56">
        <v>18</v>
      </c>
      <c r="N288" s="56">
        <v>0</v>
      </c>
      <c r="O288" s="58" t="s">
        <v>1860</v>
      </c>
      <c r="P288" s="59" t="s">
        <v>1861</v>
      </c>
      <c r="Q288" s="130" t="s">
        <v>373</v>
      </c>
      <c r="R288" s="60"/>
      <c r="S288" s="57" t="s">
        <v>1841</v>
      </c>
      <c r="T288" s="40" t="s">
        <v>51</v>
      </c>
      <c r="U288" s="57"/>
      <c r="V288" s="57"/>
      <c r="W288" s="62"/>
      <c r="X288" s="41">
        <f t="shared" si="28"/>
        <v>2</v>
      </c>
      <c r="Y288" s="41">
        <f t="shared" si="40"/>
        <v>0.125</v>
      </c>
      <c r="Z288" s="63"/>
    </row>
    <row r="289" spans="1:26" ht="24.75" customHeight="1">
      <c r="A289" s="70" t="s">
        <v>1862</v>
      </c>
      <c r="B289" s="53" t="s">
        <v>1863</v>
      </c>
      <c r="C289" s="72" t="s">
        <v>1864</v>
      </c>
      <c r="D289" s="65" t="s">
        <v>1865</v>
      </c>
      <c r="E289" s="56">
        <v>4</v>
      </c>
      <c r="F289" s="56">
        <v>6</v>
      </c>
      <c r="G289" s="56"/>
      <c r="H289" s="56">
        <v>4</v>
      </c>
      <c r="I289" s="104" t="s">
        <v>226</v>
      </c>
      <c r="J289" s="74" t="s">
        <v>1866</v>
      </c>
      <c r="K289" s="74" t="s">
        <v>1867</v>
      </c>
      <c r="L289" s="56">
        <v>4</v>
      </c>
      <c r="M289" s="56">
        <v>199</v>
      </c>
      <c r="N289" s="56">
        <v>6</v>
      </c>
      <c r="O289" s="58" t="s">
        <v>1868</v>
      </c>
      <c r="P289" s="59" t="s">
        <v>1869</v>
      </c>
      <c r="Q289" s="130" t="s">
        <v>373</v>
      </c>
      <c r="R289" s="60"/>
      <c r="S289" s="57" t="s">
        <v>1841</v>
      </c>
      <c r="T289" s="40" t="s">
        <v>51</v>
      </c>
      <c r="U289" s="57"/>
      <c r="V289" s="57"/>
      <c r="W289" s="62"/>
      <c r="X289" s="41">
        <f t="shared" si="28"/>
        <v>4</v>
      </c>
      <c r="Y289" s="41">
        <f t="shared" si="40"/>
        <v>1</v>
      </c>
      <c r="Z289" s="63"/>
    </row>
    <row r="290" spans="1:26" ht="17.25" customHeight="1">
      <c r="A290" s="70" t="s">
        <v>1870</v>
      </c>
      <c r="B290" s="53" t="s">
        <v>1871</v>
      </c>
      <c r="C290" s="60"/>
      <c r="D290" s="65"/>
      <c r="E290" s="56">
        <v>2</v>
      </c>
      <c r="F290" s="56">
        <v>2</v>
      </c>
      <c r="G290" s="56"/>
      <c r="H290" s="56">
        <v>2</v>
      </c>
      <c r="I290" s="104" t="s">
        <v>226</v>
      </c>
      <c r="J290" s="74" t="s">
        <v>1872</v>
      </c>
      <c r="K290" s="74" t="s">
        <v>1873</v>
      </c>
      <c r="L290" s="56">
        <v>1</v>
      </c>
      <c r="M290" s="56">
        <v>75</v>
      </c>
      <c r="N290" s="56">
        <v>2</v>
      </c>
      <c r="O290" s="58" t="s">
        <v>1874</v>
      </c>
      <c r="P290" s="59" t="s">
        <v>1875</v>
      </c>
      <c r="Q290" s="130" t="s">
        <v>373</v>
      </c>
      <c r="R290" s="60"/>
      <c r="S290" s="57" t="s">
        <v>1841</v>
      </c>
      <c r="T290" s="40" t="s">
        <v>51</v>
      </c>
      <c r="U290" s="57"/>
      <c r="V290" s="57"/>
      <c r="W290" s="62"/>
      <c r="X290" s="41">
        <f t="shared" si="28"/>
        <v>2</v>
      </c>
      <c r="Y290" s="41">
        <f t="shared" si="40"/>
        <v>0.5</v>
      </c>
      <c r="Z290" s="63"/>
    </row>
    <row r="291" spans="1:26" ht="27.75" customHeight="1">
      <c r="A291" s="70" t="s">
        <v>1876</v>
      </c>
      <c r="B291" s="53" t="s">
        <v>1877</v>
      </c>
      <c r="C291" s="60" t="s">
        <v>1878</v>
      </c>
      <c r="D291" s="65" t="s">
        <v>1879</v>
      </c>
      <c r="E291" s="56">
        <v>8</v>
      </c>
      <c r="F291" s="56">
        <v>8</v>
      </c>
      <c r="G291" s="56"/>
      <c r="H291" s="56">
        <v>8</v>
      </c>
      <c r="I291" s="104" t="s">
        <v>226</v>
      </c>
      <c r="J291" s="74" t="s">
        <v>1880</v>
      </c>
      <c r="K291" s="74" t="s">
        <v>1881</v>
      </c>
      <c r="L291" s="56">
        <v>16</v>
      </c>
      <c r="M291" s="56">
        <v>476</v>
      </c>
      <c r="N291" s="56">
        <v>28</v>
      </c>
      <c r="O291" s="58" t="s">
        <v>1882</v>
      </c>
      <c r="P291" s="59" t="s">
        <v>1883</v>
      </c>
      <c r="Q291" s="130" t="s">
        <v>373</v>
      </c>
      <c r="R291" s="60"/>
      <c r="S291" s="57" t="s">
        <v>1841</v>
      </c>
      <c r="T291" s="40" t="s">
        <v>51</v>
      </c>
      <c r="U291" s="57"/>
      <c r="V291" s="57"/>
      <c r="W291" s="62"/>
      <c r="X291" s="41">
        <f t="shared" si="28"/>
        <v>8</v>
      </c>
      <c r="Y291" s="41">
        <f t="shared" si="40"/>
        <v>2</v>
      </c>
      <c r="Z291" s="63"/>
    </row>
    <row r="292" spans="1:26" ht="27.75" customHeight="1">
      <c r="A292" s="70" t="s">
        <v>1884</v>
      </c>
      <c r="B292" s="53" t="s">
        <v>1885</v>
      </c>
      <c r="C292" s="72" t="s">
        <v>1886</v>
      </c>
      <c r="D292" s="65" t="s">
        <v>1887</v>
      </c>
      <c r="E292" s="56">
        <v>8</v>
      </c>
      <c r="F292" s="56">
        <v>8</v>
      </c>
      <c r="G292" s="56"/>
      <c r="H292" s="56">
        <v>8</v>
      </c>
      <c r="I292" s="104" t="s">
        <v>226</v>
      </c>
      <c r="J292" s="74" t="s">
        <v>1888</v>
      </c>
      <c r="K292" s="74" t="s">
        <v>1889</v>
      </c>
      <c r="L292" s="56">
        <v>3.5</v>
      </c>
      <c r="M292" s="56">
        <v>334</v>
      </c>
      <c r="N292" s="56">
        <v>36</v>
      </c>
      <c r="O292" s="58" t="s">
        <v>1890</v>
      </c>
      <c r="P292" s="59" t="s">
        <v>1891</v>
      </c>
      <c r="Q292" s="130" t="s">
        <v>373</v>
      </c>
      <c r="R292" s="60"/>
      <c r="S292" s="57" t="s">
        <v>1841</v>
      </c>
      <c r="T292" s="40" t="s">
        <v>51</v>
      </c>
      <c r="U292" s="57"/>
      <c r="V292" s="57"/>
      <c r="W292" s="62"/>
      <c r="X292" s="41">
        <f t="shared" si="28"/>
        <v>8</v>
      </c>
      <c r="Y292" s="41">
        <f t="shared" si="40"/>
        <v>0.4375</v>
      </c>
      <c r="Z292" s="63"/>
    </row>
    <row r="293" spans="1:26" ht="21" customHeight="1">
      <c r="A293" s="70" t="s">
        <v>1892</v>
      </c>
      <c r="B293" s="53" t="s">
        <v>1893</v>
      </c>
      <c r="C293" s="73" t="s">
        <v>1894</v>
      </c>
      <c r="D293" s="65" t="s">
        <v>1842</v>
      </c>
      <c r="E293" s="56">
        <v>4</v>
      </c>
      <c r="F293" s="56"/>
      <c r="G293" s="56"/>
      <c r="H293" s="56">
        <v>4</v>
      </c>
      <c r="I293" s="104" t="s">
        <v>226</v>
      </c>
      <c r="J293" s="57" t="s">
        <v>1895</v>
      </c>
      <c r="K293" s="57" t="s">
        <v>1896</v>
      </c>
      <c r="L293" s="56">
        <v>0.5</v>
      </c>
      <c r="M293" s="56">
        <v>16</v>
      </c>
      <c r="N293" s="56">
        <v>8</v>
      </c>
      <c r="O293" s="66" t="s">
        <v>1897</v>
      </c>
      <c r="P293" s="59" t="s">
        <v>1898</v>
      </c>
      <c r="Q293" s="131" t="s">
        <v>373</v>
      </c>
      <c r="R293" s="60"/>
      <c r="S293" s="57" t="s">
        <v>1841</v>
      </c>
      <c r="T293" s="40" t="s">
        <v>51</v>
      </c>
      <c r="U293" s="57"/>
      <c r="V293" s="57"/>
      <c r="W293" s="62"/>
      <c r="X293" s="41">
        <f t="shared" si="28"/>
        <v>4</v>
      </c>
      <c r="Y293" s="41">
        <f t="shared" si="40"/>
        <v>0.125</v>
      </c>
      <c r="Z293" s="63"/>
    </row>
    <row r="294" spans="1:26" ht="31.5" customHeight="1">
      <c r="A294" s="70" t="s">
        <v>1899</v>
      </c>
      <c r="B294" s="53" t="s">
        <v>1900</v>
      </c>
      <c r="C294" s="73" t="s">
        <v>1901</v>
      </c>
      <c r="D294" s="65"/>
      <c r="E294" s="56">
        <v>3</v>
      </c>
      <c r="F294" s="56"/>
      <c r="G294" s="56"/>
      <c r="H294" s="56">
        <v>3</v>
      </c>
      <c r="I294" s="104" t="s">
        <v>226</v>
      </c>
      <c r="J294" s="57" t="s">
        <v>1902</v>
      </c>
      <c r="K294" s="57" t="s">
        <v>1903</v>
      </c>
      <c r="L294" s="56">
        <v>3.0833333333333299</v>
      </c>
      <c r="M294" s="56">
        <v>188</v>
      </c>
      <c r="N294" s="56">
        <v>6</v>
      </c>
      <c r="O294" s="66" t="s">
        <v>1904</v>
      </c>
      <c r="P294" s="59" t="s">
        <v>1905</v>
      </c>
      <c r="Q294" s="131" t="s">
        <v>49</v>
      </c>
      <c r="R294" s="60"/>
      <c r="S294" s="57" t="s">
        <v>1841</v>
      </c>
      <c r="T294" s="40" t="s">
        <v>51</v>
      </c>
      <c r="U294" s="57"/>
      <c r="V294" s="57"/>
      <c r="W294" s="62"/>
      <c r="X294" s="41">
        <f t="shared" si="28"/>
        <v>3</v>
      </c>
      <c r="Y294" s="62"/>
      <c r="Z294" s="63"/>
    </row>
    <row r="295" spans="1:26" ht="27.75" customHeight="1">
      <c r="A295" s="86" t="s">
        <v>1906</v>
      </c>
      <c r="B295" s="132" t="s">
        <v>1907</v>
      </c>
      <c r="C295" s="92"/>
      <c r="D295" s="133" t="s">
        <v>1908</v>
      </c>
      <c r="E295" s="89">
        <v>3</v>
      </c>
      <c r="F295" s="89">
        <v>2</v>
      </c>
      <c r="G295" s="89"/>
      <c r="H295" s="89"/>
      <c r="I295" s="134"/>
      <c r="J295" s="90"/>
      <c r="K295" s="90"/>
      <c r="L295" s="89"/>
      <c r="M295" s="89"/>
      <c r="N295" s="89"/>
      <c r="O295" s="135" t="s">
        <v>1909</v>
      </c>
      <c r="P295" s="92"/>
      <c r="Q295" s="136"/>
      <c r="R295" s="92"/>
      <c r="S295" s="57" t="s">
        <v>1841</v>
      </c>
      <c r="T295" s="40">
        <v>1</v>
      </c>
      <c r="U295" s="90"/>
      <c r="V295" s="90"/>
      <c r="W295" s="93"/>
      <c r="X295" s="41">
        <f t="shared" si="28"/>
        <v>0</v>
      </c>
      <c r="Y295" s="41" t="str">
        <f>IF(L295&gt;2*H295,TRUE,"")</f>
        <v/>
      </c>
      <c r="Z295" s="25"/>
    </row>
    <row r="296" spans="1:26" ht="17.25" customHeight="1">
      <c r="A296" s="70" t="s">
        <v>1910</v>
      </c>
      <c r="B296" s="53" t="s">
        <v>1911</v>
      </c>
      <c r="C296" s="72" t="s">
        <v>1912</v>
      </c>
      <c r="D296" s="65"/>
      <c r="E296" s="56">
        <v>6</v>
      </c>
      <c r="F296" s="56"/>
      <c r="G296" s="56"/>
      <c r="H296" s="56">
        <v>6</v>
      </c>
      <c r="I296" s="104" t="s">
        <v>253</v>
      </c>
      <c r="J296" s="100" t="s">
        <v>1913</v>
      </c>
      <c r="K296" s="100" t="s">
        <v>1914</v>
      </c>
      <c r="L296" s="56">
        <v>6</v>
      </c>
      <c r="M296" s="56">
        <v>83</v>
      </c>
      <c r="N296" s="56">
        <v>3</v>
      </c>
      <c r="O296" s="66" t="s">
        <v>1915</v>
      </c>
      <c r="P296" s="59" t="s">
        <v>1916</v>
      </c>
      <c r="Q296" s="131" t="s">
        <v>271</v>
      </c>
      <c r="R296" s="60"/>
      <c r="S296" s="57" t="s">
        <v>1841</v>
      </c>
      <c r="T296" s="40" t="s">
        <v>51</v>
      </c>
      <c r="U296" s="57"/>
      <c r="V296" s="57"/>
      <c r="W296" s="62"/>
      <c r="X296" s="41">
        <f t="shared" si="28"/>
        <v>6</v>
      </c>
      <c r="Y296" s="62"/>
      <c r="Z296" s="63"/>
    </row>
    <row r="297" spans="1:26" ht="18" customHeight="1">
      <c r="A297" s="70" t="s">
        <v>1917</v>
      </c>
      <c r="B297" s="53" t="s">
        <v>1918</v>
      </c>
      <c r="C297" s="72" t="s">
        <v>1919</v>
      </c>
      <c r="D297" s="65"/>
      <c r="E297" s="56">
        <v>6</v>
      </c>
      <c r="F297" s="56"/>
      <c r="G297" s="56"/>
      <c r="H297" s="56">
        <v>6</v>
      </c>
      <c r="I297" s="104" t="s">
        <v>253</v>
      </c>
      <c r="J297" s="100" t="s">
        <v>1913</v>
      </c>
      <c r="K297" s="100" t="s">
        <v>1920</v>
      </c>
      <c r="L297" s="56">
        <v>6.5</v>
      </c>
      <c r="M297" s="56">
        <v>95</v>
      </c>
      <c r="N297" s="56">
        <v>48</v>
      </c>
      <c r="O297" s="66" t="s">
        <v>1921</v>
      </c>
      <c r="P297" s="59" t="s">
        <v>1922</v>
      </c>
      <c r="Q297" s="131" t="s">
        <v>271</v>
      </c>
      <c r="R297" s="60"/>
      <c r="S297" s="57" t="s">
        <v>1841</v>
      </c>
      <c r="T297" s="40" t="s">
        <v>51</v>
      </c>
      <c r="U297" s="57"/>
      <c r="V297" s="57"/>
      <c r="W297" s="62"/>
      <c r="X297" s="41">
        <f t="shared" si="28"/>
        <v>6</v>
      </c>
      <c r="Y297" s="62"/>
      <c r="Z297" s="63"/>
    </row>
    <row r="298" spans="1:26" ht="27.75" customHeight="1">
      <c r="A298" s="70" t="s">
        <v>1923</v>
      </c>
      <c r="B298" s="75" t="s">
        <v>1924</v>
      </c>
      <c r="C298" s="73"/>
      <c r="D298" s="65" t="s">
        <v>1925</v>
      </c>
      <c r="E298" s="56">
        <v>6</v>
      </c>
      <c r="F298" s="56"/>
      <c r="G298" s="56"/>
      <c r="H298" s="56">
        <v>6</v>
      </c>
      <c r="I298" s="104" t="s">
        <v>226</v>
      </c>
      <c r="J298" s="100" t="s">
        <v>1926</v>
      </c>
      <c r="K298" s="100" t="s">
        <v>1927</v>
      </c>
      <c r="L298" s="56">
        <v>11.5</v>
      </c>
      <c r="M298" s="56">
        <v>157</v>
      </c>
      <c r="N298" s="56">
        <v>318</v>
      </c>
      <c r="O298" s="66" t="s">
        <v>1928</v>
      </c>
      <c r="P298" s="59" t="s">
        <v>1929</v>
      </c>
      <c r="Q298" s="131" t="s">
        <v>271</v>
      </c>
      <c r="R298" s="60"/>
      <c r="S298" s="57" t="s">
        <v>1841</v>
      </c>
      <c r="T298" s="79" t="s">
        <v>51</v>
      </c>
      <c r="U298" s="57"/>
      <c r="V298" s="57"/>
      <c r="W298" s="62"/>
      <c r="X298" s="41">
        <f t="shared" si="28"/>
        <v>6</v>
      </c>
      <c r="Y298" s="62"/>
      <c r="Z298" s="63"/>
    </row>
    <row r="299" spans="1:26" ht="21.75" customHeight="1">
      <c r="A299" s="113" t="s">
        <v>1930</v>
      </c>
      <c r="B299" s="137" t="s">
        <v>1931</v>
      </c>
      <c r="C299" s="115" t="s">
        <v>1932</v>
      </c>
      <c r="D299" s="116" t="s">
        <v>1923</v>
      </c>
      <c r="E299" s="117">
        <v>4</v>
      </c>
      <c r="F299" s="117"/>
      <c r="G299" s="117"/>
      <c r="H299" s="117"/>
      <c r="I299" s="138" t="s">
        <v>226</v>
      </c>
      <c r="J299" s="119"/>
      <c r="K299" s="119"/>
      <c r="L299" s="117"/>
      <c r="M299" s="117"/>
      <c r="N299" s="117"/>
      <c r="O299" s="139" t="s">
        <v>1933</v>
      </c>
      <c r="P299" s="121"/>
      <c r="Q299" s="140"/>
      <c r="R299" s="121"/>
      <c r="S299" s="57" t="s">
        <v>1841</v>
      </c>
      <c r="T299" s="141" t="s">
        <v>51</v>
      </c>
      <c r="U299" s="119"/>
      <c r="V299" s="119"/>
      <c r="W299" s="122"/>
      <c r="X299" s="41">
        <f t="shared" si="28"/>
        <v>0</v>
      </c>
      <c r="Y299" s="122"/>
      <c r="Z299" s="142"/>
    </row>
    <row r="300" spans="1:26" ht="17.25" customHeight="1">
      <c r="A300" s="95" t="s">
        <v>1934</v>
      </c>
      <c r="B300" s="43" t="s">
        <v>1935</v>
      </c>
      <c r="C300" s="44" t="s">
        <v>1936</v>
      </c>
      <c r="D300" s="96"/>
      <c r="E300" s="97"/>
      <c r="F300" s="97"/>
      <c r="G300" s="97"/>
      <c r="H300" s="97">
        <v>40</v>
      </c>
      <c r="I300" s="97"/>
      <c r="J300" s="98"/>
      <c r="K300" s="98"/>
      <c r="L300" s="97"/>
      <c r="M300" s="97"/>
      <c r="N300" s="97"/>
      <c r="O300" s="49" t="s">
        <v>1937</v>
      </c>
      <c r="P300" s="44"/>
      <c r="Q300" s="44"/>
      <c r="R300" s="44"/>
      <c r="S300" s="98" t="s">
        <v>1224</v>
      </c>
      <c r="T300" s="40" t="s">
        <v>51</v>
      </c>
      <c r="U300" s="98"/>
      <c r="V300" s="98"/>
      <c r="W300" s="51"/>
      <c r="X300" s="41">
        <f t="shared" si="28"/>
        <v>0</v>
      </c>
      <c r="Y300" s="41" t="str">
        <f t="shared" ref="Y300:Y307" si="41">IF(L300&gt;2*H300,TRUE,"")</f>
        <v/>
      </c>
      <c r="Z300" s="99"/>
    </row>
    <row r="301" spans="1:26" ht="17.25" customHeight="1">
      <c r="A301" s="86" t="s">
        <v>1938</v>
      </c>
      <c r="B301" s="132" t="s">
        <v>1939</v>
      </c>
      <c r="C301" s="92"/>
      <c r="D301" s="133"/>
      <c r="E301" s="89"/>
      <c r="F301" s="89"/>
      <c r="G301" s="89"/>
      <c r="H301" s="89"/>
      <c r="I301" s="89"/>
      <c r="J301" s="90"/>
      <c r="K301" s="90"/>
      <c r="L301" s="89"/>
      <c r="M301" s="89"/>
      <c r="N301" s="89"/>
      <c r="O301" s="135" t="s">
        <v>1940</v>
      </c>
      <c r="P301" s="92"/>
      <c r="Q301" s="136"/>
      <c r="R301" s="92"/>
      <c r="S301" s="90" t="s">
        <v>1224</v>
      </c>
      <c r="T301" s="40">
        <v>1</v>
      </c>
      <c r="U301" s="90"/>
      <c r="V301" s="90"/>
      <c r="W301" s="93"/>
      <c r="X301" s="41">
        <f t="shared" si="28"/>
        <v>0</v>
      </c>
      <c r="Y301" s="41" t="str">
        <f t="shared" si="41"/>
        <v/>
      </c>
      <c r="Z301" s="25"/>
    </row>
    <row r="302" spans="1:26" ht="17.25" customHeight="1">
      <c r="A302" s="86" t="s">
        <v>1941</v>
      </c>
      <c r="B302" s="132" t="s">
        <v>1942</v>
      </c>
      <c r="C302" s="92"/>
      <c r="D302" s="133"/>
      <c r="E302" s="89"/>
      <c r="F302" s="89"/>
      <c r="G302" s="89"/>
      <c r="H302" s="89"/>
      <c r="I302" s="89"/>
      <c r="J302" s="90"/>
      <c r="K302" s="90"/>
      <c r="L302" s="89"/>
      <c r="M302" s="89"/>
      <c r="N302" s="89"/>
      <c r="O302" s="135" t="s">
        <v>1943</v>
      </c>
      <c r="P302" s="92"/>
      <c r="Q302" s="136"/>
      <c r="R302" s="92"/>
      <c r="S302" s="90" t="s">
        <v>1224</v>
      </c>
      <c r="T302" s="40">
        <v>1</v>
      </c>
      <c r="U302" s="90"/>
      <c r="V302" s="90"/>
      <c r="W302" s="93"/>
      <c r="X302" s="41">
        <f t="shared" si="28"/>
        <v>0</v>
      </c>
      <c r="Y302" s="41" t="str">
        <f t="shared" si="41"/>
        <v/>
      </c>
      <c r="Z302" s="25"/>
    </row>
    <row r="303" spans="1:26" ht="17.25" customHeight="1">
      <c r="A303" s="86" t="s">
        <v>1944</v>
      </c>
      <c r="B303" s="132" t="s">
        <v>1945</v>
      </c>
      <c r="C303" s="92"/>
      <c r="D303" s="133"/>
      <c r="E303" s="89"/>
      <c r="F303" s="89"/>
      <c r="G303" s="89"/>
      <c r="H303" s="89"/>
      <c r="I303" s="89"/>
      <c r="J303" s="90"/>
      <c r="K303" s="90"/>
      <c r="L303" s="89"/>
      <c r="M303" s="89"/>
      <c r="N303" s="89"/>
      <c r="O303" s="135" t="s">
        <v>1946</v>
      </c>
      <c r="P303" s="92"/>
      <c r="Q303" s="136"/>
      <c r="R303" s="92"/>
      <c r="S303" s="90" t="s">
        <v>1224</v>
      </c>
      <c r="T303" s="40">
        <v>1</v>
      </c>
      <c r="U303" s="90"/>
      <c r="V303" s="90"/>
      <c r="W303" s="93"/>
      <c r="X303" s="41">
        <f t="shared" si="28"/>
        <v>0</v>
      </c>
      <c r="Y303" s="41" t="str">
        <f t="shared" si="41"/>
        <v/>
      </c>
      <c r="Z303" s="25"/>
    </row>
    <row r="304" spans="1:26" ht="30.75" customHeight="1">
      <c r="A304" s="86" t="s">
        <v>1947</v>
      </c>
      <c r="B304" s="132" t="s">
        <v>1948</v>
      </c>
      <c r="C304" s="92" t="s">
        <v>1949</v>
      </c>
      <c r="D304" s="133"/>
      <c r="E304" s="89">
        <v>3</v>
      </c>
      <c r="F304" s="89">
        <v>3</v>
      </c>
      <c r="G304" s="89">
        <v>3</v>
      </c>
      <c r="H304" s="89">
        <v>3</v>
      </c>
      <c r="I304" s="89"/>
      <c r="J304" s="90"/>
      <c r="K304" s="90"/>
      <c r="L304" s="89"/>
      <c r="M304" s="89"/>
      <c r="N304" s="89"/>
      <c r="O304" s="135" t="s">
        <v>1950</v>
      </c>
      <c r="P304" s="92"/>
      <c r="Q304" s="136"/>
      <c r="R304" s="92"/>
      <c r="S304" s="90" t="s">
        <v>1224</v>
      </c>
      <c r="T304" s="40" t="s">
        <v>51</v>
      </c>
      <c r="U304" s="90"/>
      <c r="V304" s="90"/>
      <c r="W304" s="93"/>
      <c r="X304" s="41">
        <f t="shared" si="28"/>
        <v>0</v>
      </c>
      <c r="Y304" s="41" t="str">
        <f t="shared" si="41"/>
        <v/>
      </c>
      <c r="Z304" s="25"/>
    </row>
    <row r="305" spans="1:26" ht="17.25" customHeight="1">
      <c r="A305" s="95" t="s">
        <v>1951</v>
      </c>
      <c r="B305" s="43" t="s">
        <v>1952</v>
      </c>
      <c r="C305" s="103" t="s">
        <v>1953</v>
      </c>
      <c r="D305" s="96"/>
      <c r="E305" s="97"/>
      <c r="F305" s="97"/>
      <c r="G305" s="97"/>
      <c r="H305" s="97"/>
      <c r="I305" s="97"/>
      <c r="J305" s="98"/>
      <c r="K305" s="98"/>
      <c r="L305" s="97"/>
      <c r="M305" s="97"/>
      <c r="N305" s="97"/>
      <c r="O305" s="49" t="s">
        <v>1954</v>
      </c>
      <c r="P305" s="44"/>
      <c r="Q305" s="44" t="s">
        <v>341</v>
      </c>
      <c r="R305" s="44"/>
      <c r="S305" s="98" t="s">
        <v>1224</v>
      </c>
      <c r="T305" s="40" t="s">
        <v>51</v>
      </c>
      <c r="U305" s="98"/>
      <c r="V305" s="98"/>
      <c r="W305" s="51"/>
      <c r="X305" s="41">
        <f t="shared" si="28"/>
        <v>0</v>
      </c>
      <c r="Y305" s="41" t="str">
        <f t="shared" si="41"/>
        <v/>
      </c>
      <c r="Z305" s="99"/>
    </row>
    <row r="306" spans="1:26" ht="17.25" customHeight="1">
      <c r="A306" s="70" t="s">
        <v>1955</v>
      </c>
      <c r="B306" s="53" t="s">
        <v>1956</v>
      </c>
      <c r="C306" s="60" t="s">
        <v>1957</v>
      </c>
      <c r="D306" s="65" t="s">
        <v>1253</v>
      </c>
      <c r="E306" s="56">
        <v>1</v>
      </c>
      <c r="F306" s="56"/>
      <c r="G306" s="56"/>
      <c r="H306" s="56">
        <v>1</v>
      </c>
      <c r="I306" s="56" t="s">
        <v>68</v>
      </c>
      <c r="J306" s="57" t="s">
        <v>1958</v>
      </c>
      <c r="K306" s="57" t="s">
        <v>1959</v>
      </c>
      <c r="L306" s="56">
        <v>0.5</v>
      </c>
      <c r="M306" s="56"/>
      <c r="N306" s="56"/>
      <c r="O306" s="58" t="s">
        <v>1960</v>
      </c>
      <c r="P306" s="60" t="s">
        <v>546</v>
      </c>
      <c r="Q306" s="60" t="s">
        <v>341</v>
      </c>
      <c r="R306" s="58" t="s">
        <v>1961</v>
      </c>
      <c r="S306" s="90" t="s">
        <v>1224</v>
      </c>
      <c r="T306" s="40" t="s">
        <v>51</v>
      </c>
      <c r="U306" s="57"/>
      <c r="V306" s="57"/>
      <c r="W306" s="62"/>
      <c r="X306" s="41">
        <f t="shared" si="28"/>
        <v>1</v>
      </c>
      <c r="Y306" s="41" t="str">
        <f t="shared" si="41"/>
        <v/>
      </c>
      <c r="Z306" s="63"/>
    </row>
    <row r="307" spans="1:26" ht="39" customHeight="1">
      <c r="A307" s="70" t="s">
        <v>1962</v>
      </c>
      <c r="B307" s="53" t="s">
        <v>1963</v>
      </c>
      <c r="C307" s="60" t="s">
        <v>1964</v>
      </c>
      <c r="D307" s="65" t="s">
        <v>1955</v>
      </c>
      <c r="E307" s="56">
        <v>3</v>
      </c>
      <c r="F307" s="56"/>
      <c r="G307" s="56"/>
      <c r="H307" s="56">
        <v>3</v>
      </c>
      <c r="I307" s="56" t="s">
        <v>59</v>
      </c>
      <c r="J307" s="57" t="s">
        <v>1965</v>
      </c>
      <c r="K307" s="57" t="s">
        <v>1966</v>
      </c>
      <c r="L307" s="57">
        <v>1.5</v>
      </c>
      <c r="M307" s="56">
        <v>14</v>
      </c>
      <c r="N307" s="56">
        <v>14</v>
      </c>
      <c r="O307" s="58" t="s">
        <v>1967</v>
      </c>
      <c r="P307" s="59" t="s">
        <v>1968</v>
      </c>
      <c r="Q307" s="60" t="s">
        <v>341</v>
      </c>
      <c r="R307" s="60"/>
      <c r="S307" s="90" t="s">
        <v>1224</v>
      </c>
      <c r="T307" s="40" t="s">
        <v>51</v>
      </c>
      <c r="U307" s="57"/>
      <c r="V307" s="57"/>
      <c r="W307" s="62"/>
      <c r="X307" s="41">
        <f t="shared" si="28"/>
        <v>3</v>
      </c>
      <c r="Y307" s="41" t="str">
        <f t="shared" si="41"/>
        <v/>
      </c>
      <c r="Z307" s="63"/>
    </row>
    <row r="308" spans="1:26" ht="29.25" customHeight="1">
      <c r="A308" s="70" t="s">
        <v>1969</v>
      </c>
      <c r="B308" s="53" t="s">
        <v>1970</v>
      </c>
      <c r="C308" s="72" t="s">
        <v>1971</v>
      </c>
      <c r="D308" s="65"/>
      <c r="E308" s="56">
        <v>4</v>
      </c>
      <c r="F308" s="56"/>
      <c r="G308" s="56"/>
      <c r="H308" s="56">
        <v>4</v>
      </c>
      <c r="I308" s="56" t="s">
        <v>75</v>
      </c>
      <c r="J308" s="74" t="s">
        <v>1972</v>
      </c>
      <c r="K308" s="74" t="s">
        <v>1973</v>
      </c>
      <c r="L308" s="57">
        <v>9.0333333333333332</v>
      </c>
      <c r="M308" s="56">
        <v>141</v>
      </c>
      <c r="N308" s="56">
        <v>1</v>
      </c>
      <c r="O308" s="94" t="s">
        <v>1974</v>
      </c>
      <c r="P308" s="59" t="s">
        <v>1975</v>
      </c>
      <c r="Q308" s="60" t="s">
        <v>308</v>
      </c>
      <c r="R308" s="60"/>
      <c r="S308" s="57" t="s">
        <v>1224</v>
      </c>
      <c r="T308" s="79" t="s">
        <v>51</v>
      </c>
      <c r="U308" s="57"/>
      <c r="V308" s="57"/>
      <c r="W308" s="62"/>
      <c r="X308" s="62"/>
      <c r="Y308" s="62"/>
      <c r="Z308" s="63"/>
    </row>
    <row r="309" spans="1:26" ht="30.75" customHeight="1">
      <c r="A309" s="86" t="s">
        <v>1976</v>
      </c>
      <c r="B309" s="132" t="s">
        <v>1977</v>
      </c>
      <c r="C309" s="92" t="s">
        <v>1978</v>
      </c>
      <c r="D309" s="133" t="s">
        <v>1979</v>
      </c>
      <c r="E309" s="89">
        <v>1</v>
      </c>
      <c r="F309" s="89"/>
      <c r="G309" s="89"/>
      <c r="H309" s="89">
        <v>1</v>
      </c>
      <c r="I309" s="89"/>
      <c r="J309" s="90"/>
      <c r="K309" s="90"/>
      <c r="L309" s="90"/>
      <c r="M309" s="89"/>
      <c r="N309" s="89"/>
      <c r="O309" s="143" t="s">
        <v>1980</v>
      </c>
      <c r="P309" s="92"/>
      <c r="Q309" s="92" t="s">
        <v>308</v>
      </c>
      <c r="R309" s="92"/>
      <c r="S309" s="90" t="s">
        <v>1224</v>
      </c>
      <c r="T309" s="40" t="s">
        <v>51</v>
      </c>
      <c r="U309" s="90"/>
      <c r="V309" s="90"/>
      <c r="W309" s="93"/>
      <c r="X309" s="93"/>
      <c r="Y309" s="93"/>
      <c r="Z309" s="25"/>
    </row>
    <row r="310" spans="1:26" ht="16.5" customHeight="1">
      <c r="A310" s="95" t="s">
        <v>1981</v>
      </c>
      <c r="B310" s="43" t="s">
        <v>1982</v>
      </c>
      <c r="C310" s="103" t="s">
        <v>1983</v>
      </c>
      <c r="D310" s="96"/>
      <c r="E310" s="97"/>
      <c r="F310" s="97"/>
      <c r="G310" s="97"/>
      <c r="H310" s="97"/>
      <c r="I310" s="97"/>
      <c r="J310" s="98"/>
      <c r="K310" s="98"/>
      <c r="L310" s="98"/>
      <c r="M310" s="97"/>
      <c r="N310" s="97"/>
      <c r="O310" s="49" t="s">
        <v>1984</v>
      </c>
      <c r="P310" s="44"/>
      <c r="Q310" s="44" t="s">
        <v>49</v>
      </c>
      <c r="R310" s="44"/>
      <c r="S310" s="90" t="s">
        <v>1074</v>
      </c>
      <c r="T310" s="40" t="s">
        <v>51</v>
      </c>
      <c r="U310" s="98"/>
      <c r="V310" s="98"/>
      <c r="W310" s="51"/>
      <c r="X310" s="41">
        <f t="shared" ref="X310:X440" si="42">IF(ISNUMBER(L310),H310,0)</f>
        <v>0</v>
      </c>
      <c r="Y310" s="41" t="str">
        <f t="shared" ref="Y310:Y319" si="43">IF(L310&gt;2*H310,TRUE,"")</f>
        <v/>
      </c>
      <c r="Z310" s="99"/>
    </row>
    <row r="311" spans="1:26" ht="17.25" customHeight="1">
      <c r="A311" s="70" t="s">
        <v>1985</v>
      </c>
      <c r="B311" s="53" t="s">
        <v>1986</v>
      </c>
      <c r="C311" s="72" t="s">
        <v>1987</v>
      </c>
      <c r="D311" s="65" t="s">
        <v>723</v>
      </c>
      <c r="E311" s="56">
        <v>4</v>
      </c>
      <c r="F311" s="56"/>
      <c r="G311" s="56"/>
      <c r="H311" s="56">
        <v>4</v>
      </c>
      <c r="I311" s="56" t="s">
        <v>253</v>
      </c>
      <c r="J311" s="74" t="s">
        <v>1988</v>
      </c>
      <c r="K311" s="74" t="s">
        <v>1989</v>
      </c>
      <c r="L311" s="57">
        <v>3.5</v>
      </c>
      <c r="M311" s="56">
        <v>35</v>
      </c>
      <c r="N311" s="56">
        <v>0</v>
      </c>
      <c r="O311" s="58" t="s">
        <v>1990</v>
      </c>
      <c r="P311" s="59" t="s">
        <v>1991</v>
      </c>
      <c r="Q311" s="60" t="s">
        <v>49</v>
      </c>
      <c r="R311" s="60"/>
      <c r="S311" s="57" t="s">
        <v>1074</v>
      </c>
      <c r="T311" s="40" t="s">
        <v>51</v>
      </c>
      <c r="U311" s="57"/>
      <c r="V311" s="57"/>
      <c r="W311" s="62"/>
      <c r="X311" s="41">
        <f t="shared" si="42"/>
        <v>4</v>
      </c>
      <c r="Y311" s="62" t="str">
        <f t="shared" si="43"/>
        <v/>
      </c>
      <c r="Z311" s="63"/>
    </row>
    <row r="312" spans="1:26" ht="30" customHeight="1">
      <c r="A312" s="70" t="s">
        <v>1992</v>
      </c>
      <c r="B312" s="53" t="s">
        <v>1993</v>
      </c>
      <c r="C312" s="60" t="s">
        <v>1994</v>
      </c>
      <c r="D312" s="65" t="s">
        <v>444</v>
      </c>
      <c r="E312" s="56">
        <v>3</v>
      </c>
      <c r="F312" s="56"/>
      <c r="G312" s="56"/>
      <c r="H312" s="56">
        <v>3</v>
      </c>
      <c r="I312" s="56" t="s">
        <v>253</v>
      </c>
      <c r="J312" s="74" t="s">
        <v>1995</v>
      </c>
      <c r="K312" s="74" t="s">
        <v>1996</v>
      </c>
      <c r="L312" s="57">
        <v>3</v>
      </c>
      <c r="M312" s="56">
        <v>39</v>
      </c>
      <c r="N312" s="56">
        <v>0</v>
      </c>
      <c r="O312" s="58" t="s">
        <v>1997</v>
      </c>
      <c r="P312" s="59" t="s">
        <v>1998</v>
      </c>
      <c r="Q312" s="60" t="s">
        <v>49</v>
      </c>
      <c r="R312" s="60"/>
      <c r="S312" s="57" t="s">
        <v>1074</v>
      </c>
      <c r="T312" s="40" t="s">
        <v>51</v>
      </c>
      <c r="U312" s="57"/>
      <c r="V312" s="57"/>
      <c r="W312" s="62"/>
      <c r="X312" s="41">
        <f t="shared" si="42"/>
        <v>3</v>
      </c>
      <c r="Y312" s="62" t="str">
        <f t="shared" si="43"/>
        <v/>
      </c>
      <c r="Z312" s="63"/>
    </row>
    <row r="313" spans="1:26" ht="19.5" customHeight="1">
      <c r="A313" s="70" t="s">
        <v>1999</v>
      </c>
      <c r="B313" s="53" t="s">
        <v>2000</v>
      </c>
      <c r="C313" s="72" t="s">
        <v>2001</v>
      </c>
      <c r="D313" s="65" t="s">
        <v>2002</v>
      </c>
      <c r="E313" s="56">
        <v>5</v>
      </c>
      <c r="F313" s="56"/>
      <c r="G313" s="56"/>
      <c r="H313" s="56">
        <v>5</v>
      </c>
      <c r="I313" s="56" t="s">
        <v>253</v>
      </c>
      <c r="J313" s="74" t="s">
        <v>2003</v>
      </c>
      <c r="K313" s="74" t="s">
        <v>2004</v>
      </c>
      <c r="L313" s="57">
        <v>6</v>
      </c>
      <c r="M313" s="56">
        <v>44</v>
      </c>
      <c r="N313" s="56">
        <v>4</v>
      </c>
      <c r="O313" s="58" t="s">
        <v>2005</v>
      </c>
      <c r="P313" s="59" t="s">
        <v>2006</v>
      </c>
      <c r="Q313" s="60" t="s">
        <v>49</v>
      </c>
      <c r="R313" s="60"/>
      <c r="S313" s="57" t="s">
        <v>1074</v>
      </c>
      <c r="T313" s="40" t="s">
        <v>51</v>
      </c>
      <c r="U313" s="57"/>
      <c r="V313" s="57"/>
      <c r="W313" s="62"/>
      <c r="X313" s="41">
        <f t="shared" si="42"/>
        <v>5</v>
      </c>
      <c r="Y313" s="62" t="str">
        <f t="shared" si="43"/>
        <v/>
      </c>
      <c r="Z313" s="63"/>
    </row>
    <row r="314" spans="1:26" ht="29.25" customHeight="1">
      <c r="A314" s="95" t="s">
        <v>2007</v>
      </c>
      <c r="B314" s="43" t="s">
        <v>2008</v>
      </c>
      <c r="C314" s="103" t="s">
        <v>2009</v>
      </c>
      <c r="D314" s="96"/>
      <c r="E314" s="97"/>
      <c r="F314" s="97"/>
      <c r="G314" s="97"/>
      <c r="H314" s="97"/>
      <c r="I314" s="97"/>
      <c r="J314" s="98"/>
      <c r="K314" s="98"/>
      <c r="L314" s="98"/>
      <c r="M314" s="97"/>
      <c r="N314" s="97"/>
      <c r="O314" s="49" t="s">
        <v>2010</v>
      </c>
      <c r="P314" s="44"/>
      <c r="Q314" s="44" t="s">
        <v>49</v>
      </c>
      <c r="R314" s="44"/>
      <c r="S314" s="126" t="s">
        <v>50</v>
      </c>
      <c r="T314" s="40" t="s">
        <v>51</v>
      </c>
      <c r="U314" s="98"/>
      <c r="V314" s="98"/>
      <c r="W314" s="51"/>
      <c r="X314" s="41">
        <f t="shared" si="42"/>
        <v>0</v>
      </c>
      <c r="Y314" s="51" t="str">
        <f t="shared" si="43"/>
        <v/>
      </c>
      <c r="Z314" s="99"/>
    </row>
    <row r="315" spans="1:26" ht="19.5" customHeight="1">
      <c r="A315" s="70" t="s">
        <v>2011</v>
      </c>
      <c r="B315" s="53" t="s">
        <v>2012</v>
      </c>
      <c r="C315" s="73" t="s">
        <v>2013</v>
      </c>
      <c r="D315" s="65"/>
      <c r="E315" s="56">
        <v>1.5</v>
      </c>
      <c r="F315" s="56">
        <v>1.5</v>
      </c>
      <c r="G315" s="56"/>
      <c r="H315" s="56">
        <v>1.5</v>
      </c>
      <c r="I315" s="56" t="s">
        <v>59</v>
      </c>
      <c r="J315" s="74" t="s">
        <v>2014</v>
      </c>
      <c r="K315" s="74" t="s">
        <v>2015</v>
      </c>
      <c r="L315" s="57">
        <v>4</v>
      </c>
      <c r="M315" s="56">
        <f t="shared" ref="M315:M319" si="44">596/5</f>
        <v>119.2</v>
      </c>
      <c r="N315" s="56">
        <f t="shared" ref="N315:N319" si="45">84/5</f>
        <v>16.8</v>
      </c>
      <c r="O315" s="66" t="s">
        <v>2016</v>
      </c>
      <c r="P315" s="59" t="s">
        <v>2017</v>
      </c>
      <c r="Q315" s="131" t="s">
        <v>49</v>
      </c>
      <c r="R315" s="60"/>
      <c r="S315" s="69" t="s">
        <v>50</v>
      </c>
      <c r="T315" s="40" t="s">
        <v>51</v>
      </c>
      <c r="U315" s="57"/>
      <c r="V315" s="57"/>
      <c r="W315" s="62"/>
      <c r="X315" s="41">
        <f t="shared" si="42"/>
        <v>1.5</v>
      </c>
      <c r="Y315" s="62" t="b">
        <f t="shared" si="43"/>
        <v>1</v>
      </c>
      <c r="Z315" s="63"/>
    </row>
    <row r="316" spans="1:26" ht="19.5" customHeight="1">
      <c r="A316" s="70" t="s">
        <v>2018</v>
      </c>
      <c r="B316" s="53" t="s">
        <v>2019</v>
      </c>
      <c r="C316" s="73" t="s">
        <v>2020</v>
      </c>
      <c r="D316" s="65"/>
      <c r="E316" s="56">
        <v>1</v>
      </c>
      <c r="F316" s="56">
        <v>1</v>
      </c>
      <c r="G316" s="56"/>
      <c r="H316" s="56">
        <v>1</v>
      </c>
      <c r="I316" s="56" t="s">
        <v>59</v>
      </c>
      <c r="J316" s="74" t="s">
        <v>2021</v>
      </c>
      <c r="K316" s="74" t="s">
        <v>2022</v>
      </c>
      <c r="L316" s="57">
        <v>0.5</v>
      </c>
      <c r="M316" s="56">
        <f t="shared" si="44"/>
        <v>119.2</v>
      </c>
      <c r="N316" s="56">
        <f t="shared" si="45"/>
        <v>16.8</v>
      </c>
      <c r="O316" s="66" t="s">
        <v>2023</v>
      </c>
      <c r="P316" s="59" t="s">
        <v>2017</v>
      </c>
      <c r="Q316" s="131" t="s">
        <v>49</v>
      </c>
      <c r="R316" s="60"/>
      <c r="S316" s="69" t="s">
        <v>50</v>
      </c>
      <c r="T316" s="40" t="s">
        <v>51</v>
      </c>
      <c r="U316" s="57"/>
      <c r="V316" s="57"/>
      <c r="W316" s="62"/>
      <c r="X316" s="41">
        <f t="shared" si="42"/>
        <v>1</v>
      </c>
      <c r="Y316" s="62" t="str">
        <f t="shared" si="43"/>
        <v/>
      </c>
      <c r="Z316" s="63"/>
    </row>
    <row r="317" spans="1:26" ht="19.5" customHeight="1">
      <c r="A317" s="70" t="s">
        <v>2024</v>
      </c>
      <c r="B317" s="53" t="s">
        <v>2025</v>
      </c>
      <c r="C317" s="73" t="s">
        <v>2026</v>
      </c>
      <c r="D317" s="65"/>
      <c r="E317" s="56">
        <v>2</v>
      </c>
      <c r="F317" s="56">
        <v>2</v>
      </c>
      <c r="G317" s="56"/>
      <c r="H317" s="56">
        <v>2</v>
      </c>
      <c r="I317" s="56" t="s">
        <v>59</v>
      </c>
      <c r="J317" s="74" t="s">
        <v>2027</v>
      </c>
      <c r="K317" s="74" t="s">
        <v>2028</v>
      </c>
      <c r="L317" s="57">
        <v>1</v>
      </c>
      <c r="M317" s="56">
        <f t="shared" si="44"/>
        <v>119.2</v>
      </c>
      <c r="N317" s="56">
        <f t="shared" si="45"/>
        <v>16.8</v>
      </c>
      <c r="O317" s="66" t="s">
        <v>2029</v>
      </c>
      <c r="P317" s="59" t="s">
        <v>2017</v>
      </c>
      <c r="Q317" s="131" t="s">
        <v>49</v>
      </c>
      <c r="R317" s="60"/>
      <c r="S317" s="69" t="s">
        <v>50</v>
      </c>
      <c r="T317" s="40" t="s">
        <v>51</v>
      </c>
      <c r="U317" s="57"/>
      <c r="V317" s="57"/>
      <c r="W317" s="62"/>
      <c r="X317" s="41">
        <f t="shared" si="42"/>
        <v>2</v>
      </c>
      <c r="Y317" s="62" t="str">
        <f t="shared" si="43"/>
        <v/>
      </c>
      <c r="Z317" s="63"/>
    </row>
    <row r="318" spans="1:26" ht="19.5" customHeight="1">
      <c r="A318" s="70" t="s">
        <v>2030</v>
      </c>
      <c r="B318" s="53" t="s">
        <v>2031</v>
      </c>
      <c r="C318" s="73" t="s">
        <v>2032</v>
      </c>
      <c r="D318" s="65"/>
      <c r="E318" s="56">
        <v>2</v>
      </c>
      <c r="F318" s="56">
        <v>2</v>
      </c>
      <c r="G318" s="56"/>
      <c r="H318" s="56">
        <v>2</v>
      </c>
      <c r="I318" s="56" t="s">
        <v>59</v>
      </c>
      <c r="J318" s="74" t="s">
        <v>2033</v>
      </c>
      <c r="K318" s="74" t="s">
        <v>2034</v>
      </c>
      <c r="L318" s="57">
        <v>1.5</v>
      </c>
      <c r="M318" s="56">
        <f t="shared" si="44"/>
        <v>119.2</v>
      </c>
      <c r="N318" s="56">
        <f t="shared" si="45"/>
        <v>16.8</v>
      </c>
      <c r="O318" s="66" t="s">
        <v>2035</v>
      </c>
      <c r="P318" s="59" t="s">
        <v>2017</v>
      </c>
      <c r="Q318" s="131" t="s">
        <v>49</v>
      </c>
      <c r="R318" s="60"/>
      <c r="S318" s="69" t="s">
        <v>50</v>
      </c>
      <c r="T318" s="40" t="s">
        <v>51</v>
      </c>
      <c r="U318" s="57"/>
      <c r="V318" s="57"/>
      <c r="W318" s="62"/>
      <c r="X318" s="41">
        <f t="shared" si="42"/>
        <v>2</v>
      </c>
      <c r="Y318" s="62" t="str">
        <f t="shared" si="43"/>
        <v/>
      </c>
      <c r="Z318" s="63"/>
    </row>
    <row r="319" spans="1:26" ht="28.5" customHeight="1">
      <c r="A319" s="70" t="s">
        <v>2036</v>
      </c>
      <c r="B319" s="53" t="s">
        <v>2037</v>
      </c>
      <c r="C319" s="72" t="s">
        <v>2038</v>
      </c>
      <c r="D319" s="65"/>
      <c r="E319" s="56">
        <v>4</v>
      </c>
      <c r="F319" s="56">
        <v>4</v>
      </c>
      <c r="G319" s="56"/>
      <c r="H319" s="56">
        <v>4</v>
      </c>
      <c r="I319" s="56" t="s">
        <v>59</v>
      </c>
      <c r="J319" s="100" t="s">
        <v>2039</v>
      </c>
      <c r="K319" s="100" t="s">
        <v>2040</v>
      </c>
      <c r="L319" s="57">
        <v>11</v>
      </c>
      <c r="M319" s="56">
        <f t="shared" si="44"/>
        <v>119.2</v>
      </c>
      <c r="N319" s="56">
        <f t="shared" si="45"/>
        <v>16.8</v>
      </c>
      <c r="O319" s="66" t="s">
        <v>2041</v>
      </c>
      <c r="P319" s="59" t="s">
        <v>2017</v>
      </c>
      <c r="Q319" s="131" t="s">
        <v>49</v>
      </c>
      <c r="R319" s="60"/>
      <c r="S319" s="69" t="s">
        <v>50</v>
      </c>
      <c r="T319" s="40" t="s">
        <v>51</v>
      </c>
      <c r="U319" s="57"/>
      <c r="V319" s="57"/>
      <c r="W319" s="62"/>
      <c r="X319" s="41">
        <f t="shared" si="42"/>
        <v>4</v>
      </c>
      <c r="Y319" s="62" t="b">
        <f t="shared" si="43"/>
        <v>1</v>
      </c>
      <c r="Z319" s="63"/>
    </row>
    <row r="320" spans="1:26" ht="19.5" customHeight="1">
      <c r="A320" s="70" t="s">
        <v>2042</v>
      </c>
      <c r="B320" s="53" t="s">
        <v>2043</v>
      </c>
      <c r="C320" s="72" t="s">
        <v>2044</v>
      </c>
      <c r="D320" s="65"/>
      <c r="E320" s="56">
        <v>3</v>
      </c>
      <c r="F320" s="56"/>
      <c r="G320" s="56"/>
      <c r="H320" s="56">
        <v>3</v>
      </c>
      <c r="I320" s="56" t="s">
        <v>59</v>
      </c>
      <c r="J320" s="100" t="s">
        <v>2045</v>
      </c>
      <c r="K320" s="100" t="s">
        <v>2046</v>
      </c>
      <c r="L320" s="57">
        <v>3.16</v>
      </c>
      <c r="M320" s="56"/>
      <c r="N320" s="56"/>
      <c r="O320" s="112" t="s">
        <v>2047</v>
      </c>
      <c r="P320" s="59" t="s">
        <v>2048</v>
      </c>
      <c r="Q320" s="131" t="s">
        <v>49</v>
      </c>
      <c r="R320" s="60" t="s">
        <v>2049</v>
      </c>
      <c r="S320" s="69" t="s">
        <v>50</v>
      </c>
      <c r="T320" s="40" t="s">
        <v>51</v>
      </c>
      <c r="U320" s="57"/>
      <c r="V320" s="57"/>
      <c r="W320" s="62"/>
      <c r="X320" s="41">
        <f t="shared" si="42"/>
        <v>3</v>
      </c>
      <c r="Y320" s="62"/>
      <c r="Z320" s="63"/>
    </row>
    <row r="321" spans="1:26" ht="19.5" customHeight="1">
      <c r="A321" s="70" t="s">
        <v>2050</v>
      </c>
      <c r="B321" s="53" t="s">
        <v>2051</v>
      </c>
      <c r="C321" s="72" t="s">
        <v>2052</v>
      </c>
      <c r="D321" s="65"/>
      <c r="E321" s="56">
        <v>2</v>
      </c>
      <c r="F321" s="56"/>
      <c r="G321" s="56"/>
      <c r="H321" s="56">
        <v>2</v>
      </c>
      <c r="I321" s="56" t="s">
        <v>59</v>
      </c>
      <c r="J321" s="100" t="s">
        <v>2053</v>
      </c>
      <c r="K321" s="100" t="s">
        <v>2054</v>
      </c>
      <c r="L321" s="57">
        <v>4.25</v>
      </c>
      <c r="M321" s="56">
        <v>196</v>
      </c>
      <c r="N321" s="56">
        <v>130</v>
      </c>
      <c r="O321" s="112" t="s">
        <v>2055</v>
      </c>
      <c r="P321" s="59" t="s">
        <v>2056</v>
      </c>
      <c r="Q321" s="131" t="s">
        <v>49</v>
      </c>
      <c r="R321" s="60"/>
      <c r="S321" s="69" t="s">
        <v>50</v>
      </c>
      <c r="T321" s="40" t="s">
        <v>51</v>
      </c>
      <c r="U321" s="57"/>
      <c r="V321" s="57"/>
      <c r="W321" s="62"/>
      <c r="X321" s="41">
        <f t="shared" si="42"/>
        <v>2</v>
      </c>
      <c r="Y321" s="62"/>
      <c r="Z321" s="63"/>
    </row>
    <row r="322" spans="1:26" ht="30.75" customHeight="1">
      <c r="A322" s="70" t="s">
        <v>2057</v>
      </c>
      <c r="B322" s="75" t="s">
        <v>2058</v>
      </c>
      <c r="C322" s="72" t="s">
        <v>2059</v>
      </c>
      <c r="D322" s="65" t="s">
        <v>2060</v>
      </c>
      <c r="E322" s="56">
        <v>4</v>
      </c>
      <c r="F322" s="56"/>
      <c r="G322" s="56"/>
      <c r="H322" s="56">
        <v>4</v>
      </c>
      <c r="I322" s="56" t="s">
        <v>59</v>
      </c>
      <c r="J322" s="100" t="s">
        <v>2061</v>
      </c>
      <c r="K322" s="100" t="s">
        <v>2062</v>
      </c>
      <c r="L322" s="57">
        <v>5</v>
      </c>
      <c r="M322" s="56">
        <v>582</v>
      </c>
      <c r="N322" s="56">
        <v>338</v>
      </c>
      <c r="O322" s="112" t="s">
        <v>2063</v>
      </c>
      <c r="P322" s="59" t="s">
        <v>2064</v>
      </c>
      <c r="Q322" s="131" t="s">
        <v>49</v>
      </c>
      <c r="R322" s="60"/>
      <c r="S322" s="69" t="s">
        <v>50</v>
      </c>
      <c r="T322" s="40" t="s">
        <v>51</v>
      </c>
      <c r="U322" s="57"/>
      <c r="V322" s="57"/>
      <c r="W322" s="62"/>
      <c r="X322" s="41">
        <f t="shared" si="42"/>
        <v>4</v>
      </c>
      <c r="Y322" s="62"/>
      <c r="Z322" s="63"/>
    </row>
    <row r="323" spans="1:26" ht="30.75" customHeight="1">
      <c r="A323" s="70" t="s">
        <v>2065</v>
      </c>
      <c r="B323" s="75" t="s">
        <v>2066</v>
      </c>
      <c r="C323" s="72" t="s">
        <v>2067</v>
      </c>
      <c r="D323" s="65"/>
      <c r="E323" s="56">
        <v>2.5</v>
      </c>
      <c r="F323" s="56"/>
      <c r="G323" s="56"/>
      <c r="H323" s="56">
        <v>2.5</v>
      </c>
      <c r="I323" s="56" t="s">
        <v>59</v>
      </c>
      <c r="J323" s="100" t="s">
        <v>2068</v>
      </c>
      <c r="K323" s="100" t="s">
        <v>2069</v>
      </c>
      <c r="L323" s="57">
        <v>2.16</v>
      </c>
      <c r="M323" s="56">
        <v>52</v>
      </c>
      <c r="N323" s="56">
        <v>9</v>
      </c>
      <c r="O323" s="112" t="s">
        <v>2070</v>
      </c>
      <c r="P323" s="59" t="s">
        <v>2071</v>
      </c>
      <c r="Q323" s="131" t="s">
        <v>49</v>
      </c>
      <c r="R323" s="60"/>
      <c r="S323" s="69" t="s">
        <v>50</v>
      </c>
      <c r="T323" s="40" t="s">
        <v>51</v>
      </c>
      <c r="U323" s="57"/>
      <c r="V323" s="57"/>
      <c r="W323" s="62"/>
      <c r="X323" s="41">
        <f t="shared" si="42"/>
        <v>2.5</v>
      </c>
      <c r="Y323" s="62"/>
      <c r="Z323" s="63"/>
    </row>
    <row r="324" spans="1:26" ht="17.25" customHeight="1">
      <c r="A324" s="144" t="s">
        <v>2072</v>
      </c>
      <c r="B324" s="145" t="s">
        <v>2073</v>
      </c>
      <c r="C324" s="39"/>
      <c r="D324" s="34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8" t="s">
        <v>2074</v>
      </c>
      <c r="P324" s="39"/>
      <c r="Q324" s="33" t="s">
        <v>373</v>
      </c>
      <c r="R324" s="33" t="s">
        <v>2075</v>
      </c>
      <c r="S324" s="146" t="s">
        <v>2076</v>
      </c>
      <c r="T324" s="40" t="s">
        <v>51</v>
      </c>
      <c r="U324" s="37"/>
      <c r="V324" s="37"/>
      <c r="W324" s="41"/>
      <c r="X324" s="41">
        <f t="shared" si="42"/>
        <v>0</v>
      </c>
      <c r="Y324" s="41" t="e">
        <f>L324/H324</f>
        <v>#DIV/0!</v>
      </c>
      <c r="Z324" s="147"/>
    </row>
    <row r="325" spans="1:26" ht="18" customHeight="1">
      <c r="A325" s="70" t="s">
        <v>2077</v>
      </c>
      <c r="B325" s="148" t="s">
        <v>2078</v>
      </c>
      <c r="C325" s="149" t="s">
        <v>2079</v>
      </c>
      <c r="D325" s="55"/>
      <c r="E325" s="56"/>
      <c r="F325" s="62"/>
      <c r="G325" s="106"/>
      <c r="H325" s="56">
        <v>20</v>
      </c>
      <c r="I325" s="56" t="s">
        <v>253</v>
      </c>
      <c r="J325" s="57" t="s">
        <v>2080</v>
      </c>
      <c r="K325" s="57" t="s">
        <v>2081</v>
      </c>
      <c r="L325" s="56">
        <v>20</v>
      </c>
      <c r="M325" s="56">
        <v>147</v>
      </c>
      <c r="N325" s="56">
        <v>0</v>
      </c>
      <c r="O325" s="58" t="s">
        <v>2082</v>
      </c>
      <c r="P325" s="59" t="s">
        <v>2083</v>
      </c>
      <c r="Q325" s="60" t="s">
        <v>80</v>
      </c>
      <c r="R325" s="54"/>
      <c r="S325" s="61" t="s">
        <v>2076</v>
      </c>
      <c r="T325" s="40" t="s">
        <v>51</v>
      </c>
      <c r="U325" s="57" t="s">
        <v>2080</v>
      </c>
      <c r="V325" s="57" t="s">
        <v>2081</v>
      </c>
      <c r="W325" s="62"/>
      <c r="X325" s="41">
        <f t="shared" si="42"/>
        <v>20</v>
      </c>
      <c r="Y325" s="41" t="str">
        <f t="shared" ref="Y325:Y336" si="46">IF(L325&gt;2*H325,TRUE,"")</f>
        <v/>
      </c>
      <c r="Z325" s="63"/>
    </row>
    <row r="326" spans="1:26" ht="53.25" customHeight="1">
      <c r="A326" s="70" t="s">
        <v>2084</v>
      </c>
      <c r="B326" s="148" t="s">
        <v>2085</v>
      </c>
      <c r="C326" s="149" t="s">
        <v>2086</v>
      </c>
      <c r="D326" s="55"/>
      <c r="E326" s="56"/>
      <c r="F326" s="62"/>
      <c r="G326" s="106"/>
      <c r="H326" s="56">
        <v>4</v>
      </c>
      <c r="I326" s="56" t="s">
        <v>253</v>
      </c>
      <c r="J326" s="57" t="s">
        <v>2080</v>
      </c>
      <c r="K326" s="57" t="s">
        <v>2081</v>
      </c>
      <c r="L326" s="56">
        <v>4</v>
      </c>
      <c r="M326" s="56">
        <v>147</v>
      </c>
      <c r="N326" s="56">
        <v>0</v>
      </c>
      <c r="O326" s="58" t="s">
        <v>2087</v>
      </c>
      <c r="P326" s="59" t="s">
        <v>2083</v>
      </c>
      <c r="Q326" s="60" t="s">
        <v>80</v>
      </c>
      <c r="R326" s="54"/>
      <c r="S326" s="61" t="s">
        <v>2076</v>
      </c>
      <c r="T326" s="40" t="s">
        <v>51</v>
      </c>
      <c r="U326" s="57" t="s">
        <v>2080</v>
      </c>
      <c r="V326" s="57" t="s">
        <v>2081</v>
      </c>
      <c r="W326" s="62"/>
      <c r="X326" s="41">
        <f t="shared" si="42"/>
        <v>4</v>
      </c>
      <c r="Y326" s="41" t="str">
        <f t="shared" si="46"/>
        <v/>
      </c>
      <c r="Z326" s="63"/>
    </row>
    <row r="327" spans="1:26" ht="56.25" customHeight="1">
      <c r="A327" s="70" t="s">
        <v>2088</v>
      </c>
      <c r="B327" s="148" t="s">
        <v>2089</v>
      </c>
      <c r="C327" s="149" t="s">
        <v>2090</v>
      </c>
      <c r="D327" s="55"/>
      <c r="E327" s="56"/>
      <c r="F327" s="62"/>
      <c r="G327" s="106"/>
      <c r="H327" s="56">
        <v>4</v>
      </c>
      <c r="I327" s="56" t="s">
        <v>253</v>
      </c>
      <c r="J327" s="57" t="s">
        <v>2080</v>
      </c>
      <c r="K327" s="57" t="s">
        <v>2081</v>
      </c>
      <c r="L327" s="56">
        <v>4</v>
      </c>
      <c r="M327" s="56">
        <v>147</v>
      </c>
      <c r="N327" s="56">
        <v>0</v>
      </c>
      <c r="O327" s="58" t="s">
        <v>2091</v>
      </c>
      <c r="P327" s="59" t="s">
        <v>2083</v>
      </c>
      <c r="Q327" s="60" t="s">
        <v>80</v>
      </c>
      <c r="R327" s="54"/>
      <c r="S327" s="61" t="s">
        <v>2076</v>
      </c>
      <c r="T327" s="40" t="s">
        <v>51</v>
      </c>
      <c r="U327" s="57" t="s">
        <v>2080</v>
      </c>
      <c r="V327" s="57" t="s">
        <v>2081</v>
      </c>
      <c r="W327" s="62"/>
      <c r="X327" s="41">
        <f t="shared" si="42"/>
        <v>4</v>
      </c>
      <c r="Y327" s="41" t="str">
        <f t="shared" si="46"/>
        <v/>
      </c>
      <c r="Z327" s="63"/>
    </row>
    <row r="328" spans="1:26" ht="32.25" customHeight="1">
      <c r="A328" s="70" t="s">
        <v>2092</v>
      </c>
      <c r="B328" s="150" t="s">
        <v>2093</v>
      </c>
      <c r="C328" s="60" t="s">
        <v>2094</v>
      </c>
      <c r="D328" s="55"/>
      <c r="E328" s="56"/>
      <c r="F328" s="62"/>
      <c r="G328" s="106"/>
      <c r="H328" s="56">
        <v>4</v>
      </c>
      <c r="I328" s="56" t="s">
        <v>253</v>
      </c>
      <c r="J328" s="57" t="s">
        <v>2095</v>
      </c>
      <c r="K328" s="57" t="s">
        <v>2081</v>
      </c>
      <c r="L328" s="56">
        <v>4</v>
      </c>
      <c r="M328" s="56">
        <v>147</v>
      </c>
      <c r="N328" s="56">
        <v>0</v>
      </c>
      <c r="O328" s="58" t="s">
        <v>2096</v>
      </c>
      <c r="P328" s="59" t="s">
        <v>2083</v>
      </c>
      <c r="Q328" s="60" t="s">
        <v>80</v>
      </c>
      <c r="R328" s="54"/>
      <c r="S328" s="61" t="s">
        <v>2076</v>
      </c>
      <c r="T328" s="40" t="s">
        <v>51</v>
      </c>
      <c r="U328" s="57" t="s">
        <v>2095</v>
      </c>
      <c r="V328" s="57" t="s">
        <v>2081</v>
      </c>
      <c r="W328" s="62"/>
      <c r="X328" s="41">
        <f t="shared" si="42"/>
        <v>4</v>
      </c>
      <c r="Y328" s="41" t="str">
        <f t="shared" si="46"/>
        <v/>
      </c>
      <c r="Z328" s="63"/>
    </row>
    <row r="329" spans="1:26" ht="29.25" customHeight="1">
      <c r="A329" s="70" t="s">
        <v>2097</v>
      </c>
      <c r="B329" s="56" t="s">
        <v>2098</v>
      </c>
      <c r="C329" s="149" t="s">
        <v>2099</v>
      </c>
      <c r="D329" s="55"/>
      <c r="E329" s="106"/>
      <c r="F329" s="62"/>
      <c r="G329" s="106"/>
      <c r="H329" s="56">
        <v>4</v>
      </c>
      <c r="I329" s="56" t="s">
        <v>253</v>
      </c>
      <c r="J329" s="57" t="s">
        <v>2080</v>
      </c>
      <c r="K329" s="57" t="s">
        <v>2081</v>
      </c>
      <c r="L329" s="56">
        <v>4</v>
      </c>
      <c r="M329" s="56">
        <v>147</v>
      </c>
      <c r="N329" s="56">
        <v>0</v>
      </c>
      <c r="O329" s="58" t="s">
        <v>2100</v>
      </c>
      <c r="P329" s="59" t="s">
        <v>2083</v>
      </c>
      <c r="Q329" s="60" t="s">
        <v>80</v>
      </c>
      <c r="R329" s="54"/>
      <c r="S329" s="61" t="s">
        <v>2076</v>
      </c>
      <c r="T329" s="40" t="s">
        <v>51</v>
      </c>
      <c r="U329" s="57" t="s">
        <v>2080</v>
      </c>
      <c r="V329" s="57" t="s">
        <v>2081</v>
      </c>
      <c r="W329" s="62"/>
      <c r="X329" s="41">
        <f t="shared" si="42"/>
        <v>4</v>
      </c>
      <c r="Y329" s="41" t="str">
        <f t="shared" si="46"/>
        <v/>
      </c>
      <c r="Z329" s="63"/>
    </row>
    <row r="330" spans="1:26" ht="18.75" customHeight="1">
      <c r="A330" s="70" t="s">
        <v>2101</v>
      </c>
      <c r="B330" s="56" t="s">
        <v>2102</v>
      </c>
      <c r="C330" s="54"/>
      <c r="D330" s="55"/>
      <c r="E330" s="56"/>
      <c r="F330" s="62"/>
      <c r="G330" s="106"/>
      <c r="H330" s="56">
        <v>4</v>
      </c>
      <c r="I330" s="56" t="s">
        <v>253</v>
      </c>
      <c r="J330" s="57" t="s">
        <v>2095</v>
      </c>
      <c r="K330" s="57" t="s">
        <v>2081</v>
      </c>
      <c r="L330" s="56">
        <v>4</v>
      </c>
      <c r="M330" s="56">
        <v>147</v>
      </c>
      <c r="N330" s="56">
        <v>0</v>
      </c>
      <c r="O330" s="58" t="s">
        <v>2103</v>
      </c>
      <c r="P330" s="59" t="s">
        <v>2083</v>
      </c>
      <c r="Q330" s="60" t="s">
        <v>80</v>
      </c>
      <c r="R330" s="54"/>
      <c r="S330" s="61" t="s">
        <v>2076</v>
      </c>
      <c r="T330" s="40" t="s">
        <v>51</v>
      </c>
      <c r="U330" s="57" t="s">
        <v>2095</v>
      </c>
      <c r="V330" s="57" t="s">
        <v>2081</v>
      </c>
      <c r="W330" s="62"/>
      <c r="X330" s="41">
        <f t="shared" si="42"/>
        <v>4</v>
      </c>
      <c r="Y330" s="41" t="str">
        <f t="shared" si="46"/>
        <v/>
      </c>
      <c r="Z330" s="63"/>
    </row>
    <row r="331" spans="1:26" ht="18.75" customHeight="1">
      <c r="A331" s="70" t="s">
        <v>2104</v>
      </c>
      <c r="B331" s="56" t="s">
        <v>2105</v>
      </c>
      <c r="C331" s="54"/>
      <c r="D331" s="55"/>
      <c r="E331" s="56"/>
      <c r="F331" s="62"/>
      <c r="G331" s="106"/>
      <c r="H331" s="56">
        <v>4</v>
      </c>
      <c r="I331" s="56" t="s">
        <v>253</v>
      </c>
      <c r="J331" s="57" t="s">
        <v>2080</v>
      </c>
      <c r="K331" s="57" t="s">
        <v>2081</v>
      </c>
      <c r="L331" s="56">
        <v>4</v>
      </c>
      <c r="M331" s="56">
        <v>147</v>
      </c>
      <c r="N331" s="56">
        <v>0</v>
      </c>
      <c r="O331" s="58" t="s">
        <v>2106</v>
      </c>
      <c r="P331" s="59" t="s">
        <v>2083</v>
      </c>
      <c r="Q331" s="60" t="s">
        <v>80</v>
      </c>
      <c r="R331" s="54"/>
      <c r="S331" s="61" t="s">
        <v>2076</v>
      </c>
      <c r="T331" s="40" t="s">
        <v>51</v>
      </c>
      <c r="U331" s="57" t="s">
        <v>2080</v>
      </c>
      <c r="V331" s="57" t="s">
        <v>2081</v>
      </c>
      <c r="W331" s="62"/>
      <c r="X331" s="41">
        <f t="shared" si="42"/>
        <v>4</v>
      </c>
      <c r="Y331" s="41" t="str">
        <f t="shared" si="46"/>
        <v/>
      </c>
      <c r="Z331" s="63"/>
    </row>
    <row r="332" spans="1:26" ht="18.75" customHeight="1">
      <c r="A332" s="70" t="s">
        <v>2107</v>
      </c>
      <c r="B332" s="56" t="s">
        <v>2108</v>
      </c>
      <c r="C332" s="54"/>
      <c r="D332" s="55"/>
      <c r="E332" s="56"/>
      <c r="F332" s="62"/>
      <c r="G332" s="106"/>
      <c r="H332" s="56">
        <v>4</v>
      </c>
      <c r="I332" s="56" t="s">
        <v>253</v>
      </c>
      <c r="J332" s="57" t="s">
        <v>2095</v>
      </c>
      <c r="K332" s="57" t="s">
        <v>2081</v>
      </c>
      <c r="L332" s="56">
        <v>4</v>
      </c>
      <c r="M332" s="56">
        <v>147</v>
      </c>
      <c r="N332" s="56">
        <v>0</v>
      </c>
      <c r="O332" s="58" t="s">
        <v>2109</v>
      </c>
      <c r="P332" s="59" t="s">
        <v>2083</v>
      </c>
      <c r="Q332" s="60" t="s">
        <v>80</v>
      </c>
      <c r="R332" s="54"/>
      <c r="S332" s="61" t="s">
        <v>2076</v>
      </c>
      <c r="T332" s="40" t="s">
        <v>51</v>
      </c>
      <c r="U332" s="57" t="s">
        <v>2095</v>
      </c>
      <c r="V332" s="57" t="s">
        <v>2081</v>
      </c>
      <c r="W332" s="62"/>
      <c r="X332" s="41">
        <f t="shared" si="42"/>
        <v>4</v>
      </c>
      <c r="Y332" s="41" t="str">
        <f t="shared" si="46"/>
        <v/>
      </c>
      <c r="Z332" s="63"/>
    </row>
    <row r="333" spans="1:26" ht="21" customHeight="1">
      <c r="A333" s="70" t="s">
        <v>2110</v>
      </c>
      <c r="B333" s="56" t="s">
        <v>2111</v>
      </c>
      <c r="C333" s="54"/>
      <c r="D333" s="55"/>
      <c r="E333" s="56"/>
      <c r="F333" s="62"/>
      <c r="G333" s="106"/>
      <c r="H333" s="56">
        <v>4</v>
      </c>
      <c r="I333" s="56" t="s">
        <v>253</v>
      </c>
      <c r="J333" s="57" t="s">
        <v>2080</v>
      </c>
      <c r="K333" s="57" t="s">
        <v>2081</v>
      </c>
      <c r="L333" s="56">
        <v>4</v>
      </c>
      <c r="M333" s="56">
        <v>147</v>
      </c>
      <c r="N333" s="56">
        <v>0</v>
      </c>
      <c r="O333" s="58" t="s">
        <v>2112</v>
      </c>
      <c r="P333" s="59" t="s">
        <v>2083</v>
      </c>
      <c r="Q333" s="60" t="s">
        <v>80</v>
      </c>
      <c r="R333" s="54"/>
      <c r="S333" s="61" t="s">
        <v>2076</v>
      </c>
      <c r="T333" s="40" t="s">
        <v>51</v>
      </c>
      <c r="U333" s="57" t="s">
        <v>2080</v>
      </c>
      <c r="V333" s="57" t="s">
        <v>2081</v>
      </c>
      <c r="W333" s="62"/>
      <c r="X333" s="41">
        <f t="shared" si="42"/>
        <v>4</v>
      </c>
      <c r="Y333" s="41" t="str">
        <f t="shared" si="46"/>
        <v/>
      </c>
      <c r="Z333" s="63"/>
    </row>
    <row r="334" spans="1:26" ht="18" customHeight="1">
      <c r="A334" s="70" t="s">
        <v>2113</v>
      </c>
      <c r="B334" s="56" t="s">
        <v>2114</v>
      </c>
      <c r="C334" s="54"/>
      <c r="D334" s="55"/>
      <c r="E334" s="56"/>
      <c r="F334" s="62"/>
      <c r="G334" s="106"/>
      <c r="H334" s="56">
        <v>4</v>
      </c>
      <c r="I334" s="56" t="s">
        <v>253</v>
      </c>
      <c r="J334" s="57" t="s">
        <v>2095</v>
      </c>
      <c r="K334" s="57" t="s">
        <v>2081</v>
      </c>
      <c r="L334" s="56">
        <v>4</v>
      </c>
      <c r="M334" s="56">
        <v>147</v>
      </c>
      <c r="N334" s="56">
        <v>0</v>
      </c>
      <c r="O334" s="58" t="s">
        <v>2115</v>
      </c>
      <c r="P334" s="59" t="s">
        <v>2083</v>
      </c>
      <c r="Q334" s="60" t="s">
        <v>80</v>
      </c>
      <c r="R334" s="54"/>
      <c r="S334" s="61" t="s">
        <v>2076</v>
      </c>
      <c r="T334" s="40" t="s">
        <v>51</v>
      </c>
      <c r="U334" s="57" t="s">
        <v>2095</v>
      </c>
      <c r="V334" s="57" t="s">
        <v>2081</v>
      </c>
      <c r="W334" s="62"/>
      <c r="X334" s="41">
        <f t="shared" si="42"/>
        <v>4</v>
      </c>
      <c r="Y334" s="41" t="str">
        <f t="shared" si="46"/>
        <v/>
      </c>
      <c r="Z334" s="63"/>
    </row>
    <row r="335" spans="1:26" ht="18.75" customHeight="1">
      <c r="A335" s="70" t="s">
        <v>2116</v>
      </c>
      <c r="B335" s="56" t="s">
        <v>2117</v>
      </c>
      <c r="C335" s="54"/>
      <c r="D335" s="55"/>
      <c r="E335" s="56"/>
      <c r="F335" s="62"/>
      <c r="G335" s="106"/>
      <c r="H335" s="56">
        <v>4</v>
      </c>
      <c r="I335" s="56" t="s">
        <v>253</v>
      </c>
      <c r="J335" s="57" t="s">
        <v>2080</v>
      </c>
      <c r="K335" s="57" t="s">
        <v>2081</v>
      </c>
      <c r="L335" s="56">
        <v>4</v>
      </c>
      <c r="M335" s="56">
        <v>147</v>
      </c>
      <c r="N335" s="56">
        <v>0</v>
      </c>
      <c r="O335" s="58" t="s">
        <v>2118</v>
      </c>
      <c r="P335" s="59" t="s">
        <v>2083</v>
      </c>
      <c r="Q335" s="60" t="s">
        <v>80</v>
      </c>
      <c r="R335" s="54"/>
      <c r="S335" s="61" t="s">
        <v>2076</v>
      </c>
      <c r="T335" s="40" t="s">
        <v>51</v>
      </c>
      <c r="U335" s="57" t="s">
        <v>2080</v>
      </c>
      <c r="V335" s="57" t="s">
        <v>2081</v>
      </c>
      <c r="W335" s="62"/>
      <c r="X335" s="41">
        <f t="shared" si="42"/>
        <v>4</v>
      </c>
      <c r="Y335" s="41" t="str">
        <f t="shared" si="46"/>
        <v/>
      </c>
      <c r="Z335" s="63"/>
    </row>
    <row r="336" spans="1:26" ht="17.25" customHeight="1">
      <c r="A336" s="151" t="s">
        <v>2119</v>
      </c>
      <c r="B336" s="152" t="s">
        <v>2120</v>
      </c>
      <c r="C336" s="153"/>
      <c r="D336" s="154"/>
      <c r="E336" s="57">
        <v>8</v>
      </c>
      <c r="F336" s="57"/>
      <c r="G336" s="153"/>
      <c r="H336" s="57">
        <v>8</v>
      </c>
      <c r="I336" s="57" t="s">
        <v>2121</v>
      </c>
      <c r="J336" s="57" t="s">
        <v>2122</v>
      </c>
      <c r="K336" s="57" t="s">
        <v>2123</v>
      </c>
      <c r="L336" s="57">
        <v>12</v>
      </c>
      <c r="M336" s="57">
        <v>252</v>
      </c>
      <c r="N336" s="57">
        <v>5</v>
      </c>
      <c r="O336" s="155" t="s">
        <v>2124</v>
      </c>
      <c r="P336" s="156" t="s">
        <v>2125</v>
      </c>
      <c r="Q336" s="131" t="s">
        <v>341</v>
      </c>
      <c r="R336" s="57" t="s">
        <v>2126</v>
      </c>
      <c r="S336" s="61" t="s">
        <v>2076</v>
      </c>
      <c r="T336" s="40" t="s">
        <v>51</v>
      </c>
      <c r="U336" s="57" t="s">
        <v>2122</v>
      </c>
      <c r="V336" s="57" t="s">
        <v>2123</v>
      </c>
      <c r="W336" s="62"/>
      <c r="X336" s="41">
        <f t="shared" si="42"/>
        <v>8</v>
      </c>
      <c r="Y336" s="41" t="str">
        <f t="shared" si="46"/>
        <v/>
      </c>
      <c r="Z336" s="63"/>
    </row>
    <row r="337" spans="1:26" ht="30" customHeight="1">
      <c r="A337" s="151" t="s">
        <v>2127</v>
      </c>
      <c r="B337" s="157" t="s">
        <v>2128</v>
      </c>
      <c r="C337" s="153"/>
      <c r="D337" s="158" t="s">
        <v>2119</v>
      </c>
      <c r="E337" s="57">
        <v>12</v>
      </c>
      <c r="F337" s="153"/>
      <c r="G337" s="153"/>
      <c r="H337" s="57">
        <v>12</v>
      </c>
      <c r="I337" s="57" t="s">
        <v>253</v>
      </c>
      <c r="J337" s="74" t="s">
        <v>2129</v>
      </c>
      <c r="K337" s="74" t="s">
        <v>2130</v>
      </c>
      <c r="L337" s="129">
        <v>7</v>
      </c>
      <c r="M337" s="57">
        <v>50</v>
      </c>
      <c r="N337" s="57">
        <v>16</v>
      </c>
      <c r="O337" s="155" t="s">
        <v>2131</v>
      </c>
      <c r="P337" s="156" t="s">
        <v>2132</v>
      </c>
      <c r="Q337" s="60" t="s">
        <v>373</v>
      </c>
      <c r="R337" s="57" t="s">
        <v>2133</v>
      </c>
      <c r="S337" s="69" t="s">
        <v>2076</v>
      </c>
      <c r="T337" s="40" t="s">
        <v>51</v>
      </c>
      <c r="U337" s="153"/>
      <c r="V337" s="153"/>
      <c r="W337" s="62"/>
      <c r="X337" s="41">
        <f t="shared" si="42"/>
        <v>12</v>
      </c>
      <c r="Y337" s="41">
        <f>L337/H337</f>
        <v>0.58333333333333337</v>
      </c>
      <c r="Z337" s="62"/>
    </row>
    <row r="338" spans="1:26" ht="30" customHeight="1">
      <c r="A338" s="70" t="s">
        <v>2134</v>
      </c>
      <c r="B338" s="56" t="s">
        <v>2135</v>
      </c>
      <c r="C338" s="60" t="s">
        <v>2136</v>
      </c>
      <c r="D338" s="55"/>
      <c r="E338" s="56">
        <v>8</v>
      </c>
      <c r="F338" s="106"/>
      <c r="G338" s="56">
        <v>8</v>
      </c>
      <c r="H338" s="56">
        <v>8</v>
      </c>
      <c r="I338" s="56" t="s">
        <v>226</v>
      </c>
      <c r="J338" s="57" t="s">
        <v>2137</v>
      </c>
      <c r="K338" s="57" t="s">
        <v>2138</v>
      </c>
      <c r="L338" s="56">
        <v>16</v>
      </c>
      <c r="M338" s="106">
        <f>19+69</f>
        <v>88</v>
      </c>
      <c r="N338" s="106">
        <f>24+458</f>
        <v>482</v>
      </c>
      <c r="O338" s="66" t="s">
        <v>2139</v>
      </c>
      <c r="P338" s="72" t="s">
        <v>2140</v>
      </c>
      <c r="Q338" s="159" t="s">
        <v>183</v>
      </c>
      <c r="R338" s="57" t="s">
        <v>184</v>
      </c>
      <c r="S338" s="90" t="s">
        <v>1224</v>
      </c>
      <c r="T338" s="40" t="s">
        <v>51</v>
      </c>
      <c r="U338" s="57" t="s">
        <v>2137</v>
      </c>
      <c r="V338" s="57" t="s">
        <v>2138</v>
      </c>
      <c r="W338" s="62"/>
      <c r="X338" s="41">
        <f t="shared" si="42"/>
        <v>8</v>
      </c>
      <c r="Y338" s="41" t="str">
        <f t="shared" ref="Y338:Y350" si="47">IF(L338&gt;2*H338,TRUE,"")</f>
        <v/>
      </c>
      <c r="Z338" s="63"/>
    </row>
    <row r="339" spans="1:26" ht="25.5" customHeight="1">
      <c r="A339" s="70" t="s">
        <v>2141</v>
      </c>
      <c r="B339" s="56" t="s">
        <v>2142</v>
      </c>
      <c r="C339" s="60" t="s">
        <v>2143</v>
      </c>
      <c r="D339" s="55"/>
      <c r="E339" s="106"/>
      <c r="F339" s="106"/>
      <c r="G339" s="56">
        <v>2</v>
      </c>
      <c r="H339" s="56">
        <v>2</v>
      </c>
      <c r="I339" s="56" t="s">
        <v>253</v>
      </c>
      <c r="J339" s="57" t="s">
        <v>2144</v>
      </c>
      <c r="K339" s="57" t="s">
        <v>2144</v>
      </c>
      <c r="L339" s="56">
        <v>0.5</v>
      </c>
      <c r="M339" s="56">
        <v>45</v>
      </c>
      <c r="N339" s="56">
        <v>1</v>
      </c>
      <c r="O339" s="66" t="s">
        <v>2145</v>
      </c>
      <c r="P339" s="59" t="s">
        <v>2146</v>
      </c>
      <c r="Q339" s="60" t="s">
        <v>183</v>
      </c>
      <c r="R339" s="57" t="s">
        <v>184</v>
      </c>
      <c r="S339" s="90" t="s">
        <v>2147</v>
      </c>
      <c r="T339" s="40" t="s">
        <v>51</v>
      </c>
      <c r="U339" s="57" t="s">
        <v>2144</v>
      </c>
      <c r="V339" s="57" t="s">
        <v>2144</v>
      </c>
      <c r="W339" s="62"/>
      <c r="X339" s="41">
        <f t="shared" si="42"/>
        <v>2</v>
      </c>
      <c r="Y339" s="41" t="str">
        <f t="shared" si="47"/>
        <v/>
      </c>
      <c r="Z339" s="63"/>
    </row>
    <row r="340" spans="1:26" ht="16.5" customHeight="1">
      <c r="A340" s="70" t="s">
        <v>2148</v>
      </c>
      <c r="B340" s="56" t="s">
        <v>2149</v>
      </c>
      <c r="C340" s="54"/>
      <c r="D340" s="55"/>
      <c r="E340" s="56">
        <v>1</v>
      </c>
      <c r="F340" s="106"/>
      <c r="G340" s="106"/>
      <c r="H340" s="56">
        <v>1</v>
      </c>
      <c r="I340" s="56" t="s">
        <v>59</v>
      </c>
      <c r="J340" s="57" t="s">
        <v>2150</v>
      </c>
      <c r="K340" s="57" t="s">
        <v>2151</v>
      </c>
      <c r="L340" s="56">
        <v>1</v>
      </c>
      <c r="M340" s="56">
        <v>844</v>
      </c>
      <c r="N340" s="56">
        <v>812</v>
      </c>
      <c r="O340" s="66" t="s">
        <v>2152</v>
      </c>
      <c r="P340" s="59" t="s">
        <v>2153</v>
      </c>
      <c r="Q340" s="60" t="s">
        <v>341</v>
      </c>
      <c r="R340" s="60" t="s">
        <v>1264</v>
      </c>
      <c r="S340" s="90" t="s">
        <v>1224</v>
      </c>
      <c r="T340" s="40" t="s">
        <v>51</v>
      </c>
      <c r="U340" s="62"/>
      <c r="V340" s="62"/>
      <c r="W340" s="62"/>
      <c r="X340" s="41">
        <f t="shared" si="42"/>
        <v>1</v>
      </c>
      <c r="Y340" s="41" t="str">
        <f t="shared" si="47"/>
        <v/>
      </c>
      <c r="Z340" s="63"/>
    </row>
    <row r="341" spans="1:26" ht="18" customHeight="1">
      <c r="A341" s="95" t="s">
        <v>2154</v>
      </c>
      <c r="B341" s="160" t="s">
        <v>2155</v>
      </c>
      <c r="C341" s="44" t="s">
        <v>1110</v>
      </c>
      <c r="D341" s="45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 t="s">
        <v>2156</v>
      </c>
      <c r="P341" s="50"/>
      <c r="Q341" s="44" t="s">
        <v>271</v>
      </c>
      <c r="R341" s="50"/>
      <c r="S341" s="98" t="s">
        <v>1224</v>
      </c>
      <c r="T341" s="161" t="s">
        <v>51</v>
      </c>
      <c r="U341" s="51"/>
      <c r="V341" s="51"/>
      <c r="W341" s="51"/>
      <c r="X341" s="41">
        <f t="shared" si="42"/>
        <v>0</v>
      </c>
      <c r="Y341" s="51" t="str">
        <f t="shared" si="47"/>
        <v/>
      </c>
      <c r="Z341" s="99"/>
    </row>
    <row r="342" spans="1:26" ht="17.25" customHeight="1">
      <c r="A342" s="70" t="s">
        <v>2157</v>
      </c>
      <c r="B342" s="56" t="s">
        <v>2158</v>
      </c>
      <c r="C342" s="60" t="s">
        <v>2159</v>
      </c>
      <c r="D342" s="55"/>
      <c r="E342" s="56">
        <v>3</v>
      </c>
      <c r="F342" s="106"/>
      <c r="G342" s="106"/>
      <c r="H342" s="56">
        <v>3</v>
      </c>
      <c r="I342" s="56" t="s">
        <v>1297</v>
      </c>
      <c r="J342" s="162" t="s">
        <v>2160</v>
      </c>
      <c r="K342" s="162" t="s">
        <v>2161</v>
      </c>
      <c r="L342" s="163">
        <v>2</v>
      </c>
      <c r="M342" s="106"/>
      <c r="N342" s="106"/>
      <c r="O342" s="58" t="s">
        <v>2162</v>
      </c>
      <c r="P342" s="59" t="s">
        <v>2163</v>
      </c>
      <c r="Q342" s="60" t="s">
        <v>271</v>
      </c>
      <c r="R342" s="60" t="s">
        <v>2164</v>
      </c>
      <c r="S342" s="57" t="s">
        <v>1224</v>
      </c>
      <c r="T342" s="40" t="s">
        <v>51</v>
      </c>
      <c r="U342" s="62"/>
      <c r="V342" s="62"/>
      <c r="W342" s="62"/>
      <c r="X342" s="41">
        <f t="shared" si="42"/>
        <v>3</v>
      </c>
      <c r="Y342" s="62" t="str">
        <f t="shared" si="47"/>
        <v/>
      </c>
      <c r="Z342" s="63"/>
    </row>
    <row r="343" spans="1:26" ht="16.5" customHeight="1">
      <c r="A343" s="70" t="s">
        <v>2165</v>
      </c>
      <c r="B343" s="56" t="s">
        <v>2166</v>
      </c>
      <c r="C343" s="60" t="s">
        <v>2167</v>
      </c>
      <c r="D343" s="55"/>
      <c r="E343" s="56">
        <v>3</v>
      </c>
      <c r="F343" s="106"/>
      <c r="G343" s="106"/>
      <c r="H343" s="56">
        <v>3</v>
      </c>
      <c r="I343" s="56" t="s">
        <v>1297</v>
      </c>
      <c r="J343" s="162" t="s">
        <v>2168</v>
      </c>
      <c r="K343" s="162" t="s">
        <v>2169</v>
      </c>
      <c r="L343" s="163">
        <v>2</v>
      </c>
      <c r="M343" s="106"/>
      <c r="N343" s="106"/>
      <c r="O343" s="58" t="s">
        <v>2170</v>
      </c>
      <c r="P343" s="59" t="s">
        <v>2163</v>
      </c>
      <c r="Q343" s="60" t="s">
        <v>271</v>
      </c>
      <c r="R343" s="60" t="s">
        <v>2164</v>
      </c>
      <c r="S343" s="57" t="s">
        <v>1224</v>
      </c>
      <c r="T343" s="40" t="s">
        <v>51</v>
      </c>
      <c r="U343" s="62"/>
      <c r="V343" s="62"/>
      <c r="W343" s="62"/>
      <c r="X343" s="41">
        <f t="shared" si="42"/>
        <v>3</v>
      </c>
      <c r="Y343" s="62" t="str">
        <f t="shared" si="47"/>
        <v/>
      </c>
      <c r="Z343" s="63"/>
    </row>
    <row r="344" spans="1:26" ht="16.5" customHeight="1">
      <c r="A344" s="70" t="s">
        <v>2171</v>
      </c>
      <c r="B344" s="56" t="s">
        <v>2172</v>
      </c>
      <c r="C344" s="54"/>
      <c r="D344" s="65" t="s">
        <v>2173</v>
      </c>
      <c r="E344" s="56">
        <v>2.5</v>
      </c>
      <c r="F344" s="106"/>
      <c r="G344" s="106"/>
      <c r="H344" s="56">
        <v>2.5</v>
      </c>
      <c r="I344" s="56" t="s">
        <v>1297</v>
      </c>
      <c r="J344" s="162" t="s">
        <v>2174</v>
      </c>
      <c r="K344" s="162" t="s">
        <v>2175</v>
      </c>
      <c r="L344" s="163">
        <v>2.3333333333333335</v>
      </c>
      <c r="M344" s="56">
        <v>972</v>
      </c>
      <c r="N344" s="56">
        <v>1</v>
      </c>
      <c r="O344" s="58" t="s">
        <v>2176</v>
      </c>
      <c r="P344" s="59" t="s">
        <v>2163</v>
      </c>
      <c r="Q344" s="60" t="s">
        <v>271</v>
      </c>
      <c r="R344" s="54"/>
      <c r="S344" s="57" t="s">
        <v>1224</v>
      </c>
      <c r="T344" s="40" t="s">
        <v>51</v>
      </c>
      <c r="U344" s="62"/>
      <c r="V344" s="62"/>
      <c r="W344" s="62"/>
      <c r="X344" s="41">
        <f t="shared" si="42"/>
        <v>2.5</v>
      </c>
      <c r="Y344" s="62" t="str">
        <f t="shared" si="47"/>
        <v/>
      </c>
      <c r="Z344" s="63"/>
    </row>
    <row r="345" spans="1:26" ht="16.5" customHeight="1">
      <c r="A345" s="70" t="s">
        <v>2177</v>
      </c>
      <c r="B345" s="56" t="s">
        <v>2178</v>
      </c>
      <c r="C345" s="54"/>
      <c r="D345" s="65"/>
      <c r="E345" s="56">
        <v>2</v>
      </c>
      <c r="F345" s="106"/>
      <c r="G345" s="106"/>
      <c r="H345" s="56">
        <v>2</v>
      </c>
      <c r="I345" s="56" t="s">
        <v>1297</v>
      </c>
      <c r="J345" s="162" t="s">
        <v>2179</v>
      </c>
      <c r="K345" s="162" t="s">
        <v>2180</v>
      </c>
      <c r="L345" s="163">
        <v>2.1666666666666665</v>
      </c>
      <c r="M345" s="63"/>
      <c r="N345" s="63"/>
      <c r="O345" s="58" t="s">
        <v>2181</v>
      </c>
      <c r="P345" s="100" t="s">
        <v>546</v>
      </c>
      <c r="Q345" s="60" t="s">
        <v>271</v>
      </c>
      <c r="R345" s="60" t="s">
        <v>2164</v>
      </c>
      <c r="S345" s="57" t="s">
        <v>1224</v>
      </c>
      <c r="T345" s="40" t="s">
        <v>51</v>
      </c>
      <c r="U345" s="62"/>
      <c r="V345" s="62"/>
      <c r="W345" s="62"/>
      <c r="X345" s="41">
        <f t="shared" si="42"/>
        <v>2</v>
      </c>
      <c r="Y345" s="62" t="str">
        <f t="shared" si="47"/>
        <v/>
      </c>
      <c r="Z345" s="63"/>
    </row>
    <row r="346" spans="1:26" ht="40.5" customHeight="1">
      <c r="A346" s="70" t="s">
        <v>2182</v>
      </c>
      <c r="B346" s="53" t="s">
        <v>2183</v>
      </c>
      <c r="C346" s="60" t="s">
        <v>2184</v>
      </c>
      <c r="D346" s="65" t="s">
        <v>2173</v>
      </c>
      <c r="E346" s="56">
        <v>8</v>
      </c>
      <c r="F346" s="106"/>
      <c r="G346" s="106"/>
      <c r="H346" s="56">
        <v>8</v>
      </c>
      <c r="I346" s="56" t="s">
        <v>1297</v>
      </c>
      <c r="J346" s="162" t="s">
        <v>2185</v>
      </c>
      <c r="K346" s="162" t="s">
        <v>2186</v>
      </c>
      <c r="L346" s="163">
        <v>5.75</v>
      </c>
      <c r="M346" s="56">
        <v>208</v>
      </c>
      <c r="N346" s="56">
        <v>15</v>
      </c>
      <c r="O346" s="58" t="s">
        <v>2187</v>
      </c>
      <c r="P346" s="59" t="s">
        <v>2188</v>
      </c>
      <c r="Q346" s="60" t="s">
        <v>271</v>
      </c>
      <c r="R346" s="54"/>
      <c r="S346" s="57" t="s">
        <v>1224</v>
      </c>
      <c r="T346" s="40" t="s">
        <v>51</v>
      </c>
      <c r="U346" s="62"/>
      <c r="V346" s="62"/>
      <c r="W346" s="62"/>
      <c r="X346" s="41">
        <f t="shared" si="42"/>
        <v>8</v>
      </c>
      <c r="Y346" s="62" t="str">
        <f t="shared" si="47"/>
        <v/>
      </c>
      <c r="Z346" s="63"/>
    </row>
    <row r="347" spans="1:26" ht="27" customHeight="1">
      <c r="A347" s="70" t="s">
        <v>2189</v>
      </c>
      <c r="B347" s="56" t="s">
        <v>2190</v>
      </c>
      <c r="C347" s="60" t="s">
        <v>2191</v>
      </c>
      <c r="D347" s="65" t="s">
        <v>2192</v>
      </c>
      <c r="E347" s="56">
        <v>8</v>
      </c>
      <c r="F347" s="106"/>
      <c r="G347" s="106"/>
      <c r="H347" s="56">
        <v>8</v>
      </c>
      <c r="I347" s="56" t="s">
        <v>1297</v>
      </c>
      <c r="J347" s="162" t="s">
        <v>2193</v>
      </c>
      <c r="K347" s="162" t="s">
        <v>2194</v>
      </c>
      <c r="L347" s="163">
        <v>0</v>
      </c>
      <c r="M347" s="106"/>
      <c r="N347" s="106"/>
      <c r="O347" s="58" t="s">
        <v>2195</v>
      </c>
      <c r="P347" s="59" t="s">
        <v>2196</v>
      </c>
      <c r="Q347" s="60" t="s">
        <v>271</v>
      </c>
      <c r="R347" s="60" t="s">
        <v>2197</v>
      </c>
      <c r="S347" s="57" t="s">
        <v>1224</v>
      </c>
      <c r="T347" s="40" t="s">
        <v>51</v>
      </c>
      <c r="U347" s="63"/>
      <c r="V347" s="63"/>
      <c r="W347" s="63"/>
      <c r="X347" s="41">
        <f t="shared" si="42"/>
        <v>8</v>
      </c>
      <c r="Y347" s="62" t="str">
        <f t="shared" si="47"/>
        <v/>
      </c>
      <c r="Z347" s="63"/>
    </row>
    <row r="348" spans="1:26" ht="30" customHeight="1">
      <c r="A348" s="70" t="s">
        <v>2198</v>
      </c>
      <c r="B348" s="53" t="s">
        <v>2199</v>
      </c>
      <c r="C348" s="60" t="s">
        <v>2200</v>
      </c>
      <c r="D348" s="65" t="s">
        <v>2201</v>
      </c>
      <c r="E348" s="56">
        <v>6</v>
      </c>
      <c r="F348" s="106"/>
      <c r="G348" s="106"/>
      <c r="H348" s="56">
        <v>6</v>
      </c>
      <c r="I348" s="56" t="s">
        <v>1297</v>
      </c>
      <c r="J348" s="162" t="s">
        <v>2202</v>
      </c>
      <c r="K348" s="162" t="s">
        <v>2203</v>
      </c>
      <c r="L348" s="163">
        <v>5.666666666666667</v>
      </c>
      <c r="M348" s="56">
        <v>165</v>
      </c>
      <c r="N348" s="56">
        <v>171</v>
      </c>
      <c r="O348" s="58" t="s">
        <v>2204</v>
      </c>
      <c r="P348" s="59" t="s">
        <v>2196</v>
      </c>
      <c r="Q348" s="60" t="s">
        <v>271</v>
      </c>
      <c r="R348" s="54"/>
      <c r="S348" s="57" t="s">
        <v>1224</v>
      </c>
      <c r="T348" s="40" t="s">
        <v>51</v>
      </c>
      <c r="U348" s="63"/>
      <c r="V348" s="63"/>
      <c r="W348" s="63"/>
      <c r="X348" s="41">
        <f t="shared" si="42"/>
        <v>6</v>
      </c>
      <c r="Y348" s="62" t="str">
        <f t="shared" si="47"/>
        <v/>
      </c>
      <c r="Z348" s="63"/>
    </row>
    <row r="349" spans="1:26" ht="17.25" customHeight="1">
      <c r="A349" s="95" t="s">
        <v>2205</v>
      </c>
      <c r="B349" s="160" t="s">
        <v>2206</v>
      </c>
      <c r="C349" s="103" t="s">
        <v>2207</v>
      </c>
      <c r="D349" s="45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9" t="s">
        <v>2208</v>
      </c>
      <c r="P349" s="50"/>
      <c r="Q349" s="50"/>
      <c r="R349" s="50"/>
      <c r="S349" s="98" t="s">
        <v>1224</v>
      </c>
      <c r="T349" s="98">
        <v>1</v>
      </c>
      <c r="U349" s="99"/>
      <c r="V349" s="99"/>
      <c r="W349" s="99"/>
      <c r="X349" s="41">
        <f t="shared" si="42"/>
        <v>0</v>
      </c>
      <c r="Y349" s="51" t="str">
        <f t="shared" si="47"/>
        <v/>
      </c>
      <c r="Z349" s="99"/>
    </row>
    <row r="350" spans="1:26" ht="17.25" customHeight="1">
      <c r="A350" s="70" t="s">
        <v>2209</v>
      </c>
      <c r="B350" s="56" t="s">
        <v>2210</v>
      </c>
      <c r="C350" s="72" t="s">
        <v>2211</v>
      </c>
      <c r="D350" s="65"/>
      <c r="E350" s="56">
        <v>2</v>
      </c>
      <c r="F350" s="56">
        <v>2</v>
      </c>
      <c r="G350" s="106"/>
      <c r="H350" s="56">
        <v>2</v>
      </c>
      <c r="I350" s="56" t="s">
        <v>253</v>
      </c>
      <c r="J350" s="100" t="s">
        <v>2212</v>
      </c>
      <c r="K350" s="100" t="s">
        <v>2213</v>
      </c>
      <c r="L350" s="56">
        <v>2.5</v>
      </c>
      <c r="M350" s="56">
        <v>63</v>
      </c>
      <c r="N350" s="56">
        <v>0</v>
      </c>
      <c r="O350" s="58" t="s">
        <v>2214</v>
      </c>
      <c r="P350" s="59" t="s">
        <v>2215</v>
      </c>
      <c r="Q350" s="68" t="s">
        <v>271</v>
      </c>
      <c r="R350" s="54"/>
      <c r="S350" s="57" t="s">
        <v>1224</v>
      </c>
      <c r="T350" s="98">
        <v>1</v>
      </c>
      <c r="U350" s="63"/>
      <c r="V350" s="63"/>
      <c r="W350" s="63"/>
      <c r="X350" s="41">
        <f t="shared" si="42"/>
        <v>2</v>
      </c>
      <c r="Y350" s="62" t="str">
        <f t="shared" si="47"/>
        <v/>
      </c>
      <c r="Z350" s="63"/>
    </row>
    <row r="351" spans="1:26" ht="24.75" customHeight="1">
      <c r="A351" s="70" t="s">
        <v>2216</v>
      </c>
      <c r="B351" s="56" t="s">
        <v>2217</v>
      </c>
      <c r="C351" s="73" t="s">
        <v>2218</v>
      </c>
      <c r="D351" s="65"/>
      <c r="E351" s="56">
        <v>3.5</v>
      </c>
      <c r="F351" s="56">
        <v>4</v>
      </c>
      <c r="G351" s="106"/>
      <c r="H351" s="56">
        <v>3.5</v>
      </c>
      <c r="I351" s="56" t="s">
        <v>253</v>
      </c>
      <c r="J351" s="100" t="s">
        <v>2219</v>
      </c>
      <c r="K351" s="100" t="s">
        <v>2220</v>
      </c>
      <c r="L351" s="56">
        <v>4.5</v>
      </c>
      <c r="M351" s="56">
        <v>69</v>
      </c>
      <c r="N351" s="56">
        <v>1</v>
      </c>
      <c r="O351" s="58" t="s">
        <v>2221</v>
      </c>
      <c r="P351" s="59" t="s">
        <v>2222</v>
      </c>
      <c r="Q351" s="68" t="s">
        <v>271</v>
      </c>
      <c r="R351" s="54"/>
      <c r="S351" s="57" t="s">
        <v>1224</v>
      </c>
      <c r="T351" s="98">
        <v>1</v>
      </c>
      <c r="U351" s="63"/>
      <c r="V351" s="63"/>
      <c r="W351" s="63"/>
      <c r="X351" s="41">
        <f t="shared" si="42"/>
        <v>3.5</v>
      </c>
      <c r="Y351" s="62"/>
      <c r="Z351" s="63"/>
    </row>
    <row r="352" spans="1:26" ht="17.25" customHeight="1">
      <c r="A352" s="70" t="s">
        <v>2223</v>
      </c>
      <c r="B352" s="56" t="s">
        <v>2224</v>
      </c>
      <c r="C352" s="54"/>
      <c r="D352" s="65" t="s">
        <v>2225</v>
      </c>
      <c r="E352" s="56">
        <v>10</v>
      </c>
      <c r="F352" s="56">
        <v>10</v>
      </c>
      <c r="G352" s="106"/>
      <c r="H352" s="56">
        <v>10</v>
      </c>
      <c r="I352" s="56" t="s">
        <v>253</v>
      </c>
      <c r="J352" s="100" t="s">
        <v>2226</v>
      </c>
      <c r="K352" s="100" t="s">
        <v>2227</v>
      </c>
      <c r="L352" s="56">
        <v>9.75</v>
      </c>
      <c r="M352" s="56">
        <v>91</v>
      </c>
      <c r="N352" s="56">
        <v>0</v>
      </c>
      <c r="O352" s="58" t="s">
        <v>2228</v>
      </c>
      <c r="P352" s="59" t="s">
        <v>2229</v>
      </c>
      <c r="Q352" s="68" t="s">
        <v>271</v>
      </c>
      <c r="R352" s="54"/>
      <c r="S352" s="57" t="s">
        <v>1224</v>
      </c>
      <c r="T352" s="57">
        <v>1</v>
      </c>
      <c r="U352" s="63"/>
      <c r="V352" s="63"/>
      <c r="W352" s="63"/>
      <c r="X352" s="41">
        <f t="shared" si="42"/>
        <v>10</v>
      </c>
      <c r="Y352" s="62" t="str">
        <f t="shared" ref="Y352:Y414" si="48">IF(L352&gt;2*H352,TRUE,"")</f>
        <v/>
      </c>
      <c r="Z352" s="63"/>
    </row>
    <row r="353" spans="1:26" ht="28.5" customHeight="1">
      <c r="A353" s="70" t="s">
        <v>2230</v>
      </c>
      <c r="B353" s="164" t="s">
        <v>2231</v>
      </c>
      <c r="C353" s="60" t="s">
        <v>2232</v>
      </c>
      <c r="D353" s="65" t="s">
        <v>2154</v>
      </c>
      <c r="E353" s="56">
        <v>5</v>
      </c>
      <c r="F353" s="56">
        <v>5</v>
      </c>
      <c r="G353" s="106"/>
      <c r="H353" s="56">
        <v>5</v>
      </c>
      <c r="I353" s="56" t="s">
        <v>253</v>
      </c>
      <c r="J353" s="100" t="s">
        <v>2233</v>
      </c>
      <c r="K353" s="100" t="s">
        <v>2234</v>
      </c>
      <c r="L353" s="56">
        <v>5.3</v>
      </c>
      <c r="M353" s="56">
        <v>64</v>
      </c>
      <c r="N353" s="56">
        <v>0</v>
      </c>
      <c r="O353" s="58" t="s">
        <v>2235</v>
      </c>
      <c r="P353" s="59" t="s">
        <v>2236</v>
      </c>
      <c r="Q353" s="68" t="s">
        <v>271</v>
      </c>
      <c r="R353" s="54"/>
      <c r="S353" s="57" t="s">
        <v>1224</v>
      </c>
      <c r="T353" s="57">
        <v>1</v>
      </c>
      <c r="U353" s="63"/>
      <c r="V353" s="63"/>
      <c r="W353" s="63"/>
      <c r="X353" s="41">
        <f t="shared" si="42"/>
        <v>5</v>
      </c>
      <c r="Y353" s="62" t="str">
        <f t="shared" si="48"/>
        <v/>
      </c>
      <c r="Z353" s="63"/>
    </row>
    <row r="354" spans="1:26" ht="15" customHeight="1">
      <c r="A354" s="70" t="s">
        <v>2237</v>
      </c>
      <c r="B354" s="56" t="s">
        <v>2238</v>
      </c>
      <c r="C354" s="60" t="s">
        <v>2239</v>
      </c>
      <c r="D354" s="65" t="s">
        <v>2230</v>
      </c>
      <c r="E354" s="56">
        <v>3.5</v>
      </c>
      <c r="F354" s="56">
        <v>4</v>
      </c>
      <c r="G354" s="106"/>
      <c r="H354" s="56">
        <v>3.5</v>
      </c>
      <c r="I354" s="56" t="s">
        <v>253</v>
      </c>
      <c r="J354" s="100" t="s">
        <v>2240</v>
      </c>
      <c r="K354" s="100" t="s">
        <v>2241</v>
      </c>
      <c r="L354" s="56">
        <v>4</v>
      </c>
      <c r="M354" s="56">
        <v>59</v>
      </c>
      <c r="N354" s="56">
        <v>4</v>
      </c>
      <c r="O354" s="58" t="s">
        <v>2242</v>
      </c>
      <c r="P354" s="59" t="s">
        <v>2243</v>
      </c>
      <c r="Q354" s="68" t="s">
        <v>271</v>
      </c>
      <c r="R354" s="54"/>
      <c r="S354" s="57" t="s">
        <v>1224</v>
      </c>
      <c r="T354" s="57">
        <v>1</v>
      </c>
      <c r="U354" s="63"/>
      <c r="V354" s="63"/>
      <c r="W354" s="63"/>
      <c r="X354" s="41">
        <f t="shared" si="42"/>
        <v>3.5</v>
      </c>
      <c r="Y354" s="62" t="str">
        <f t="shared" si="48"/>
        <v/>
      </c>
      <c r="Z354" s="63"/>
    </row>
    <row r="355" spans="1:26" ht="18" customHeight="1">
      <c r="A355" s="70" t="s">
        <v>2244</v>
      </c>
      <c r="B355" s="56" t="s">
        <v>2245</v>
      </c>
      <c r="C355" s="60" t="s">
        <v>2246</v>
      </c>
      <c r="D355" s="65" t="s">
        <v>2230</v>
      </c>
      <c r="E355" s="56">
        <v>4</v>
      </c>
      <c r="F355" s="56">
        <v>4</v>
      </c>
      <c r="G355" s="106"/>
      <c r="H355" s="56">
        <v>4</v>
      </c>
      <c r="I355" s="56" t="s">
        <v>253</v>
      </c>
      <c r="J355" s="100" t="s">
        <v>2247</v>
      </c>
      <c r="K355" s="100" t="s">
        <v>2248</v>
      </c>
      <c r="L355" s="56">
        <v>4</v>
      </c>
      <c r="M355" s="56">
        <v>50</v>
      </c>
      <c r="N355" s="56">
        <v>5</v>
      </c>
      <c r="O355" s="58" t="s">
        <v>2249</v>
      </c>
      <c r="P355" s="59" t="s">
        <v>2250</v>
      </c>
      <c r="Q355" s="68" t="s">
        <v>271</v>
      </c>
      <c r="R355" s="54"/>
      <c r="S355" s="57" t="s">
        <v>1224</v>
      </c>
      <c r="T355" s="57">
        <v>1</v>
      </c>
      <c r="U355" s="63"/>
      <c r="V355" s="63"/>
      <c r="W355" s="63"/>
      <c r="X355" s="41">
        <f t="shared" si="42"/>
        <v>4</v>
      </c>
      <c r="Y355" s="62" t="str">
        <f t="shared" si="48"/>
        <v/>
      </c>
      <c r="Z355" s="63"/>
    </row>
    <row r="356" spans="1:26" ht="16.5" customHeight="1">
      <c r="A356" s="70" t="s">
        <v>2251</v>
      </c>
      <c r="B356" s="56" t="s">
        <v>2252</v>
      </c>
      <c r="C356" s="60" t="s">
        <v>2253</v>
      </c>
      <c r="D356" s="65" t="s">
        <v>2230</v>
      </c>
      <c r="E356" s="56">
        <v>2</v>
      </c>
      <c r="F356" s="56">
        <v>2</v>
      </c>
      <c r="G356" s="106"/>
      <c r="H356" s="56">
        <v>2</v>
      </c>
      <c r="I356" s="56" t="s">
        <v>253</v>
      </c>
      <c r="J356" s="100" t="s">
        <v>2254</v>
      </c>
      <c r="K356" s="100" t="s">
        <v>2255</v>
      </c>
      <c r="L356" s="56">
        <v>2</v>
      </c>
      <c r="M356" s="106"/>
      <c r="N356" s="106"/>
      <c r="O356" s="58" t="s">
        <v>2256</v>
      </c>
      <c r="P356" s="60" t="s">
        <v>546</v>
      </c>
      <c r="Q356" s="68" t="s">
        <v>271</v>
      </c>
      <c r="R356" s="54"/>
      <c r="S356" s="57" t="s">
        <v>1224</v>
      </c>
      <c r="T356" s="57">
        <v>1</v>
      </c>
      <c r="U356" s="63"/>
      <c r="V356" s="63"/>
      <c r="W356" s="63"/>
      <c r="X356" s="41">
        <f t="shared" si="42"/>
        <v>2</v>
      </c>
      <c r="Y356" s="62" t="str">
        <f t="shared" si="48"/>
        <v/>
      </c>
      <c r="Z356" s="63"/>
    </row>
    <row r="357" spans="1:26" ht="15.75" customHeight="1">
      <c r="A357" s="70" t="s">
        <v>2257</v>
      </c>
      <c r="B357" s="56" t="s">
        <v>2258</v>
      </c>
      <c r="C357" s="60" t="s">
        <v>2259</v>
      </c>
      <c r="D357" s="65" t="s">
        <v>2230</v>
      </c>
      <c r="E357" s="56">
        <v>3.5</v>
      </c>
      <c r="F357" s="56">
        <v>4</v>
      </c>
      <c r="G357" s="106"/>
      <c r="H357" s="56">
        <v>3.5</v>
      </c>
      <c r="I357" s="56" t="s">
        <v>253</v>
      </c>
      <c r="J357" s="100" t="s">
        <v>2260</v>
      </c>
      <c r="K357" s="100" t="s">
        <v>2261</v>
      </c>
      <c r="L357" s="56">
        <v>4</v>
      </c>
      <c r="M357" s="56">
        <v>134</v>
      </c>
      <c r="N357" s="56">
        <v>73</v>
      </c>
      <c r="O357" s="58" t="s">
        <v>2262</v>
      </c>
      <c r="P357" s="59" t="s">
        <v>2263</v>
      </c>
      <c r="Q357" s="68" t="s">
        <v>271</v>
      </c>
      <c r="R357" s="54"/>
      <c r="S357" s="57" t="s">
        <v>1224</v>
      </c>
      <c r="T357" s="57">
        <v>1</v>
      </c>
      <c r="U357" s="63"/>
      <c r="V357" s="63"/>
      <c r="W357" s="63"/>
      <c r="X357" s="41">
        <f t="shared" si="42"/>
        <v>3.5</v>
      </c>
      <c r="Y357" s="62" t="str">
        <f t="shared" si="48"/>
        <v/>
      </c>
      <c r="Z357" s="63"/>
    </row>
    <row r="358" spans="1:26" ht="18.75" customHeight="1">
      <c r="A358" s="70" t="s">
        <v>2264</v>
      </c>
      <c r="B358" s="56" t="s">
        <v>2265</v>
      </c>
      <c r="C358" s="54"/>
      <c r="D358" s="55"/>
      <c r="E358" s="56">
        <v>2</v>
      </c>
      <c r="F358" s="56">
        <v>2</v>
      </c>
      <c r="G358" s="106"/>
      <c r="H358" s="56">
        <v>2</v>
      </c>
      <c r="I358" s="56" t="s">
        <v>253</v>
      </c>
      <c r="J358" s="123" t="s">
        <v>2266</v>
      </c>
      <c r="K358" s="123" t="s">
        <v>2267</v>
      </c>
      <c r="L358" s="56">
        <v>1.25</v>
      </c>
      <c r="M358" s="56">
        <v>6</v>
      </c>
      <c r="N358" s="56">
        <v>0</v>
      </c>
      <c r="O358" s="58" t="s">
        <v>2268</v>
      </c>
      <c r="P358" s="59" t="s">
        <v>2269</v>
      </c>
      <c r="Q358" s="68" t="s">
        <v>279</v>
      </c>
      <c r="R358" s="54"/>
      <c r="S358" s="57" t="s">
        <v>1224</v>
      </c>
      <c r="T358" s="57">
        <v>1</v>
      </c>
      <c r="U358" s="63"/>
      <c r="V358" s="63"/>
      <c r="W358" s="63"/>
      <c r="X358" s="62">
        <f t="shared" si="42"/>
        <v>2</v>
      </c>
      <c r="Y358" s="62" t="str">
        <f t="shared" si="48"/>
        <v/>
      </c>
      <c r="Z358" s="63"/>
    </row>
    <row r="359" spans="1:26" ht="27" customHeight="1">
      <c r="A359" s="70" t="s">
        <v>2270</v>
      </c>
      <c r="B359" s="56" t="s">
        <v>2271</v>
      </c>
      <c r="C359" s="60" t="s">
        <v>2272</v>
      </c>
      <c r="D359" s="65" t="s">
        <v>2273</v>
      </c>
      <c r="E359" s="56">
        <v>4</v>
      </c>
      <c r="F359" s="56">
        <v>4</v>
      </c>
      <c r="G359" s="106"/>
      <c r="H359" s="56">
        <v>4</v>
      </c>
      <c r="I359" s="56" t="s">
        <v>253</v>
      </c>
      <c r="J359" s="123" t="s">
        <v>2274</v>
      </c>
      <c r="K359" s="123" t="s">
        <v>2275</v>
      </c>
      <c r="L359" s="56">
        <v>4.5</v>
      </c>
      <c r="M359" s="56">
        <v>42</v>
      </c>
      <c r="N359" s="56">
        <v>4</v>
      </c>
      <c r="O359" s="58" t="s">
        <v>2276</v>
      </c>
      <c r="P359" s="59" t="s">
        <v>2277</v>
      </c>
      <c r="Q359" s="68" t="s">
        <v>279</v>
      </c>
      <c r="R359" s="54"/>
      <c r="S359" s="57" t="s">
        <v>1224</v>
      </c>
      <c r="T359" s="57">
        <v>1</v>
      </c>
      <c r="U359" s="63"/>
      <c r="V359" s="63"/>
      <c r="W359" s="63"/>
      <c r="X359" s="62">
        <f t="shared" si="42"/>
        <v>4</v>
      </c>
      <c r="Y359" s="62" t="str">
        <f t="shared" si="48"/>
        <v/>
      </c>
      <c r="Z359" s="63"/>
    </row>
    <row r="360" spans="1:26" ht="15.75" customHeight="1">
      <c r="A360" s="95" t="s">
        <v>2278</v>
      </c>
      <c r="B360" s="160" t="s">
        <v>2279</v>
      </c>
      <c r="C360" s="50"/>
      <c r="D360" s="45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165" t="s">
        <v>2280</v>
      </c>
      <c r="P360" s="50"/>
      <c r="Q360" s="50"/>
      <c r="R360" s="50"/>
      <c r="S360" s="57" t="s">
        <v>1224</v>
      </c>
      <c r="T360" s="57">
        <v>1</v>
      </c>
      <c r="U360" s="99"/>
      <c r="V360" s="99"/>
      <c r="W360" s="99"/>
      <c r="X360" s="51">
        <f t="shared" si="42"/>
        <v>0</v>
      </c>
      <c r="Y360" s="51" t="str">
        <f t="shared" si="48"/>
        <v/>
      </c>
      <c r="Z360" s="99"/>
    </row>
    <row r="361" spans="1:26" ht="15.75" customHeight="1">
      <c r="A361" s="86" t="s">
        <v>2281</v>
      </c>
      <c r="B361" s="89" t="s">
        <v>2282</v>
      </c>
      <c r="C361" s="92" t="s">
        <v>2283</v>
      </c>
      <c r="D361" s="166"/>
      <c r="E361" s="89">
        <v>2.5</v>
      </c>
      <c r="F361" s="167"/>
      <c r="G361" s="167"/>
      <c r="H361" s="89">
        <v>2.5</v>
      </c>
      <c r="I361" s="167"/>
      <c r="J361" s="167"/>
      <c r="K361" s="167"/>
      <c r="L361" s="167"/>
      <c r="M361" s="167"/>
      <c r="N361" s="167"/>
      <c r="O361" s="165" t="s">
        <v>2284</v>
      </c>
      <c r="P361" s="168"/>
      <c r="Q361" s="168"/>
      <c r="R361" s="168"/>
      <c r="S361" s="57" t="s">
        <v>1224</v>
      </c>
      <c r="T361" s="57">
        <v>1</v>
      </c>
      <c r="U361" s="93"/>
      <c r="V361" s="93"/>
      <c r="W361" s="93"/>
      <c r="X361" s="41">
        <f t="shared" si="42"/>
        <v>0</v>
      </c>
      <c r="Y361" s="41" t="str">
        <f t="shared" si="48"/>
        <v/>
      </c>
      <c r="Z361" s="93"/>
    </row>
    <row r="362" spans="1:26" ht="15" customHeight="1">
      <c r="A362" s="86" t="s">
        <v>2285</v>
      </c>
      <c r="B362" s="89" t="s">
        <v>2286</v>
      </c>
      <c r="C362" s="92" t="s">
        <v>2287</v>
      </c>
      <c r="D362" s="166"/>
      <c r="E362" s="89">
        <v>2.5</v>
      </c>
      <c r="F362" s="167"/>
      <c r="G362" s="167"/>
      <c r="H362" s="89">
        <v>2.5</v>
      </c>
      <c r="I362" s="167"/>
      <c r="J362" s="167"/>
      <c r="K362" s="167"/>
      <c r="L362" s="167"/>
      <c r="M362" s="167"/>
      <c r="N362" s="167"/>
      <c r="O362" s="165" t="s">
        <v>2288</v>
      </c>
      <c r="P362" s="168"/>
      <c r="Q362" s="168"/>
      <c r="R362" s="168"/>
      <c r="S362" s="57" t="s">
        <v>1224</v>
      </c>
      <c r="T362" s="57">
        <v>1</v>
      </c>
      <c r="U362" s="93"/>
      <c r="V362" s="93"/>
      <c r="W362" s="93"/>
      <c r="X362" s="41">
        <f t="shared" si="42"/>
        <v>0</v>
      </c>
      <c r="Y362" s="41" t="str">
        <f t="shared" si="48"/>
        <v/>
      </c>
      <c r="Z362" s="93"/>
    </row>
    <row r="363" spans="1:26" ht="39" customHeight="1">
      <c r="A363" s="86" t="s">
        <v>2289</v>
      </c>
      <c r="B363" s="89" t="s">
        <v>2290</v>
      </c>
      <c r="C363" s="88" t="s">
        <v>2291</v>
      </c>
      <c r="D363" s="166"/>
      <c r="E363" s="89">
        <v>12</v>
      </c>
      <c r="F363" s="167"/>
      <c r="G363" s="167"/>
      <c r="H363" s="89">
        <v>12</v>
      </c>
      <c r="I363" s="167"/>
      <c r="J363" s="167"/>
      <c r="K363" s="167"/>
      <c r="L363" s="167"/>
      <c r="M363" s="167"/>
      <c r="N363" s="167"/>
      <c r="O363" s="165" t="s">
        <v>2292</v>
      </c>
      <c r="P363" s="168"/>
      <c r="Q363" s="168"/>
      <c r="R363" s="168"/>
      <c r="S363" s="57" t="s">
        <v>1224</v>
      </c>
      <c r="T363" s="57">
        <v>1</v>
      </c>
      <c r="U363" s="93"/>
      <c r="V363" s="93"/>
      <c r="W363" s="93"/>
      <c r="X363" s="41">
        <f t="shared" si="42"/>
        <v>0</v>
      </c>
      <c r="Y363" s="41" t="str">
        <f t="shared" si="48"/>
        <v/>
      </c>
      <c r="Z363" s="93"/>
    </row>
    <row r="364" spans="1:26" ht="31.5" customHeight="1">
      <c r="A364" s="86" t="s">
        <v>2293</v>
      </c>
      <c r="B364" s="89" t="s">
        <v>2294</v>
      </c>
      <c r="C364" s="92" t="s">
        <v>2295</v>
      </c>
      <c r="D364" s="133" t="s">
        <v>2296</v>
      </c>
      <c r="E364" s="89">
        <v>18</v>
      </c>
      <c r="F364" s="169"/>
      <c r="G364" s="169"/>
      <c r="H364" s="89">
        <v>18</v>
      </c>
      <c r="I364" s="169"/>
      <c r="J364" s="169"/>
      <c r="K364" s="169"/>
      <c r="L364" s="169"/>
      <c r="M364" s="169"/>
      <c r="N364" s="169"/>
      <c r="O364" s="170" t="s">
        <v>2297</v>
      </c>
      <c r="P364" s="171"/>
      <c r="Q364" s="171"/>
      <c r="R364" s="171"/>
      <c r="S364" s="57" t="s">
        <v>1224</v>
      </c>
      <c r="T364" s="57">
        <v>1</v>
      </c>
      <c r="U364" s="25"/>
      <c r="V364" s="25"/>
      <c r="W364" s="25"/>
      <c r="X364" s="41">
        <f t="shared" si="42"/>
        <v>0</v>
      </c>
      <c r="Y364" s="41" t="str">
        <f t="shared" si="48"/>
        <v/>
      </c>
      <c r="Z364" s="25"/>
    </row>
    <row r="365" spans="1:26" ht="19.5" customHeight="1">
      <c r="A365" s="86" t="s">
        <v>2298</v>
      </c>
      <c r="B365" s="89" t="s">
        <v>2299</v>
      </c>
      <c r="C365" s="168"/>
      <c r="D365" s="133" t="s">
        <v>2293</v>
      </c>
      <c r="E365" s="89">
        <v>4</v>
      </c>
      <c r="F365" s="169"/>
      <c r="G365" s="169"/>
      <c r="H365" s="89">
        <v>4</v>
      </c>
      <c r="I365" s="169"/>
      <c r="J365" s="169"/>
      <c r="K365" s="169"/>
      <c r="L365" s="169"/>
      <c r="M365" s="169"/>
      <c r="N365" s="169"/>
      <c r="O365" s="170" t="s">
        <v>2300</v>
      </c>
      <c r="P365" s="171"/>
      <c r="Q365" s="171"/>
      <c r="R365" s="171"/>
      <c r="S365" s="57" t="s">
        <v>1224</v>
      </c>
      <c r="T365" s="57">
        <v>1</v>
      </c>
      <c r="U365" s="25"/>
      <c r="V365" s="25"/>
      <c r="W365" s="25"/>
      <c r="X365" s="41">
        <f t="shared" si="42"/>
        <v>0</v>
      </c>
      <c r="Y365" s="41" t="str">
        <f t="shared" si="48"/>
        <v/>
      </c>
      <c r="Z365" s="25"/>
    </row>
    <row r="366" spans="1:26" ht="12.75" customHeight="1">
      <c r="A366" s="172"/>
      <c r="B366" s="169"/>
      <c r="C366" s="171"/>
      <c r="D366" s="173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25"/>
      <c r="P366" s="171"/>
      <c r="Q366" s="171"/>
      <c r="R366" s="171"/>
      <c r="S366" s="25"/>
      <c r="T366" s="25"/>
      <c r="U366" s="25"/>
      <c r="V366" s="25"/>
      <c r="W366" s="25"/>
      <c r="X366" s="41">
        <f t="shared" si="42"/>
        <v>0</v>
      </c>
      <c r="Y366" s="41" t="str">
        <f t="shared" si="48"/>
        <v/>
      </c>
      <c r="Z366" s="25"/>
    </row>
    <row r="367" spans="1:26" ht="12.75" customHeight="1">
      <c r="A367" s="172"/>
      <c r="B367" s="169"/>
      <c r="C367" s="171"/>
      <c r="D367" s="173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25"/>
      <c r="P367" s="171"/>
      <c r="Q367" s="171"/>
      <c r="R367" s="171"/>
      <c r="S367" s="25"/>
      <c r="T367" s="25"/>
      <c r="U367" s="25"/>
      <c r="V367" s="25"/>
      <c r="W367" s="25"/>
      <c r="X367" s="41">
        <f t="shared" si="42"/>
        <v>0</v>
      </c>
      <c r="Y367" s="41" t="str">
        <f t="shared" si="48"/>
        <v/>
      </c>
      <c r="Z367" s="25"/>
    </row>
    <row r="368" spans="1:26" ht="12.75" customHeight="1">
      <c r="A368" s="172"/>
      <c r="B368" s="169"/>
      <c r="C368" s="171"/>
      <c r="D368" s="173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25"/>
      <c r="P368" s="171"/>
      <c r="Q368" s="171"/>
      <c r="R368" s="171"/>
      <c r="S368" s="25"/>
      <c r="T368" s="25"/>
      <c r="U368" s="25"/>
      <c r="V368" s="25"/>
      <c r="W368" s="25"/>
      <c r="X368" s="41">
        <f t="shared" si="42"/>
        <v>0</v>
      </c>
      <c r="Y368" s="41" t="str">
        <f t="shared" si="48"/>
        <v/>
      </c>
      <c r="Z368" s="25"/>
    </row>
    <row r="369" spans="1:26" ht="12.75" customHeight="1">
      <c r="A369" s="172"/>
      <c r="B369" s="169"/>
      <c r="C369" s="171"/>
      <c r="D369" s="173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25"/>
      <c r="P369" s="171"/>
      <c r="Q369" s="171"/>
      <c r="R369" s="171"/>
      <c r="S369" s="25"/>
      <c r="T369" s="25"/>
      <c r="U369" s="25"/>
      <c r="V369" s="25"/>
      <c r="W369" s="25"/>
      <c r="X369" s="41">
        <f t="shared" si="42"/>
        <v>0</v>
      </c>
      <c r="Y369" s="41" t="str">
        <f t="shared" si="48"/>
        <v/>
      </c>
      <c r="Z369" s="25"/>
    </row>
    <row r="370" spans="1:26" ht="12.75" customHeight="1">
      <c r="A370" s="172"/>
      <c r="B370" s="169"/>
      <c r="C370" s="171"/>
      <c r="D370" s="173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25"/>
      <c r="P370" s="171"/>
      <c r="Q370" s="171"/>
      <c r="R370" s="171"/>
      <c r="S370" s="25"/>
      <c r="T370" s="25"/>
      <c r="U370" s="25"/>
      <c r="V370" s="25"/>
      <c r="W370" s="25"/>
      <c r="X370" s="41">
        <f t="shared" si="42"/>
        <v>0</v>
      </c>
      <c r="Y370" s="41" t="str">
        <f t="shared" si="48"/>
        <v/>
      </c>
      <c r="Z370" s="25"/>
    </row>
    <row r="371" spans="1:26" ht="12.75" customHeight="1">
      <c r="A371" s="172"/>
      <c r="B371" s="169"/>
      <c r="C371" s="171"/>
      <c r="D371" s="173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25"/>
      <c r="P371" s="171"/>
      <c r="Q371" s="171"/>
      <c r="R371" s="171"/>
      <c r="S371" s="25"/>
      <c r="T371" s="25"/>
      <c r="U371" s="25"/>
      <c r="V371" s="25"/>
      <c r="W371" s="25"/>
      <c r="X371" s="41">
        <f t="shared" si="42"/>
        <v>0</v>
      </c>
      <c r="Y371" s="41" t="str">
        <f t="shared" si="48"/>
        <v/>
      </c>
      <c r="Z371" s="25"/>
    </row>
    <row r="372" spans="1:26" ht="12.75" customHeight="1">
      <c r="A372" s="172"/>
      <c r="B372" s="169"/>
      <c r="C372" s="171"/>
      <c r="D372" s="173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25"/>
      <c r="P372" s="171"/>
      <c r="Q372" s="171"/>
      <c r="R372" s="171"/>
      <c r="S372" s="25"/>
      <c r="T372" s="25"/>
      <c r="U372" s="25"/>
      <c r="V372" s="25"/>
      <c r="W372" s="25"/>
      <c r="X372" s="41">
        <f t="shared" si="42"/>
        <v>0</v>
      </c>
      <c r="Y372" s="41" t="str">
        <f t="shared" si="48"/>
        <v/>
      </c>
      <c r="Z372" s="25"/>
    </row>
    <row r="373" spans="1:26" ht="12.75" customHeight="1">
      <c r="A373" s="172"/>
      <c r="B373" s="169"/>
      <c r="C373" s="171"/>
      <c r="D373" s="173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25"/>
      <c r="P373" s="171"/>
      <c r="Q373" s="171"/>
      <c r="R373" s="171"/>
      <c r="S373" s="25"/>
      <c r="T373" s="25"/>
      <c r="U373" s="25"/>
      <c r="V373" s="25"/>
      <c r="W373" s="25"/>
      <c r="X373" s="41">
        <f t="shared" si="42"/>
        <v>0</v>
      </c>
      <c r="Y373" s="41" t="str">
        <f t="shared" si="48"/>
        <v/>
      </c>
      <c r="Z373" s="25"/>
    </row>
    <row r="374" spans="1:26" ht="12.75" customHeight="1">
      <c r="A374" s="172"/>
      <c r="B374" s="169"/>
      <c r="C374" s="171"/>
      <c r="D374" s="173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25"/>
      <c r="P374" s="171"/>
      <c r="Q374" s="171"/>
      <c r="R374" s="171"/>
      <c r="S374" s="25"/>
      <c r="T374" s="25"/>
      <c r="U374" s="25"/>
      <c r="V374" s="25"/>
      <c r="W374" s="25"/>
      <c r="X374" s="41">
        <f t="shared" si="42"/>
        <v>0</v>
      </c>
      <c r="Y374" s="41" t="str">
        <f t="shared" si="48"/>
        <v/>
      </c>
      <c r="Z374" s="25"/>
    </row>
    <row r="375" spans="1:26" ht="12.75" customHeight="1">
      <c r="A375" s="172"/>
      <c r="B375" s="169"/>
      <c r="C375" s="171"/>
      <c r="D375" s="173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25"/>
      <c r="P375" s="171"/>
      <c r="Q375" s="171"/>
      <c r="R375" s="171"/>
      <c r="S375" s="25"/>
      <c r="T375" s="25"/>
      <c r="U375" s="25"/>
      <c r="V375" s="25"/>
      <c r="W375" s="25"/>
      <c r="X375" s="41">
        <f t="shared" si="42"/>
        <v>0</v>
      </c>
      <c r="Y375" s="41" t="str">
        <f t="shared" si="48"/>
        <v/>
      </c>
      <c r="Z375" s="25"/>
    </row>
    <row r="376" spans="1:26" ht="12.75" customHeight="1">
      <c r="A376" s="172"/>
      <c r="B376" s="169"/>
      <c r="C376" s="171"/>
      <c r="D376" s="173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25"/>
      <c r="P376" s="171"/>
      <c r="Q376" s="171"/>
      <c r="R376" s="171"/>
      <c r="S376" s="25"/>
      <c r="T376" s="25"/>
      <c r="U376" s="25"/>
      <c r="V376" s="25"/>
      <c r="W376" s="25"/>
      <c r="X376" s="41">
        <f t="shared" si="42"/>
        <v>0</v>
      </c>
      <c r="Y376" s="41" t="str">
        <f t="shared" si="48"/>
        <v/>
      </c>
      <c r="Z376" s="25"/>
    </row>
    <row r="377" spans="1:26" ht="12.75" customHeight="1">
      <c r="A377" s="172"/>
      <c r="B377" s="169"/>
      <c r="C377" s="171"/>
      <c r="D377" s="173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25"/>
      <c r="P377" s="171"/>
      <c r="Q377" s="171"/>
      <c r="R377" s="171"/>
      <c r="S377" s="25"/>
      <c r="T377" s="25"/>
      <c r="U377" s="25"/>
      <c r="V377" s="25"/>
      <c r="W377" s="25"/>
      <c r="X377" s="41">
        <f t="shared" si="42"/>
        <v>0</v>
      </c>
      <c r="Y377" s="41" t="str">
        <f t="shared" si="48"/>
        <v/>
      </c>
      <c r="Z377" s="25"/>
    </row>
    <row r="378" spans="1:26" ht="12.75" customHeight="1">
      <c r="A378" s="172"/>
      <c r="B378" s="169"/>
      <c r="C378" s="171"/>
      <c r="D378" s="173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25"/>
      <c r="P378" s="171"/>
      <c r="Q378" s="171"/>
      <c r="R378" s="171"/>
      <c r="S378" s="25"/>
      <c r="T378" s="25"/>
      <c r="U378" s="25"/>
      <c r="V378" s="25"/>
      <c r="W378" s="25"/>
      <c r="X378" s="41">
        <f t="shared" si="42"/>
        <v>0</v>
      </c>
      <c r="Y378" s="41" t="str">
        <f t="shared" si="48"/>
        <v/>
      </c>
      <c r="Z378" s="25"/>
    </row>
    <row r="379" spans="1:26" ht="12.75" customHeight="1">
      <c r="A379" s="172"/>
      <c r="B379" s="169"/>
      <c r="C379" s="171"/>
      <c r="D379" s="173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25"/>
      <c r="P379" s="171"/>
      <c r="Q379" s="171"/>
      <c r="R379" s="171"/>
      <c r="S379" s="25"/>
      <c r="T379" s="25"/>
      <c r="U379" s="25"/>
      <c r="V379" s="25"/>
      <c r="W379" s="25"/>
      <c r="X379" s="41">
        <f t="shared" si="42"/>
        <v>0</v>
      </c>
      <c r="Y379" s="41" t="str">
        <f t="shared" si="48"/>
        <v/>
      </c>
      <c r="Z379" s="25"/>
    </row>
    <row r="380" spans="1:26" ht="12.75" customHeight="1">
      <c r="A380" s="172"/>
      <c r="B380" s="169"/>
      <c r="C380" s="171"/>
      <c r="D380" s="173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25"/>
      <c r="P380" s="171"/>
      <c r="Q380" s="171"/>
      <c r="R380" s="171"/>
      <c r="S380" s="25"/>
      <c r="T380" s="25"/>
      <c r="U380" s="25"/>
      <c r="V380" s="25"/>
      <c r="W380" s="25"/>
      <c r="X380" s="41">
        <f t="shared" si="42"/>
        <v>0</v>
      </c>
      <c r="Y380" s="41" t="str">
        <f t="shared" si="48"/>
        <v/>
      </c>
      <c r="Z380" s="25"/>
    </row>
    <row r="381" spans="1:26" ht="12.75" customHeight="1">
      <c r="A381" s="172"/>
      <c r="B381" s="169"/>
      <c r="C381" s="171"/>
      <c r="D381" s="173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25"/>
      <c r="P381" s="171"/>
      <c r="Q381" s="171"/>
      <c r="R381" s="171"/>
      <c r="S381" s="25"/>
      <c r="T381" s="25"/>
      <c r="U381" s="25"/>
      <c r="V381" s="25"/>
      <c r="W381" s="25"/>
      <c r="X381" s="41">
        <f t="shared" si="42"/>
        <v>0</v>
      </c>
      <c r="Y381" s="41" t="str">
        <f t="shared" si="48"/>
        <v/>
      </c>
      <c r="Z381" s="25"/>
    </row>
    <row r="382" spans="1:26" ht="12.75" customHeight="1">
      <c r="A382" s="172"/>
      <c r="B382" s="169"/>
      <c r="C382" s="171"/>
      <c r="D382" s="173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25"/>
      <c r="P382" s="171"/>
      <c r="Q382" s="171"/>
      <c r="R382" s="171"/>
      <c r="S382" s="25"/>
      <c r="T382" s="25"/>
      <c r="U382" s="25"/>
      <c r="V382" s="25"/>
      <c r="W382" s="25"/>
      <c r="X382" s="41">
        <f t="shared" si="42"/>
        <v>0</v>
      </c>
      <c r="Y382" s="41" t="str">
        <f t="shared" si="48"/>
        <v/>
      </c>
      <c r="Z382" s="25"/>
    </row>
    <row r="383" spans="1:26" ht="12.75" customHeight="1">
      <c r="A383" s="172"/>
      <c r="B383" s="169"/>
      <c r="C383" s="171"/>
      <c r="D383" s="173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25"/>
      <c r="P383" s="171"/>
      <c r="Q383" s="171"/>
      <c r="R383" s="171"/>
      <c r="S383" s="25"/>
      <c r="T383" s="25"/>
      <c r="U383" s="25"/>
      <c r="V383" s="25"/>
      <c r="W383" s="25"/>
      <c r="X383" s="41">
        <f t="shared" si="42"/>
        <v>0</v>
      </c>
      <c r="Y383" s="41" t="str">
        <f t="shared" si="48"/>
        <v/>
      </c>
      <c r="Z383" s="25"/>
    </row>
    <row r="384" spans="1:26" ht="12.75" customHeight="1">
      <c r="A384" s="172"/>
      <c r="B384" s="169"/>
      <c r="C384" s="171"/>
      <c r="D384" s="173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25"/>
      <c r="P384" s="171"/>
      <c r="Q384" s="171"/>
      <c r="R384" s="171"/>
      <c r="S384" s="25"/>
      <c r="T384" s="25"/>
      <c r="U384" s="25"/>
      <c r="V384" s="25"/>
      <c r="W384" s="25"/>
      <c r="X384" s="41">
        <f t="shared" si="42"/>
        <v>0</v>
      </c>
      <c r="Y384" s="41" t="str">
        <f t="shared" si="48"/>
        <v/>
      </c>
      <c r="Z384" s="25"/>
    </row>
    <row r="385" spans="1:26" ht="12.75" customHeight="1">
      <c r="A385" s="172"/>
      <c r="B385" s="169"/>
      <c r="C385" s="171"/>
      <c r="D385" s="173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25"/>
      <c r="P385" s="171"/>
      <c r="Q385" s="171"/>
      <c r="R385" s="171"/>
      <c r="S385" s="25"/>
      <c r="T385" s="25"/>
      <c r="U385" s="25"/>
      <c r="V385" s="25"/>
      <c r="W385" s="25"/>
      <c r="X385" s="41">
        <f t="shared" si="42"/>
        <v>0</v>
      </c>
      <c r="Y385" s="41" t="str">
        <f t="shared" si="48"/>
        <v/>
      </c>
      <c r="Z385" s="25"/>
    </row>
    <row r="386" spans="1:26" ht="12.75" customHeight="1">
      <c r="A386" s="172"/>
      <c r="B386" s="169"/>
      <c r="C386" s="171"/>
      <c r="D386" s="173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25"/>
      <c r="P386" s="171"/>
      <c r="Q386" s="171"/>
      <c r="R386" s="171"/>
      <c r="S386" s="25"/>
      <c r="T386" s="25"/>
      <c r="U386" s="25"/>
      <c r="V386" s="25"/>
      <c r="W386" s="25"/>
      <c r="X386" s="41">
        <f t="shared" si="42"/>
        <v>0</v>
      </c>
      <c r="Y386" s="41" t="str">
        <f t="shared" si="48"/>
        <v/>
      </c>
      <c r="Z386" s="25"/>
    </row>
    <row r="387" spans="1:26" ht="12.75" customHeight="1">
      <c r="A387" s="172"/>
      <c r="B387" s="169"/>
      <c r="C387" s="171"/>
      <c r="D387" s="173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25"/>
      <c r="P387" s="171"/>
      <c r="Q387" s="171"/>
      <c r="R387" s="171"/>
      <c r="S387" s="25"/>
      <c r="T387" s="25"/>
      <c r="U387" s="25"/>
      <c r="V387" s="25"/>
      <c r="W387" s="25"/>
      <c r="X387" s="41">
        <f t="shared" si="42"/>
        <v>0</v>
      </c>
      <c r="Y387" s="41" t="str">
        <f t="shared" si="48"/>
        <v/>
      </c>
      <c r="Z387" s="25"/>
    </row>
    <row r="388" spans="1:26" ht="12.75" customHeight="1">
      <c r="A388" s="172"/>
      <c r="B388" s="169"/>
      <c r="C388" s="171"/>
      <c r="D388" s="173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25"/>
      <c r="P388" s="171"/>
      <c r="Q388" s="171"/>
      <c r="R388" s="171"/>
      <c r="S388" s="25"/>
      <c r="T388" s="25"/>
      <c r="U388" s="25"/>
      <c r="V388" s="25"/>
      <c r="W388" s="25"/>
      <c r="X388" s="41">
        <f t="shared" si="42"/>
        <v>0</v>
      </c>
      <c r="Y388" s="41" t="str">
        <f t="shared" si="48"/>
        <v/>
      </c>
      <c r="Z388" s="25"/>
    </row>
    <row r="389" spans="1:26" ht="12.75" customHeight="1">
      <c r="A389" s="172"/>
      <c r="B389" s="169"/>
      <c r="C389" s="171"/>
      <c r="D389" s="173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25"/>
      <c r="P389" s="171"/>
      <c r="Q389" s="171"/>
      <c r="R389" s="171"/>
      <c r="S389" s="25"/>
      <c r="T389" s="25"/>
      <c r="U389" s="25"/>
      <c r="V389" s="25"/>
      <c r="W389" s="25"/>
      <c r="X389" s="41">
        <f t="shared" si="42"/>
        <v>0</v>
      </c>
      <c r="Y389" s="41" t="str">
        <f t="shared" si="48"/>
        <v/>
      </c>
      <c r="Z389" s="25"/>
    </row>
    <row r="390" spans="1:26" ht="12.75" customHeight="1">
      <c r="A390" s="172"/>
      <c r="B390" s="169"/>
      <c r="C390" s="171"/>
      <c r="D390" s="173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25"/>
      <c r="P390" s="171"/>
      <c r="Q390" s="171"/>
      <c r="R390" s="171"/>
      <c r="S390" s="25"/>
      <c r="T390" s="25"/>
      <c r="U390" s="25"/>
      <c r="V390" s="25"/>
      <c r="W390" s="25"/>
      <c r="X390" s="41">
        <f t="shared" si="42"/>
        <v>0</v>
      </c>
      <c r="Y390" s="41" t="str">
        <f t="shared" si="48"/>
        <v/>
      </c>
      <c r="Z390" s="25"/>
    </row>
    <row r="391" spans="1:26" ht="12.75" customHeight="1">
      <c r="A391" s="172"/>
      <c r="B391" s="169"/>
      <c r="C391" s="171"/>
      <c r="D391" s="173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25"/>
      <c r="P391" s="171"/>
      <c r="Q391" s="171"/>
      <c r="R391" s="171"/>
      <c r="S391" s="25"/>
      <c r="T391" s="25"/>
      <c r="U391" s="25"/>
      <c r="V391" s="25"/>
      <c r="W391" s="25"/>
      <c r="X391" s="41">
        <f t="shared" si="42"/>
        <v>0</v>
      </c>
      <c r="Y391" s="41" t="str">
        <f t="shared" si="48"/>
        <v/>
      </c>
      <c r="Z391" s="25"/>
    </row>
    <row r="392" spans="1:26" ht="12.75" customHeight="1">
      <c r="A392" s="172"/>
      <c r="B392" s="169"/>
      <c r="C392" s="171"/>
      <c r="D392" s="173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25"/>
      <c r="P392" s="171"/>
      <c r="Q392" s="171"/>
      <c r="R392" s="171"/>
      <c r="S392" s="25"/>
      <c r="T392" s="25"/>
      <c r="U392" s="25"/>
      <c r="V392" s="25"/>
      <c r="W392" s="25"/>
      <c r="X392" s="41">
        <f t="shared" si="42"/>
        <v>0</v>
      </c>
      <c r="Y392" s="41" t="str">
        <f t="shared" si="48"/>
        <v/>
      </c>
      <c r="Z392" s="25"/>
    </row>
    <row r="393" spans="1:26" ht="12.75" customHeight="1">
      <c r="A393" s="172"/>
      <c r="B393" s="169"/>
      <c r="C393" s="171"/>
      <c r="D393" s="173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25"/>
      <c r="P393" s="171"/>
      <c r="Q393" s="171"/>
      <c r="R393" s="171"/>
      <c r="S393" s="25"/>
      <c r="T393" s="25"/>
      <c r="U393" s="25"/>
      <c r="V393" s="25"/>
      <c r="W393" s="25"/>
      <c r="X393" s="41">
        <f t="shared" si="42"/>
        <v>0</v>
      </c>
      <c r="Y393" s="41" t="str">
        <f t="shared" si="48"/>
        <v/>
      </c>
      <c r="Z393" s="25"/>
    </row>
    <row r="394" spans="1:26" ht="12.75" customHeight="1">
      <c r="A394" s="172"/>
      <c r="B394" s="169"/>
      <c r="C394" s="171"/>
      <c r="D394" s="173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25"/>
      <c r="P394" s="171"/>
      <c r="Q394" s="171"/>
      <c r="R394" s="171"/>
      <c r="S394" s="25"/>
      <c r="T394" s="25"/>
      <c r="U394" s="25"/>
      <c r="V394" s="25"/>
      <c r="W394" s="25"/>
      <c r="X394" s="41">
        <f t="shared" si="42"/>
        <v>0</v>
      </c>
      <c r="Y394" s="41" t="str">
        <f t="shared" si="48"/>
        <v/>
      </c>
      <c r="Z394" s="25"/>
    </row>
    <row r="395" spans="1:26" ht="12.75" customHeight="1">
      <c r="A395" s="172"/>
      <c r="B395" s="169"/>
      <c r="C395" s="171"/>
      <c r="D395" s="173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25"/>
      <c r="P395" s="171"/>
      <c r="Q395" s="171"/>
      <c r="R395" s="171"/>
      <c r="S395" s="25"/>
      <c r="T395" s="25"/>
      <c r="U395" s="25"/>
      <c r="V395" s="25"/>
      <c r="W395" s="25"/>
      <c r="X395" s="41">
        <f t="shared" si="42"/>
        <v>0</v>
      </c>
      <c r="Y395" s="41" t="str">
        <f t="shared" si="48"/>
        <v/>
      </c>
      <c r="Z395" s="25"/>
    </row>
    <row r="396" spans="1:26" ht="12.75" customHeight="1">
      <c r="A396" s="172"/>
      <c r="B396" s="169"/>
      <c r="C396" s="171"/>
      <c r="D396" s="173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25"/>
      <c r="P396" s="171"/>
      <c r="Q396" s="171"/>
      <c r="R396" s="171"/>
      <c r="S396" s="25"/>
      <c r="T396" s="25"/>
      <c r="U396" s="25"/>
      <c r="V396" s="25"/>
      <c r="W396" s="25"/>
      <c r="X396" s="41">
        <f t="shared" si="42"/>
        <v>0</v>
      </c>
      <c r="Y396" s="41" t="str">
        <f t="shared" si="48"/>
        <v/>
      </c>
      <c r="Z396" s="25"/>
    </row>
    <row r="397" spans="1:26" ht="12.75" customHeight="1">
      <c r="A397" s="172"/>
      <c r="B397" s="169"/>
      <c r="C397" s="171"/>
      <c r="D397" s="173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25"/>
      <c r="P397" s="171"/>
      <c r="Q397" s="171"/>
      <c r="R397" s="171"/>
      <c r="S397" s="25"/>
      <c r="T397" s="25"/>
      <c r="U397" s="25"/>
      <c r="V397" s="25"/>
      <c r="W397" s="25"/>
      <c r="X397" s="41">
        <f t="shared" si="42"/>
        <v>0</v>
      </c>
      <c r="Y397" s="41" t="str">
        <f t="shared" si="48"/>
        <v/>
      </c>
      <c r="Z397" s="25"/>
    </row>
    <row r="398" spans="1:26" ht="12.75" customHeight="1">
      <c r="A398" s="172"/>
      <c r="B398" s="169"/>
      <c r="C398" s="171"/>
      <c r="D398" s="173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25"/>
      <c r="P398" s="171"/>
      <c r="Q398" s="171"/>
      <c r="R398" s="171"/>
      <c r="S398" s="25"/>
      <c r="T398" s="25"/>
      <c r="U398" s="25"/>
      <c r="V398" s="25"/>
      <c r="W398" s="25"/>
      <c r="X398" s="41">
        <f t="shared" si="42"/>
        <v>0</v>
      </c>
      <c r="Y398" s="41" t="str">
        <f t="shared" si="48"/>
        <v/>
      </c>
      <c r="Z398" s="25"/>
    </row>
    <row r="399" spans="1:26" ht="12.75" customHeight="1">
      <c r="A399" s="172"/>
      <c r="B399" s="169"/>
      <c r="C399" s="171"/>
      <c r="D399" s="173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25"/>
      <c r="P399" s="171"/>
      <c r="Q399" s="171"/>
      <c r="R399" s="171"/>
      <c r="S399" s="25"/>
      <c r="T399" s="25"/>
      <c r="U399" s="25"/>
      <c r="V399" s="25"/>
      <c r="W399" s="25"/>
      <c r="X399" s="41">
        <f t="shared" si="42"/>
        <v>0</v>
      </c>
      <c r="Y399" s="41" t="str">
        <f t="shared" si="48"/>
        <v/>
      </c>
      <c r="Z399" s="25"/>
    </row>
    <row r="400" spans="1:26" ht="12.75" customHeight="1">
      <c r="A400" s="172"/>
      <c r="B400" s="169"/>
      <c r="C400" s="171"/>
      <c r="D400" s="173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25"/>
      <c r="P400" s="171"/>
      <c r="Q400" s="171"/>
      <c r="R400" s="171"/>
      <c r="S400" s="25"/>
      <c r="T400" s="25"/>
      <c r="U400" s="25"/>
      <c r="V400" s="25"/>
      <c r="W400" s="25"/>
      <c r="X400" s="41">
        <f t="shared" si="42"/>
        <v>0</v>
      </c>
      <c r="Y400" s="41" t="str">
        <f t="shared" si="48"/>
        <v/>
      </c>
      <c r="Z400" s="25"/>
    </row>
    <row r="401" spans="1:26" ht="12.75" customHeight="1">
      <c r="A401" s="172"/>
      <c r="B401" s="169"/>
      <c r="C401" s="171"/>
      <c r="D401" s="173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25"/>
      <c r="P401" s="171"/>
      <c r="Q401" s="171"/>
      <c r="R401" s="171"/>
      <c r="S401" s="25"/>
      <c r="T401" s="25"/>
      <c r="U401" s="25"/>
      <c r="V401" s="25"/>
      <c r="W401" s="25"/>
      <c r="X401" s="41">
        <f t="shared" si="42"/>
        <v>0</v>
      </c>
      <c r="Y401" s="41" t="str">
        <f t="shared" si="48"/>
        <v/>
      </c>
      <c r="Z401" s="25"/>
    </row>
    <row r="402" spans="1:26" ht="12.75" customHeight="1">
      <c r="A402" s="172"/>
      <c r="B402" s="169"/>
      <c r="C402" s="171"/>
      <c r="D402" s="173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25"/>
      <c r="P402" s="171"/>
      <c r="Q402" s="171"/>
      <c r="R402" s="171"/>
      <c r="S402" s="25"/>
      <c r="T402" s="25"/>
      <c r="U402" s="25"/>
      <c r="V402" s="25"/>
      <c r="W402" s="25"/>
      <c r="X402" s="41">
        <f t="shared" si="42"/>
        <v>0</v>
      </c>
      <c r="Y402" s="41" t="str">
        <f t="shared" si="48"/>
        <v/>
      </c>
      <c r="Z402" s="25"/>
    </row>
    <row r="403" spans="1:26" ht="12.75" customHeight="1">
      <c r="A403" s="172"/>
      <c r="B403" s="169"/>
      <c r="C403" s="171"/>
      <c r="D403" s="173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25"/>
      <c r="P403" s="171"/>
      <c r="Q403" s="171"/>
      <c r="R403" s="171"/>
      <c r="S403" s="25"/>
      <c r="T403" s="25"/>
      <c r="U403" s="25"/>
      <c r="V403" s="25"/>
      <c r="W403" s="25"/>
      <c r="X403" s="41">
        <f t="shared" si="42"/>
        <v>0</v>
      </c>
      <c r="Y403" s="41" t="str">
        <f t="shared" si="48"/>
        <v/>
      </c>
      <c r="Z403" s="25"/>
    </row>
    <row r="404" spans="1:26" ht="12.75" customHeight="1">
      <c r="A404" s="172"/>
      <c r="B404" s="169"/>
      <c r="C404" s="171"/>
      <c r="D404" s="173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25"/>
      <c r="P404" s="171"/>
      <c r="Q404" s="171"/>
      <c r="R404" s="171"/>
      <c r="S404" s="25"/>
      <c r="T404" s="25"/>
      <c r="U404" s="25"/>
      <c r="V404" s="25"/>
      <c r="W404" s="25"/>
      <c r="X404" s="41">
        <f t="shared" si="42"/>
        <v>0</v>
      </c>
      <c r="Y404" s="41" t="str">
        <f t="shared" si="48"/>
        <v/>
      </c>
      <c r="Z404" s="25"/>
    </row>
    <row r="405" spans="1:26" ht="12.75" customHeight="1">
      <c r="A405" s="172"/>
      <c r="B405" s="169"/>
      <c r="C405" s="171"/>
      <c r="D405" s="173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25"/>
      <c r="P405" s="171"/>
      <c r="Q405" s="171"/>
      <c r="R405" s="171"/>
      <c r="S405" s="25"/>
      <c r="T405" s="25"/>
      <c r="U405" s="25"/>
      <c r="V405" s="25"/>
      <c r="W405" s="25"/>
      <c r="X405" s="41">
        <f t="shared" si="42"/>
        <v>0</v>
      </c>
      <c r="Y405" s="41" t="str">
        <f t="shared" si="48"/>
        <v/>
      </c>
      <c r="Z405" s="25"/>
    </row>
    <row r="406" spans="1:26" ht="12.75" customHeight="1">
      <c r="A406" s="172"/>
      <c r="B406" s="169"/>
      <c r="C406" s="171"/>
      <c r="D406" s="173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25"/>
      <c r="P406" s="171"/>
      <c r="Q406" s="171"/>
      <c r="R406" s="171"/>
      <c r="S406" s="25"/>
      <c r="T406" s="25"/>
      <c r="U406" s="25"/>
      <c r="V406" s="25"/>
      <c r="W406" s="25"/>
      <c r="X406" s="41">
        <f t="shared" si="42"/>
        <v>0</v>
      </c>
      <c r="Y406" s="41" t="str">
        <f t="shared" si="48"/>
        <v/>
      </c>
      <c r="Z406" s="25"/>
    </row>
    <row r="407" spans="1:26" ht="12.75" customHeight="1">
      <c r="A407" s="172"/>
      <c r="B407" s="169"/>
      <c r="C407" s="171"/>
      <c r="D407" s="173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25"/>
      <c r="P407" s="171"/>
      <c r="Q407" s="171"/>
      <c r="R407" s="171"/>
      <c r="S407" s="25"/>
      <c r="T407" s="25"/>
      <c r="U407" s="25"/>
      <c r="V407" s="25"/>
      <c r="W407" s="25"/>
      <c r="X407" s="41">
        <f t="shared" si="42"/>
        <v>0</v>
      </c>
      <c r="Y407" s="41" t="str">
        <f t="shared" si="48"/>
        <v/>
      </c>
      <c r="Z407" s="25"/>
    </row>
    <row r="408" spans="1:26" ht="12.75" customHeight="1">
      <c r="A408" s="172"/>
      <c r="B408" s="169"/>
      <c r="C408" s="171"/>
      <c r="D408" s="173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25"/>
      <c r="P408" s="171"/>
      <c r="Q408" s="171"/>
      <c r="R408" s="171"/>
      <c r="S408" s="25"/>
      <c r="T408" s="25"/>
      <c r="U408" s="25"/>
      <c r="V408" s="25"/>
      <c r="W408" s="25"/>
      <c r="X408" s="41">
        <f t="shared" si="42"/>
        <v>0</v>
      </c>
      <c r="Y408" s="41" t="str">
        <f t="shared" si="48"/>
        <v/>
      </c>
      <c r="Z408" s="25"/>
    </row>
    <row r="409" spans="1:26" ht="12.75" customHeight="1">
      <c r="A409" s="172"/>
      <c r="B409" s="169"/>
      <c r="C409" s="171"/>
      <c r="D409" s="173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25"/>
      <c r="P409" s="171"/>
      <c r="Q409" s="171"/>
      <c r="R409" s="171"/>
      <c r="S409" s="25"/>
      <c r="T409" s="25"/>
      <c r="U409" s="25"/>
      <c r="V409" s="25"/>
      <c r="W409" s="25"/>
      <c r="X409" s="41">
        <f t="shared" si="42"/>
        <v>0</v>
      </c>
      <c r="Y409" s="41" t="str">
        <f t="shared" si="48"/>
        <v/>
      </c>
      <c r="Z409" s="25"/>
    </row>
    <row r="410" spans="1:26" ht="12.75" customHeight="1">
      <c r="A410" s="172"/>
      <c r="B410" s="169"/>
      <c r="C410" s="171"/>
      <c r="D410" s="173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25"/>
      <c r="P410" s="171"/>
      <c r="Q410" s="171"/>
      <c r="R410" s="171"/>
      <c r="S410" s="25"/>
      <c r="T410" s="25"/>
      <c r="U410" s="25"/>
      <c r="V410" s="25"/>
      <c r="W410" s="25"/>
      <c r="X410" s="41">
        <f t="shared" si="42"/>
        <v>0</v>
      </c>
      <c r="Y410" s="41" t="str">
        <f t="shared" si="48"/>
        <v/>
      </c>
      <c r="Z410" s="25"/>
    </row>
    <row r="411" spans="1:26" ht="12.75" customHeight="1">
      <c r="A411" s="172"/>
      <c r="B411" s="169"/>
      <c r="C411" s="171"/>
      <c r="D411" s="173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25"/>
      <c r="P411" s="171"/>
      <c r="Q411" s="171"/>
      <c r="R411" s="171"/>
      <c r="S411" s="25"/>
      <c r="T411" s="25"/>
      <c r="U411" s="25"/>
      <c r="V411" s="25"/>
      <c r="W411" s="25"/>
      <c r="X411" s="41">
        <f t="shared" si="42"/>
        <v>0</v>
      </c>
      <c r="Y411" s="41" t="str">
        <f t="shared" si="48"/>
        <v/>
      </c>
      <c r="Z411" s="25"/>
    </row>
    <row r="412" spans="1:26" ht="12.75" customHeight="1">
      <c r="A412" s="172"/>
      <c r="B412" s="169"/>
      <c r="C412" s="171"/>
      <c r="D412" s="173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25"/>
      <c r="P412" s="171"/>
      <c r="Q412" s="171"/>
      <c r="R412" s="171"/>
      <c r="S412" s="25"/>
      <c r="T412" s="25"/>
      <c r="U412" s="25"/>
      <c r="V412" s="25"/>
      <c r="W412" s="25"/>
      <c r="X412" s="41">
        <f t="shared" si="42"/>
        <v>0</v>
      </c>
      <c r="Y412" s="41" t="str">
        <f t="shared" si="48"/>
        <v/>
      </c>
      <c r="Z412" s="25"/>
    </row>
    <row r="413" spans="1:26" ht="12.75" customHeight="1">
      <c r="A413" s="172"/>
      <c r="B413" s="169"/>
      <c r="C413" s="171"/>
      <c r="D413" s="173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25"/>
      <c r="P413" s="171"/>
      <c r="Q413" s="171"/>
      <c r="R413" s="171"/>
      <c r="S413" s="25"/>
      <c r="T413" s="25"/>
      <c r="U413" s="25"/>
      <c r="V413" s="25"/>
      <c r="W413" s="25"/>
      <c r="X413" s="41">
        <f t="shared" si="42"/>
        <v>0</v>
      </c>
      <c r="Y413" s="41" t="str">
        <f t="shared" si="48"/>
        <v/>
      </c>
      <c r="Z413" s="25"/>
    </row>
    <row r="414" spans="1:26" ht="12.75" customHeight="1">
      <c r="A414" s="172"/>
      <c r="B414" s="169"/>
      <c r="C414" s="171"/>
      <c r="D414" s="173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25"/>
      <c r="P414" s="171"/>
      <c r="Q414" s="171"/>
      <c r="R414" s="171"/>
      <c r="S414" s="25"/>
      <c r="T414" s="25"/>
      <c r="U414" s="25"/>
      <c r="V414" s="25"/>
      <c r="W414" s="25"/>
      <c r="X414" s="41">
        <f t="shared" si="42"/>
        <v>0</v>
      </c>
      <c r="Y414" s="41" t="str">
        <f t="shared" si="48"/>
        <v/>
      </c>
      <c r="Z414" s="25"/>
    </row>
    <row r="415" spans="1:26" ht="12.75" customHeight="1">
      <c r="A415" s="172"/>
      <c r="B415" s="169"/>
      <c r="C415" s="171"/>
      <c r="D415" s="173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25"/>
      <c r="P415" s="171"/>
      <c r="Q415" s="171"/>
      <c r="R415" s="171"/>
      <c r="S415" s="25"/>
      <c r="T415" s="25"/>
      <c r="U415" s="25"/>
      <c r="V415" s="25"/>
      <c r="W415" s="25"/>
      <c r="X415" s="41">
        <f t="shared" si="42"/>
        <v>0</v>
      </c>
      <c r="Y415" s="25"/>
      <c r="Z415" s="25"/>
    </row>
    <row r="416" spans="1:26" ht="12.75" customHeight="1">
      <c r="A416" s="172"/>
      <c r="B416" s="169"/>
      <c r="C416" s="171"/>
      <c r="D416" s="173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25"/>
      <c r="P416" s="171"/>
      <c r="Q416" s="171"/>
      <c r="R416" s="171"/>
      <c r="S416" s="25"/>
      <c r="T416" s="25"/>
      <c r="U416" s="25"/>
      <c r="V416" s="25"/>
      <c r="W416" s="25"/>
      <c r="X416" s="41">
        <f t="shared" si="42"/>
        <v>0</v>
      </c>
      <c r="Y416" s="25"/>
      <c r="Z416" s="25"/>
    </row>
    <row r="417" spans="1:26" ht="12.75" customHeight="1">
      <c r="A417" s="172"/>
      <c r="B417" s="169"/>
      <c r="C417" s="171"/>
      <c r="D417" s="173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25"/>
      <c r="P417" s="171"/>
      <c r="Q417" s="171"/>
      <c r="R417" s="171"/>
      <c r="S417" s="25"/>
      <c r="T417" s="25"/>
      <c r="U417" s="25"/>
      <c r="V417" s="25"/>
      <c r="W417" s="25"/>
      <c r="X417" s="41">
        <f t="shared" si="42"/>
        <v>0</v>
      </c>
      <c r="Y417" s="25"/>
      <c r="Z417" s="25"/>
    </row>
    <row r="418" spans="1:26" ht="12.75" customHeight="1">
      <c r="A418" s="172"/>
      <c r="B418" s="169"/>
      <c r="C418" s="171"/>
      <c r="D418" s="173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25"/>
      <c r="P418" s="171"/>
      <c r="Q418" s="171"/>
      <c r="R418" s="171"/>
      <c r="S418" s="25"/>
      <c r="T418" s="25"/>
      <c r="U418" s="25"/>
      <c r="V418" s="25"/>
      <c r="W418" s="25"/>
      <c r="X418" s="41">
        <f t="shared" si="42"/>
        <v>0</v>
      </c>
      <c r="Y418" s="25"/>
      <c r="Z418" s="25"/>
    </row>
    <row r="419" spans="1:26" ht="12.75" customHeight="1">
      <c r="A419" s="172"/>
      <c r="B419" s="169"/>
      <c r="C419" s="171"/>
      <c r="D419" s="173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25"/>
      <c r="P419" s="171"/>
      <c r="Q419" s="171"/>
      <c r="R419" s="171"/>
      <c r="S419" s="25"/>
      <c r="T419" s="25"/>
      <c r="U419" s="25"/>
      <c r="V419" s="25"/>
      <c r="W419" s="25"/>
      <c r="X419" s="41">
        <f t="shared" si="42"/>
        <v>0</v>
      </c>
      <c r="Y419" s="25"/>
      <c r="Z419" s="25"/>
    </row>
    <row r="420" spans="1:26" ht="12.75" customHeight="1">
      <c r="A420" s="172"/>
      <c r="B420" s="169"/>
      <c r="C420" s="171"/>
      <c r="D420" s="173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25"/>
      <c r="P420" s="171"/>
      <c r="Q420" s="171"/>
      <c r="R420" s="171"/>
      <c r="S420" s="25"/>
      <c r="T420" s="25"/>
      <c r="U420" s="25"/>
      <c r="V420" s="25"/>
      <c r="W420" s="25"/>
      <c r="X420" s="41">
        <f t="shared" si="42"/>
        <v>0</v>
      </c>
      <c r="Y420" s="25"/>
      <c r="Z420" s="25"/>
    </row>
    <row r="421" spans="1:26" ht="12.75" customHeight="1">
      <c r="A421" s="172"/>
      <c r="B421" s="169"/>
      <c r="C421" s="171"/>
      <c r="D421" s="173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25"/>
      <c r="P421" s="171"/>
      <c r="Q421" s="171"/>
      <c r="R421" s="171"/>
      <c r="S421" s="25"/>
      <c r="T421" s="25"/>
      <c r="U421" s="25"/>
      <c r="V421" s="25"/>
      <c r="W421" s="25"/>
      <c r="X421" s="41">
        <f t="shared" si="42"/>
        <v>0</v>
      </c>
      <c r="Y421" s="25"/>
      <c r="Z421" s="25"/>
    </row>
    <row r="422" spans="1:26" ht="12.75" customHeight="1">
      <c r="A422" s="172"/>
      <c r="B422" s="169"/>
      <c r="C422" s="171"/>
      <c r="D422" s="173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25"/>
      <c r="P422" s="171"/>
      <c r="Q422" s="171"/>
      <c r="R422" s="171"/>
      <c r="S422" s="25"/>
      <c r="T422" s="25"/>
      <c r="U422" s="25"/>
      <c r="V422" s="25"/>
      <c r="W422" s="25"/>
      <c r="X422" s="41">
        <f t="shared" si="42"/>
        <v>0</v>
      </c>
      <c r="Y422" s="25"/>
      <c r="Z422" s="25"/>
    </row>
    <row r="423" spans="1:26" ht="12.75" customHeight="1">
      <c r="A423" s="172"/>
      <c r="B423" s="169"/>
      <c r="C423" s="171"/>
      <c r="D423" s="173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25"/>
      <c r="P423" s="171"/>
      <c r="Q423" s="171"/>
      <c r="R423" s="171"/>
      <c r="S423" s="25"/>
      <c r="T423" s="25"/>
      <c r="U423" s="25"/>
      <c r="V423" s="25"/>
      <c r="W423" s="25"/>
      <c r="X423" s="41">
        <f t="shared" si="42"/>
        <v>0</v>
      </c>
      <c r="Y423" s="25"/>
      <c r="Z423" s="25"/>
    </row>
    <row r="424" spans="1:26" ht="12.75" customHeight="1">
      <c r="A424" s="172"/>
      <c r="B424" s="169"/>
      <c r="C424" s="171"/>
      <c r="D424" s="173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25"/>
      <c r="P424" s="171"/>
      <c r="Q424" s="171"/>
      <c r="R424" s="171"/>
      <c r="S424" s="25"/>
      <c r="T424" s="25"/>
      <c r="U424" s="25"/>
      <c r="V424" s="25"/>
      <c r="W424" s="25"/>
      <c r="X424" s="41">
        <f t="shared" si="42"/>
        <v>0</v>
      </c>
      <c r="Y424" s="25"/>
      <c r="Z424" s="25"/>
    </row>
    <row r="425" spans="1:26" ht="12.75" customHeight="1">
      <c r="A425" s="172"/>
      <c r="B425" s="169"/>
      <c r="C425" s="171"/>
      <c r="D425" s="173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25"/>
      <c r="P425" s="171"/>
      <c r="Q425" s="171"/>
      <c r="R425" s="171"/>
      <c r="S425" s="25"/>
      <c r="T425" s="25"/>
      <c r="U425" s="25"/>
      <c r="V425" s="25"/>
      <c r="W425" s="25"/>
      <c r="X425" s="41">
        <f t="shared" si="42"/>
        <v>0</v>
      </c>
      <c r="Y425" s="25"/>
      <c r="Z425" s="25"/>
    </row>
    <row r="426" spans="1:26" ht="12.75" customHeight="1">
      <c r="A426" s="172"/>
      <c r="B426" s="169"/>
      <c r="C426" s="171"/>
      <c r="D426" s="173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25"/>
      <c r="P426" s="171"/>
      <c r="Q426" s="171"/>
      <c r="R426" s="171"/>
      <c r="S426" s="25"/>
      <c r="T426" s="25"/>
      <c r="U426" s="25"/>
      <c r="V426" s="25"/>
      <c r="W426" s="25"/>
      <c r="X426" s="41">
        <f t="shared" si="42"/>
        <v>0</v>
      </c>
      <c r="Y426" s="25"/>
      <c r="Z426" s="25"/>
    </row>
    <row r="427" spans="1:26" ht="12.75" customHeight="1">
      <c r="A427" s="172"/>
      <c r="B427" s="169"/>
      <c r="C427" s="171"/>
      <c r="D427" s="173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25"/>
      <c r="P427" s="171"/>
      <c r="Q427" s="171"/>
      <c r="R427" s="171"/>
      <c r="S427" s="25"/>
      <c r="T427" s="25"/>
      <c r="U427" s="25"/>
      <c r="V427" s="25"/>
      <c r="W427" s="25"/>
      <c r="X427" s="41">
        <f t="shared" si="42"/>
        <v>0</v>
      </c>
      <c r="Y427" s="25"/>
      <c r="Z427" s="25"/>
    </row>
    <row r="428" spans="1:26" ht="12.75" customHeight="1">
      <c r="A428" s="172"/>
      <c r="B428" s="169"/>
      <c r="C428" s="171"/>
      <c r="D428" s="173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25"/>
      <c r="P428" s="171"/>
      <c r="Q428" s="171"/>
      <c r="R428" s="171"/>
      <c r="S428" s="25"/>
      <c r="T428" s="25"/>
      <c r="U428" s="25"/>
      <c r="V428" s="25"/>
      <c r="W428" s="25"/>
      <c r="X428" s="41">
        <f t="shared" si="42"/>
        <v>0</v>
      </c>
      <c r="Y428" s="25"/>
      <c r="Z428" s="25"/>
    </row>
    <row r="429" spans="1:26" ht="12.75" customHeight="1">
      <c r="A429" s="172"/>
      <c r="B429" s="169"/>
      <c r="C429" s="171"/>
      <c r="D429" s="173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25"/>
      <c r="P429" s="171"/>
      <c r="Q429" s="171"/>
      <c r="R429" s="171"/>
      <c r="S429" s="25"/>
      <c r="T429" s="25"/>
      <c r="U429" s="25"/>
      <c r="V429" s="25"/>
      <c r="W429" s="25"/>
      <c r="X429" s="41">
        <f t="shared" si="42"/>
        <v>0</v>
      </c>
      <c r="Y429" s="25"/>
      <c r="Z429" s="25"/>
    </row>
    <row r="430" spans="1:26" ht="12.75" customHeight="1">
      <c r="A430" s="172"/>
      <c r="B430" s="169"/>
      <c r="C430" s="171"/>
      <c r="D430" s="173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25"/>
      <c r="P430" s="171"/>
      <c r="Q430" s="171"/>
      <c r="R430" s="171"/>
      <c r="S430" s="25"/>
      <c r="T430" s="25"/>
      <c r="U430" s="25"/>
      <c r="V430" s="25"/>
      <c r="W430" s="25"/>
      <c r="X430" s="41">
        <f t="shared" si="42"/>
        <v>0</v>
      </c>
      <c r="Y430" s="25"/>
      <c r="Z430" s="25"/>
    </row>
    <row r="431" spans="1:26" ht="12.75" customHeight="1">
      <c r="A431" s="172"/>
      <c r="B431" s="169"/>
      <c r="C431" s="171"/>
      <c r="D431" s="173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25"/>
      <c r="P431" s="171"/>
      <c r="Q431" s="171"/>
      <c r="R431" s="171"/>
      <c r="S431" s="25"/>
      <c r="T431" s="25"/>
      <c r="U431" s="25"/>
      <c r="V431" s="25"/>
      <c r="W431" s="25"/>
      <c r="X431" s="41">
        <f t="shared" si="42"/>
        <v>0</v>
      </c>
      <c r="Y431" s="25"/>
      <c r="Z431" s="25"/>
    </row>
    <row r="432" spans="1:26" ht="12.75" customHeight="1">
      <c r="A432" s="172"/>
      <c r="B432" s="169"/>
      <c r="C432" s="171"/>
      <c r="D432" s="173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25"/>
      <c r="P432" s="171"/>
      <c r="Q432" s="171"/>
      <c r="R432" s="171"/>
      <c r="S432" s="25"/>
      <c r="T432" s="25"/>
      <c r="U432" s="25"/>
      <c r="V432" s="25"/>
      <c r="W432" s="25"/>
      <c r="X432" s="41">
        <f t="shared" si="42"/>
        <v>0</v>
      </c>
      <c r="Y432" s="25"/>
      <c r="Z432" s="25"/>
    </row>
    <row r="433" spans="1:26" ht="12.75" customHeight="1">
      <c r="A433" s="172"/>
      <c r="B433" s="169"/>
      <c r="C433" s="171"/>
      <c r="D433" s="173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25"/>
      <c r="P433" s="171"/>
      <c r="Q433" s="171"/>
      <c r="R433" s="171"/>
      <c r="S433" s="25"/>
      <c r="T433" s="25"/>
      <c r="U433" s="25"/>
      <c r="V433" s="25"/>
      <c r="W433" s="25"/>
      <c r="X433" s="41">
        <f t="shared" si="42"/>
        <v>0</v>
      </c>
      <c r="Y433" s="25"/>
      <c r="Z433" s="25"/>
    </row>
    <row r="434" spans="1:26" ht="12.75" customHeight="1">
      <c r="A434" s="172"/>
      <c r="B434" s="169"/>
      <c r="C434" s="171"/>
      <c r="D434" s="173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25"/>
      <c r="P434" s="171"/>
      <c r="Q434" s="171"/>
      <c r="R434" s="171"/>
      <c r="S434" s="25"/>
      <c r="T434" s="25"/>
      <c r="U434" s="25"/>
      <c r="V434" s="25"/>
      <c r="W434" s="25"/>
      <c r="X434" s="41">
        <f t="shared" si="42"/>
        <v>0</v>
      </c>
      <c r="Y434" s="25"/>
      <c r="Z434" s="25"/>
    </row>
    <row r="435" spans="1:26" ht="12.75" customHeight="1">
      <c r="A435" s="172"/>
      <c r="B435" s="169"/>
      <c r="C435" s="171"/>
      <c r="D435" s="173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25"/>
      <c r="P435" s="171"/>
      <c r="Q435" s="171"/>
      <c r="R435" s="171"/>
      <c r="S435" s="25"/>
      <c r="T435" s="25"/>
      <c r="U435" s="25"/>
      <c r="V435" s="25"/>
      <c r="W435" s="25"/>
      <c r="X435" s="41">
        <f t="shared" si="42"/>
        <v>0</v>
      </c>
      <c r="Y435" s="25"/>
      <c r="Z435" s="25"/>
    </row>
    <row r="436" spans="1:26" ht="12.75" customHeight="1">
      <c r="A436" s="172"/>
      <c r="B436" s="169"/>
      <c r="C436" s="171"/>
      <c r="D436" s="173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25"/>
      <c r="P436" s="171"/>
      <c r="Q436" s="171"/>
      <c r="R436" s="171"/>
      <c r="S436" s="25"/>
      <c r="T436" s="25"/>
      <c r="U436" s="25"/>
      <c r="V436" s="25"/>
      <c r="W436" s="25"/>
      <c r="X436" s="41">
        <f t="shared" si="42"/>
        <v>0</v>
      </c>
      <c r="Y436" s="25"/>
      <c r="Z436" s="25"/>
    </row>
    <row r="437" spans="1:26" ht="12.75" customHeight="1">
      <c r="A437" s="172"/>
      <c r="B437" s="169"/>
      <c r="C437" s="171"/>
      <c r="D437" s="173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25"/>
      <c r="P437" s="171"/>
      <c r="Q437" s="171"/>
      <c r="R437" s="171"/>
      <c r="S437" s="25"/>
      <c r="T437" s="25"/>
      <c r="U437" s="25"/>
      <c r="V437" s="25"/>
      <c r="W437" s="25"/>
      <c r="X437" s="41">
        <f t="shared" si="42"/>
        <v>0</v>
      </c>
      <c r="Y437" s="25"/>
      <c r="Z437" s="25"/>
    </row>
    <row r="438" spans="1:26" ht="12.75" customHeight="1">
      <c r="A438" s="172"/>
      <c r="B438" s="169"/>
      <c r="C438" s="171"/>
      <c r="D438" s="173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25"/>
      <c r="P438" s="171"/>
      <c r="Q438" s="171"/>
      <c r="R438" s="171"/>
      <c r="S438" s="25"/>
      <c r="T438" s="25"/>
      <c r="U438" s="25"/>
      <c r="V438" s="25"/>
      <c r="W438" s="25"/>
      <c r="X438" s="41">
        <f t="shared" si="42"/>
        <v>0</v>
      </c>
      <c r="Y438" s="25"/>
      <c r="Z438" s="25"/>
    </row>
    <row r="439" spans="1:26" ht="12.75" customHeight="1">
      <c r="A439" s="172"/>
      <c r="B439" s="169"/>
      <c r="C439" s="171"/>
      <c r="D439" s="173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25"/>
      <c r="P439" s="171"/>
      <c r="Q439" s="171"/>
      <c r="R439" s="171"/>
      <c r="S439" s="25"/>
      <c r="T439" s="25"/>
      <c r="U439" s="25"/>
      <c r="V439" s="25"/>
      <c r="W439" s="25"/>
      <c r="X439" s="41">
        <f t="shared" si="42"/>
        <v>0</v>
      </c>
      <c r="Y439" s="25"/>
      <c r="Z439" s="25"/>
    </row>
    <row r="440" spans="1:26" ht="12.75" customHeight="1">
      <c r="A440" s="172"/>
      <c r="B440" s="169"/>
      <c r="C440" s="171"/>
      <c r="D440" s="173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25"/>
      <c r="P440" s="171"/>
      <c r="Q440" s="171"/>
      <c r="R440" s="171"/>
      <c r="S440" s="25"/>
      <c r="T440" s="25"/>
      <c r="U440" s="25"/>
      <c r="V440" s="25"/>
      <c r="W440" s="25"/>
      <c r="X440" s="41">
        <f t="shared" si="42"/>
        <v>0</v>
      </c>
      <c r="Y440" s="25"/>
      <c r="Z440" s="25"/>
    </row>
    <row r="441" spans="1:26" ht="12.75" customHeight="1">
      <c r="A441" s="172"/>
      <c r="B441" s="169"/>
      <c r="C441" s="171"/>
      <c r="D441" s="173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25"/>
      <c r="P441" s="171"/>
      <c r="Q441" s="171"/>
      <c r="R441" s="171"/>
      <c r="S441" s="25"/>
      <c r="T441" s="25"/>
      <c r="U441" s="25"/>
      <c r="V441" s="25"/>
      <c r="W441" s="25"/>
      <c r="X441" s="41">
        <f t="shared" ref="X441:X542" si="49">IF(L441,H441,0)</f>
        <v>0</v>
      </c>
      <c r="Y441" s="25"/>
      <c r="Z441" s="25"/>
    </row>
    <row r="442" spans="1:26" ht="12.75" customHeight="1">
      <c r="A442" s="172"/>
      <c r="B442" s="169"/>
      <c r="C442" s="171"/>
      <c r="D442" s="173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25"/>
      <c r="P442" s="171"/>
      <c r="Q442" s="171"/>
      <c r="R442" s="171"/>
      <c r="S442" s="25"/>
      <c r="T442" s="25"/>
      <c r="U442" s="25"/>
      <c r="V442" s="25"/>
      <c r="W442" s="25"/>
      <c r="X442" s="41">
        <f t="shared" si="49"/>
        <v>0</v>
      </c>
      <c r="Y442" s="25"/>
      <c r="Z442" s="25"/>
    </row>
    <row r="443" spans="1:26" ht="12.75" customHeight="1">
      <c r="A443" s="172"/>
      <c r="B443" s="169"/>
      <c r="C443" s="171"/>
      <c r="D443" s="173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25"/>
      <c r="P443" s="171"/>
      <c r="Q443" s="171"/>
      <c r="R443" s="171"/>
      <c r="S443" s="25"/>
      <c r="T443" s="25"/>
      <c r="U443" s="25"/>
      <c r="V443" s="25"/>
      <c r="W443" s="25"/>
      <c r="X443" s="41">
        <f t="shared" si="49"/>
        <v>0</v>
      </c>
      <c r="Y443" s="25"/>
      <c r="Z443" s="25"/>
    </row>
    <row r="444" spans="1:26" ht="12.75" customHeight="1">
      <c r="A444" s="172"/>
      <c r="B444" s="169"/>
      <c r="C444" s="171"/>
      <c r="D444" s="173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25"/>
      <c r="P444" s="171"/>
      <c r="Q444" s="171"/>
      <c r="R444" s="171"/>
      <c r="S444" s="25"/>
      <c r="T444" s="25"/>
      <c r="U444" s="25"/>
      <c r="V444" s="25"/>
      <c r="W444" s="25"/>
      <c r="X444" s="41">
        <f t="shared" si="49"/>
        <v>0</v>
      </c>
      <c r="Y444" s="25"/>
      <c r="Z444" s="25"/>
    </row>
    <row r="445" spans="1:26" ht="12.75" customHeight="1">
      <c r="A445" s="172"/>
      <c r="B445" s="169"/>
      <c r="C445" s="171"/>
      <c r="D445" s="173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25"/>
      <c r="P445" s="171"/>
      <c r="Q445" s="171"/>
      <c r="R445" s="171"/>
      <c r="S445" s="25"/>
      <c r="T445" s="25"/>
      <c r="U445" s="25"/>
      <c r="V445" s="25"/>
      <c r="W445" s="25"/>
      <c r="X445" s="41">
        <f t="shared" si="49"/>
        <v>0</v>
      </c>
      <c r="Y445" s="25"/>
      <c r="Z445" s="25"/>
    </row>
    <row r="446" spans="1:26" ht="12.75" customHeight="1">
      <c r="A446" s="172"/>
      <c r="B446" s="169"/>
      <c r="C446" s="171"/>
      <c r="D446" s="173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25"/>
      <c r="P446" s="171"/>
      <c r="Q446" s="171"/>
      <c r="R446" s="171"/>
      <c r="S446" s="25"/>
      <c r="T446" s="25"/>
      <c r="U446" s="25"/>
      <c r="V446" s="25"/>
      <c r="W446" s="25"/>
      <c r="X446" s="41">
        <f t="shared" si="49"/>
        <v>0</v>
      </c>
      <c r="Y446" s="25"/>
      <c r="Z446" s="25"/>
    </row>
    <row r="447" spans="1:26" ht="12.75" customHeight="1">
      <c r="A447" s="172"/>
      <c r="B447" s="169"/>
      <c r="C447" s="171"/>
      <c r="D447" s="173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25"/>
      <c r="P447" s="171"/>
      <c r="Q447" s="171"/>
      <c r="R447" s="171"/>
      <c r="S447" s="25"/>
      <c r="T447" s="25"/>
      <c r="U447" s="25"/>
      <c r="V447" s="25"/>
      <c r="W447" s="25"/>
      <c r="X447" s="41">
        <f t="shared" si="49"/>
        <v>0</v>
      </c>
      <c r="Y447" s="25"/>
      <c r="Z447" s="25"/>
    </row>
    <row r="448" spans="1:26" ht="12.75" customHeight="1">
      <c r="A448" s="172"/>
      <c r="B448" s="169"/>
      <c r="C448" s="171"/>
      <c r="D448" s="173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25"/>
      <c r="P448" s="171"/>
      <c r="Q448" s="171"/>
      <c r="R448" s="171"/>
      <c r="S448" s="25"/>
      <c r="T448" s="25"/>
      <c r="U448" s="25"/>
      <c r="V448" s="25"/>
      <c r="W448" s="25"/>
      <c r="X448" s="41">
        <f t="shared" si="49"/>
        <v>0</v>
      </c>
      <c r="Y448" s="25"/>
      <c r="Z448" s="25"/>
    </row>
    <row r="449" spans="1:26" ht="12.75" customHeight="1">
      <c r="A449" s="172"/>
      <c r="B449" s="169"/>
      <c r="C449" s="171"/>
      <c r="D449" s="173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25"/>
      <c r="P449" s="171"/>
      <c r="Q449" s="171"/>
      <c r="R449" s="171"/>
      <c r="S449" s="25"/>
      <c r="T449" s="25"/>
      <c r="U449" s="25"/>
      <c r="V449" s="25"/>
      <c r="W449" s="25"/>
      <c r="X449" s="41">
        <f t="shared" si="49"/>
        <v>0</v>
      </c>
      <c r="Y449" s="25"/>
      <c r="Z449" s="25"/>
    </row>
    <row r="450" spans="1:26" ht="12.75" customHeight="1">
      <c r="A450" s="172"/>
      <c r="B450" s="169"/>
      <c r="C450" s="171"/>
      <c r="D450" s="173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25"/>
      <c r="P450" s="171"/>
      <c r="Q450" s="171"/>
      <c r="R450" s="171"/>
      <c r="S450" s="25"/>
      <c r="T450" s="25"/>
      <c r="U450" s="25"/>
      <c r="V450" s="25"/>
      <c r="W450" s="25"/>
      <c r="X450" s="41">
        <f t="shared" si="49"/>
        <v>0</v>
      </c>
      <c r="Y450" s="25"/>
      <c r="Z450" s="25"/>
    </row>
    <row r="451" spans="1:26" ht="12.75" customHeight="1">
      <c r="A451" s="172"/>
      <c r="B451" s="169"/>
      <c r="C451" s="171"/>
      <c r="D451" s="173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25"/>
      <c r="P451" s="171"/>
      <c r="Q451" s="171"/>
      <c r="R451" s="171"/>
      <c r="S451" s="25"/>
      <c r="T451" s="25"/>
      <c r="U451" s="25"/>
      <c r="V451" s="25"/>
      <c r="W451" s="25"/>
      <c r="X451" s="41">
        <f t="shared" si="49"/>
        <v>0</v>
      </c>
      <c r="Y451" s="25"/>
      <c r="Z451" s="25"/>
    </row>
    <row r="452" spans="1:26" ht="12.75" customHeight="1">
      <c r="A452" s="172"/>
      <c r="B452" s="169"/>
      <c r="C452" s="171"/>
      <c r="D452" s="173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25"/>
      <c r="P452" s="171"/>
      <c r="Q452" s="171"/>
      <c r="R452" s="171"/>
      <c r="S452" s="25"/>
      <c r="T452" s="25"/>
      <c r="U452" s="25"/>
      <c r="V452" s="25"/>
      <c r="W452" s="25"/>
      <c r="X452" s="41">
        <f t="shared" si="49"/>
        <v>0</v>
      </c>
      <c r="Y452" s="25"/>
      <c r="Z452" s="25"/>
    </row>
    <row r="453" spans="1:26" ht="12.75" customHeight="1">
      <c r="A453" s="172"/>
      <c r="B453" s="169"/>
      <c r="C453" s="171"/>
      <c r="D453" s="173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25"/>
      <c r="P453" s="171"/>
      <c r="Q453" s="171"/>
      <c r="R453" s="171"/>
      <c r="S453" s="25"/>
      <c r="T453" s="25"/>
      <c r="U453" s="25"/>
      <c r="V453" s="25"/>
      <c r="W453" s="25"/>
      <c r="X453" s="41">
        <f t="shared" si="49"/>
        <v>0</v>
      </c>
      <c r="Y453" s="25"/>
      <c r="Z453" s="25"/>
    </row>
    <row r="454" spans="1:26" ht="12.75" customHeight="1">
      <c r="A454" s="172"/>
      <c r="B454" s="169"/>
      <c r="C454" s="171"/>
      <c r="D454" s="173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25"/>
      <c r="P454" s="171"/>
      <c r="Q454" s="171"/>
      <c r="R454" s="171"/>
      <c r="S454" s="25"/>
      <c r="T454" s="25"/>
      <c r="U454" s="25"/>
      <c r="V454" s="25"/>
      <c r="W454" s="25"/>
      <c r="X454" s="41">
        <f t="shared" si="49"/>
        <v>0</v>
      </c>
      <c r="Y454" s="25"/>
      <c r="Z454" s="25"/>
    </row>
    <row r="455" spans="1:26" ht="12.75" customHeight="1">
      <c r="A455" s="172"/>
      <c r="B455" s="169"/>
      <c r="C455" s="171"/>
      <c r="D455" s="173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25"/>
      <c r="P455" s="171"/>
      <c r="Q455" s="171"/>
      <c r="R455" s="171"/>
      <c r="S455" s="25"/>
      <c r="T455" s="25"/>
      <c r="U455" s="25"/>
      <c r="V455" s="25"/>
      <c r="W455" s="25"/>
      <c r="X455" s="41">
        <f t="shared" si="49"/>
        <v>0</v>
      </c>
      <c r="Y455" s="25"/>
      <c r="Z455" s="25"/>
    </row>
    <row r="456" spans="1:26" ht="12.75" customHeight="1">
      <c r="A456" s="172"/>
      <c r="B456" s="169"/>
      <c r="C456" s="171"/>
      <c r="D456" s="173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25"/>
      <c r="P456" s="171"/>
      <c r="Q456" s="171"/>
      <c r="R456" s="171"/>
      <c r="S456" s="25"/>
      <c r="T456" s="25"/>
      <c r="U456" s="25"/>
      <c r="V456" s="25"/>
      <c r="W456" s="25"/>
      <c r="X456" s="41">
        <f t="shared" si="49"/>
        <v>0</v>
      </c>
      <c r="Y456" s="25"/>
      <c r="Z456" s="25"/>
    </row>
    <row r="457" spans="1:26" ht="12.75" customHeight="1">
      <c r="A457" s="172"/>
      <c r="B457" s="169"/>
      <c r="C457" s="171"/>
      <c r="D457" s="173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25"/>
      <c r="P457" s="171"/>
      <c r="Q457" s="171"/>
      <c r="R457" s="171"/>
      <c r="S457" s="25"/>
      <c r="T457" s="25"/>
      <c r="U457" s="25"/>
      <c r="V457" s="25"/>
      <c r="W457" s="25"/>
      <c r="X457" s="41">
        <f t="shared" si="49"/>
        <v>0</v>
      </c>
      <c r="Y457" s="25"/>
      <c r="Z457" s="25"/>
    </row>
    <row r="458" spans="1:26" ht="12.75" customHeight="1">
      <c r="A458" s="172"/>
      <c r="B458" s="169"/>
      <c r="C458" s="171"/>
      <c r="D458" s="173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25"/>
      <c r="P458" s="171"/>
      <c r="Q458" s="171"/>
      <c r="R458" s="171"/>
      <c r="S458" s="25"/>
      <c r="T458" s="25"/>
      <c r="U458" s="25"/>
      <c r="V458" s="25"/>
      <c r="W458" s="25"/>
      <c r="X458" s="41">
        <f t="shared" si="49"/>
        <v>0</v>
      </c>
      <c r="Y458" s="25"/>
      <c r="Z458" s="25"/>
    </row>
    <row r="459" spans="1:26" ht="12.75" customHeight="1">
      <c r="A459" s="172"/>
      <c r="B459" s="169"/>
      <c r="C459" s="171"/>
      <c r="D459" s="173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25"/>
      <c r="P459" s="171"/>
      <c r="Q459" s="171"/>
      <c r="R459" s="171"/>
      <c r="S459" s="25"/>
      <c r="T459" s="25"/>
      <c r="U459" s="25"/>
      <c r="V459" s="25"/>
      <c r="W459" s="25"/>
      <c r="X459" s="41">
        <f t="shared" si="49"/>
        <v>0</v>
      </c>
      <c r="Y459" s="25"/>
      <c r="Z459" s="25"/>
    </row>
    <row r="460" spans="1:26" ht="12.75" customHeight="1">
      <c r="A460" s="172"/>
      <c r="B460" s="169"/>
      <c r="C460" s="171"/>
      <c r="D460" s="173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25"/>
      <c r="P460" s="171"/>
      <c r="Q460" s="171"/>
      <c r="R460" s="171"/>
      <c r="S460" s="25"/>
      <c r="T460" s="25"/>
      <c r="U460" s="25"/>
      <c r="V460" s="25"/>
      <c r="W460" s="25"/>
      <c r="X460" s="41">
        <f t="shared" si="49"/>
        <v>0</v>
      </c>
      <c r="Y460" s="25"/>
      <c r="Z460" s="25"/>
    </row>
    <row r="461" spans="1:26" ht="12.75" customHeight="1">
      <c r="A461" s="172"/>
      <c r="B461" s="169"/>
      <c r="C461" s="171"/>
      <c r="D461" s="173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25"/>
      <c r="P461" s="171"/>
      <c r="Q461" s="171"/>
      <c r="R461" s="171"/>
      <c r="S461" s="25"/>
      <c r="T461" s="25"/>
      <c r="U461" s="25"/>
      <c r="V461" s="25"/>
      <c r="W461" s="25"/>
      <c r="X461" s="41">
        <f t="shared" si="49"/>
        <v>0</v>
      </c>
      <c r="Y461" s="25"/>
      <c r="Z461" s="25"/>
    </row>
    <row r="462" spans="1:26" ht="12.75" customHeight="1">
      <c r="A462" s="172"/>
      <c r="B462" s="169"/>
      <c r="C462" s="171"/>
      <c r="D462" s="173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25"/>
      <c r="P462" s="171"/>
      <c r="Q462" s="171"/>
      <c r="R462" s="171"/>
      <c r="S462" s="25"/>
      <c r="T462" s="25"/>
      <c r="U462" s="25"/>
      <c r="V462" s="25"/>
      <c r="W462" s="25"/>
      <c r="X462" s="41">
        <f t="shared" si="49"/>
        <v>0</v>
      </c>
      <c r="Y462" s="25"/>
      <c r="Z462" s="25"/>
    </row>
    <row r="463" spans="1:26" ht="12.75" customHeight="1">
      <c r="A463" s="172"/>
      <c r="B463" s="169"/>
      <c r="C463" s="171"/>
      <c r="D463" s="173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25"/>
      <c r="P463" s="171"/>
      <c r="Q463" s="171"/>
      <c r="R463" s="171"/>
      <c r="S463" s="25"/>
      <c r="T463" s="25"/>
      <c r="U463" s="25"/>
      <c r="V463" s="25"/>
      <c r="W463" s="25"/>
      <c r="X463" s="41">
        <f t="shared" si="49"/>
        <v>0</v>
      </c>
      <c r="Y463" s="25"/>
      <c r="Z463" s="25"/>
    </row>
    <row r="464" spans="1:26" ht="12.75" customHeight="1">
      <c r="A464" s="172"/>
      <c r="B464" s="169"/>
      <c r="C464" s="171"/>
      <c r="D464" s="173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25"/>
      <c r="P464" s="171"/>
      <c r="Q464" s="171"/>
      <c r="R464" s="171"/>
      <c r="S464" s="25"/>
      <c r="T464" s="25"/>
      <c r="U464" s="25"/>
      <c r="V464" s="25"/>
      <c r="W464" s="25"/>
      <c r="X464" s="41">
        <f t="shared" si="49"/>
        <v>0</v>
      </c>
      <c r="Y464" s="25"/>
      <c r="Z464" s="25"/>
    </row>
    <row r="465" spans="1:26" ht="12.75" customHeight="1">
      <c r="A465" s="172"/>
      <c r="B465" s="169"/>
      <c r="C465" s="171"/>
      <c r="D465" s="173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25"/>
      <c r="P465" s="171"/>
      <c r="Q465" s="171"/>
      <c r="R465" s="171"/>
      <c r="S465" s="25"/>
      <c r="T465" s="25"/>
      <c r="U465" s="25"/>
      <c r="V465" s="25"/>
      <c r="W465" s="25"/>
      <c r="X465" s="41">
        <f t="shared" si="49"/>
        <v>0</v>
      </c>
      <c r="Y465" s="25"/>
      <c r="Z465" s="25"/>
    </row>
    <row r="466" spans="1:26" ht="12.75" customHeight="1">
      <c r="A466" s="172"/>
      <c r="B466" s="169"/>
      <c r="C466" s="171"/>
      <c r="D466" s="173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25"/>
      <c r="P466" s="171"/>
      <c r="Q466" s="171"/>
      <c r="R466" s="171"/>
      <c r="S466" s="25"/>
      <c r="T466" s="25"/>
      <c r="U466" s="25"/>
      <c r="V466" s="25"/>
      <c r="W466" s="25"/>
      <c r="X466" s="41">
        <f t="shared" si="49"/>
        <v>0</v>
      </c>
      <c r="Y466" s="25"/>
      <c r="Z466" s="25"/>
    </row>
    <row r="467" spans="1:26" ht="12.75" customHeight="1">
      <c r="A467" s="172"/>
      <c r="B467" s="169"/>
      <c r="C467" s="171"/>
      <c r="D467" s="173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25"/>
      <c r="P467" s="171"/>
      <c r="Q467" s="171"/>
      <c r="R467" s="171"/>
      <c r="S467" s="25"/>
      <c r="T467" s="25"/>
      <c r="U467" s="25"/>
      <c r="V467" s="25"/>
      <c r="W467" s="25"/>
      <c r="X467" s="41">
        <f t="shared" si="49"/>
        <v>0</v>
      </c>
      <c r="Y467" s="25"/>
      <c r="Z467" s="25"/>
    </row>
    <row r="468" spans="1:26" ht="12.75" customHeight="1">
      <c r="A468" s="172"/>
      <c r="B468" s="169"/>
      <c r="C468" s="171"/>
      <c r="D468" s="173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25"/>
      <c r="P468" s="171"/>
      <c r="Q468" s="171"/>
      <c r="R468" s="171"/>
      <c r="S468" s="25"/>
      <c r="T468" s="25"/>
      <c r="U468" s="25"/>
      <c r="V468" s="25"/>
      <c r="W468" s="25"/>
      <c r="X468" s="41">
        <f t="shared" si="49"/>
        <v>0</v>
      </c>
      <c r="Y468" s="25"/>
      <c r="Z468" s="25"/>
    </row>
    <row r="469" spans="1:26" ht="12.75" customHeight="1">
      <c r="A469" s="172"/>
      <c r="B469" s="169"/>
      <c r="C469" s="171"/>
      <c r="D469" s="173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25"/>
      <c r="P469" s="171"/>
      <c r="Q469" s="171"/>
      <c r="R469" s="171"/>
      <c r="S469" s="25"/>
      <c r="T469" s="25"/>
      <c r="U469" s="25"/>
      <c r="V469" s="25"/>
      <c r="W469" s="25"/>
      <c r="X469" s="41">
        <f t="shared" si="49"/>
        <v>0</v>
      </c>
      <c r="Y469" s="25"/>
      <c r="Z469" s="25"/>
    </row>
    <row r="470" spans="1:26" ht="12.75" customHeight="1">
      <c r="A470" s="172"/>
      <c r="B470" s="169"/>
      <c r="C470" s="171"/>
      <c r="D470" s="173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25"/>
      <c r="P470" s="171"/>
      <c r="Q470" s="171"/>
      <c r="R470" s="171"/>
      <c r="S470" s="25"/>
      <c r="T470" s="25"/>
      <c r="U470" s="25"/>
      <c r="V470" s="25"/>
      <c r="W470" s="25"/>
      <c r="X470" s="41">
        <f t="shared" si="49"/>
        <v>0</v>
      </c>
      <c r="Y470" s="25"/>
      <c r="Z470" s="25"/>
    </row>
    <row r="471" spans="1:26" ht="12.75" customHeight="1">
      <c r="A471" s="172"/>
      <c r="B471" s="169"/>
      <c r="C471" s="171"/>
      <c r="D471" s="173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25"/>
      <c r="P471" s="171"/>
      <c r="Q471" s="171"/>
      <c r="R471" s="171"/>
      <c r="S471" s="25"/>
      <c r="T471" s="25"/>
      <c r="U471" s="25"/>
      <c r="V471" s="25"/>
      <c r="W471" s="25"/>
      <c r="X471" s="41">
        <f t="shared" si="49"/>
        <v>0</v>
      </c>
      <c r="Y471" s="25"/>
      <c r="Z471" s="25"/>
    </row>
    <row r="472" spans="1:26" ht="12.75" customHeight="1">
      <c r="A472" s="172"/>
      <c r="B472" s="169"/>
      <c r="C472" s="171"/>
      <c r="D472" s="173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25"/>
      <c r="P472" s="171"/>
      <c r="Q472" s="171"/>
      <c r="R472" s="171"/>
      <c r="S472" s="25"/>
      <c r="T472" s="25"/>
      <c r="U472" s="25"/>
      <c r="V472" s="25"/>
      <c r="W472" s="25"/>
      <c r="X472" s="41">
        <f t="shared" si="49"/>
        <v>0</v>
      </c>
      <c r="Y472" s="25"/>
      <c r="Z472" s="25"/>
    </row>
    <row r="473" spans="1:26" ht="12.75" customHeight="1">
      <c r="A473" s="172"/>
      <c r="B473" s="169"/>
      <c r="C473" s="171"/>
      <c r="D473" s="173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25"/>
      <c r="P473" s="171"/>
      <c r="Q473" s="171"/>
      <c r="R473" s="171"/>
      <c r="S473" s="25"/>
      <c r="T473" s="25"/>
      <c r="U473" s="25"/>
      <c r="V473" s="25"/>
      <c r="W473" s="25"/>
      <c r="X473" s="41">
        <f t="shared" si="49"/>
        <v>0</v>
      </c>
      <c r="Y473" s="25"/>
      <c r="Z473" s="25"/>
    </row>
    <row r="474" spans="1:26" ht="12.75" customHeight="1">
      <c r="A474" s="172"/>
      <c r="B474" s="169"/>
      <c r="C474" s="171"/>
      <c r="D474" s="173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25"/>
      <c r="P474" s="171"/>
      <c r="Q474" s="171"/>
      <c r="R474" s="171"/>
      <c r="S474" s="25"/>
      <c r="T474" s="25"/>
      <c r="U474" s="25"/>
      <c r="V474" s="25"/>
      <c r="W474" s="25"/>
      <c r="X474" s="41">
        <f t="shared" si="49"/>
        <v>0</v>
      </c>
      <c r="Y474" s="25"/>
      <c r="Z474" s="25"/>
    </row>
    <row r="475" spans="1:26" ht="12.75" customHeight="1">
      <c r="A475" s="172"/>
      <c r="B475" s="169"/>
      <c r="C475" s="171"/>
      <c r="D475" s="173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25"/>
      <c r="P475" s="171"/>
      <c r="Q475" s="171"/>
      <c r="R475" s="171"/>
      <c r="S475" s="25"/>
      <c r="T475" s="25"/>
      <c r="U475" s="25"/>
      <c r="V475" s="25"/>
      <c r="W475" s="25"/>
      <c r="X475" s="41">
        <f t="shared" si="49"/>
        <v>0</v>
      </c>
      <c r="Y475" s="25"/>
      <c r="Z475" s="25"/>
    </row>
    <row r="476" spans="1:26" ht="12.75" customHeight="1">
      <c r="A476" s="172"/>
      <c r="B476" s="169"/>
      <c r="C476" s="171"/>
      <c r="D476" s="173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25"/>
      <c r="P476" s="171"/>
      <c r="Q476" s="171"/>
      <c r="R476" s="171"/>
      <c r="S476" s="25"/>
      <c r="T476" s="25"/>
      <c r="U476" s="25"/>
      <c r="V476" s="25"/>
      <c r="W476" s="25"/>
      <c r="X476" s="41">
        <f t="shared" si="49"/>
        <v>0</v>
      </c>
      <c r="Y476" s="25"/>
      <c r="Z476" s="25"/>
    </row>
    <row r="477" spans="1:26" ht="12.75" customHeight="1">
      <c r="A477" s="172"/>
      <c r="B477" s="169"/>
      <c r="C477" s="171"/>
      <c r="D477" s="173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25"/>
      <c r="P477" s="171"/>
      <c r="Q477" s="171"/>
      <c r="R477" s="171"/>
      <c r="S477" s="25"/>
      <c r="T477" s="25"/>
      <c r="U477" s="25"/>
      <c r="V477" s="25"/>
      <c r="W477" s="25"/>
      <c r="X477" s="41">
        <f t="shared" si="49"/>
        <v>0</v>
      </c>
      <c r="Y477" s="25"/>
      <c r="Z477" s="25"/>
    </row>
    <row r="478" spans="1:26" ht="12.75" customHeight="1">
      <c r="A478" s="172"/>
      <c r="B478" s="169"/>
      <c r="C478" s="171"/>
      <c r="D478" s="173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25"/>
      <c r="P478" s="171"/>
      <c r="Q478" s="171"/>
      <c r="R478" s="171"/>
      <c r="S478" s="25"/>
      <c r="T478" s="25"/>
      <c r="U478" s="25"/>
      <c r="V478" s="25"/>
      <c r="W478" s="25"/>
      <c r="X478" s="41">
        <f t="shared" si="49"/>
        <v>0</v>
      </c>
      <c r="Y478" s="25"/>
      <c r="Z478" s="25"/>
    </row>
    <row r="479" spans="1:26" ht="12.75" customHeight="1">
      <c r="A479" s="172"/>
      <c r="B479" s="169"/>
      <c r="C479" s="171"/>
      <c r="D479" s="173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25"/>
      <c r="P479" s="171"/>
      <c r="Q479" s="171"/>
      <c r="R479" s="171"/>
      <c r="S479" s="25"/>
      <c r="T479" s="25"/>
      <c r="U479" s="25"/>
      <c r="V479" s="25"/>
      <c r="W479" s="25"/>
      <c r="X479" s="41">
        <f t="shared" si="49"/>
        <v>0</v>
      </c>
      <c r="Y479" s="25"/>
      <c r="Z479" s="25"/>
    </row>
    <row r="480" spans="1:26" ht="12.75" customHeight="1">
      <c r="A480" s="172"/>
      <c r="B480" s="169"/>
      <c r="C480" s="171"/>
      <c r="D480" s="173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25"/>
      <c r="P480" s="171"/>
      <c r="Q480" s="171"/>
      <c r="R480" s="171"/>
      <c r="S480" s="25"/>
      <c r="T480" s="25"/>
      <c r="U480" s="25"/>
      <c r="V480" s="25"/>
      <c r="W480" s="25"/>
      <c r="X480" s="41">
        <f t="shared" si="49"/>
        <v>0</v>
      </c>
      <c r="Y480" s="25"/>
      <c r="Z480" s="25"/>
    </row>
    <row r="481" spans="1:26" ht="12.75" customHeight="1">
      <c r="A481" s="172"/>
      <c r="B481" s="169"/>
      <c r="C481" s="171"/>
      <c r="D481" s="173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25"/>
      <c r="P481" s="171"/>
      <c r="Q481" s="171"/>
      <c r="R481" s="171"/>
      <c r="S481" s="25"/>
      <c r="T481" s="25"/>
      <c r="U481" s="25"/>
      <c r="V481" s="25"/>
      <c r="W481" s="25"/>
      <c r="X481" s="41">
        <f t="shared" si="49"/>
        <v>0</v>
      </c>
      <c r="Y481" s="25"/>
      <c r="Z481" s="25"/>
    </row>
    <row r="482" spans="1:26" ht="12.75" customHeight="1">
      <c r="A482" s="172"/>
      <c r="B482" s="169"/>
      <c r="C482" s="171"/>
      <c r="D482" s="173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25"/>
      <c r="P482" s="171"/>
      <c r="Q482" s="171"/>
      <c r="R482" s="171"/>
      <c r="S482" s="25"/>
      <c r="T482" s="25"/>
      <c r="U482" s="25"/>
      <c r="V482" s="25"/>
      <c r="W482" s="25"/>
      <c r="X482" s="41">
        <f t="shared" si="49"/>
        <v>0</v>
      </c>
      <c r="Y482" s="25"/>
      <c r="Z482" s="25"/>
    </row>
    <row r="483" spans="1:26" ht="12.75" customHeight="1">
      <c r="A483" s="172"/>
      <c r="B483" s="169"/>
      <c r="C483" s="171"/>
      <c r="D483" s="173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25"/>
      <c r="P483" s="171"/>
      <c r="Q483" s="171"/>
      <c r="R483" s="171"/>
      <c r="S483" s="25"/>
      <c r="T483" s="25"/>
      <c r="U483" s="25"/>
      <c r="V483" s="25"/>
      <c r="W483" s="25"/>
      <c r="X483" s="41">
        <f t="shared" si="49"/>
        <v>0</v>
      </c>
      <c r="Y483" s="25"/>
      <c r="Z483" s="25"/>
    </row>
    <row r="484" spans="1:26" ht="12.75" customHeight="1">
      <c r="A484" s="172"/>
      <c r="B484" s="169"/>
      <c r="C484" s="171"/>
      <c r="D484" s="173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25"/>
      <c r="P484" s="171"/>
      <c r="Q484" s="171"/>
      <c r="R484" s="171"/>
      <c r="S484" s="25"/>
      <c r="T484" s="25"/>
      <c r="U484" s="25"/>
      <c r="V484" s="25"/>
      <c r="W484" s="25"/>
      <c r="X484" s="41">
        <f t="shared" si="49"/>
        <v>0</v>
      </c>
      <c r="Y484" s="25"/>
      <c r="Z484" s="25"/>
    </row>
    <row r="485" spans="1:26" ht="12.75" customHeight="1">
      <c r="A485" s="172"/>
      <c r="B485" s="169"/>
      <c r="C485" s="171"/>
      <c r="D485" s="173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25"/>
      <c r="P485" s="171"/>
      <c r="Q485" s="171"/>
      <c r="R485" s="171"/>
      <c r="S485" s="25"/>
      <c r="T485" s="25"/>
      <c r="U485" s="25"/>
      <c r="V485" s="25"/>
      <c r="W485" s="25"/>
      <c r="X485" s="41">
        <f t="shared" si="49"/>
        <v>0</v>
      </c>
      <c r="Y485" s="25"/>
      <c r="Z485" s="25"/>
    </row>
    <row r="486" spans="1:26" ht="12.75" customHeight="1">
      <c r="A486" s="172"/>
      <c r="B486" s="169"/>
      <c r="C486" s="171"/>
      <c r="D486" s="173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25"/>
      <c r="P486" s="171"/>
      <c r="Q486" s="171"/>
      <c r="R486" s="171"/>
      <c r="S486" s="25"/>
      <c r="T486" s="25"/>
      <c r="U486" s="25"/>
      <c r="V486" s="25"/>
      <c r="W486" s="25"/>
      <c r="X486" s="41">
        <f t="shared" si="49"/>
        <v>0</v>
      </c>
      <c r="Y486" s="25"/>
      <c r="Z486" s="25"/>
    </row>
    <row r="487" spans="1:26" ht="12.75" customHeight="1">
      <c r="A487" s="172"/>
      <c r="B487" s="169"/>
      <c r="C487" s="171"/>
      <c r="D487" s="173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25"/>
      <c r="P487" s="171"/>
      <c r="Q487" s="171"/>
      <c r="R487" s="171"/>
      <c r="S487" s="25"/>
      <c r="T487" s="25"/>
      <c r="U487" s="25"/>
      <c r="V487" s="25"/>
      <c r="W487" s="25"/>
      <c r="X487" s="41">
        <f t="shared" si="49"/>
        <v>0</v>
      </c>
      <c r="Y487" s="25"/>
      <c r="Z487" s="25"/>
    </row>
    <row r="488" spans="1:26" ht="12.75" customHeight="1">
      <c r="A488" s="172"/>
      <c r="B488" s="169"/>
      <c r="C488" s="171"/>
      <c r="D488" s="173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25"/>
      <c r="P488" s="171"/>
      <c r="Q488" s="171"/>
      <c r="R488" s="171"/>
      <c r="S488" s="25"/>
      <c r="T488" s="25"/>
      <c r="U488" s="25"/>
      <c r="V488" s="25"/>
      <c r="W488" s="25"/>
      <c r="X488" s="41">
        <f t="shared" si="49"/>
        <v>0</v>
      </c>
      <c r="Y488" s="25"/>
      <c r="Z488" s="25"/>
    </row>
    <row r="489" spans="1:26" ht="12.75" customHeight="1">
      <c r="A489" s="172"/>
      <c r="B489" s="169"/>
      <c r="C489" s="171"/>
      <c r="D489" s="173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25"/>
      <c r="P489" s="171"/>
      <c r="Q489" s="171"/>
      <c r="R489" s="171"/>
      <c r="S489" s="25"/>
      <c r="T489" s="25"/>
      <c r="U489" s="25"/>
      <c r="V489" s="25"/>
      <c r="W489" s="25"/>
      <c r="X489" s="41">
        <f t="shared" si="49"/>
        <v>0</v>
      </c>
      <c r="Y489" s="25"/>
      <c r="Z489" s="25"/>
    </row>
    <row r="490" spans="1:26" ht="12.75" customHeight="1">
      <c r="A490" s="172"/>
      <c r="B490" s="169"/>
      <c r="C490" s="171"/>
      <c r="D490" s="173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25"/>
      <c r="P490" s="171"/>
      <c r="Q490" s="171"/>
      <c r="R490" s="171"/>
      <c r="S490" s="25"/>
      <c r="T490" s="25"/>
      <c r="U490" s="25"/>
      <c r="V490" s="25"/>
      <c r="W490" s="25"/>
      <c r="X490" s="41">
        <f t="shared" si="49"/>
        <v>0</v>
      </c>
      <c r="Y490" s="25"/>
      <c r="Z490" s="25"/>
    </row>
    <row r="491" spans="1:26" ht="12.75" customHeight="1">
      <c r="A491" s="172"/>
      <c r="B491" s="169"/>
      <c r="C491" s="171"/>
      <c r="D491" s="173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25"/>
      <c r="P491" s="171"/>
      <c r="Q491" s="171"/>
      <c r="R491" s="171"/>
      <c r="S491" s="25"/>
      <c r="T491" s="25"/>
      <c r="U491" s="25"/>
      <c r="V491" s="25"/>
      <c r="W491" s="25"/>
      <c r="X491" s="41">
        <f t="shared" si="49"/>
        <v>0</v>
      </c>
      <c r="Y491" s="25"/>
      <c r="Z491" s="25"/>
    </row>
    <row r="492" spans="1:26" ht="12.75" customHeight="1">
      <c r="A492" s="172"/>
      <c r="B492" s="169"/>
      <c r="C492" s="171"/>
      <c r="D492" s="173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25"/>
      <c r="P492" s="171"/>
      <c r="Q492" s="171"/>
      <c r="R492" s="171"/>
      <c r="S492" s="25"/>
      <c r="T492" s="25"/>
      <c r="U492" s="25"/>
      <c r="V492" s="25"/>
      <c r="W492" s="25"/>
      <c r="X492" s="41">
        <f t="shared" si="49"/>
        <v>0</v>
      </c>
      <c r="Y492" s="25"/>
      <c r="Z492" s="25"/>
    </row>
    <row r="493" spans="1:26" ht="12.75" customHeight="1">
      <c r="A493" s="172"/>
      <c r="B493" s="169"/>
      <c r="C493" s="171"/>
      <c r="D493" s="173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25"/>
      <c r="P493" s="171"/>
      <c r="Q493" s="171"/>
      <c r="R493" s="171"/>
      <c r="S493" s="25"/>
      <c r="T493" s="25"/>
      <c r="U493" s="25"/>
      <c r="V493" s="25"/>
      <c r="W493" s="25"/>
      <c r="X493" s="41">
        <f t="shared" si="49"/>
        <v>0</v>
      </c>
      <c r="Y493" s="25"/>
      <c r="Z493" s="25"/>
    </row>
    <row r="494" spans="1:26" ht="12.75" customHeight="1">
      <c r="A494" s="172"/>
      <c r="B494" s="169"/>
      <c r="C494" s="171"/>
      <c r="D494" s="173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25"/>
      <c r="P494" s="171"/>
      <c r="Q494" s="171"/>
      <c r="R494" s="171"/>
      <c r="S494" s="25"/>
      <c r="T494" s="25"/>
      <c r="U494" s="25"/>
      <c r="V494" s="25"/>
      <c r="W494" s="25"/>
      <c r="X494" s="41">
        <f t="shared" si="49"/>
        <v>0</v>
      </c>
      <c r="Y494" s="25"/>
      <c r="Z494" s="25"/>
    </row>
    <row r="495" spans="1:26" ht="12.75" customHeight="1">
      <c r="A495" s="172"/>
      <c r="B495" s="169"/>
      <c r="C495" s="171"/>
      <c r="D495" s="173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25"/>
      <c r="P495" s="171"/>
      <c r="Q495" s="171"/>
      <c r="R495" s="171"/>
      <c r="S495" s="25"/>
      <c r="T495" s="25"/>
      <c r="U495" s="25"/>
      <c r="V495" s="25"/>
      <c r="W495" s="25"/>
      <c r="X495" s="41">
        <f t="shared" si="49"/>
        <v>0</v>
      </c>
      <c r="Y495" s="25"/>
      <c r="Z495" s="25"/>
    </row>
    <row r="496" spans="1:26" ht="12.75" customHeight="1">
      <c r="A496" s="172"/>
      <c r="B496" s="169"/>
      <c r="C496" s="171"/>
      <c r="D496" s="173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25"/>
      <c r="P496" s="171"/>
      <c r="Q496" s="171"/>
      <c r="R496" s="171"/>
      <c r="S496" s="25"/>
      <c r="T496" s="25"/>
      <c r="U496" s="25"/>
      <c r="V496" s="25"/>
      <c r="W496" s="25"/>
      <c r="X496" s="41">
        <f t="shared" si="49"/>
        <v>0</v>
      </c>
      <c r="Y496" s="25"/>
      <c r="Z496" s="25"/>
    </row>
    <row r="497" spans="1:26" ht="12.75" customHeight="1">
      <c r="A497" s="172"/>
      <c r="B497" s="169"/>
      <c r="C497" s="171"/>
      <c r="D497" s="173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25"/>
      <c r="P497" s="171"/>
      <c r="Q497" s="171"/>
      <c r="R497" s="171"/>
      <c r="S497" s="25"/>
      <c r="T497" s="25"/>
      <c r="U497" s="25"/>
      <c r="V497" s="25"/>
      <c r="W497" s="25"/>
      <c r="X497" s="41">
        <f t="shared" si="49"/>
        <v>0</v>
      </c>
      <c r="Y497" s="25"/>
      <c r="Z497" s="25"/>
    </row>
    <row r="498" spans="1:26" ht="12.75" customHeight="1">
      <c r="A498" s="172"/>
      <c r="B498" s="169"/>
      <c r="C498" s="171"/>
      <c r="D498" s="173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25"/>
      <c r="P498" s="171"/>
      <c r="Q498" s="171"/>
      <c r="R498" s="171"/>
      <c r="S498" s="25"/>
      <c r="T498" s="25"/>
      <c r="U498" s="25"/>
      <c r="V498" s="25"/>
      <c r="W498" s="25"/>
      <c r="X498" s="41">
        <f t="shared" si="49"/>
        <v>0</v>
      </c>
      <c r="Y498" s="25"/>
      <c r="Z498" s="25"/>
    </row>
    <row r="499" spans="1:26" ht="12.75" customHeight="1">
      <c r="A499" s="172"/>
      <c r="B499" s="169"/>
      <c r="C499" s="171"/>
      <c r="D499" s="173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25"/>
      <c r="P499" s="171"/>
      <c r="Q499" s="171"/>
      <c r="R499" s="171"/>
      <c r="S499" s="25"/>
      <c r="T499" s="25"/>
      <c r="U499" s="25"/>
      <c r="V499" s="25"/>
      <c r="W499" s="25"/>
      <c r="X499" s="41">
        <f t="shared" si="49"/>
        <v>0</v>
      </c>
      <c r="Y499" s="25"/>
      <c r="Z499" s="25"/>
    </row>
    <row r="500" spans="1:26" ht="12.75" customHeight="1">
      <c r="A500" s="172"/>
      <c r="B500" s="169"/>
      <c r="C500" s="171"/>
      <c r="D500" s="173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25"/>
      <c r="P500" s="171"/>
      <c r="Q500" s="171"/>
      <c r="R500" s="171"/>
      <c r="S500" s="25"/>
      <c r="T500" s="25"/>
      <c r="U500" s="25"/>
      <c r="V500" s="25"/>
      <c r="W500" s="25"/>
      <c r="X500" s="41">
        <f t="shared" si="49"/>
        <v>0</v>
      </c>
      <c r="Y500" s="25"/>
      <c r="Z500" s="25"/>
    </row>
    <row r="501" spans="1:26" ht="12.75" customHeight="1">
      <c r="A501" s="172"/>
      <c r="B501" s="169"/>
      <c r="C501" s="171"/>
      <c r="D501" s="173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25"/>
      <c r="P501" s="171"/>
      <c r="Q501" s="171"/>
      <c r="R501" s="171"/>
      <c r="S501" s="25"/>
      <c r="T501" s="25"/>
      <c r="U501" s="25"/>
      <c r="V501" s="25"/>
      <c r="W501" s="25"/>
      <c r="X501" s="41">
        <f t="shared" si="49"/>
        <v>0</v>
      </c>
      <c r="Y501" s="25"/>
      <c r="Z501" s="25"/>
    </row>
    <row r="502" spans="1:26" ht="12.75" customHeight="1">
      <c r="A502" s="172"/>
      <c r="B502" s="169"/>
      <c r="C502" s="171"/>
      <c r="D502" s="173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25"/>
      <c r="P502" s="171"/>
      <c r="Q502" s="171"/>
      <c r="R502" s="171"/>
      <c r="S502" s="25"/>
      <c r="T502" s="25"/>
      <c r="U502" s="25"/>
      <c r="V502" s="25"/>
      <c r="W502" s="25"/>
      <c r="X502" s="41">
        <f t="shared" si="49"/>
        <v>0</v>
      </c>
      <c r="Y502" s="25"/>
      <c r="Z502" s="25"/>
    </row>
    <row r="503" spans="1:26" ht="15.75" customHeight="1">
      <c r="A503" s="172"/>
      <c r="B503" s="169"/>
      <c r="C503" s="169"/>
      <c r="D503" s="172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25"/>
      <c r="P503" s="169"/>
      <c r="Q503" s="169"/>
      <c r="R503" s="169"/>
      <c r="S503" s="25"/>
      <c r="T503" s="25"/>
      <c r="U503" s="25"/>
      <c r="V503" s="25"/>
      <c r="W503" s="25"/>
      <c r="X503" s="41">
        <f t="shared" si="49"/>
        <v>0</v>
      </c>
      <c r="Y503" s="25"/>
      <c r="Z503" s="25"/>
    </row>
    <row r="504" spans="1:26" ht="15.75" customHeight="1">
      <c r="A504" s="172"/>
      <c r="B504" s="169"/>
      <c r="C504" s="169"/>
      <c r="D504" s="172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25"/>
      <c r="P504" s="169"/>
      <c r="Q504" s="169"/>
      <c r="R504" s="169"/>
      <c r="S504" s="25"/>
      <c r="T504" s="25"/>
      <c r="U504" s="25"/>
      <c r="V504" s="25"/>
      <c r="W504" s="25"/>
      <c r="X504" s="41">
        <f t="shared" si="49"/>
        <v>0</v>
      </c>
      <c r="Y504" s="25"/>
      <c r="Z504" s="25"/>
    </row>
    <row r="505" spans="1:26" ht="15.75" customHeight="1">
      <c r="A505" s="172"/>
      <c r="B505" s="169"/>
      <c r="C505" s="169"/>
      <c r="D505" s="172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25"/>
      <c r="P505" s="169"/>
      <c r="Q505" s="169"/>
      <c r="R505" s="169"/>
      <c r="S505" s="25"/>
      <c r="T505" s="25"/>
      <c r="U505" s="25"/>
      <c r="V505" s="25"/>
      <c r="W505" s="25"/>
      <c r="X505" s="41">
        <f t="shared" si="49"/>
        <v>0</v>
      </c>
      <c r="Y505" s="25"/>
      <c r="Z505" s="25"/>
    </row>
    <row r="506" spans="1:26" ht="15.75" customHeight="1">
      <c r="A506" s="172"/>
      <c r="B506" s="169"/>
      <c r="C506" s="169"/>
      <c r="D506" s="172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25"/>
      <c r="P506" s="169"/>
      <c r="Q506" s="169"/>
      <c r="R506" s="169"/>
      <c r="S506" s="25"/>
      <c r="T506" s="25"/>
      <c r="U506" s="25"/>
      <c r="V506" s="25"/>
      <c r="W506" s="25"/>
      <c r="X506" s="41">
        <f t="shared" si="49"/>
        <v>0</v>
      </c>
      <c r="Y506" s="25"/>
      <c r="Z506" s="25"/>
    </row>
    <row r="507" spans="1:26" ht="15.75" customHeight="1">
      <c r="A507" s="172"/>
      <c r="B507" s="169"/>
      <c r="C507" s="169"/>
      <c r="D507" s="172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25"/>
      <c r="P507" s="169"/>
      <c r="Q507" s="169"/>
      <c r="R507" s="169"/>
      <c r="S507" s="25"/>
      <c r="T507" s="25"/>
      <c r="U507" s="25"/>
      <c r="V507" s="25"/>
      <c r="W507" s="25"/>
      <c r="X507" s="41">
        <f t="shared" si="49"/>
        <v>0</v>
      </c>
      <c r="Y507" s="25"/>
      <c r="Z507" s="25"/>
    </row>
    <row r="508" spans="1:26" ht="15.75" customHeight="1">
      <c r="A508" s="172"/>
      <c r="B508" s="169"/>
      <c r="C508" s="169"/>
      <c r="D508" s="172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25"/>
      <c r="P508" s="169"/>
      <c r="Q508" s="169"/>
      <c r="R508" s="169"/>
      <c r="S508" s="25"/>
      <c r="T508" s="25"/>
      <c r="U508" s="25"/>
      <c r="V508" s="25"/>
      <c r="W508" s="25"/>
      <c r="X508" s="41">
        <f t="shared" si="49"/>
        <v>0</v>
      </c>
      <c r="Y508" s="25"/>
      <c r="Z508" s="25"/>
    </row>
    <row r="509" spans="1:26" ht="15.75" customHeight="1">
      <c r="A509" s="172"/>
      <c r="B509" s="169"/>
      <c r="C509" s="169"/>
      <c r="D509" s="172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25"/>
      <c r="P509" s="169"/>
      <c r="Q509" s="169"/>
      <c r="R509" s="169"/>
      <c r="S509" s="25"/>
      <c r="T509" s="25"/>
      <c r="U509" s="25"/>
      <c r="V509" s="25"/>
      <c r="W509" s="25"/>
      <c r="X509" s="41">
        <f t="shared" si="49"/>
        <v>0</v>
      </c>
      <c r="Y509" s="25"/>
      <c r="Z509" s="25"/>
    </row>
    <row r="510" spans="1:26" ht="15.75" customHeight="1">
      <c r="A510" s="172"/>
      <c r="B510" s="169"/>
      <c r="C510" s="169"/>
      <c r="D510" s="172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25"/>
      <c r="P510" s="169"/>
      <c r="Q510" s="169"/>
      <c r="R510" s="169"/>
      <c r="S510" s="25"/>
      <c r="T510" s="25"/>
      <c r="U510" s="25"/>
      <c r="V510" s="25"/>
      <c r="W510" s="25"/>
      <c r="X510" s="41">
        <f t="shared" si="49"/>
        <v>0</v>
      </c>
      <c r="Y510" s="25"/>
      <c r="Z510" s="25"/>
    </row>
    <row r="511" spans="1:26" ht="15.75" customHeight="1">
      <c r="A511" s="172"/>
      <c r="B511" s="169"/>
      <c r="C511" s="169"/>
      <c r="D511" s="172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25"/>
      <c r="P511" s="169"/>
      <c r="Q511" s="169"/>
      <c r="R511" s="169"/>
      <c r="S511" s="25"/>
      <c r="T511" s="25"/>
      <c r="U511" s="25"/>
      <c r="V511" s="25"/>
      <c r="W511" s="25"/>
      <c r="X511" s="41">
        <f t="shared" si="49"/>
        <v>0</v>
      </c>
      <c r="Y511" s="25"/>
      <c r="Z511" s="25"/>
    </row>
    <row r="512" spans="1:26" ht="15.75" customHeight="1">
      <c r="A512" s="172"/>
      <c r="B512" s="169"/>
      <c r="C512" s="169"/>
      <c r="D512" s="172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25"/>
      <c r="P512" s="169"/>
      <c r="Q512" s="169"/>
      <c r="R512" s="169"/>
      <c r="S512" s="25"/>
      <c r="T512" s="25"/>
      <c r="U512" s="25"/>
      <c r="V512" s="25"/>
      <c r="W512" s="25"/>
      <c r="X512" s="41">
        <f t="shared" si="49"/>
        <v>0</v>
      </c>
      <c r="Y512" s="25"/>
      <c r="Z512" s="25"/>
    </row>
    <row r="513" spans="1:26" ht="15.75" customHeight="1">
      <c r="A513" s="172"/>
      <c r="B513" s="169"/>
      <c r="C513" s="169"/>
      <c r="D513" s="172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25"/>
      <c r="P513" s="169"/>
      <c r="Q513" s="169"/>
      <c r="R513" s="169"/>
      <c r="S513" s="25"/>
      <c r="T513" s="25"/>
      <c r="U513" s="25"/>
      <c r="V513" s="25"/>
      <c r="W513" s="25"/>
      <c r="X513" s="41">
        <f t="shared" si="49"/>
        <v>0</v>
      </c>
      <c r="Y513" s="25"/>
      <c r="Z513" s="25"/>
    </row>
    <row r="514" spans="1:26" ht="15.75" customHeight="1">
      <c r="A514" s="172"/>
      <c r="B514" s="169"/>
      <c r="C514" s="169"/>
      <c r="D514" s="172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25"/>
      <c r="P514" s="169"/>
      <c r="Q514" s="169"/>
      <c r="R514" s="169"/>
      <c r="S514" s="25"/>
      <c r="T514" s="25"/>
      <c r="U514" s="25"/>
      <c r="V514" s="25"/>
      <c r="W514" s="25"/>
      <c r="X514" s="41">
        <f t="shared" si="49"/>
        <v>0</v>
      </c>
      <c r="Y514" s="25"/>
      <c r="Z514" s="25"/>
    </row>
    <row r="515" spans="1:26" ht="15.75" customHeight="1">
      <c r="A515" s="172"/>
      <c r="B515" s="169"/>
      <c r="C515" s="169"/>
      <c r="D515" s="172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25"/>
      <c r="P515" s="169"/>
      <c r="Q515" s="169"/>
      <c r="R515" s="169"/>
      <c r="S515" s="25"/>
      <c r="T515" s="25"/>
      <c r="U515" s="25"/>
      <c r="V515" s="25"/>
      <c r="W515" s="25"/>
      <c r="X515" s="41">
        <f t="shared" si="49"/>
        <v>0</v>
      </c>
      <c r="Y515" s="25"/>
      <c r="Z515" s="25"/>
    </row>
    <row r="516" spans="1:26" ht="15.75" customHeight="1">
      <c r="A516" s="172"/>
      <c r="B516" s="169"/>
      <c r="C516" s="169"/>
      <c r="D516" s="172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25"/>
      <c r="P516" s="169"/>
      <c r="Q516" s="169"/>
      <c r="R516" s="169"/>
      <c r="S516" s="25"/>
      <c r="T516" s="25"/>
      <c r="U516" s="25"/>
      <c r="V516" s="25"/>
      <c r="W516" s="25"/>
      <c r="X516" s="41">
        <f t="shared" si="49"/>
        <v>0</v>
      </c>
      <c r="Y516" s="25"/>
      <c r="Z516" s="25"/>
    </row>
    <row r="517" spans="1:26" ht="15.75" customHeight="1">
      <c r="A517" s="172"/>
      <c r="B517" s="169"/>
      <c r="C517" s="169"/>
      <c r="D517" s="172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25"/>
      <c r="P517" s="169"/>
      <c r="Q517" s="169"/>
      <c r="R517" s="169"/>
      <c r="S517" s="25"/>
      <c r="T517" s="25"/>
      <c r="U517" s="25"/>
      <c r="V517" s="25"/>
      <c r="W517" s="25"/>
      <c r="X517" s="41">
        <f t="shared" si="49"/>
        <v>0</v>
      </c>
      <c r="Y517" s="25"/>
      <c r="Z517" s="25"/>
    </row>
    <row r="518" spans="1:26" ht="15.75" customHeight="1">
      <c r="A518" s="172"/>
      <c r="B518" s="169"/>
      <c r="C518" s="169"/>
      <c r="D518" s="172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25"/>
      <c r="P518" s="169"/>
      <c r="Q518" s="169"/>
      <c r="R518" s="169"/>
      <c r="S518" s="25"/>
      <c r="T518" s="25"/>
      <c r="U518" s="25"/>
      <c r="V518" s="25"/>
      <c r="W518" s="25"/>
      <c r="X518" s="41">
        <f t="shared" si="49"/>
        <v>0</v>
      </c>
      <c r="Y518" s="25"/>
      <c r="Z518" s="25"/>
    </row>
    <row r="519" spans="1:26" ht="15.75" customHeight="1">
      <c r="A519" s="172"/>
      <c r="B519" s="169"/>
      <c r="C519" s="169"/>
      <c r="D519" s="172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25"/>
      <c r="P519" s="169"/>
      <c r="Q519" s="169"/>
      <c r="R519" s="169"/>
      <c r="S519" s="25"/>
      <c r="T519" s="25"/>
      <c r="U519" s="25"/>
      <c r="V519" s="25"/>
      <c r="W519" s="25"/>
      <c r="X519" s="41">
        <f t="shared" si="49"/>
        <v>0</v>
      </c>
      <c r="Y519" s="25"/>
      <c r="Z519" s="25"/>
    </row>
    <row r="520" spans="1:26" ht="15.75" customHeight="1">
      <c r="A520" s="172"/>
      <c r="B520" s="169"/>
      <c r="C520" s="169"/>
      <c r="D520" s="172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25"/>
      <c r="P520" s="169"/>
      <c r="Q520" s="169"/>
      <c r="R520" s="169"/>
      <c r="S520" s="25"/>
      <c r="T520" s="25"/>
      <c r="U520" s="25"/>
      <c r="V520" s="25"/>
      <c r="W520" s="25"/>
      <c r="X520" s="41">
        <f t="shared" si="49"/>
        <v>0</v>
      </c>
      <c r="Y520" s="25"/>
      <c r="Z520" s="25"/>
    </row>
    <row r="521" spans="1:26" ht="15.75" customHeight="1">
      <c r="A521" s="172"/>
      <c r="B521" s="169"/>
      <c r="C521" s="169"/>
      <c r="D521" s="172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25"/>
      <c r="P521" s="169"/>
      <c r="Q521" s="169"/>
      <c r="R521" s="169"/>
      <c r="S521" s="25"/>
      <c r="T521" s="25"/>
      <c r="U521" s="25"/>
      <c r="V521" s="25"/>
      <c r="W521" s="25"/>
      <c r="X521" s="41">
        <f t="shared" si="49"/>
        <v>0</v>
      </c>
      <c r="Y521" s="25"/>
      <c r="Z521" s="25"/>
    </row>
    <row r="522" spans="1:26" ht="15.75" customHeight="1">
      <c r="A522" s="172"/>
      <c r="B522" s="169"/>
      <c r="C522" s="169"/>
      <c r="D522" s="172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25"/>
      <c r="P522" s="169"/>
      <c r="Q522" s="169"/>
      <c r="R522" s="169"/>
      <c r="S522" s="25"/>
      <c r="T522" s="25"/>
      <c r="U522" s="25"/>
      <c r="V522" s="25"/>
      <c r="W522" s="25"/>
      <c r="X522" s="41">
        <f t="shared" si="49"/>
        <v>0</v>
      </c>
      <c r="Y522" s="25"/>
      <c r="Z522" s="25"/>
    </row>
    <row r="523" spans="1:26" ht="15.75" customHeight="1">
      <c r="A523" s="172"/>
      <c r="B523" s="169"/>
      <c r="C523" s="169"/>
      <c r="D523" s="172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25"/>
      <c r="P523" s="169"/>
      <c r="Q523" s="169"/>
      <c r="R523" s="169"/>
      <c r="S523" s="25"/>
      <c r="T523" s="25"/>
      <c r="U523" s="25"/>
      <c r="V523" s="25"/>
      <c r="W523" s="25"/>
      <c r="X523" s="41">
        <f t="shared" si="49"/>
        <v>0</v>
      </c>
      <c r="Y523" s="25"/>
      <c r="Z523" s="25"/>
    </row>
    <row r="524" spans="1:26" ht="15.75" customHeight="1">
      <c r="A524" s="172"/>
      <c r="B524" s="169"/>
      <c r="C524" s="169"/>
      <c r="D524" s="172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25"/>
      <c r="P524" s="169"/>
      <c r="Q524" s="169"/>
      <c r="R524" s="169"/>
      <c r="S524" s="25"/>
      <c r="T524" s="25"/>
      <c r="U524" s="25"/>
      <c r="V524" s="25"/>
      <c r="W524" s="25"/>
      <c r="X524" s="41">
        <f t="shared" si="49"/>
        <v>0</v>
      </c>
      <c r="Y524" s="25"/>
      <c r="Z524" s="25"/>
    </row>
    <row r="525" spans="1:26" ht="15.75" customHeight="1">
      <c r="A525" s="172"/>
      <c r="B525" s="169"/>
      <c r="C525" s="169"/>
      <c r="D525" s="172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25"/>
      <c r="P525" s="169"/>
      <c r="Q525" s="169"/>
      <c r="R525" s="169"/>
      <c r="S525" s="25"/>
      <c r="T525" s="25"/>
      <c r="U525" s="25"/>
      <c r="V525" s="25"/>
      <c r="W525" s="25"/>
      <c r="X525" s="41">
        <f t="shared" si="49"/>
        <v>0</v>
      </c>
      <c r="Y525" s="25"/>
      <c r="Z525" s="25"/>
    </row>
    <row r="526" spans="1:26" ht="15.75" customHeight="1">
      <c r="A526" s="172"/>
      <c r="B526" s="169"/>
      <c r="C526" s="169"/>
      <c r="D526" s="172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25"/>
      <c r="P526" s="169"/>
      <c r="Q526" s="169"/>
      <c r="R526" s="169"/>
      <c r="S526" s="25"/>
      <c r="T526" s="25"/>
      <c r="U526" s="25"/>
      <c r="V526" s="25"/>
      <c r="W526" s="25"/>
      <c r="X526" s="41">
        <f t="shared" si="49"/>
        <v>0</v>
      </c>
      <c r="Y526" s="25"/>
      <c r="Z526" s="25"/>
    </row>
    <row r="527" spans="1:26" ht="15.75" customHeight="1">
      <c r="A527" s="172"/>
      <c r="B527" s="169"/>
      <c r="C527" s="169"/>
      <c r="D527" s="172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25"/>
      <c r="P527" s="169"/>
      <c r="Q527" s="169"/>
      <c r="R527" s="169"/>
      <c r="S527" s="25"/>
      <c r="T527" s="25"/>
      <c r="U527" s="25"/>
      <c r="V527" s="25"/>
      <c r="W527" s="25"/>
      <c r="X527" s="41">
        <f t="shared" si="49"/>
        <v>0</v>
      </c>
      <c r="Y527" s="25"/>
      <c r="Z527" s="25"/>
    </row>
    <row r="528" spans="1:26" ht="15.75" customHeight="1">
      <c r="A528" s="172"/>
      <c r="B528" s="169"/>
      <c r="C528" s="169"/>
      <c r="D528" s="172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25"/>
      <c r="P528" s="169"/>
      <c r="Q528" s="169"/>
      <c r="R528" s="169"/>
      <c r="S528" s="25"/>
      <c r="T528" s="25"/>
      <c r="U528" s="25"/>
      <c r="V528" s="25"/>
      <c r="W528" s="25"/>
      <c r="X528" s="41">
        <f t="shared" si="49"/>
        <v>0</v>
      </c>
      <c r="Y528" s="25"/>
      <c r="Z528" s="25"/>
    </row>
    <row r="529" spans="1:26" ht="15.75" customHeight="1">
      <c r="A529" s="172"/>
      <c r="B529" s="169"/>
      <c r="C529" s="169"/>
      <c r="D529" s="172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25"/>
      <c r="P529" s="169"/>
      <c r="Q529" s="169"/>
      <c r="R529" s="169"/>
      <c r="S529" s="25"/>
      <c r="T529" s="25"/>
      <c r="U529" s="25"/>
      <c r="V529" s="25"/>
      <c r="W529" s="25"/>
      <c r="X529" s="41">
        <f t="shared" si="49"/>
        <v>0</v>
      </c>
      <c r="Y529" s="25"/>
      <c r="Z529" s="25"/>
    </row>
    <row r="530" spans="1:26" ht="15.75" customHeight="1">
      <c r="A530" s="172"/>
      <c r="B530" s="169"/>
      <c r="C530" s="169"/>
      <c r="D530" s="172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25"/>
      <c r="P530" s="169"/>
      <c r="Q530" s="169"/>
      <c r="R530" s="169"/>
      <c r="S530" s="25"/>
      <c r="T530" s="25"/>
      <c r="U530" s="25"/>
      <c r="V530" s="25"/>
      <c r="W530" s="25"/>
      <c r="X530" s="41">
        <f t="shared" si="49"/>
        <v>0</v>
      </c>
      <c r="Y530" s="25"/>
      <c r="Z530" s="25"/>
    </row>
    <row r="531" spans="1:26" ht="15.75" customHeight="1">
      <c r="A531" s="172"/>
      <c r="B531" s="169"/>
      <c r="C531" s="169"/>
      <c r="D531" s="172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25"/>
      <c r="P531" s="169"/>
      <c r="Q531" s="169"/>
      <c r="R531" s="169"/>
      <c r="S531" s="25"/>
      <c r="T531" s="25"/>
      <c r="U531" s="25"/>
      <c r="V531" s="25"/>
      <c r="W531" s="25"/>
      <c r="X531" s="41">
        <f t="shared" si="49"/>
        <v>0</v>
      </c>
      <c r="Y531" s="25"/>
      <c r="Z531" s="25"/>
    </row>
    <row r="532" spans="1:26" ht="15.75" customHeight="1">
      <c r="A532" s="172"/>
      <c r="B532" s="169"/>
      <c r="C532" s="169"/>
      <c r="D532" s="172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25"/>
      <c r="P532" s="169"/>
      <c r="Q532" s="169"/>
      <c r="R532" s="169"/>
      <c r="S532" s="25"/>
      <c r="T532" s="25"/>
      <c r="U532" s="25"/>
      <c r="V532" s="25"/>
      <c r="W532" s="25"/>
      <c r="X532" s="41">
        <f t="shared" si="49"/>
        <v>0</v>
      </c>
      <c r="Y532" s="25"/>
      <c r="Z532" s="25"/>
    </row>
    <row r="533" spans="1:26" ht="15.75" customHeight="1">
      <c r="A533" s="172"/>
      <c r="B533" s="169"/>
      <c r="C533" s="169"/>
      <c r="D533" s="172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25"/>
      <c r="P533" s="169"/>
      <c r="Q533" s="169"/>
      <c r="R533" s="169"/>
      <c r="S533" s="25"/>
      <c r="T533" s="25"/>
      <c r="U533" s="25"/>
      <c r="V533" s="25"/>
      <c r="W533" s="25"/>
      <c r="X533" s="41">
        <f t="shared" si="49"/>
        <v>0</v>
      </c>
      <c r="Y533" s="25"/>
      <c r="Z533" s="25"/>
    </row>
    <row r="534" spans="1:26" ht="15.75" customHeight="1">
      <c r="A534" s="172"/>
      <c r="B534" s="169"/>
      <c r="C534" s="169"/>
      <c r="D534" s="172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25"/>
      <c r="P534" s="169"/>
      <c r="Q534" s="169"/>
      <c r="R534" s="169"/>
      <c r="S534" s="25"/>
      <c r="T534" s="25"/>
      <c r="U534" s="25"/>
      <c r="V534" s="25"/>
      <c r="W534" s="25"/>
      <c r="X534" s="41">
        <f t="shared" si="49"/>
        <v>0</v>
      </c>
      <c r="Y534" s="25"/>
      <c r="Z534" s="25"/>
    </row>
    <row r="535" spans="1:26" ht="15.75" customHeight="1">
      <c r="A535" s="172"/>
      <c r="B535" s="169"/>
      <c r="C535" s="169"/>
      <c r="D535" s="172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25"/>
      <c r="P535" s="169"/>
      <c r="Q535" s="169"/>
      <c r="R535" s="169"/>
      <c r="S535" s="25"/>
      <c r="T535" s="25"/>
      <c r="U535" s="25"/>
      <c r="V535" s="25"/>
      <c r="W535" s="25"/>
      <c r="X535" s="41">
        <f t="shared" si="49"/>
        <v>0</v>
      </c>
      <c r="Y535" s="25"/>
      <c r="Z535" s="25"/>
    </row>
    <row r="536" spans="1:26" ht="15.75" customHeight="1">
      <c r="A536" s="172"/>
      <c r="B536" s="169"/>
      <c r="C536" s="169"/>
      <c r="D536" s="172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25"/>
      <c r="P536" s="169"/>
      <c r="Q536" s="169"/>
      <c r="R536" s="169"/>
      <c r="S536" s="25"/>
      <c r="T536" s="25"/>
      <c r="U536" s="25"/>
      <c r="V536" s="25"/>
      <c r="W536" s="25"/>
      <c r="X536" s="41">
        <f t="shared" si="49"/>
        <v>0</v>
      </c>
      <c r="Y536" s="25"/>
      <c r="Z536" s="25"/>
    </row>
    <row r="537" spans="1:26" ht="15.75" customHeight="1">
      <c r="A537" s="172"/>
      <c r="B537" s="169"/>
      <c r="C537" s="169"/>
      <c r="D537" s="172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25"/>
      <c r="P537" s="169"/>
      <c r="Q537" s="169"/>
      <c r="R537" s="169"/>
      <c r="S537" s="25"/>
      <c r="T537" s="25"/>
      <c r="U537" s="25"/>
      <c r="V537" s="25"/>
      <c r="W537" s="25"/>
      <c r="X537" s="41">
        <f t="shared" si="49"/>
        <v>0</v>
      </c>
      <c r="Y537" s="25"/>
      <c r="Z537" s="25"/>
    </row>
    <row r="538" spans="1:26" ht="15.75" customHeight="1">
      <c r="A538" s="172"/>
      <c r="B538" s="169"/>
      <c r="C538" s="169"/>
      <c r="D538" s="172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25"/>
      <c r="P538" s="169"/>
      <c r="Q538" s="169"/>
      <c r="R538" s="169"/>
      <c r="S538" s="25"/>
      <c r="T538" s="25"/>
      <c r="U538" s="25"/>
      <c r="V538" s="25"/>
      <c r="W538" s="25"/>
      <c r="X538" s="41">
        <f t="shared" si="49"/>
        <v>0</v>
      </c>
      <c r="Y538" s="25"/>
      <c r="Z538" s="25"/>
    </row>
    <row r="539" spans="1:26" ht="15.75" customHeight="1">
      <c r="A539" s="172"/>
      <c r="B539" s="169"/>
      <c r="C539" s="169"/>
      <c r="D539" s="172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25"/>
      <c r="P539" s="169"/>
      <c r="Q539" s="169"/>
      <c r="R539" s="169"/>
      <c r="S539" s="25"/>
      <c r="T539" s="25"/>
      <c r="U539" s="25"/>
      <c r="V539" s="25"/>
      <c r="W539" s="25"/>
      <c r="X539" s="41">
        <f t="shared" si="49"/>
        <v>0</v>
      </c>
      <c r="Y539" s="25"/>
      <c r="Z539" s="25"/>
    </row>
    <row r="540" spans="1:26" ht="15.75" customHeight="1">
      <c r="A540" s="172"/>
      <c r="B540" s="169"/>
      <c r="C540" s="169"/>
      <c r="D540" s="172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25"/>
      <c r="P540" s="169"/>
      <c r="Q540" s="169"/>
      <c r="R540" s="169"/>
      <c r="S540" s="25"/>
      <c r="T540" s="25"/>
      <c r="U540" s="25"/>
      <c r="V540" s="25"/>
      <c r="W540" s="25"/>
      <c r="X540" s="41">
        <f t="shared" si="49"/>
        <v>0</v>
      </c>
      <c r="Y540" s="25"/>
      <c r="Z540" s="25"/>
    </row>
    <row r="541" spans="1:26" ht="15.75" customHeight="1">
      <c r="A541" s="172"/>
      <c r="B541" s="169"/>
      <c r="C541" s="169"/>
      <c r="D541" s="172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25"/>
      <c r="P541" s="169"/>
      <c r="Q541" s="169"/>
      <c r="R541" s="169"/>
      <c r="S541" s="25"/>
      <c r="T541" s="25"/>
      <c r="U541" s="25"/>
      <c r="V541" s="25"/>
      <c r="W541" s="25"/>
      <c r="X541" s="41">
        <f t="shared" si="49"/>
        <v>0</v>
      </c>
      <c r="Y541" s="25"/>
      <c r="Z541" s="25"/>
    </row>
    <row r="542" spans="1:26" ht="15.75" customHeight="1">
      <c r="A542" s="172"/>
      <c r="B542" s="169"/>
      <c r="C542" s="169"/>
      <c r="D542" s="172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25"/>
      <c r="P542" s="169"/>
      <c r="Q542" s="169"/>
      <c r="R542" s="169"/>
      <c r="S542" s="25"/>
      <c r="T542" s="25"/>
      <c r="U542" s="25"/>
      <c r="V542" s="25"/>
      <c r="W542" s="25"/>
      <c r="X542" s="41">
        <f t="shared" si="49"/>
        <v>0</v>
      </c>
      <c r="Y542" s="25"/>
      <c r="Z542" s="25"/>
    </row>
    <row r="543" spans="1:26" ht="15.75" customHeight="1">
      <c r="A543" s="172"/>
      <c r="B543" s="169"/>
      <c r="C543" s="169"/>
      <c r="D543" s="172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25"/>
      <c r="P543" s="169"/>
      <c r="Q543" s="169"/>
      <c r="R543" s="169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172"/>
      <c r="B544" s="169"/>
      <c r="C544" s="169"/>
      <c r="D544" s="172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25"/>
      <c r="P544" s="169"/>
      <c r="Q544" s="169"/>
      <c r="R544" s="169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172"/>
      <c r="B545" s="169"/>
      <c r="C545" s="169"/>
      <c r="D545" s="172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25"/>
      <c r="P545" s="169"/>
      <c r="Q545" s="169"/>
      <c r="R545" s="169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172"/>
      <c r="B546" s="169"/>
      <c r="C546" s="169"/>
      <c r="D546" s="172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25"/>
      <c r="P546" s="169"/>
      <c r="Q546" s="169"/>
      <c r="R546" s="169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172"/>
      <c r="B547" s="169"/>
      <c r="C547" s="169"/>
      <c r="D547" s="172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25"/>
      <c r="P547" s="169"/>
      <c r="Q547" s="169"/>
      <c r="R547" s="169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172"/>
      <c r="B548" s="169"/>
      <c r="C548" s="169"/>
      <c r="D548" s="172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25"/>
      <c r="P548" s="169"/>
      <c r="Q548" s="169"/>
      <c r="R548" s="169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172"/>
      <c r="B549" s="169"/>
      <c r="C549" s="169"/>
      <c r="D549" s="172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25"/>
      <c r="P549" s="169"/>
      <c r="Q549" s="169"/>
      <c r="R549" s="169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172"/>
      <c r="B550" s="169"/>
      <c r="C550" s="169"/>
      <c r="D550" s="172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25"/>
      <c r="P550" s="169"/>
      <c r="Q550" s="169"/>
      <c r="R550" s="169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172"/>
      <c r="B551" s="169"/>
      <c r="C551" s="169"/>
      <c r="D551" s="172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25"/>
      <c r="P551" s="169"/>
      <c r="Q551" s="169"/>
      <c r="R551" s="169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172"/>
      <c r="B552" s="169"/>
      <c r="C552" s="169"/>
      <c r="D552" s="172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25"/>
      <c r="P552" s="169"/>
      <c r="Q552" s="169"/>
      <c r="R552" s="169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172"/>
      <c r="B553" s="169"/>
      <c r="C553" s="169"/>
      <c r="D553" s="172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25"/>
      <c r="P553" s="169"/>
      <c r="Q553" s="169"/>
      <c r="R553" s="169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172"/>
      <c r="B554" s="169"/>
      <c r="C554" s="169"/>
      <c r="D554" s="172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25"/>
      <c r="P554" s="169"/>
      <c r="Q554" s="169"/>
      <c r="R554" s="169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172"/>
      <c r="B555" s="169"/>
      <c r="C555" s="169"/>
      <c r="D555" s="172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25"/>
      <c r="P555" s="169"/>
      <c r="Q555" s="169"/>
      <c r="R555" s="169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172"/>
      <c r="B556" s="169"/>
      <c r="C556" s="169"/>
      <c r="D556" s="172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25"/>
      <c r="P556" s="169"/>
      <c r="Q556" s="169"/>
      <c r="R556" s="169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172"/>
      <c r="B557" s="169"/>
      <c r="C557" s="169"/>
      <c r="D557" s="172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25"/>
      <c r="P557" s="169"/>
      <c r="Q557" s="169"/>
      <c r="R557" s="169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172"/>
      <c r="B558" s="169"/>
      <c r="C558" s="169"/>
      <c r="D558" s="172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25"/>
      <c r="P558" s="169"/>
      <c r="Q558" s="169"/>
      <c r="R558" s="169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172"/>
      <c r="B559" s="169"/>
      <c r="C559" s="169"/>
      <c r="D559" s="172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25"/>
      <c r="P559" s="169"/>
      <c r="Q559" s="169"/>
      <c r="R559" s="169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172"/>
      <c r="B560" s="169"/>
      <c r="C560" s="169"/>
      <c r="D560" s="172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25"/>
      <c r="P560" s="169"/>
      <c r="Q560" s="169"/>
      <c r="R560" s="169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172"/>
      <c r="B561" s="169"/>
      <c r="C561" s="169"/>
      <c r="D561" s="172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25"/>
      <c r="P561" s="169"/>
      <c r="Q561" s="169"/>
      <c r="R561" s="169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172"/>
      <c r="B562" s="169"/>
      <c r="C562" s="169"/>
      <c r="D562" s="172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25"/>
      <c r="P562" s="169"/>
      <c r="Q562" s="169"/>
      <c r="R562" s="169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172"/>
      <c r="B563" s="169"/>
      <c r="C563" s="169"/>
      <c r="D563" s="172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25"/>
      <c r="P563" s="169"/>
      <c r="Q563" s="169"/>
      <c r="R563" s="169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172"/>
      <c r="B564" s="169"/>
      <c r="C564" s="169"/>
      <c r="D564" s="172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25"/>
      <c r="P564" s="169"/>
      <c r="Q564" s="169"/>
      <c r="R564" s="169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172"/>
      <c r="B565" s="169"/>
      <c r="C565" s="169"/>
      <c r="D565" s="172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25"/>
      <c r="P565" s="169"/>
      <c r="Q565" s="169"/>
      <c r="R565" s="169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172"/>
      <c r="B566" s="169"/>
      <c r="C566" s="169"/>
      <c r="D566" s="172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25"/>
      <c r="P566" s="169"/>
      <c r="Q566" s="169"/>
      <c r="R566" s="169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172"/>
      <c r="B567" s="169"/>
      <c r="C567" s="169"/>
      <c r="D567" s="172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25"/>
      <c r="P567" s="169"/>
      <c r="Q567" s="169"/>
      <c r="R567" s="169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172"/>
      <c r="B568" s="169"/>
      <c r="C568" s="169"/>
      <c r="D568" s="172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25"/>
      <c r="P568" s="169"/>
      <c r="Q568" s="169"/>
      <c r="R568" s="169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172"/>
      <c r="B569" s="169"/>
      <c r="C569" s="169"/>
      <c r="D569" s="172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25"/>
      <c r="P569" s="169"/>
      <c r="Q569" s="169"/>
      <c r="R569" s="169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172"/>
      <c r="B570" s="169"/>
      <c r="C570" s="169"/>
      <c r="D570" s="172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25"/>
      <c r="P570" s="169"/>
      <c r="Q570" s="169"/>
      <c r="R570" s="169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172"/>
      <c r="B571" s="169"/>
      <c r="C571" s="169"/>
      <c r="D571" s="172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25"/>
      <c r="P571" s="169"/>
      <c r="Q571" s="169"/>
      <c r="R571" s="169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172"/>
      <c r="B572" s="169"/>
      <c r="C572" s="169"/>
      <c r="D572" s="172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25"/>
      <c r="P572" s="169"/>
      <c r="Q572" s="169"/>
      <c r="R572" s="169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172"/>
      <c r="B573" s="169"/>
      <c r="C573" s="169"/>
      <c r="D573" s="172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25"/>
      <c r="P573" s="169"/>
      <c r="Q573" s="169"/>
      <c r="R573" s="169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172"/>
      <c r="B574" s="169"/>
      <c r="C574" s="169"/>
      <c r="D574" s="172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25"/>
      <c r="P574" s="169"/>
      <c r="Q574" s="169"/>
      <c r="R574" s="169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172"/>
      <c r="B575" s="169"/>
      <c r="C575" s="169"/>
      <c r="D575" s="172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25"/>
      <c r="P575" s="169"/>
      <c r="Q575" s="169"/>
      <c r="R575" s="169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172"/>
      <c r="B576" s="169"/>
      <c r="C576" s="169"/>
      <c r="D576" s="172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25"/>
      <c r="P576" s="169"/>
      <c r="Q576" s="169"/>
      <c r="R576" s="169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172"/>
      <c r="B577" s="169"/>
      <c r="C577" s="169"/>
      <c r="D577" s="172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25"/>
      <c r="P577" s="169"/>
      <c r="Q577" s="169"/>
      <c r="R577" s="169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172"/>
      <c r="B578" s="169"/>
      <c r="C578" s="169"/>
      <c r="D578" s="172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25"/>
      <c r="P578" s="169"/>
      <c r="Q578" s="169"/>
      <c r="R578" s="169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172"/>
      <c r="B579" s="169"/>
      <c r="C579" s="169"/>
      <c r="D579" s="172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25"/>
      <c r="P579" s="169"/>
      <c r="Q579" s="169"/>
      <c r="R579" s="169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172"/>
      <c r="B580" s="169"/>
      <c r="C580" s="169"/>
      <c r="D580" s="172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25"/>
      <c r="P580" s="169"/>
      <c r="Q580" s="169"/>
      <c r="R580" s="169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172"/>
      <c r="B581" s="169"/>
      <c r="C581" s="169"/>
      <c r="D581" s="172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25"/>
      <c r="P581" s="169"/>
      <c r="Q581" s="169"/>
      <c r="R581" s="169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172"/>
      <c r="B582" s="169"/>
      <c r="C582" s="169"/>
      <c r="D582" s="172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25"/>
      <c r="P582" s="169"/>
      <c r="Q582" s="169"/>
      <c r="R582" s="169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172"/>
      <c r="B583" s="169"/>
      <c r="C583" s="169"/>
      <c r="D583" s="172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25"/>
      <c r="P583" s="169"/>
      <c r="Q583" s="169"/>
      <c r="R583" s="169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172"/>
      <c r="B584" s="169"/>
      <c r="C584" s="169"/>
      <c r="D584" s="172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25"/>
      <c r="P584" s="169"/>
      <c r="Q584" s="169"/>
      <c r="R584" s="169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172"/>
      <c r="B585" s="169"/>
      <c r="C585" s="169"/>
      <c r="D585" s="172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25"/>
      <c r="P585" s="169"/>
      <c r="Q585" s="169"/>
      <c r="R585" s="169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172"/>
      <c r="B586" s="169"/>
      <c r="C586" s="169"/>
      <c r="D586" s="172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25"/>
      <c r="P586" s="169"/>
      <c r="Q586" s="169"/>
      <c r="R586" s="169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172"/>
      <c r="B587" s="169"/>
      <c r="C587" s="169"/>
      <c r="D587" s="172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25"/>
      <c r="P587" s="169"/>
      <c r="Q587" s="169"/>
      <c r="R587" s="169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172"/>
      <c r="B588" s="169"/>
      <c r="C588" s="169"/>
      <c r="D588" s="172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25"/>
      <c r="P588" s="169"/>
      <c r="Q588" s="169"/>
      <c r="R588" s="169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172"/>
      <c r="B589" s="169"/>
      <c r="C589" s="169"/>
      <c r="D589" s="172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25"/>
      <c r="P589" s="169"/>
      <c r="Q589" s="169"/>
      <c r="R589" s="169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172"/>
      <c r="B590" s="169"/>
      <c r="C590" s="169"/>
      <c r="D590" s="172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25"/>
      <c r="P590" s="169"/>
      <c r="Q590" s="169"/>
      <c r="R590" s="169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172"/>
      <c r="B591" s="169"/>
      <c r="C591" s="169"/>
      <c r="D591" s="172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25"/>
      <c r="P591" s="169"/>
      <c r="Q591" s="169"/>
      <c r="R591" s="169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172"/>
      <c r="B592" s="169"/>
      <c r="C592" s="169"/>
      <c r="D592" s="172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25"/>
      <c r="P592" s="169"/>
      <c r="Q592" s="169"/>
      <c r="R592" s="169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172"/>
      <c r="B593" s="169"/>
      <c r="C593" s="169"/>
      <c r="D593" s="172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25"/>
      <c r="P593" s="169"/>
      <c r="Q593" s="169"/>
      <c r="R593" s="169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172"/>
      <c r="B594" s="169"/>
      <c r="C594" s="169"/>
      <c r="D594" s="172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25"/>
      <c r="P594" s="169"/>
      <c r="Q594" s="169"/>
      <c r="R594" s="169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172"/>
      <c r="B595" s="169"/>
      <c r="C595" s="169"/>
      <c r="D595" s="172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25"/>
      <c r="P595" s="169"/>
      <c r="Q595" s="169"/>
      <c r="R595" s="169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172"/>
      <c r="B596" s="169"/>
      <c r="C596" s="169"/>
      <c r="D596" s="172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25"/>
      <c r="P596" s="169"/>
      <c r="Q596" s="169"/>
      <c r="R596" s="169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172"/>
      <c r="B597" s="169"/>
      <c r="C597" s="169"/>
      <c r="D597" s="172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25"/>
      <c r="P597" s="169"/>
      <c r="Q597" s="169"/>
      <c r="R597" s="169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172"/>
      <c r="B598" s="169"/>
      <c r="C598" s="169"/>
      <c r="D598" s="172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25"/>
      <c r="P598" s="169"/>
      <c r="Q598" s="169"/>
      <c r="R598" s="169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172"/>
      <c r="B599" s="169"/>
      <c r="C599" s="169"/>
      <c r="D599" s="172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25"/>
      <c r="P599" s="169"/>
      <c r="Q599" s="169"/>
      <c r="R599" s="169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172"/>
      <c r="B600" s="169"/>
      <c r="C600" s="169"/>
      <c r="D600" s="172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25"/>
      <c r="P600" s="169"/>
      <c r="Q600" s="169"/>
      <c r="R600" s="169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172"/>
      <c r="B601" s="169"/>
      <c r="C601" s="169"/>
      <c r="D601" s="172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25"/>
      <c r="P601" s="169"/>
      <c r="Q601" s="169"/>
      <c r="R601" s="169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172"/>
      <c r="B602" s="169"/>
      <c r="C602" s="169"/>
      <c r="D602" s="172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25"/>
      <c r="P602" s="169"/>
      <c r="Q602" s="169"/>
      <c r="R602" s="169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172"/>
      <c r="B603" s="169"/>
      <c r="C603" s="169"/>
      <c r="D603" s="172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25"/>
      <c r="P603" s="169"/>
      <c r="Q603" s="169"/>
      <c r="R603" s="169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172"/>
      <c r="B604" s="169"/>
      <c r="C604" s="169"/>
      <c r="D604" s="172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25"/>
      <c r="P604" s="169"/>
      <c r="Q604" s="169"/>
      <c r="R604" s="169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172"/>
      <c r="B605" s="169"/>
      <c r="C605" s="169"/>
      <c r="D605" s="172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25"/>
      <c r="P605" s="169"/>
      <c r="Q605" s="169"/>
      <c r="R605" s="169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172"/>
      <c r="B606" s="169"/>
      <c r="C606" s="169"/>
      <c r="D606" s="172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25"/>
      <c r="P606" s="169"/>
      <c r="Q606" s="169"/>
      <c r="R606" s="169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172"/>
      <c r="B607" s="169"/>
      <c r="C607" s="169"/>
      <c r="D607" s="172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25"/>
      <c r="P607" s="169"/>
      <c r="Q607" s="169"/>
      <c r="R607" s="169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172"/>
      <c r="B608" s="169"/>
      <c r="C608" s="169"/>
      <c r="D608" s="172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25"/>
      <c r="P608" s="169"/>
      <c r="Q608" s="169"/>
      <c r="R608" s="169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172"/>
      <c r="B609" s="169"/>
      <c r="C609" s="169"/>
      <c r="D609" s="172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25"/>
      <c r="P609" s="169"/>
      <c r="Q609" s="169"/>
      <c r="R609" s="169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172"/>
      <c r="B610" s="169"/>
      <c r="C610" s="169"/>
      <c r="D610" s="172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25"/>
      <c r="P610" s="169"/>
      <c r="Q610" s="169"/>
      <c r="R610" s="169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172"/>
      <c r="B611" s="169"/>
      <c r="C611" s="169"/>
      <c r="D611" s="172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25"/>
      <c r="P611" s="169"/>
      <c r="Q611" s="169"/>
      <c r="R611" s="169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172"/>
      <c r="B612" s="169"/>
      <c r="C612" s="169"/>
      <c r="D612" s="172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25"/>
      <c r="P612" s="169"/>
      <c r="Q612" s="169"/>
      <c r="R612" s="169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172"/>
      <c r="B613" s="169"/>
      <c r="C613" s="169"/>
      <c r="D613" s="172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25"/>
      <c r="P613" s="169"/>
      <c r="Q613" s="169"/>
      <c r="R613" s="169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172"/>
      <c r="B614" s="169"/>
      <c r="C614" s="169"/>
      <c r="D614" s="172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25"/>
      <c r="P614" s="169"/>
      <c r="Q614" s="169"/>
      <c r="R614" s="169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172"/>
      <c r="B615" s="169"/>
      <c r="C615" s="169"/>
      <c r="D615" s="172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25"/>
      <c r="P615" s="169"/>
      <c r="Q615" s="169"/>
      <c r="R615" s="169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172"/>
      <c r="B616" s="169"/>
      <c r="C616" s="169"/>
      <c r="D616" s="172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25"/>
      <c r="P616" s="169"/>
      <c r="Q616" s="169"/>
      <c r="R616" s="169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172"/>
      <c r="B617" s="169"/>
      <c r="C617" s="169"/>
      <c r="D617" s="172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25"/>
      <c r="P617" s="169"/>
      <c r="Q617" s="169"/>
      <c r="R617" s="169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172"/>
      <c r="B618" s="169"/>
      <c r="C618" s="169"/>
      <c r="D618" s="172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25"/>
      <c r="P618" s="169"/>
      <c r="Q618" s="169"/>
      <c r="R618" s="169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172"/>
      <c r="B619" s="169"/>
      <c r="C619" s="169"/>
      <c r="D619" s="172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25"/>
      <c r="P619" s="169"/>
      <c r="Q619" s="169"/>
      <c r="R619" s="169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172"/>
      <c r="B620" s="169"/>
      <c r="C620" s="169"/>
      <c r="D620" s="172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25"/>
      <c r="P620" s="169"/>
      <c r="Q620" s="169"/>
      <c r="R620" s="169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172"/>
      <c r="B621" s="169"/>
      <c r="C621" s="169"/>
      <c r="D621" s="172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25"/>
      <c r="P621" s="169"/>
      <c r="Q621" s="169"/>
      <c r="R621" s="169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172"/>
      <c r="B622" s="169"/>
      <c r="C622" s="169"/>
      <c r="D622" s="172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25"/>
      <c r="P622" s="169"/>
      <c r="Q622" s="169"/>
      <c r="R622" s="169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172"/>
      <c r="B623" s="169"/>
      <c r="C623" s="169"/>
      <c r="D623" s="172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25"/>
      <c r="P623" s="169"/>
      <c r="Q623" s="169"/>
      <c r="R623" s="169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172"/>
      <c r="B624" s="169"/>
      <c r="C624" s="169"/>
      <c r="D624" s="172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25"/>
      <c r="P624" s="169"/>
      <c r="Q624" s="169"/>
      <c r="R624" s="169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172"/>
      <c r="B625" s="169"/>
      <c r="C625" s="169"/>
      <c r="D625" s="172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25"/>
      <c r="P625" s="169"/>
      <c r="Q625" s="169"/>
      <c r="R625" s="169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172"/>
      <c r="B626" s="169"/>
      <c r="C626" s="169"/>
      <c r="D626" s="172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25"/>
      <c r="P626" s="169"/>
      <c r="Q626" s="169"/>
      <c r="R626" s="169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172"/>
      <c r="B627" s="169"/>
      <c r="C627" s="169"/>
      <c r="D627" s="172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25"/>
      <c r="P627" s="169"/>
      <c r="Q627" s="169"/>
      <c r="R627" s="169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172"/>
      <c r="B628" s="169"/>
      <c r="C628" s="169"/>
      <c r="D628" s="172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25"/>
      <c r="P628" s="169"/>
      <c r="Q628" s="169"/>
      <c r="R628" s="169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172"/>
      <c r="B629" s="169"/>
      <c r="C629" s="169"/>
      <c r="D629" s="172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25"/>
      <c r="P629" s="169"/>
      <c r="Q629" s="169"/>
      <c r="R629" s="169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172"/>
      <c r="B630" s="169"/>
      <c r="C630" s="169"/>
      <c r="D630" s="172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25"/>
      <c r="P630" s="169"/>
      <c r="Q630" s="169"/>
      <c r="R630" s="169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172"/>
      <c r="B631" s="169"/>
      <c r="C631" s="169"/>
      <c r="D631" s="172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25"/>
      <c r="P631" s="169"/>
      <c r="Q631" s="169"/>
      <c r="R631" s="169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172"/>
      <c r="B632" s="169"/>
      <c r="C632" s="169"/>
      <c r="D632" s="172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25"/>
      <c r="P632" s="169"/>
      <c r="Q632" s="169"/>
      <c r="R632" s="169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172"/>
      <c r="B633" s="169"/>
      <c r="C633" s="169"/>
      <c r="D633" s="172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25"/>
      <c r="P633" s="169"/>
      <c r="Q633" s="169"/>
      <c r="R633" s="169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172"/>
      <c r="B634" s="169"/>
      <c r="C634" s="169"/>
      <c r="D634" s="172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25"/>
      <c r="P634" s="169"/>
      <c r="Q634" s="169"/>
      <c r="R634" s="169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172"/>
      <c r="B635" s="169"/>
      <c r="C635" s="169"/>
      <c r="D635" s="172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25"/>
      <c r="P635" s="169"/>
      <c r="Q635" s="169"/>
      <c r="R635" s="169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172"/>
      <c r="B636" s="169"/>
      <c r="C636" s="169"/>
      <c r="D636" s="172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25"/>
      <c r="P636" s="169"/>
      <c r="Q636" s="169"/>
      <c r="R636" s="169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172"/>
      <c r="B637" s="169"/>
      <c r="C637" s="169"/>
      <c r="D637" s="172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25"/>
      <c r="P637" s="169"/>
      <c r="Q637" s="169"/>
      <c r="R637" s="169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172"/>
      <c r="B638" s="169"/>
      <c r="C638" s="169"/>
      <c r="D638" s="172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25"/>
      <c r="P638" s="169"/>
      <c r="Q638" s="169"/>
      <c r="R638" s="169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172"/>
      <c r="B639" s="169"/>
      <c r="C639" s="169"/>
      <c r="D639" s="172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25"/>
      <c r="P639" s="169"/>
      <c r="Q639" s="169"/>
      <c r="R639" s="169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172"/>
      <c r="B640" s="169"/>
      <c r="C640" s="169"/>
      <c r="D640" s="172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25"/>
      <c r="P640" s="169"/>
      <c r="Q640" s="169"/>
      <c r="R640" s="169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172"/>
      <c r="B641" s="169"/>
      <c r="C641" s="169"/>
      <c r="D641" s="172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25"/>
      <c r="P641" s="169"/>
      <c r="Q641" s="169"/>
      <c r="R641" s="169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172"/>
      <c r="B642" s="169"/>
      <c r="C642" s="169"/>
      <c r="D642" s="172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25"/>
      <c r="P642" s="169"/>
      <c r="Q642" s="169"/>
      <c r="R642" s="169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172"/>
      <c r="B643" s="169"/>
      <c r="C643" s="169"/>
      <c r="D643" s="172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25"/>
      <c r="P643" s="169"/>
      <c r="Q643" s="169"/>
      <c r="R643" s="169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172"/>
      <c r="B644" s="169"/>
      <c r="C644" s="169"/>
      <c r="D644" s="172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25"/>
      <c r="P644" s="169"/>
      <c r="Q644" s="169"/>
      <c r="R644" s="169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172"/>
      <c r="B645" s="169"/>
      <c r="C645" s="169"/>
      <c r="D645" s="172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25"/>
      <c r="P645" s="169"/>
      <c r="Q645" s="169"/>
      <c r="R645" s="169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172"/>
      <c r="B646" s="169"/>
      <c r="C646" s="169"/>
      <c r="D646" s="172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25"/>
      <c r="P646" s="169"/>
      <c r="Q646" s="169"/>
      <c r="R646" s="169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172"/>
      <c r="B647" s="169"/>
      <c r="C647" s="169"/>
      <c r="D647" s="172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25"/>
      <c r="P647" s="169"/>
      <c r="Q647" s="169"/>
      <c r="R647" s="169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172"/>
      <c r="B648" s="169"/>
      <c r="C648" s="169"/>
      <c r="D648" s="172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25"/>
      <c r="P648" s="169"/>
      <c r="Q648" s="169"/>
      <c r="R648" s="169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172"/>
      <c r="B649" s="169"/>
      <c r="C649" s="169"/>
      <c r="D649" s="172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25"/>
      <c r="P649" s="169"/>
      <c r="Q649" s="169"/>
      <c r="R649" s="169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172"/>
      <c r="B650" s="169"/>
      <c r="C650" s="169"/>
      <c r="D650" s="172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25"/>
      <c r="P650" s="169"/>
      <c r="Q650" s="169"/>
      <c r="R650" s="169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172"/>
      <c r="B651" s="169"/>
      <c r="C651" s="169"/>
      <c r="D651" s="172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25"/>
      <c r="P651" s="169"/>
      <c r="Q651" s="169"/>
      <c r="R651" s="169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172"/>
      <c r="B652" s="169"/>
      <c r="C652" s="169"/>
      <c r="D652" s="172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25"/>
      <c r="P652" s="169"/>
      <c r="Q652" s="169"/>
      <c r="R652" s="169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172"/>
      <c r="B653" s="169"/>
      <c r="C653" s="169"/>
      <c r="D653" s="172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25"/>
      <c r="P653" s="169"/>
      <c r="Q653" s="169"/>
      <c r="R653" s="169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172"/>
      <c r="B654" s="169"/>
      <c r="C654" s="169"/>
      <c r="D654" s="172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25"/>
      <c r="P654" s="169"/>
      <c r="Q654" s="169"/>
      <c r="R654" s="169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172"/>
      <c r="B655" s="169"/>
      <c r="C655" s="169"/>
      <c r="D655" s="172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25"/>
      <c r="P655" s="169"/>
      <c r="Q655" s="169"/>
      <c r="R655" s="169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172"/>
      <c r="B656" s="169"/>
      <c r="C656" s="169"/>
      <c r="D656" s="172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25"/>
      <c r="P656" s="169"/>
      <c r="Q656" s="169"/>
      <c r="R656" s="169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172"/>
      <c r="B657" s="169"/>
      <c r="C657" s="169"/>
      <c r="D657" s="172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25"/>
      <c r="P657" s="169"/>
      <c r="Q657" s="169"/>
      <c r="R657" s="169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172"/>
      <c r="B658" s="169"/>
      <c r="C658" s="169"/>
      <c r="D658" s="172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25"/>
      <c r="P658" s="169"/>
      <c r="Q658" s="169"/>
      <c r="R658" s="169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172"/>
      <c r="B659" s="169"/>
      <c r="C659" s="169"/>
      <c r="D659" s="172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25"/>
      <c r="P659" s="169"/>
      <c r="Q659" s="169"/>
      <c r="R659" s="169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172"/>
      <c r="B660" s="169"/>
      <c r="C660" s="169"/>
      <c r="D660" s="172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25"/>
      <c r="P660" s="169"/>
      <c r="Q660" s="169"/>
      <c r="R660" s="169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172"/>
      <c r="B661" s="169"/>
      <c r="C661" s="169"/>
      <c r="D661" s="172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25"/>
      <c r="P661" s="169"/>
      <c r="Q661" s="169"/>
      <c r="R661" s="169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172"/>
      <c r="B662" s="169"/>
      <c r="C662" s="169"/>
      <c r="D662" s="172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25"/>
      <c r="P662" s="169"/>
      <c r="Q662" s="169"/>
      <c r="R662" s="169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172"/>
      <c r="B663" s="169"/>
      <c r="C663" s="169"/>
      <c r="D663" s="172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25"/>
      <c r="P663" s="169"/>
      <c r="Q663" s="169"/>
      <c r="R663" s="169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172"/>
      <c r="B664" s="169"/>
      <c r="C664" s="169"/>
      <c r="D664" s="172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25"/>
      <c r="P664" s="169"/>
      <c r="Q664" s="169"/>
      <c r="R664" s="169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172"/>
      <c r="B665" s="169"/>
      <c r="C665" s="169"/>
      <c r="D665" s="172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25"/>
      <c r="P665" s="169"/>
      <c r="Q665" s="169"/>
      <c r="R665" s="169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172"/>
      <c r="B666" s="169"/>
      <c r="C666" s="169"/>
      <c r="D666" s="172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25"/>
      <c r="P666" s="169"/>
      <c r="Q666" s="169"/>
      <c r="R666" s="169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172"/>
      <c r="B667" s="169"/>
      <c r="C667" s="169"/>
      <c r="D667" s="172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25"/>
      <c r="P667" s="169"/>
      <c r="Q667" s="169"/>
      <c r="R667" s="169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172"/>
      <c r="B668" s="169"/>
      <c r="C668" s="169"/>
      <c r="D668" s="172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25"/>
      <c r="P668" s="169"/>
      <c r="Q668" s="169"/>
      <c r="R668" s="169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172"/>
      <c r="B669" s="169"/>
      <c r="C669" s="169"/>
      <c r="D669" s="172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25"/>
      <c r="P669" s="169"/>
      <c r="Q669" s="169"/>
      <c r="R669" s="169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172"/>
      <c r="B670" s="169"/>
      <c r="C670" s="169"/>
      <c r="D670" s="172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25"/>
      <c r="P670" s="169"/>
      <c r="Q670" s="169"/>
      <c r="R670" s="169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172"/>
      <c r="B671" s="169"/>
      <c r="C671" s="169"/>
      <c r="D671" s="172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25"/>
      <c r="P671" s="169"/>
      <c r="Q671" s="169"/>
      <c r="R671" s="169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172"/>
      <c r="B672" s="169"/>
      <c r="C672" s="169"/>
      <c r="D672" s="172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25"/>
      <c r="P672" s="169"/>
      <c r="Q672" s="169"/>
      <c r="R672" s="169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172"/>
      <c r="B673" s="169"/>
      <c r="C673" s="169"/>
      <c r="D673" s="172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25"/>
      <c r="P673" s="169"/>
      <c r="Q673" s="169"/>
      <c r="R673" s="169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172"/>
      <c r="B674" s="169"/>
      <c r="C674" s="169"/>
      <c r="D674" s="172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25"/>
      <c r="P674" s="169"/>
      <c r="Q674" s="169"/>
      <c r="R674" s="169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172"/>
      <c r="B675" s="169"/>
      <c r="C675" s="169"/>
      <c r="D675" s="172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25"/>
      <c r="P675" s="169"/>
      <c r="Q675" s="169"/>
      <c r="R675" s="169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172"/>
      <c r="B676" s="169"/>
      <c r="C676" s="169"/>
      <c r="D676" s="172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25"/>
      <c r="P676" s="169"/>
      <c r="Q676" s="169"/>
      <c r="R676" s="169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172"/>
      <c r="B677" s="169"/>
      <c r="C677" s="169"/>
      <c r="D677" s="172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25"/>
      <c r="P677" s="169"/>
      <c r="Q677" s="169"/>
      <c r="R677" s="169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172"/>
      <c r="B678" s="169"/>
      <c r="C678" s="169"/>
      <c r="D678" s="172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25"/>
      <c r="P678" s="169"/>
      <c r="Q678" s="169"/>
      <c r="R678" s="169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172"/>
      <c r="B679" s="169"/>
      <c r="C679" s="169"/>
      <c r="D679" s="172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25"/>
      <c r="P679" s="169"/>
      <c r="Q679" s="169"/>
      <c r="R679" s="169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172"/>
      <c r="B680" s="169"/>
      <c r="C680" s="169"/>
      <c r="D680" s="172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25"/>
      <c r="P680" s="169"/>
      <c r="Q680" s="169"/>
      <c r="R680" s="169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172"/>
      <c r="B681" s="169"/>
      <c r="C681" s="169"/>
      <c r="D681" s="172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25"/>
      <c r="P681" s="169"/>
      <c r="Q681" s="169"/>
      <c r="R681" s="169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172"/>
      <c r="B682" s="169"/>
      <c r="C682" s="169"/>
      <c r="D682" s="172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25"/>
      <c r="P682" s="169"/>
      <c r="Q682" s="169"/>
      <c r="R682" s="169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172"/>
      <c r="B683" s="169"/>
      <c r="C683" s="169"/>
      <c r="D683" s="172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25"/>
      <c r="P683" s="169"/>
      <c r="Q683" s="169"/>
      <c r="R683" s="169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172"/>
      <c r="B684" s="169"/>
      <c r="C684" s="169"/>
      <c r="D684" s="172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25"/>
      <c r="P684" s="169"/>
      <c r="Q684" s="169"/>
      <c r="R684" s="169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172"/>
      <c r="B685" s="169"/>
      <c r="C685" s="169"/>
      <c r="D685" s="172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25"/>
      <c r="P685" s="169"/>
      <c r="Q685" s="169"/>
      <c r="R685" s="169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172"/>
      <c r="B686" s="169"/>
      <c r="C686" s="169"/>
      <c r="D686" s="172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25"/>
      <c r="P686" s="169"/>
      <c r="Q686" s="169"/>
      <c r="R686" s="169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172"/>
      <c r="B687" s="169"/>
      <c r="C687" s="169"/>
      <c r="D687" s="172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25"/>
      <c r="P687" s="169"/>
      <c r="Q687" s="169"/>
      <c r="R687" s="169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172"/>
      <c r="B688" s="169"/>
      <c r="C688" s="169"/>
      <c r="D688" s="172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25"/>
      <c r="P688" s="169"/>
      <c r="Q688" s="169"/>
      <c r="R688" s="169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172"/>
      <c r="B689" s="169"/>
      <c r="C689" s="169"/>
      <c r="D689" s="172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25"/>
      <c r="P689" s="169"/>
      <c r="Q689" s="169"/>
      <c r="R689" s="169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172"/>
      <c r="B690" s="169"/>
      <c r="C690" s="169"/>
      <c r="D690" s="172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25"/>
      <c r="P690" s="169"/>
      <c r="Q690" s="169"/>
      <c r="R690" s="169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172"/>
      <c r="B691" s="169"/>
      <c r="C691" s="169"/>
      <c r="D691" s="172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25"/>
      <c r="P691" s="169"/>
      <c r="Q691" s="169"/>
      <c r="R691" s="169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172"/>
      <c r="B692" s="169"/>
      <c r="C692" s="169"/>
      <c r="D692" s="172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25"/>
      <c r="P692" s="169"/>
      <c r="Q692" s="169"/>
      <c r="R692" s="169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172"/>
      <c r="B693" s="169"/>
      <c r="C693" s="169"/>
      <c r="D693" s="172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25"/>
      <c r="P693" s="169"/>
      <c r="Q693" s="169"/>
      <c r="R693" s="169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172"/>
      <c r="B694" s="169"/>
      <c r="C694" s="169"/>
      <c r="D694" s="172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25"/>
      <c r="P694" s="169"/>
      <c r="Q694" s="169"/>
      <c r="R694" s="169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172"/>
      <c r="B695" s="169"/>
      <c r="C695" s="169"/>
      <c r="D695" s="172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25"/>
      <c r="P695" s="169"/>
      <c r="Q695" s="169"/>
      <c r="R695" s="169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172"/>
      <c r="B696" s="169"/>
      <c r="C696" s="169"/>
      <c r="D696" s="172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25"/>
      <c r="P696" s="169"/>
      <c r="Q696" s="169"/>
      <c r="R696" s="169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172"/>
      <c r="B697" s="169"/>
      <c r="C697" s="169"/>
      <c r="D697" s="172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25"/>
      <c r="P697" s="169"/>
      <c r="Q697" s="169"/>
      <c r="R697" s="169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172"/>
      <c r="B698" s="169"/>
      <c r="C698" s="169"/>
      <c r="D698" s="172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25"/>
      <c r="P698" s="169"/>
      <c r="Q698" s="169"/>
      <c r="R698" s="169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172"/>
      <c r="B699" s="169"/>
      <c r="C699" s="169"/>
      <c r="D699" s="172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25"/>
      <c r="P699" s="169"/>
      <c r="Q699" s="169"/>
      <c r="R699" s="169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172"/>
      <c r="B700" s="169"/>
      <c r="C700" s="169"/>
      <c r="D700" s="172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25"/>
      <c r="P700" s="169"/>
      <c r="Q700" s="169"/>
      <c r="R700" s="169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172"/>
      <c r="B701" s="169"/>
      <c r="C701" s="169"/>
      <c r="D701" s="172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25"/>
      <c r="P701" s="169"/>
      <c r="Q701" s="169"/>
      <c r="R701" s="169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172"/>
      <c r="B702" s="169"/>
      <c r="C702" s="169"/>
      <c r="D702" s="172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25"/>
      <c r="P702" s="169"/>
      <c r="Q702" s="169"/>
      <c r="R702" s="169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172"/>
      <c r="B703" s="169"/>
      <c r="C703" s="169"/>
      <c r="D703" s="172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25"/>
      <c r="P703" s="169"/>
      <c r="Q703" s="169"/>
      <c r="R703" s="169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172"/>
      <c r="B704" s="169"/>
      <c r="C704" s="169"/>
      <c r="D704" s="172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25"/>
      <c r="P704" s="169"/>
      <c r="Q704" s="169"/>
      <c r="R704" s="169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172"/>
      <c r="B705" s="169"/>
      <c r="C705" s="169"/>
      <c r="D705" s="172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25"/>
      <c r="P705" s="169"/>
      <c r="Q705" s="169"/>
      <c r="R705" s="169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172"/>
      <c r="B706" s="169"/>
      <c r="C706" s="169"/>
      <c r="D706" s="172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25"/>
      <c r="P706" s="169"/>
      <c r="Q706" s="169"/>
      <c r="R706" s="169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172"/>
      <c r="B707" s="169"/>
      <c r="C707" s="169"/>
      <c r="D707" s="172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25"/>
      <c r="P707" s="169"/>
      <c r="Q707" s="169"/>
      <c r="R707" s="169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172"/>
      <c r="B708" s="169"/>
      <c r="C708" s="169"/>
      <c r="D708" s="172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25"/>
      <c r="P708" s="169"/>
      <c r="Q708" s="169"/>
      <c r="R708" s="169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172"/>
      <c r="B709" s="169"/>
      <c r="C709" s="169"/>
      <c r="D709" s="172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25"/>
      <c r="P709" s="169"/>
      <c r="Q709" s="169"/>
      <c r="R709" s="169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172"/>
      <c r="B710" s="169"/>
      <c r="C710" s="169"/>
      <c r="D710" s="172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25"/>
      <c r="P710" s="169"/>
      <c r="Q710" s="169"/>
      <c r="R710" s="169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172"/>
      <c r="B711" s="169"/>
      <c r="C711" s="169"/>
      <c r="D711" s="172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25"/>
      <c r="P711" s="169"/>
      <c r="Q711" s="169"/>
      <c r="R711" s="169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172"/>
      <c r="B712" s="169"/>
      <c r="C712" s="169"/>
      <c r="D712" s="172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25"/>
      <c r="P712" s="169"/>
      <c r="Q712" s="169"/>
      <c r="R712" s="169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172"/>
      <c r="B713" s="169"/>
      <c r="C713" s="169"/>
      <c r="D713" s="172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25"/>
      <c r="P713" s="169"/>
      <c r="Q713" s="169"/>
      <c r="R713" s="169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172"/>
      <c r="B714" s="169"/>
      <c r="C714" s="169"/>
      <c r="D714" s="172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25"/>
      <c r="P714" s="169"/>
      <c r="Q714" s="169"/>
      <c r="R714" s="169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172"/>
      <c r="B715" s="169"/>
      <c r="C715" s="169"/>
      <c r="D715" s="172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25"/>
      <c r="P715" s="169"/>
      <c r="Q715" s="169"/>
      <c r="R715" s="169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172"/>
      <c r="B716" s="169"/>
      <c r="C716" s="169"/>
      <c r="D716" s="172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25"/>
      <c r="P716" s="169"/>
      <c r="Q716" s="169"/>
      <c r="R716" s="169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172"/>
      <c r="B717" s="169"/>
      <c r="C717" s="169"/>
      <c r="D717" s="172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25"/>
      <c r="P717" s="169"/>
      <c r="Q717" s="169"/>
      <c r="R717" s="169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172"/>
      <c r="B718" s="169"/>
      <c r="C718" s="169"/>
      <c r="D718" s="172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25"/>
      <c r="P718" s="169"/>
      <c r="Q718" s="169"/>
      <c r="R718" s="169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172"/>
      <c r="B719" s="169"/>
      <c r="C719" s="169"/>
      <c r="D719" s="172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25"/>
      <c r="P719" s="169"/>
      <c r="Q719" s="169"/>
      <c r="R719" s="169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172"/>
      <c r="B720" s="169"/>
      <c r="C720" s="169"/>
      <c r="D720" s="172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25"/>
      <c r="P720" s="169"/>
      <c r="Q720" s="169"/>
      <c r="R720" s="169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172"/>
      <c r="B721" s="169"/>
      <c r="C721" s="169"/>
      <c r="D721" s="172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25"/>
      <c r="P721" s="169"/>
      <c r="Q721" s="169"/>
      <c r="R721" s="169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172"/>
      <c r="B722" s="169"/>
      <c r="C722" s="169"/>
      <c r="D722" s="172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25"/>
      <c r="P722" s="169"/>
      <c r="Q722" s="169"/>
      <c r="R722" s="169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172"/>
      <c r="B723" s="169"/>
      <c r="C723" s="169"/>
      <c r="D723" s="172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25"/>
      <c r="P723" s="169"/>
      <c r="Q723" s="169"/>
      <c r="R723" s="169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172"/>
      <c r="B724" s="169"/>
      <c r="C724" s="169"/>
      <c r="D724" s="172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25"/>
      <c r="P724" s="169"/>
      <c r="Q724" s="169"/>
      <c r="R724" s="169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172"/>
      <c r="B725" s="169"/>
      <c r="C725" s="169"/>
      <c r="D725" s="172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25"/>
      <c r="P725" s="169"/>
      <c r="Q725" s="169"/>
      <c r="R725" s="169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172"/>
      <c r="B726" s="169"/>
      <c r="C726" s="169"/>
      <c r="D726" s="172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25"/>
      <c r="P726" s="169"/>
      <c r="Q726" s="169"/>
      <c r="R726" s="169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172"/>
      <c r="B727" s="169"/>
      <c r="C727" s="169"/>
      <c r="D727" s="172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25"/>
      <c r="P727" s="169"/>
      <c r="Q727" s="169"/>
      <c r="R727" s="169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172"/>
      <c r="B728" s="169"/>
      <c r="C728" s="169"/>
      <c r="D728" s="172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25"/>
      <c r="P728" s="169"/>
      <c r="Q728" s="169"/>
      <c r="R728" s="169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172"/>
      <c r="B729" s="169"/>
      <c r="C729" s="169"/>
      <c r="D729" s="172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25"/>
      <c r="P729" s="169"/>
      <c r="Q729" s="169"/>
      <c r="R729" s="169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172"/>
      <c r="B730" s="169"/>
      <c r="C730" s="169"/>
      <c r="D730" s="172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25"/>
      <c r="P730" s="169"/>
      <c r="Q730" s="169"/>
      <c r="R730" s="169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172"/>
      <c r="B731" s="169"/>
      <c r="C731" s="169"/>
      <c r="D731" s="172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25"/>
      <c r="P731" s="169"/>
      <c r="Q731" s="169"/>
      <c r="R731" s="169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172"/>
      <c r="B732" s="169"/>
      <c r="C732" s="169"/>
      <c r="D732" s="172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25"/>
      <c r="P732" s="169"/>
      <c r="Q732" s="169"/>
      <c r="R732" s="169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172"/>
      <c r="B733" s="169"/>
      <c r="C733" s="169"/>
      <c r="D733" s="172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25"/>
      <c r="P733" s="169"/>
      <c r="Q733" s="169"/>
      <c r="R733" s="169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172"/>
      <c r="B734" s="169"/>
      <c r="C734" s="169"/>
      <c r="D734" s="172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25"/>
      <c r="P734" s="169"/>
      <c r="Q734" s="169"/>
      <c r="R734" s="169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172"/>
      <c r="B735" s="169"/>
      <c r="C735" s="169"/>
      <c r="D735" s="172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25"/>
      <c r="P735" s="169"/>
      <c r="Q735" s="169"/>
      <c r="R735" s="169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172"/>
      <c r="B736" s="169"/>
      <c r="C736" s="169"/>
      <c r="D736" s="172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25"/>
      <c r="P736" s="169"/>
      <c r="Q736" s="169"/>
      <c r="R736" s="169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172"/>
      <c r="B737" s="169"/>
      <c r="C737" s="169"/>
      <c r="D737" s="172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25"/>
      <c r="P737" s="169"/>
      <c r="Q737" s="169"/>
      <c r="R737" s="169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172"/>
      <c r="B738" s="169"/>
      <c r="C738" s="169"/>
      <c r="D738" s="172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25"/>
      <c r="P738" s="169"/>
      <c r="Q738" s="169"/>
      <c r="R738" s="169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172"/>
      <c r="B739" s="169"/>
      <c r="C739" s="169"/>
      <c r="D739" s="172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25"/>
      <c r="P739" s="169"/>
      <c r="Q739" s="169"/>
      <c r="R739" s="169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172"/>
      <c r="B740" s="169"/>
      <c r="C740" s="169"/>
      <c r="D740" s="172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25"/>
      <c r="P740" s="169"/>
      <c r="Q740" s="169"/>
      <c r="R740" s="169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172"/>
      <c r="B741" s="169"/>
      <c r="C741" s="169"/>
      <c r="D741" s="172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25"/>
      <c r="P741" s="169"/>
      <c r="Q741" s="169"/>
      <c r="R741" s="169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172"/>
      <c r="B742" s="169"/>
      <c r="C742" s="169"/>
      <c r="D742" s="172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25"/>
      <c r="P742" s="169"/>
      <c r="Q742" s="169"/>
      <c r="R742" s="169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172"/>
      <c r="B743" s="169"/>
      <c r="C743" s="169"/>
      <c r="D743" s="172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25"/>
      <c r="P743" s="169"/>
      <c r="Q743" s="169"/>
      <c r="R743" s="169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172"/>
      <c r="B744" s="169"/>
      <c r="C744" s="169"/>
      <c r="D744" s="172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25"/>
      <c r="P744" s="169"/>
      <c r="Q744" s="169"/>
      <c r="R744" s="169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172"/>
      <c r="B745" s="169"/>
      <c r="C745" s="169"/>
      <c r="D745" s="172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25"/>
      <c r="P745" s="169"/>
      <c r="Q745" s="169"/>
      <c r="R745" s="169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172"/>
      <c r="B746" s="169"/>
      <c r="C746" s="169"/>
      <c r="D746" s="172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25"/>
      <c r="P746" s="169"/>
      <c r="Q746" s="169"/>
      <c r="R746" s="169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172"/>
      <c r="B747" s="169"/>
      <c r="C747" s="169"/>
      <c r="D747" s="172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25"/>
      <c r="P747" s="169"/>
      <c r="Q747" s="169"/>
      <c r="R747" s="169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172"/>
      <c r="B748" s="169"/>
      <c r="C748" s="169"/>
      <c r="D748" s="172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25"/>
      <c r="P748" s="169"/>
      <c r="Q748" s="169"/>
      <c r="R748" s="169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172"/>
      <c r="B749" s="169"/>
      <c r="C749" s="169"/>
      <c r="D749" s="172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25"/>
      <c r="P749" s="169"/>
      <c r="Q749" s="169"/>
      <c r="R749" s="169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172"/>
      <c r="B750" s="169"/>
      <c r="C750" s="169"/>
      <c r="D750" s="172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25"/>
      <c r="P750" s="169"/>
      <c r="Q750" s="169"/>
      <c r="R750" s="169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172"/>
      <c r="B751" s="169"/>
      <c r="C751" s="169"/>
      <c r="D751" s="172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25"/>
      <c r="P751" s="169"/>
      <c r="Q751" s="169"/>
      <c r="R751" s="169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172"/>
      <c r="B752" s="169"/>
      <c r="C752" s="169"/>
      <c r="D752" s="172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25"/>
      <c r="P752" s="169"/>
      <c r="Q752" s="169"/>
      <c r="R752" s="169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172"/>
      <c r="B753" s="169"/>
      <c r="C753" s="169"/>
      <c r="D753" s="172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25"/>
      <c r="P753" s="169"/>
      <c r="Q753" s="169"/>
      <c r="R753" s="169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172"/>
      <c r="B754" s="169"/>
      <c r="C754" s="169"/>
      <c r="D754" s="172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25"/>
      <c r="P754" s="169"/>
      <c r="Q754" s="169"/>
      <c r="R754" s="169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172"/>
      <c r="B755" s="169"/>
      <c r="C755" s="169"/>
      <c r="D755" s="172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25"/>
      <c r="P755" s="169"/>
      <c r="Q755" s="169"/>
      <c r="R755" s="169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172"/>
      <c r="B756" s="169"/>
      <c r="C756" s="169"/>
      <c r="D756" s="172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25"/>
      <c r="P756" s="169"/>
      <c r="Q756" s="169"/>
      <c r="R756" s="169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172"/>
      <c r="B757" s="169"/>
      <c r="C757" s="169"/>
      <c r="D757" s="172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25"/>
      <c r="P757" s="169"/>
      <c r="Q757" s="169"/>
      <c r="R757" s="169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172"/>
      <c r="B758" s="169"/>
      <c r="C758" s="169"/>
      <c r="D758" s="172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25"/>
      <c r="P758" s="169"/>
      <c r="Q758" s="169"/>
      <c r="R758" s="169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172"/>
      <c r="B759" s="169"/>
      <c r="C759" s="169"/>
      <c r="D759" s="172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25"/>
      <c r="P759" s="169"/>
      <c r="Q759" s="169"/>
      <c r="R759" s="169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172"/>
      <c r="B760" s="169"/>
      <c r="C760" s="169"/>
      <c r="D760" s="172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25"/>
      <c r="P760" s="169"/>
      <c r="Q760" s="169"/>
      <c r="R760" s="169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172"/>
      <c r="B761" s="169"/>
      <c r="C761" s="169"/>
      <c r="D761" s="172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25"/>
      <c r="P761" s="169"/>
      <c r="Q761" s="169"/>
      <c r="R761" s="169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172"/>
      <c r="B762" s="169"/>
      <c r="C762" s="169"/>
      <c r="D762" s="172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25"/>
      <c r="P762" s="169"/>
      <c r="Q762" s="169"/>
      <c r="R762" s="169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172"/>
      <c r="B763" s="169"/>
      <c r="C763" s="169"/>
      <c r="D763" s="172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25"/>
      <c r="P763" s="169"/>
      <c r="Q763" s="169"/>
      <c r="R763" s="169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172"/>
      <c r="B764" s="169"/>
      <c r="C764" s="169"/>
      <c r="D764" s="172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25"/>
      <c r="P764" s="169"/>
      <c r="Q764" s="169"/>
      <c r="R764" s="169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172"/>
      <c r="B765" s="169"/>
      <c r="C765" s="169"/>
      <c r="D765" s="172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25"/>
      <c r="P765" s="169"/>
      <c r="Q765" s="169"/>
      <c r="R765" s="169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172"/>
      <c r="B766" s="169"/>
      <c r="C766" s="169"/>
      <c r="D766" s="172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25"/>
      <c r="P766" s="169"/>
      <c r="Q766" s="169"/>
      <c r="R766" s="169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172"/>
      <c r="B767" s="169"/>
      <c r="C767" s="169"/>
      <c r="D767" s="172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25"/>
      <c r="P767" s="169"/>
      <c r="Q767" s="169"/>
      <c r="R767" s="169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172"/>
      <c r="B768" s="169"/>
      <c r="C768" s="169"/>
      <c r="D768" s="172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25"/>
      <c r="P768" s="169"/>
      <c r="Q768" s="169"/>
      <c r="R768" s="169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172"/>
      <c r="B769" s="169"/>
      <c r="C769" s="169"/>
      <c r="D769" s="172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25"/>
      <c r="P769" s="169"/>
      <c r="Q769" s="169"/>
      <c r="R769" s="169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172"/>
      <c r="B770" s="169"/>
      <c r="C770" s="169"/>
      <c r="D770" s="172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25"/>
      <c r="P770" s="169"/>
      <c r="Q770" s="169"/>
      <c r="R770" s="169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172"/>
      <c r="B771" s="169"/>
      <c r="C771" s="169"/>
      <c r="D771" s="172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25"/>
      <c r="P771" s="169"/>
      <c r="Q771" s="169"/>
      <c r="R771" s="169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172"/>
      <c r="B772" s="169"/>
      <c r="C772" s="169"/>
      <c r="D772" s="172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25"/>
      <c r="P772" s="169"/>
      <c r="Q772" s="169"/>
      <c r="R772" s="169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172"/>
      <c r="B773" s="169"/>
      <c r="C773" s="169"/>
      <c r="D773" s="172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25"/>
      <c r="P773" s="169"/>
      <c r="Q773" s="169"/>
      <c r="R773" s="169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172"/>
      <c r="B774" s="169"/>
      <c r="C774" s="169"/>
      <c r="D774" s="172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25"/>
      <c r="P774" s="169"/>
      <c r="Q774" s="169"/>
      <c r="R774" s="169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172"/>
      <c r="B775" s="169"/>
      <c r="C775" s="169"/>
      <c r="D775" s="172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25"/>
      <c r="P775" s="169"/>
      <c r="Q775" s="169"/>
      <c r="R775" s="169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172"/>
      <c r="B776" s="169"/>
      <c r="C776" s="169"/>
      <c r="D776" s="172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25"/>
      <c r="P776" s="169"/>
      <c r="Q776" s="169"/>
      <c r="R776" s="169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172"/>
      <c r="B777" s="169"/>
      <c r="C777" s="169"/>
      <c r="D777" s="172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25"/>
      <c r="P777" s="169"/>
      <c r="Q777" s="169"/>
      <c r="R777" s="169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172"/>
      <c r="B778" s="169"/>
      <c r="C778" s="169"/>
      <c r="D778" s="172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25"/>
      <c r="P778" s="169"/>
      <c r="Q778" s="169"/>
      <c r="R778" s="169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172"/>
      <c r="B779" s="169"/>
      <c r="C779" s="169"/>
      <c r="D779" s="172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25"/>
      <c r="P779" s="169"/>
      <c r="Q779" s="169"/>
      <c r="R779" s="169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172"/>
      <c r="B780" s="169"/>
      <c r="C780" s="169"/>
      <c r="D780" s="172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25"/>
      <c r="P780" s="169"/>
      <c r="Q780" s="169"/>
      <c r="R780" s="169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172"/>
      <c r="B781" s="169"/>
      <c r="C781" s="169"/>
      <c r="D781" s="172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25"/>
      <c r="P781" s="169"/>
      <c r="Q781" s="169"/>
      <c r="R781" s="169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172"/>
      <c r="B782" s="169"/>
      <c r="C782" s="169"/>
      <c r="D782" s="172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25"/>
      <c r="P782" s="169"/>
      <c r="Q782" s="169"/>
      <c r="R782" s="169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172"/>
      <c r="B783" s="169"/>
      <c r="C783" s="169"/>
      <c r="D783" s="172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25"/>
      <c r="P783" s="169"/>
      <c r="Q783" s="169"/>
      <c r="R783" s="169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172"/>
      <c r="B784" s="169"/>
      <c r="C784" s="169"/>
      <c r="D784" s="172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25"/>
      <c r="P784" s="169"/>
      <c r="Q784" s="169"/>
      <c r="R784" s="169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172"/>
      <c r="B785" s="169"/>
      <c r="C785" s="169"/>
      <c r="D785" s="172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25"/>
      <c r="P785" s="169"/>
      <c r="Q785" s="169"/>
      <c r="R785" s="169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172"/>
      <c r="B786" s="169"/>
      <c r="C786" s="169"/>
      <c r="D786" s="172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25"/>
      <c r="P786" s="169"/>
      <c r="Q786" s="169"/>
      <c r="R786" s="169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172"/>
      <c r="B787" s="169"/>
      <c r="C787" s="169"/>
      <c r="D787" s="172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25"/>
      <c r="P787" s="169"/>
      <c r="Q787" s="169"/>
      <c r="R787" s="169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172"/>
      <c r="B788" s="169"/>
      <c r="C788" s="169"/>
      <c r="D788" s="172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25"/>
      <c r="P788" s="169"/>
      <c r="Q788" s="169"/>
      <c r="R788" s="169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172"/>
      <c r="B789" s="169"/>
      <c r="C789" s="169"/>
      <c r="D789" s="172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25"/>
      <c r="P789" s="169"/>
      <c r="Q789" s="169"/>
      <c r="R789" s="169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172"/>
      <c r="B790" s="169"/>
      <c r="C790" s="169"/>
      <c r="D790" s="172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25"/>
      <c r="P790" s="169"/>
      <c r="Q790" s="169"/>
      <c r="R790" s="169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172"/>
      <c r="B791" s="169"/>
      <c r="C791" s="169"/>
      <c r="D791" s="172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25"/>
      <c r="P791" s="169"/>
      <c r="Q791" s="169"/>
      <c r="R791" s="169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172"/>
      <c r="B792" s="169"/>
      <c r="C792" s="169"/>
      <c r="D792" s="172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25"/>
      <c r="P792" s="169"/>
      <c r="Q792" s="169"/>
      <c r="R792" s="169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172"/>
      <c r="B793" s="169"/>
      <c r="C793" s="169"/>
      <c r="D793" s="172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25"/>
      <c r="P793" s="169"/>
      <c r="Q793" s="169"/>
      <c r="R793" s="169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172"/>
      <c r="B794" s="169"/>
      <c r="C794" s="169"/>
      <c r="D794" s="172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25"/>
      <c r="P794" s="169"/>
      <c r="Q794" s="169"/>
      <c r="R794" s="169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172"/>
      <c r="B795" s="169"/>
      <c r="C795" s="169"/>
      <c r="D795" s="172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25"/>
      <c r="P795" s="169"/>
      <c r="Q795" s="169"/>
      <c r="R795" s="169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172"/>
      <c r="B796" s="169"/>
      <c r="C796" s="169"/>
      <c r="D796" s="172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25"/>
      <c r="P796" s="169"/>
      <c r="Q796" s="169"/>
      <c r="R796" s="169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172"/>
      <c r="B797" s="169"/>
      <c r="C797" s="169"/>
      <c r="D797" s="172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25"/>
      <c r="P797" s="169"/>
      <c r="Q797" s="169"/>
      <c r="R797" s="169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172"/>
      <c r="B798" s="169"/>
      <c r="C798" s="169"/>
      <c r="D798" s="172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25"/>
      <c r="P798" s="169"/>
      <c r="Q798" s="169"/>
      <c r="R798" s="169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172"/>
      <c r="B799" s="169"/>
      <c r="C799" s="169"/>
      <c r="D799" s="172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25"/>
      <c r="P799" s="169"/>
      <c r="Q799" s="169"/>
      <c r="R799" s="169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172"/>
      <c r="B800" s="169"/>
      <c r="C800" s="169"/>
      <c r="D800" s="172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25"/>
      <c r="P800" s="169"/>
      <c r="Q800" s="169"/>
      <c r="R800" s="169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172"/>
      <c r="B801" s="169"/>
      <c r="C801" s="169"/>
      <c r="D801" s="172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25"/>
      <c r="P801" s="169"/>
      <c r="Q801" s="169"/>
      <c r="R801" s="169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172"/>
      <c r="B802" s="169"/>
      <c r="C802" s="169"/>
      <c r="D802" s="172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25"/>
      <c r="P802" s="169"/>
      <c r="Q802" s="169"/>
      <c r="R802" s="169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172"/>
      <c r="B803" s="169"/>
      <c r="C803" s="169"/>
      <c r="D803" s="172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25"/>
      <c r="P803" s="169"/>
      <c r="Q803" s="169"/>
      <c r="R803" s="169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172"/>
      <c r="B804" s="169"/>
      <c r="C804" s="169"/>
      <c r="D804" s="172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25"/>
      <c r="P804" s="169"/>
      <c r="Q804" s="169"/>
      <c r="R804" s="169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172"/>
      <c r="B805" s="169"/>
      <c r="C805" s="169"/>
      <c r="D805" s="172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25"/>
      <c r="P805" s="169"/>
      <c r="Q805" s="169"/>
      <c r="R805" s="169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172"/>
      <c r="B806" s="169"/>
      <c r="C806" s="169"/>
      <c r="D806" s="172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25"/>
      <c r="P806" s="169"/>
      <c r="Q806" s="169"/>
      <c r="R806" s="169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172"/>
      <c r="B807" s="169"/>
      <c r="C807" s="169"/>
      <c r="D807" s="172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25"/>
      <c r="P807" s="169"/>
      <c r="Q807" s="169"/>
      <c r="R807" s="169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172"/>
      <c r="B808" s="169"/>
      <c r="C808" s="169"/>
      <c r="D808" s="172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25"/>
      <c r="P808" s="169"/>
      <c r="Q808" s="169"/>
      <c r="R808" s="169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172"/>
      <c r="B809" s="169"/>
      <c r="C809" s="169"/>
      <c r="D809" s="172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25"/>
      <c r="P809" s="169"/>
      <c r="Q809" s="169"/>
      <c r="R809" s="169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172"/>
      <c r="B810" s="169"/>
      <c r="C810" s="169"/>
      <c r="D810" s="172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25"/>
      <c r="P810" s="169"/>
      <c r="Q810" s="169"/>
      <c r="R810" s="169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172"/>
      <c r="B811" s="169"/>
      <c r="C811" s="169"/>
      <c r="D811" s="172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25"/>
      <c r="P811" s="169"/>
      <c r="Q811" s="169"/>
      <c r="R811" s="169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172"/>
      <c r="B812" s="169"/>
      <c r="C812" s="169"/>
      <c r="D812" s="172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25"/>
      <c r="P812" s="169"/>
      <c r="Q812" s="169"/>
      <c r="R812" s="169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172"/>
      <c r="B813" s="169"/>
      <c r="C813" s="169"/>
      <c r="D813" s="172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25"/>
      <c r="P813" s="169"/>
      <c r="Q813" s="169"/>
      <c r="R813" s="169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172"/>
      <c r="B814" s="169"/>
      <c r="C814" s="169"/>
      <c r="D814" s="172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25"/>
      <c r="P814" s="169"/>
      <c r="Q814" s="169"/>
      <c r="R814" s="169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172"/>
      <c r="B815" s="169"/>
      <c r="C815" s="169"/>
      <c r="D815" s="172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25"/>
      <c r="P815" s="169"/>
      <c r="Q815" s="169"/>
      <c r="R815" s="169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172"/>
      <c r="B816" s="169"/>
      <c r="C816" s="169"/>
      <c r="D816" s="172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25"/>
      <c r="P816" s="169"/>
      <c r="Q816" s="169"/>
      <c r="R816" s="169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172"/>
      <c r="B817" s="169"/>
      <c r="C817" s="169"/>
      <c r="D817" s="172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25"/>
      <c r="P817" s="169"/>
      <c r="Q817" s="169"/>
      <c r="R817" s="169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172"/>
      <c r="B818" s="169"/>
      <c r="C818" s="169"/>
      <c r="D818" s="172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25"/>
      <c r="P818" s="169"/>
      <c r="Q818" s="169"/>
      <c r="R818" s="169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172"/>
      <c r="B819" s="169"/>
      <c r="C819" s="169"/>
      <c r="D819" s="172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25"/>
      <c r="P819" s="169"/>
      <c r="Q819" s="169"/>
      <c r="R819" s="169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172"/>
      <c r="B820" s="169"/>
      <c r="C820" s="169"/>
      <c r="D820" s="172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25"/>
      <c r="P820" s="169"/>
      <c r="Q820" s="169"/>
      <c r="R820" s="169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172"/>
      <c r="B821" s="169"/>
      <c r="C821" s="169"/>
      <c r="D821" s="172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25"/>
      <c r="P821" s="169"/>
      <c r="Q821" s="169"/>
      <c r="R821" s="169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172"/>
      <c r="B822" s="169"/>
      <c r="C822" s="169"/>
      <c r="D822" s="172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25"/>
      <c r="P822" s="169"/>
      <c r="Q822" s="169"/>
      <c r="R822" s="169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172"/>
      <c r="B823" s="169"/>
      <c r="C823" s="169"/>
      <c r="D823" s="172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25"/>
      <c r="P823" s="169"/>
      <c r="Q823" s="169"/>
      <c r="R823" s="169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172"/>
      <c r="B824" s="169"/>
      <c r="C824" s="169"/>
      <c r="D824" s="172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25"/>
      <c r="P824" s="169"/>
      <c r="Q824" s="169"/>
      <c r="R824" s="169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172"/>
      <c r="B825" s="169"/>
      <c r="C825" s="169"/>
      <c r="D825" s="172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25"/>
      <c r="P825" s="169"/>
      <c r="Q825" s="169"/>
      <c r="R825" s="169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172"/>
      <c r="B826" s="169"/>
      <c r="C826" s="169"/>
      <c r="D826" s="172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25"/>
      <c r="P826" s="169"/>
      <c r="Q826" s="169"/>
      <c r="R826" s="169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172"/>
      <c r="B827" s="169"/>
      <c r="C827" s="169"/>
      <c r="D827" s="172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25"/>
      <c r="P827" s="169"/>
      <c r="Q827" s="169"/>
      <c r="R827" s="169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172"/>
      <c r="B828" s="169"/>
      <c r="C828" s="169"/>
      <c r="D828" s="172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25"/>
      <c r="P828" s="169"/>
      <c r="Q828" s="169"/>
      <c r="R828" s="169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172"/>
      <c r="B829" s="169"/>
      <c r="C829" s="169"/>
      <c r="D829" s="172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25"/>
      <c r="P829" s="169"/>
      <c r="Q829" s="169"/>
      <c r="R829" s="169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172"/>
      <c r="B830" s="169"/>
      <c r="C830" s="169"/>
      <c r="D830" s="172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25"/>
      <c r="P830" s="169"/>
      <c r="Q830" s="169"/>
      <c r="R830" s="169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172"/>
      <c r="B831" s="169"/>
      <c r="C831" s="169"/>
      <c r="D831" s="172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25"/>
      <c r="P831" s="169"/>
      <c r="Q831" s="169"/>
      <c r="R831" s="169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172"/>
      <c r="B832" s="169"/>
      <c r="C832" s="169"/>
      <c r="D832" s="172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25"/>
      <c r="P832" s="169"/>
      <c r="Q832" s="169"/>
      <c r="R832" s="169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172"/>
      <c r="B833" s="169"/>
      <c r="C833" s="169"/>
      <c r="D833" s="172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25"/>
      <c r="P833" s="169"/>
      <c r="Q833" s="169"/>
      <c r="R833" s="169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172"/>
      <c r="B834" s="169"/>
      <c r="C834" s="169"/>
      <c r="D834" s="172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25"/>
      <c r="P834" s="169"/>
      <c r="Q834" s="169"/>
      <c r="R834" s="169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172"/>
      <c r="B835" s="169"/>
      <c r="C835" s="169"/>
      <c r="D835" s="172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25"/>
      <c r="P835" s="169"/>
      <c r="Q835" s="169"/>
      <c r="R835" s="169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172"/>
      <c r="B836" s="169"/>
      <c r="C836" s="169"/>
      <c r="D836" s="172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25"/>
      <c r="P836" s="169"/>
      <c r="Q836" s="169"/>
      <c r="R836" s="169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172"/>
      <c r="B837" s="169"/>
      <c r="C837" s="169"/>
      <c r="D837" s="172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25"/>
      <c r="P837" s="169"/>
      <c r="Q837" s="169"/>
      <c r="R837" s="169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172"/>
      <c r="B838" s="169"/>
      <c r="C838" s="169"/>
      <c r="D838" s="172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25"/>
      <c r="P838" s="169"/>
      <c r="Q838" s="169"/>
      <c r="R838" s="169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172"/>
      <c r="B839" s="169"/>
      <c r="C839" s="169"/>
      <c r="D839" s="172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25"/>
      <c r="P839" s="169"/>
      <c r="Q839" s="169"/>
      <c r="R839" s="169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172"/>
      <c r="B840" s="169"/>
      <c r="C840" s="169"/>
      <c r="D840" s="172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25"/>
      <c r="P840" s="169"/>
      <c r="Q840" s="169"/>
      <c r="R840" s="169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172"/>
      <c r="B841" s="169"/>
      <c r="C841" s="169"/>
      <c r="D841" s="172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25"/>
      <c r="P841" s="169"/>
      <c r="Q841" s="169"/>
      <c r="R841" s="169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172"/>
      <c r="B842" s="169"/>
      <c r="C842" s="169"/>
      <c r="D842" s="172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25"/>
      <c r="P842" s="169"/>
      <c r="Q842" s="169"/>
      <c r="R842" s="169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172"/>
      <c r="B843" s="169"/>
      <c r="C843" s="169"/>
      <c r="D843" s="172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25"/>
      <c r="P843" s="169"/>
      <c r="Q843" s="169"/>
      <c r="R843" s="169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172"/>
      <c r="B844" s="169"/>
      <c r="C844" s="169"/>
      <c r="D844" s="172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25"/>
      <c r="P844" s="169"/>
      <c r="Q844" s="169"/>
      <c r="R844" s="169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172"/>
      <c r="B845" s="169"/>
      <c r="C845" s="169"/>
      <c r="D845" s="172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25"/>
      <c r="P845" s="169"/>
      <c r="Q845" s="169"/>
      <c r="R845" s="169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172"/>
      <c r="B846" s="169"/>
      <c r="C846" s="169"/>
      <c r="D846" s="172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25"/>
      <c r="P846" s="169"/>
      <c r="Q846" s="169"/>
      <c r="R846" s="169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172"/>
      <c r="B847" s="169"/>
      <c r="C847" s="169"/>
      <c r="D847" s="172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25"/>
      <c r="P847" s="169"/>
      <c r="Q847" s="169"/>
      <c r="R847" s="169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172"/>
      <c r="B848" s="169"/>
      <c r="C848" s="169"/>
      <c r="D848" s="172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25"/>
      <c r="P848" s="169"/>
      <c r="Q848" s="169"/>
      <c r="R848" s="169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172"/>
      <c r="B849" s="169"/>
      <c r="C849" s="169"/>
      <c r="D849" s="172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25"/>
      <c r="P849" s="169"/>
      <c r="Q849" s="169"/>
      <c r="R849" s="169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172"/>
      <c r="B850" s="169"/>
      <c r="C850" s="169"/>
      <c r="D850" s="172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25"/>
      <c r="P850" s="169"/>
      <c r="Q850" s="169"/>
      <c r="R850" s="169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172"/>
      <c r="B851" s="169"/>
      <c r="C851" s="169"/>
      <c r="D851" s="172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25"/>
      <c r="P851" s="169"/>
      <c r="Q851" s="169"/>
      <c r="R851" s="169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172"/>
      <c r="B852" s="169"/>
      <c r="C852" s="169"/>
      <c r="D852" s="172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25"/>
      <c r="P852" s="169"/>
      <c r="Q852" s="169"/>
      <c r="R852" s="169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172"/>
      <c r="B853" s="169"/>
      <c r="C853" s="169"/>
      <c r="D853" s="172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25"/>
      <c r="P853" s="169"/>
      <c r="Q853" s="169"/>
      <c r="R853" s="169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172"/>
      <c r="B854" s="169"/>
      <c r="C854" s="169"/>
      <c r="D854" s="172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25"/>
      <c r="P854" s="169"/>
      <c r="Q854" s="169"/>
      <c r="R854" s="169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172"/>
      <c r="B855" s="169"/>
      <c r="C855" s="169"/>
      <c r="D855" s="172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25"/>
      <c r="P855" s="169"/>
      <c r="Q855" s="169"/>
      <c r="R855" s="169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172"/>
      <c r="B856" s="169"/>
      <c r="C856" s="169"/>
      <c r="D856" s="172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25"/>
      <c r="P856" s="169"/>
      <c r="Q856" s="169"/>
      <c r="R856" s="169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172"/>
      <c r="B857" s="169"/>
      <c r="C857" s="169"/>
      <c r="D857" s="172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25"/>
      <c r="P857" s="169"/>
      <c r="Q857" s="169"/>
      <c r="R857" s="169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172"/>
      <c r="B858" s="169"/>
      <c r="C858" s="169"/>
      <c r="D858" s="172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25"/>
      <c r="P858" s="169"/>
      <c r="Q858" s="169"/>
      <c r="R858" s="169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172"/>
      <c r="B859" s="169"/>
      <c r="C859" s="169"/>
      <c r="D859" s="172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25"/>
      <c r="P859" s="169"/>
      <c r="Q859" s="169"/>
      <c r="R859" s="169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172"/>
      <c r="B860" s="169"/>
      <c r="C860" s="169"/>
      <c r="D860" s="172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25"/>
      <c r="P860" s="169"/>
      <c r="Q860" s="169"/>
      <c r="R860" s="169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172"/>
      <c r="B861" s="169"/>
      <c r="C861" s="169"/>
      <c r="D861" s="172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25"/>
      <c r="P861" s="169"/>
      <c r="Q861" s="169"/>
      <c r="R861" s="169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172"/>
      <c r="B862" s="169"/>
      <c r="C862" s="169"/>
      <c r="D862" s="172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25"/>
      <c r="P862" s="169"/>
      <c r="Q862" s="169"/>
      <c r="R862" s="169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172"/>
      <c r="B863" s="169"/>
      <c r="C863" s="169"/>
      <c r="D863" s="172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25"/>
      <c r="P863" s="169"/>
      <c r="Q863" s="169"/>
      <c r="R863" s="169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172"/>
      <c r="B864" s="169"/>
      <c r="C864" s="169"/>
      <c r="D864" s="172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25"/>
      <c r="P864" s="169"/>
      <c r="Q864" s="169"/>
      <c r="R864" s="169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172"/>
      <c r="B865" s="169"/>
      <c r="C865" s="169"/>
      <c r="D865" s="172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25"/>
      <c r="P865" s="169"/>
      <c r="Q865" s="169"/>
      <c r="R865" s="169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172"/>
      <c r="B866" s="169"/>
      <c r="C866" s="169"/>
      <c r="D866" s="172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25"/>
      <c r="P866" s="169"/>
      <c r="Q866" s="169"/>
      <c r="R866" s="169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172"/>
      <c r="B867" s="169"/>
      <c r="C867" s="169"/>
      <c r="D867" s="172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25"/>
      <c r="P867" s="169"/>
      <c r="Q867" s="169"/>
      <c r="R867" s="169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172"/>
      <c r="B868" s="169"/>
      <c r="C868" s="169"/>
      <c r="D868" s="172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25"/>
      <c r="P868" s="169"/>
      <c r="Q868" s="169"/>
      <c r="R868" s="169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172"/>
      <c r="B869" s="169"/>
      <c r="C869" s="169"/>
      <c r="D869" s="172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25"/>
      <c r="P869" s="169"/>
      <c r="Q869" s="169"/>
      <c r="R869" s="169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172"/>
      <c r="B870" s="169"/>
      <c r="C870" s="169"/>
      <c r="D870" s="172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25"/>
      <c r="P870" s="169"/>
      <c r="Q870" s="169"/>
      <c r="R870" s="169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172"/>
      <c r="B871" s="169"/>
      <c r="C871" s="169"/>
      <c r="D871" s="172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25"/>
      <c r="P871" s="169"/>
      <c r="Q871" s="169"/>
      <c r="R871" s="169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172"/>
      <c r="B872" s="169"/>
      <c r="C872" s="169"/>
      <c r="D872" s="172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25"/>
      <c r="P872" s="169"/>
      <c r="Q872" s="169"/>
      <c r="R872" s="169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172"/>
      <c r="B873" s="169"/>
      <c r="C873" s="169"/>
      <c r="D873" s="172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25"/>
      <c r="P873" s="169"/>
      <c r="Q873" s="169"/>
      <c r="R873" s="169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172"/>
      <c r="B874" s="169"/>
      <c r="C874" s="169"/>
      <c r="D874" s="172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25"/>
      <c r="P874" s="169"/>
      <c r="Q874" s="169"/>
      <c r="R874" s="169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172"/>
      <c r="B875" s="169"/>
      <c r="C875" s="169"/>
      <c r="D875" s="172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25"/>
      <c r="P875" s="169"/>
      <c r="Q875" s="169"/>
      <c r="R875" s="169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172"/>
      <c r="B876" s="169"/>
      <c r="C876" s="169"/>
      <c r="D876" s="172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25"/>
      <c r="P876" s="169"/>
      <c r="Q876" s="169"/>
      <c r="R876" s="169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172"/>
      <c r="B877" s="169"/>
      <c r="C877" s="169"/>
      <c r="D877" s="172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25"/>
      <c r="P877" s="169"/>
      <c r="Q877" s="169"/>
      <c r="R877" s="169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172"/>
      <c r="B878" s="169"/>
      <c r="C878" s="169"/>
      <c r="D878" s="172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25"/>
      <c r="P878" s="169"/>
      <c r="Q878" s="169"/>
      <c r="R878" s="169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172"/>
      <c r="B879" s="169"/>
      <c r="C879" s="169"/>
      <c r="D879" s="172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25"/>
      <c r="P879" s="169"/>
      <c r="Q879" s="169"/>
      <c r="R879" s="169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172"/>
      <c r="B880" s="169"/>
      <c r="C880" s="169"/>
      <c r="D880" s="172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25"/>
      <c r="P880" s="169"/>
      <c r="Q880" s="169"/>
      <c r="R880" s="169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172"/>
      <c r="B881" s="169"/>
      <c r="C881" s="169"/>
      <c r="D881" s="172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25"/>
      <c r="P881" s="169"/>
      <c r="Q881" s="169"/>
      <c r="R881" s="169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172"/>
      <c r="B882" s="169"/>
      <c r="C882" s="169"/>
      <c r="D882" s="172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25"/>
      <c r="P882" s="169"/>
      <c r="Q882" s="169"/>
      <c r="R882" s="169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172"/>
      <c r="B883" s="169"/>
      <c r="C883" s="169"/>
      <c r="D883" s="172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25"/>
      <c r="P883" s="169"/>
      <c r="Q883" s="169"/>
      <c r="R883" s="169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172"/>
      <c r="B884" s="169"/>
      <c r="C884" s="169"/>
      <c r="D884" s="172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25"/>
      <c r="P884" s="169"/>
      <c r="Q884" s="169"/>
      <c r="R884" s="169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172"/>
      <c r="B885" s="169"/>
      <c r="C885" s="169"/>
      <c r="D885" s="172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25"/>
      <c r="P885" s="169"/>
      <c r="Q885" s="169"/>
      <c r="R885" s="169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172"/>
      <c r="B886" s="169"/>
      <c r="C886" s="169"/>
      <c r="D886" s="172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25"/>
      <c r="P886" s="169"/>
      <c r="Q886" s="169"/>
      <c r="R886" s="169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172"/>
      <c r="B887" s="169"/>
      <c r="C887" s="169"/>
      <c r="D887" s="172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25"/>
      <c r="P887" s="169"/>
      <c r="Q887" s="169"/>
      <c r="R887" s="169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172"/>
      <c r="B888" s="169"/>
      <c r="C888" s="169"/>
      <c r="D888" s="172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25"/>
      <c r="P888" s="169"/>
      <c r="Q888" s="169"/>
      <c r="R888" s="169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172"/>
      <c r="B889" s="169"/>
      <c r="C889" s="169"/>
      <c r="D889" s="172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25"/>
      <c r="P889" s="169"/>
      <c r="Q889" s="169"/>
      <c r="R889" s="169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172"/>
      <c r="B890" s="169"/>
      <c r="C890" s="169"/>
      <c r="D890" s="172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25"/>
      <c r="P890" s="169"/>
      <c r="Q890" s="169"/>
      <c r="R890" s="169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172"/>
      <c r="B891" s="169"/>
      <c r="C891" s="169"/>
      <c r="D891" s="172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25"/>
      <c r="P891" s="169"/>
      <c r="Q891" s="169"/>
      <c r="R891" s="169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172"/>
      <c r="B892" s="169"/>
      <c r="C892" s="169"/>
      <c r="D892" s="172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25"/>
      <c r="P892" s="169"/>
      <c r="Q892" s="169"/>
      <c r="R892" s="169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172"/>
      <c r="B893" s="169"/>
      <c r="C893" s="169"/>
      <c r="D893" s="172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25"/>
      <c r="P893" s="169"/>
      <c r="Q893" s="169"/>
      <c r="R893" s="169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172"/>
      <c r="B894" s="169"/>
      <c r="C894" s="169"/>
      <c r="D894" s="172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25"/>
      <c r="P894" s="169"/>
      <c r="Q894" s="169"/>
      <c r="R894" s="169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172"/>
      <c r="B895" s="169"/>
      <c r="C895" s="169"/>
      <c r="D895" s="172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25"/>
      <c r="P895" s="169"/>
      <c r="Q895" s="169"/>
      <c r="R895" s="169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172"/>
      <c r="B896" s="169"/>
      <c r="C896" s="169"/>
      <c r="D896" s="172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25"/>
      <c r="P896" s="169"/>
      <c r="Q896" s="169"/>
      <c r="R896" s="169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172"/>
      <c r="B897" s="169"/>
      <c r="C897" s="169"/>
      <c r="D897" s="172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25"/>
      <c r="P897" s="169"/>
      <c r="Q897" s="169"/>
      <c r="R897" s="169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172"/>
      <c r="B898" s="169"/>
      <c r="C898" s="169"/>
      <c r="D898" s="172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25"/>
      <c r="P898" s="169"/>
      <c r="Q898" s="169"/>
      <c r="R898" s="169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172"/>
      <c r="B899" s="169"/>
      <c r="C899" s="169"/>
      <c r="D899" s="172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25"/>
      <c r="P899" s="169"/>
      <c r="Q899" s="169"/>
      <c r="R899" s="169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172"/>
      <c r="B900" s="169"/>
      <c r="C900" s="169"/>
      <c r="D900" s="172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25"/>
      <c r="P900" s="169"/>
      <c r="Q900" s="169"/>
      <c r="R900" s="169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172"/>
      <c r="B901" s="169"/>
      <c r="C901" s="169"/>
      <c r="D901" s="172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25"/>
      <c r="P901" s="169"/>
      <c r="Q901" s="169"/>
      <c r="R901" s="169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172"/>
      <c r="B902" s="169"/>
      <c r="C902" s="169"/>
      <c r="D902" s="172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25"/>
      <c r="P902" s="169"/>
      <c r="Q902" s="169"/>
      <c r="R902" s="169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172"/>
      <c r="B903" s="169"/>
      <c r="C903" s="169"/>
      <c r="D903" s="172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25"/>
      <c r="P903" s="169"/>
      <c r="Q903" s="169"/>
      <c r="R903" s="169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172"/>
      <c r="B904" s="169"/>
      <c r="C904" s="169"/>
      <c r="D904" s="172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25"/>
      <c r="P904" s="169"/>
      <c r="Q904" s="169"/>
      <c r="R904" s="169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172"/>
      <c r="B905" s="169"/>
      <c r="C905" s="169"/>
      <c r="D905" s="172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25"/>
      <c r="P905" s="169"/>
      <c r="Q905" s="169"/>
      <c r="R905" s="169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172"/>
      <c r="B906" s="169"/>
      <c r="C906" s="169"/>
      <c r="D906" s="172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25"/>
      <c r="P906" s="169"/>
      <c r="Q906" s="169"/>
      <c r="R906" s="169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172"/>
      <c r="B907" s="169"/>
      <c r="C907" s="169"/>
      <c r="D907" s="172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25"/>
      <c r="P907" s="169"/>
      <c r="Q907" s="169"/>
      <c r="R907" s="169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172"/>
      <c r="B908" s="169"/>
      <c r="C908" s="169"/>
      <c r="D908" s="172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25"/>
      <c r="P908" s="169"/>
      <c r="Q908" s="169"/>
      <c r="R908" s="169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172"/>
      <c r="B909" s="169"/>
      <c r="C909" s="169"/>
      <c r="D909" s="172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25"/>
      <c r="P909" s="169"/>
      <c r="Q909" s="169"/>
      <c r="R909" s="169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172"/>
      <c r="B910" s="169"/>
      <c r="C910" s="169"/>
      <c r="D910" s="172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25"/>
      <c r="P910" s="169"/>
      <c r="Q910" s="169"/>
      <c r="R910" s="169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172"/>
      <c r="B911" s="169"/>
      <c r="C911" s="169"/>
      <c r="D911" s="172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25"/>
      <c r="P911" s="169"/>
      <c r="Q911" s="169"/>
      <c r="R911" s="169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172"/>
      <c r="B912" s="169"/>
      <c r="C912" s="169"/>
      <c r="D912" s="172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25"/>
      <c r="P912" s="169"/>
      <c r="Q912" s="169"/>
      <c r="R912" s="169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172"/>
      <c r="B913" s="169"/>
      <c r="C913" s="169"/>
      <c r="D913" s="172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25"/>
      <c r="P913" s="169"/>
      <c r="Q913" s="169"/>
      <c r="R913" s="169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172"/>
      <c r="B914" s="169"/>
      <c r="C914" s="169"/>
      <c r="D914" s="172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25"/>
      <c r="P914" s="169"/>
      <c r="Q914" s="169"/>
      <c r="R914" s="169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172"/>
      <c r="B915" s="169"/>
      <c r="C915" s="169"/>
      <c r="D915" s="172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25"/>
      <c r="P915" s="169"/>
      <c r="Q915" s="169"/>
      <c r="R915" s="169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172"/>
      <c r="B916" s="169"/>
      <c r="C916" s="169"/>
      <c r="D916" s="172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25"/>
      <c r="P916" s="169"/>
      <c r="Q916" s="169"/>
      <c r="R916" s="169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172"/>
      <c r="B917" s="169"/>
      <c r="C917" s="169"/>
      <c r="D917" s="172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25"/>
      <c r="P917" s="169"/>
      <c r="Q917" s="169"/>
      <c r="R917" s="169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172"/>
      <c r="B918" s="169"/>
      <c r="C918" s="169"/>
      <c r="D918" s="172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25"/>
      <c r="P918" s="169"/>
      <c r="Q918" s="169"/>
      <c r="R918" s="169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172"/>
      <c r="B919" s="169"/>
      <c r="C919" s="169"/>
      <c r="D919" s="172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25"/>
      <c r="P919" s="169"/>
      <c r="Q919" s="169"/>
      <c r="R919" s="169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172"/>
      <c r="B920" s="169"/>
      <c r="C920" s="169"/>
      <c r="D920" s="172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25"/>
      <c r="P920" s="169"/>
      <c r="Q920" s="169"/>
      <c r="R920" s="169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172"/>
      <c r="B921" s="169"/>
      <c r="C921" s="169"/>
      <c r="D921" s="172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25"/>
      <c r="P921" s="169"/>
      <c r="Q921" s="169"/>
      <c r="R921" s="169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172"/>
      <c r="B922" s="169"/>
      <c r="C922" s="169"/>
      <c r="D922" s="172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25"/>
      <c r="P922" s="169"/>
      <c r="Q922" s="169"/>
      <c r="R922" s="169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172"/>
      <c r="B923" s="169"/>
      <c r="C923" s="169"/>
      <c r="D923" s="172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25"/>
      <c r="P923" s="169"/>
      <c r="Q923" s="169"/>
      <c r="R923" s="169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172"/>
      <c r="B924" s="169"/>
      <c r="C924" s="169"/>
      <c r="D924" s="172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25"/>
      <c r="P924" s="169"/>
      <c r="Q924" s="169"/>
      <c r="R924" s="169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172"/>
      <c r="B925" s="169"/>
      <c r="C925" s="169"/>
      <c r="D925" s="172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25"/>
      <c r="P925" s="169"/>
      <c r="Q925" s="169"/>
      <c r="R925" s="169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172"/>
      <c r="B926" s="169"/>
      <c r="C926" s="169"/>
      <c r="D926" s="172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25"/>
      <c r="P926" s="169"/>
      <c r="Q926" s="169"/>
      <c r="R926" s="169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172"/>
      <c r="B927" s="169"/>
      <c r="C927" s="169"/>
      <c r="D927" s="172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25"/>
      <c r="P927" s="169"/>
      <c r="Q927" s="169"/>
      <c r="R927" s="169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172"/>
      <c r="B928" s="169"/>
      <c r="C928" s="169"/>
      <c r="D928" s="172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25"/>
      <c r="P928" s="169"/>
      <c r="Q928" s="169"/>
      <c r="R928" s="169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172"/>
      <c r="B929" s="169"/>
      <c r="C929" s="169"/>
      <c r="D929" s="172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25"/>
      <c r="P929" s="169"/>
      <c r="Q929" s="169"/>
      <c r="R929" s="169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172"/>
      <c r="B930" s="169"/>
      <c r="C930" s="169"/>
      <c r="D930" s="172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25"/>
      <c r="P930" s="169"/>
      <c r="Q930" s="169"/>
      <c r="R930" s="169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172"/>
      <c r="B931" s="169"/>
      <c r="C931" s="169"/>
      <c r="D931" s="172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25"/>
      <c r="P931" s="169"/>
      <c r="Q931" s="169"/>
      <c r="R931" s="169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172"/>
      <c r="B932" s="169"/>
      <c r="C932" s="169"/>
      <c r="D932" s="172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25"/>
      <c r="P932" s="169"/>
      <c r="Q932" s="169"/>
      <c r="R932" s="169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172"/>
      <c r="B933" s="169"/>
      <c r="C933" s="169"/>
      <c r="D933" s="172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25"/>
      <c r="P933" s="169"/>
      <c r="Q933" s="169"/>
      <c r="R933" s="169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172"/>
      <c r="B934" s="169"/>
      <c r="C934" s="169"/>
      <c r="D934" s="172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25"/>
      <c r="P934" s="169"/>
      <c r="Q934" s="169"/>
      <c r="R934" s="169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172"/>
      <c r="B935" s="169"/>
      <c r="C935" s="169"/>
      <c r="D935" s="172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25"/>
      <c r="P935" s="169"/>
      <c r="Q935" s="169"/>
      <c r="R935" s="169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172"/>
      <c r="B936" s="169"/>
      <c r="C936" s="169"/>
      <c r="D936" s="172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25"/>
      <c r="P936" s="169"/>
      <c r="Q936" s="169"/>
      <c r="R936" s="169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172"/>
      <c r="B937" s="169"/>
      <c r="C937" s="169"/>
      <c r="D937" s="172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25"/>
      <c r="P937" s="169"/>
      <c r="Q937" s="169"/>
      <c r="R937" s="169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172"/>
      <c r="B938" s="169"/>
      <c r="C938" s="169"/>
      <c r="D938" s="172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25"/>
      <c r="P938" s="169"/>
      <c r="Q938" s="169"/>
      <c r="R938" s="169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172"/>
      <c r="B939" s="169"/>
      <c r="C939" s="169"/>
      <c r="D939" s="172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25"/>
      <c r="P939" s="169"/>
      <c r="Q939" s="169"/>
      <c r="R939" s="169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172"/>
      <c r="B940" s="169"/>
      <c r="C940" s="169"/>
      <c r="D940" s="172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25"/>
      <c r="P940" s="169"/>
      <c r="Q940" s="169"/>
      <c r="R940" s="169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172"/>
      <c r="B941" s="169"/>
      <c r="C941" s="169"/>
      <c r="D941" s="172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25"/>
      <c r="P941" s="169"/>
      <c r="Q941" s="169"/>
      <c r="R941" s="169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172"/>
      <c r="B942" s="169"/>
      <c r="C942" s="169"/>
      <c r="D942" s="172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25"/>
      <c r="P942" s="169"/>
      <c r="Q942" s="169"/>
      <c r="R942" s="169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172"/>
      <c r="B943" s="169"/>
      <c r="C943" s="169"/>
      <c r="D943" s="172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25"/>
      <c r="P943" s="169"/>
      <c r="Q943" s="169"/>
      <c r="R943" s="169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172"/>
      <c r="B944" s="169"/>
      <c r="C944" s="169"/>
      <c r="D944" s="172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25"/>
      <c r="P944" s="169"/>
      <c r="Q944" s="169"/>
      <c r="R944" s="169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172"/>
      <c r="B945" s="169"/>
      <c r="C945" s="169"/>
      <c r="D945" s="172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25"/>
      <c r="P945" s="169"/>
      <c r="Q945" s="169"/>
      <c r="R945" s="169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172"/>
      <c r="B946" s="169"/>
      <c r="C946" s="169"/>
      <c r="D946" s="172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25"/>
      <c r="P946" s="169"/>
      <c r="Q946" s="169"/>
      <c r="R946" s="169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172"/>
      <c r="B947" s="169"/>
      <c r="C947" s="169"/>
      <c r="D947" s="172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25"/>
      <c r="P947" s="169"/>
      <c r="Q947" s="169"/>
      <c r="R947" s="169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172"/>
      <c r="B948" s="169"/>
      <c r="C948" s="169"/>
      <c r="D948" s="172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25"/>
      <c r="P948" s="169"/>
      <c r="Q948" s="169"/>
      <c r="R948" s="169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172"/>
      <c r="B949" s="169"/>
      <c r="C949" s="169"/>
      <c r="D949" s="172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25"/>
      <c r="P949" s="169"/>
      <c r="Q949" s="169"/>
      <c r="R949" s="169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172"/>
      <c r="B950" s="169"/>
      <c r="C950" s="169"/>
      <c r="D950" s="172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25"/>
      <c r="P950" s="169"/>
      <c r="Q950" s="169"/>
      <c r="R950" s="169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172"/>
      <c r="B951" s="169"/>
      <c r="C951" s="169"/>
      <c r="D951" s="172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25"/>
      <c r="P951" s="169"/>
      <c r="Q951" s="169"/>
      <c r="R951" s="169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172"/>
      <c r="B952" s="169"/>
      <c r="C952" s="169"/>
      <c r="D952" s="172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25"/>
      <c r="P952" s="169"/>
      <c r="Q952" s="169"/>
      <c r="R952" s="169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172"/>
      <c r="B953" s="169"/>
      <c r="C953" s="169"/>
      <c r="D953" s="172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25"/>
      <c r="P953" s="169"/>
      <c r="Q953" s="169"/>
      <c r="R953" s="169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172"/>
      <c r="B954" s="169"/>
      <c r="C954" s="169"/>
      <c r="D954" s="172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25"/>
      <c r="P954" s="169"/>
      <c r="Q954" s="169"/>
      <c r="R954" s="169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172"/>
      <c r="B955" s="169"/>
      <c r="C955" s="169"/>
      <c r="D955" s="172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25"/>
      <c r="P955" s="169"/>
      <c r="Q955" s="169"/>
      <c r="R955" s="169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172"/>
      <c r="B956" s="169"/>
      <c r="C956" s="169"/>
      <c r="D956" s="172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25"/>
      <c r="P956" s="169"/>
      <c r="Q956" s="169"/>
      <c r="R956" s="169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172"/>
      <c r="B957" s="169"/>
      <c r="C957" s="169"/>
      <c r="D957" s="172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25"/>
      <c r="P957" s="169"/>
      <c r="Q957" s="169"/>
      <c r="R957" s="169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172"/>
      <c r="B958" s="169"/>
      <c r="C958" s="169"/>
      <c r="D958" s="172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25"/>
      <c r="P958" s="169"/>
      <c r="Q958" s="169"/>
      <c r="R958" s="169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172"/>
      <c r="B959" s="169"/>
      <c r="C959" s="169"/>
      <c r="D959" s="172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25"/>
      <c r="P959" s="169"/>
      <c r="Q959" s="169"/>
      <c r="R959" s="169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172"/>
      <c r="B960" s="169"/>
      <c r="C960" s="169"/>
      <c r="D960" s="172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25"/>
      <c r="P960" s="169"/>
      <c r="Q960" s="169"/>
      <c r="R960" s="169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172"/>
      <c r="B961" s="169"/>
      <c r="C961" s="169"/>
      <c r="D961" s="172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25"/>
      <c r="P961" s="169"/>
      <c r="Q961" s="169"/>
      <c r="R961" s="169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172"/>
      <c r="B962" s="169"/>
      <c r="C962" s="169"/>
      <c r="D962" s="172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25"/>
      <c r="P962" s="169"/>
      <c r="Q962" s="169"/>
      <c r="R962" s="169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172"/>
      <c r="B963" s="169"/>
      <c r="C963" s="169"/>
      <c r="D963" s="172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25"/>
      <c r="P963" s="169"/>
      <c r="Q963" s="169"/>
      <c r="R963" s="169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172"/>
      <c r="B964" s="169"/>
      <c r="C964" s="169"/>
      <c r="D964" s="172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25"/>
      <c r="P964" s="169"/>
      <c r="Q964" s="169"/>
      <c r="R964" s="169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172"/>
      <c r="B965" s="169"/>
      <c r="C965" s="169"/>
      <c r="D965" s="172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25"/>
      <c r="P965" s="169"/>
      <c r="Q965" s="169"/>
      <c r="R965" s="169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172"/>
      <c r="B966" s="169"/>
      <c r="C966" s="169"/>
      <c r="D966" s="172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25"/>
      <c r="P966" s="169"/>
      <c r="Q966" s="169"/>
      <c r="R966" s="169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172"/>
      <c r="B967" s="169"/>
      <c r="C967" s="169"/>
      <c r="D967" s="172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25"/>
      <c r="P967" s="169"/>
      <c r="Q967" s="169"/>
      <c r="R967" s="169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172"/>
      <c r="B968" s="169"/>
      <c r="C968" s="169"/>
      <c r="D968" s="172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25"/>
      <c r="P968" s="169"/>
      <c r="Q968" s="169"/>
      <c r="R968" s="169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172"/>
      <c r="B969" s="169"/>
      <c r="C969" s="169"/>
      <c r="D969" s="172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25"/>
      <c r="P969" s="169"/>
      <c r="Q969" s="169"/>
      <c r="R969" s="169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172"/>
      <c r="B970" s="169"/>
      <c r="C970" s="169"/>
      <c r="D970" s="172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25"/>
      <c r="P970" s="169"/>
      <c r="Q970" s="169"/>
      <c r="R970" s="169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172"/>
      <c r="B971" s="169"/>
      <c r="C971" s="169"/>
      <c r="D971" s="172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25"/>
      <c r="P971" s="169"/>
      <c r="Q971" s="169"/>
      <c r="R971" s="169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172"/>
      <c r="B972" s="169"/>
      <c r="C972" s="169"/>
      <c r="D972" s="172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25"/>
      <c r="P972" s="169"/>
      <c r="Q972" s="169"/>
      <c r="R972" s="169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172"/>
      <c r="B973" s="169"/>
      <c r="C973" s="169"/>
      <c r="D973" s="172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25"/>
      <c r="P973" s="169"/>
      <c r="Q973" s="169"/>
      <c r="R973" s="169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172"/>
      <c r="B974" s="169"/>
      <c r="C974" s="169"/>
      <c r="D974" s="172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25"/>
      <c r="P974" s="169"/>
      <c r="Q974" s="169"/>
      <c r="R974" s="169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172"/>
      <c r="B975" s="169"/>
      <c r="C975" s="169"/>
      <c r="D975" s="172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25"/>
      <c r="P975" s="169"/>
      <c r="Q975" s="169"/>
      <c r="R975" s="169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172"/>
      <c r="B976" s="169"/>
      <c r="C976" s="169"/>
      <c r="D976" s="172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25"/>
      <c r="P976" s="169"/>
      <c r="Q976" s="169"/>
      <c r="R976" s="169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172"/>
      <c r="B977" s="169"/>
      <c r="C977" s="169"/>
      <c r="D977" s="172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25"/>
      <c r="P977" s="169"/>
      <c r="Q977" s="169"/>
      <c r="R977" s="169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172"/>
      <c r="B978" s="169"/>
      <c r="C978" s="169"/>
      <c r="D978" s="172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25"/>
      <c r="P978" s="169"/>
      <c r="Q978" s="169"/>
      <c r="R978" s="169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172"/>
      <c r="B979" s="169"/>
      <c r="C979" s="169"/>
      <c r="D979" s="172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25"/>
      <c r="P979" s="169"/>
      <c r="Q979" s="169"/>
      <c r="R979" s="169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172"/>
      <c r="B980" s="169"/>
      <c r="C980" s="169"/>
      <c r="D980" s="172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25"/>
      <c r="P980" s="169"/>
      <c r="Q980" s="169"/>
      <c r="R980" s="169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172"/>
      <c r="B981" s="169"/>
      <c r="C981" s="169"/>
      <c r="D981" s="172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25"/>
      <c r="P981" s="169"/>
      <c r="Q981" s="169"/>
      <c r="R981" s="169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172"/>
      <c r="B982" s="169"/>
      <c r="C982" s="169"/>
      <c r="D982" s="172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25"/>
      <c r="P982" s="169"/>
      <c r="Q982" s="169"/>
      <c r="R982" s="169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172"/>
      <c r="B983" s="169"/>
      <c r="C983" s="169"/>
      <c r="D983" s="172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25"/>
      <c r="P983" s="169"/>
      <c r="Q983" s="169"/>
      <c r="R983" s="169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172"/>
      <c r="B984" s="169"/>
      <c r="C984" s="169"/>
      <c r="D984" s="172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25"/>
      <c r="P984" s="169"/>
      <c r="Q984" s="169"/>
      <c r="R984" s="169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172"/>
      <c r="B985" s="169"/>
      <c r="C985" s="169"/>
      <c r="D985" s="172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25"/>
      <c r="P985" s="169"/>
      <c r="Q985" s="169"/>
      <c r="R985" s="169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172"/>
      <c r="B986" s="169"/>
      <c r="C986" s="169"/>
      <c r="D986" s="172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25"/>
      <c r="P986" s="169"/>
      <c r="Q986" s="169"/>
      <c r="R986" s="169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172"/>
      <c r="B987" s="169"/>
      <c r="C987" s="169"/>
      <c r="D987" s="172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25"/>
      <c r="P987" s="169"/>
      <c r="Q987" s="169"/>
      <c r="R987" s="169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172"/>
      <c r="B988" s="169"/>
      <c r="C988" s="169"/>
      <c r="D988" s="172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25"/>
      <c r="P988" s="169"/>
      <c r="Q988" s="169"/>
      <c r="R988" s="169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172"/>
      <c r="B989" s="169"/>
      <c r="C989" s="169"/>
      <c r="D989" s="172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25"/>
      <c r="P989" s="169"/>
      <c r="Q989" s="169"/>
      <c r="R989" s="169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172"/>
      <c r="B990" s="169"/>
      <c r="C990" s="169"/>
      <c r="D990" s="172"/>
      <c r="E990" s="169"/>
      <c r="F990" s="169"/>
      <c r="G990" s="169"/>
      <c r="H990" s="169"/>
      <c r="I990" s="169"/>
      <c r="J990" s="169"/>
      <c r="K990" s="169"/>
      <c r="L990" s="169"/>
      <c r="M990" s="169"/>
      <c r="N990" s="169"/>
      <c r="O990" s="25"/>
      <c r="P990" s="169"/>
      <c r="Q990" s="169"/>
      <c r="R990" s="169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172"/>
      <c r="B991" s="169"/>
      <c r="C991" s="169"/>
      <c r="D991" s="172"/>
      <c r="E991" s="169"/>
      <c r="F991" s="169"/>
      <c r="G991" s="169"/>
      <c r="H991" s="169"/>
      <c r="I991" s="169"/>
      <c r="J991" s="169"/>
      <c r="K991" s="169"/>
      <c r="L991" s="169"/>
      <c r="M991" s="169"/>
      <c r="N991" s="169"/>
      <c r="O991" s="25"/>
      <c r="P991" s="169"/>
      <c r="Q991" s="169"/>
      <c r="R991" s="169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172"/>
      <c r="B992" s="169"/>
      <c r="C992" s="169"/>
      <c r="D992" s="172"/>
      <c r="E992" s="169"/>
      <c r="F992" s="169"/>
      <c r="G992" s="169"/>
      <c r="H992" s="169"/>
      <c r="I992" s="169"/>
      <c r="J992" s="169"/>
      <c r="K992" s="169"/>
      <c r="L992" s="169"/>
      <c r="M992" s="169"/>
      <c r="N992" s="169"/>
      <c r="O992" s="25"/>
      <c r="P992" s="169"/>
      <c r="Q992" s="169"/>
      <c r="R992" s="169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172"/>
      <c r="B993" s="169"/>
      <c r="C993" s="169"/>
      <c r="D993" s="172"/>
      <c r="E993" s="169"/>
      <c r="F993" s="169"/>
      <c r="G993" s="169"/>
      <c r="H993" s="169"/>
      <c r="I993" s="169"/>
      <c r="J993" s="169"/>
      <c r="K993" s="169"/>
      <c r="L993" s="169"/>
      <c r="M993" s="169"/>
      <c r="N993" s="169"/>
      <c r="O993" s="25"/>
      <c r="P993" s="169"/>
      <c r="Q993" s="169"/>
      <c r="R993" s="169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172"/>
      <c r="B994" s="169"/>
      <c r="C994" s="169"/>
      <c r="D994" s="172"/>
      <c r="E994" s="169"/>
      <c r="F994" s="169"/>
      <c r="G994" s="169"/>
      <c r="H994" s="169"/>
      <c r="I994" s="169"/>
      <c r="J994" s="169"/>
      <c r="K994" s="169"/>
      <c r="L994" s="169"/>
      <c r="M994" s="169"/>
      <c r="N994" s="169"/>
      <c r="O994" s="25"/>
      <c r="P994" s="169"/>
      <c r="Q994" s="169"/>
      <c r="R994" s="169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172"/>
      <c r="B995" s="169"/>
      <c r="C995" s="169"/>
      <c r="D995" s="172"/>
      <c r="E995" s="169"/>
      <c r="F995" s="169"/>
      <c r="G995" s="169"/>
      <c r="H995" s="169"/>
      <c r="I995" s="169"/>
      <c r="J995" s="169"/>
      <c r="K995" s="169"/>
      <c r="L995" s="169"/>
      <c r="M995" s="169"/>
      <c r="N995" s="169"/>
      <c r="O995" s="25"/>
      <c r="P995" s="169"/>
      <c r="Q995" s="169"/>
      <c r="R995" s="169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172"/>
      <c r="B996" s="169"/>
      <c r="C996" s="169"/>
      <c r="D996" s="172"/>
      <c r="E996" s="169"/>
      <c r="F996" s="169"/>
      <c r="G996" s="169"/>
      <c r="H996" s="169"/>
      <c r="I996" s="169"/>
      <c r="J996" s="169"/>
      <c r="K996" s="169"/>
      <c r="L996" s="169"/>
      <c r="M996" s="169"/>
      <c r="N996" s="169"/>
      <c r="O996" s="25"/>
      <c r="P996" s="169"/>
      <c r="Q996" s="169"/>
      <c r="R996" s="169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172"/>
      <c r="B997" s="169"/>
      <c r="C997" s="169"/>
      <c r="D997" s="172"/>
      <c r="E997" s="169"/>
      <c r="F997" s="169"/>
      <c r="G997" s="169"/>
      <c r="H997" s="169"/>
      <c r="I997" s="169"/>
      <c r="J997" s="169"/>
      <c r="K997" s="169"/>
      <c r="L997" s="169"/>
      <c r="M997" s="169"/>
      <c r="N997" s="169"/>
      <c r="O997" s="25"/>
      <c r="P997" s="169"/>
      <c r="Q997" s="169"/>
      <c r="R997" s="169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172"/>
      <c r="B998" s="169"/>
      <c r="C998" s="169"/>
      <c r="D998" s="172"/>
      <c r="E998" s="169"/>
      <c r="F998" s="169"/>
      <c r="G998" s="169"/>
      <c r="H998" s="169"/>
      <c r="I998" s="169"/>
      <c r="J998" s="169"/>
      <c r="K998" s="169"/>
      <c r="L998" s="169"/>
      <c r="M998" s="169"/>
      <c r="N998" s="169"/>
      <c r="O998" s="25"/>
      <c r="P998" s="169"/>
      <c r="Q998" s="169"/>
      <c r="R998" s="169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172"/>
      <c r="B999" s="169"/>
      <c r="C999" s="169"/>
      <c r="D999" s="172"/>
      <c r="E999" s="169"/>
      <c r="F999" s="169"/>
      <c r="G999" s="169"/>
      <c r="H999" s="169"/>
      <c r="I999" s="169"/>
      <c r="J999" s="169"/>
      <c r="K999" s="169"/>
      <c r="L999" s="169"/>
      <c r="M999" s="169"/>
      <c r="N999" s="169"/>
      <c r="O999" s="25"/>
      <c r="P999" s="169"/>
      <c r="Q999" s="169"/>
      <c r="R999" s="169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172"/>
      <c r="B1000" s="169"/>
      <c r="C1000" s="169"/>
      <c r="D1000" s="172"/>
      <c r="E1000" s="169"/>
      <c r="F1000" s="169"/>
      <c r="G1000" s="169"/>
      <c r="H1000" s="169"/>
      <c r="I1000" s="169"/>
      <c r="J1000" s="169"/>
      <c r="K1000" s="169"/>
      <c r="L1000" s="169"/>
      <c r="M1000" s="169"/>
      <c r="N1000" s="169"/>
      <c r="O1000" s="25"/>
      <c r="P1000" s="169"/>
      <c r="Q1000" s="169"/>
      <c r="R1000" s="169"/>
      <c r="S1000" s="25"/>
      <c r="T1000" s="25"/>
      <c r="U1000" s="25"/>
      <c r="V1000" s="25"/>
      <c r="W1000" s="25"/>
      <c r="X1000" s="25"/>
      <c r="Y1000" s="25"/>
      <c r="Z1000" s="25"/>
    </row>
    <row r="1001" spans="1:26" ht="15.75" customHeight="1">
      <c r="A1001" s="172"/>
      <c r="B1001" s="169"/>
      <c r="C1001" s="169"/>
      <c r="D1001" s="172"/>
      <c r="E1001" s="169"/>
      <c r="F1001" s="169"/>
      <c r="G1001" s="169"/>
      <c r="H1001" s="169"/>
      <c r="I1001" s="169"/>
      <c r="J1001" s="169"/>
      <c r="K1001" s="169"/>
      <c r="L1001" s="169"/>
      <c r="M1001" s="169"/>
      <c r="N1001" s="169"/>
      <c r="O1001" s="25"/>
      <c r="P1001" s="169"/>
      <c r="Q1001" s="169"/>
      <c r="R1001" s="169"/>
      <c r="S1001" s="25"/>
      <c r="T1001" s="25"/>
      <c r="U1001" s="25"/>
      <c r="V1001" s="25"/>
      <c r="W1001" s="25"/>
      <c r="X1001" s="25"/>
      <c r="Y1001" s="25"/>
      <c r="Z1001" s="25"/>
    </row>
    <row r="1002" spans="1:26" ht="15.75" customHeight="1">
      <c r="A1002" s="172"/>
      <c r="B1002" s="169"/>
      <c r="C1002" s="169"/>
      <c r="D1002" s="172"/>
      <c r="E1002" s="169"/>
      <c r="F1002" s="169"/>
      <c r="G1002" s="169"/>
      <c r="H1002" s="169"/>
      <c r="I1002" s="169"/>
      <c r="J1002" s="169"/>
      <c r="K1002" s="169"/>
      <c r="L1002" s="169"/>
      <c r="M1002" s="169"/>
      <c r="N1002" s="169"/>
      <c r="O1002" s="25"/>
      <c r="P1002" s="169"/>
      <c r="Q1002" s="169"/>
      <c r="R1002" s="169"/>
      <c r="S1002" s="25"/>
      <c r="T1002" s="25"/>
      <c r="U1002" s="25"/>
      <c r="V1002" s="25"/>
      <c r="W1002" s="25"/>
      <c r="X1002" s="25"/>
      <c r="Y1002" s="25"/>
      <c r="Z1002" s="25"/>
    </row>
    <row r="1003" spans="1:26" ht="15.75" customHeight="1">
      <c r="A1003" s="172"/>
      <c r="B1003" s="169"/>
      <c r="C1003" s="169"/>
      <c r="D1003" s="172"/>
      <c r="E1003" s="169"/>
      <c r="F1003" s="169"/>
      <c r="G1003" s="169"/>
      <c r="H1003" s="169"/>
      <c r="I1003" s="169"/>
      <c r="J1003" s="169"/>
      <c r="K1003" s="169"/>
      <c r="L1003" s="169"/>
      <c r="M1003" s="169"/>
      <c r="N1003" s="169"/>
      <c r="O1003" s="25"/>
      <c r="P1003" s="169"/>
      <c r="Q1003" s="169"/>
      <c r="R1003" s="169"/>
      <c r="S1003" s="25"/>
      <c r="T1003" s="25"/>
      <c r="U1003" s="25"/>
      <c r="V1003" s="25"/>
      <c r="W1003" s="25"/>
      <c r="X1003" s="25"/>
      <c r="Y1003" s="25"/>
      <c r="Z1003" s="25"/>
    </row>
    <row r="1004" spans="1:26" ht="15.75" customHeight="1">
      <c r="A1004" s="172"/>
      <c r="B1004" s="169"/>
      <c r="C1004" s="169"/>
      <c r="D1004" s="172"/>
      <c r="E1004" s="169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25"/>
      <c r="P1004" s="169"/>
      <c r="Q1004" s="169"/>
      <c r="R1004" s="169"/>
      <c r="S1004" s="25"/>
      <c r="T1004" s="25"/>
      <c r="U1004" s="25"/>
      <c r="V1004" s="25"/>
      <c r="W1004" s="25"/>
      <c r="X1004" s="25"/>
      <c r="Y1004" s="25"/>
      <c r="Z1004" s="25"/>
    </row>
    <row r="1005" spans="1:26" ht="15.75" customHeight="1">
      <c r="A1005" s="172"/>
      <c r="B1005" s="169"/>
      <c r="C1005" s="169"/>
      <c r="D1005" s="172"/>
      <c r="E1005" s="169"/>
      <c r="F1005" s="169"/>
      <c r="G1005" s="169"/>
      <c r="H1005" s="169"/>
      <c r="I1005" s="169"/>
      <c r="J1005" s="169"/>
      <c r="K1005" s="169"/>
      <c r="L1005" s="169"/>
      <c r="M1005" s="169"/>
      <c r="N1005" s="169"/>
      <c r="O1005" s="25"/>
      <c r="P1005" s="169"/>
      <c r="Q1005" s="169"/>
      <c r="R1005" s="169"/>
      <c r="S1005" s="25"/>
      <c r="T1005" s="25"/>
      <c r="U1005" s="25"/>
      <c r="V1005" s="25"/>
      <c r="W1005" s="25"/>
      <c r="X1005" s="25"/>
      <c r="Y1005" s="25"/>
      <c r="Z1005" s="25"/>
    </row>
    <row r="1006" spans="1:26" ht="15.75" customHeight="1">
      <c r="A1006" s="172"/>
      <c r="B1006" s="169"/>
      <c r="C1006" s="169"/>
      <c r="D1006" s="172"/>
      <c r="E1006" s="169"/>
      <c r="F1006" s="169"/>
      <c r="G1006" s="169"/>
      <c r="H1006" s="169"/>
      <c r="I1006" s="169"/>
      <c r="J1006" s="169"/>
      <c r="K1006" s="169"/>
      <c r="L1006" s="169"/>
      <c r="M1006" s="169"/>
      <c r="N1006" s="169"/>
      <c r="O1006" s="25"/>
      <c r="P1006" s="169"/>
      <c r="Q1006" s="169"/>
      <c r="R1006" s="169"/>
      <c r="S1006" s="25"/>
      <c r="T1006" s="25"/>
      <c r="U1006" s="25"/>
      <c r="V1006" s="25"/>
      <c r="W1006" s="25"/>
      <c r="X1006" s="25"/>
      <c r="Y1006" s="25"/>
      <c r="Z1006" s="25"/>
    </row>
    <row r="1007" spans="1:26" ht="15.75" customHeight="1">
      <c r="A1007" s="172"/>
      <c r="B1007" s="169"/>
      <c r="C1007" s="169"/>
      <c r="D1007" s="172"/>
      <c r="E1007" s="169"/>
      <c r="F1007" s="169"/>
      <c r="G1007" s="169"/>
      <c r="H1007" s="169"/>
      <c r="I1007" s="169"/>
      <c r="J1007" s="169"/>
      <c r="K1007" s="169"/>
      <c r="L1007" s="169"/>
      <c r="M1007" s="169"/>
      <c r="N1007" s="169"/>
      <c r="O1007" s="25"/>
      <c r="P1007" s="169"/>
      <c r="Q1007" s="169"/>
      <c r="R1007" s="169"/>
      <c r="S1007" s="25"/>
      <c r="T1007" s="25"/>
      <c r="U1007" s="25"/>
      <c r="V1007" s="25"/>
      <c r="W1007" s="25"/>
      <c r="X1007" s="25"/>
      <c r="Y1007" s="25"/>
      <c r="Z1007" s="25"/>
    </row>
    <row r="1008" spans="1:26" ht="15.75" customHeight="1">
      <c r="A1008" s="172"/>
      <c r="B1008" s="169"/>
      <c r="C1008" s="169"/>
      <c r="D1008" s="172"/>
      <c r="E1008" s="169"/>
      <c r="F1008" s="169"/>
      <c r="G1008" s="169"/>
      <c r="H1008" s="169"/>
      <c r="I1008" s="169"/>
      <c r="J1008" s="169"/>
      <c r="K1008" s="169"/>
      <c r="L1008" s="169"/>
      <c r="M1008" s="169"/>
      <c r="N1008" s="169"/>
      <c r="O1008" s="25"/>
      <c r="P1008" s="169"/>
      <c r="Q1008" s="169"/>
      <c r="R1008" s="169"/>
      <c r="S1008" s="25"/>
      <c r="T1008" s="25"/>
      <c r="U1008" s="25"/>
      <c r="V1008" s="25"/>
      <c r="W1008" s="25"/>
      <c r="X1008" s="25"/>
      <c r="Y1008" s="25"/>
      <c r="Z1008" s="25"/>
    </row>
    <row r="1009" spans="1:26" ht="15.75" customHeight="1">
      <c r="A1009" s="172"/>
      <c r="B1009" s="169"/>
      <c r="C1009" s="169"/>
      <c r="D1009" s="172"/>
      <c r="E1009" s="169"/>
      <c r="F1009" s="169"/>
      <c r="G1009" s="169"/>
      <c r="H1009" s="169"/>
      <c r="I1009" s="169"/>
      <c r="J1009" s="169"/>
      <c r="K1009" s="169"/>
      <c r="L1009" s="169"/>
      <c r="M1009" s="169"/>
      <c r="N1009" s="169"/>
      <c r="O1009" s="25"/>
      <c r="P1009" s="169"/>
      <c r="Q1009" s="169"/>
      <c r="R1009" s="169"/>
      <c r="S1009" s="25"/>
      <c r="T1009" s="25"/>
      <c r="U1009" s="25"/>
      <c r="V1009" s="25"/>
      <c r="W1009" s="25"/>
      <c r="X1009" s="25"/>
      <c r="Y1009" s="25"/>
      <c r="Z1009" s="25"/>
    </row>
    <row r="1010" spans="1:26" ht="15.75" customHeight="1">
      <c r="A1010" s="172"/>
      <c r="B1010" s="169"/>
      <c r="C1010" s="169"/>
      <c r="D1010" s="172"/>
      <c r="E1010" s="169"/>
      <c r="F1010" s="169"/>
      <c r="G1010" s="169"/>
      <c r="H1010" s="169"/>
      <c r="I1010" s="169"/>
      <c r="J1010" s="169"/>
      <c r="K1010" s="169"/>
      <c r="L1010" s="169"/>
      <c r="M1010" s="169"/>
      <c r="N1010" s="169"/>
      <c r="O1010" s="25"/>
      <c r="P1010" s="169"/>
      <c r="Q1010" s="169"/>
      <c r="R1010" s="169"/>
      <c r="S1010" s="25"/>
      <c r="T1010" s="25"/>
      <c r="U1010" s="25"/>
      <c r="V1010" s="25"/>
      <c r="W1010" s="25"/>
      <c r="X1010" s="25"/>
      <c r="Y1010" s="25"/>
      <c r="Z1010" s="25"/>
    </row>
    <row r="1011" spans="1:26" ht="15.75" customHeight="1">
      <c r="A1011" s="172"/>
      <c r="B1011" s="169"/>
      <c r="C1011" s="169"/>
      <c r="D1011" s="172"/>
      <c r="E1011" s="169"/>
      <c r="F1011" s="169"/>
      <c r="G1011" s="169"/>
      <c r="H1011" s="169"/>
      <c r="I1011" s="169"/>
      <c r="J1011" s="169"/>
      <c r="K1011" s="169"/>
      <c r="L1011" s="169"/>
      <c r="M1011" s="169"/>
      <c r="N1011" s="169"/>
      <c r="O1011" s="25"/>
      <c r="P1011" s="169"/>
      <c r="Q1011" s="169"/>
      <c r="R1011" s="169"/>
      <c r="S1011" s="25"/>
      <c r="T1011" s="25"/>
      <c r="U1011" s="25"/>
      <c r="V1011" s="25"/>
      <c r="W1011" s="25"/>
      <c r="X1011" s="25"/>
      <c r="Y1011" s="25"/>
      <c r="Z1011" s="25"/>
    </row>
    <row r="1012" spans="1:26" ht="15.75" customHeight="1">
      <c r="A1012" s="172"/>
      <c r="B1012" s="169"/>
      <c r="C1012" s="169"/>
      <c r="D1012" s="172"/>
      <c r="E1012" s="169"/>
      <c r="F1012" s="169"/>
      <c r="G1012" s="169"/>
      <c r="H1012" s="169"/>
      <c r="I1012" s="169"/>
      <c r="J1012" s="169"/>
      <c r="K1012" s="169"/>
      <c r="L1012" s="169"/>
      <c r="M1012" s="169"/>
      <c r="N1012" s="169"/>
      <c r="O1012" s="25"/>
      <c r="P1012" s="169"/>
      <c r="Q1012" s="169"/>
      <c r="R1012" s="169"/>
      <c r="S1012" s="25"/>
      <c r="T1012" s="25"/>
      <c r="U1012" s="25"/>
      <c r="V1012" s="25"/>
      <c r="W1012" s="25"/>
      <c r="X1012" s="25"/>
      <c r="Y1012" s="25"/>
      <c r="Z1012" s="25"/>
    </row>
    <row r="1013" spans="1:26" ht="15.75" customHeight="1">
      <c r="A1013" s="172"/>
      <c r="B1013" s="169"/>
      <c r="C1013" s="169"/>
      <c r="D1013" s="172"/>
      <c r="E1013" s="169"/>
      <c r="F1013" s="169"/>
      <c r="G1013" s="169"/>
      <c r="H1013" s="169"/>
      <c r="I1013" s="169"/>
      <c r="J1013" s="169"/>
      <c r="K1013" s="169"/>
      <c r="L1013" s="169"/>
      <c r="M1013" s="169"/>
      <c r="N1013" s="169"/>
      <c r="O1013" s="25"/>
      <c r="P1013" s="169"/>
      <c r="Q1013" s="169"/>
      <c r="R1013" s="169"/>
      <c r="S1013" s="25"/>
      <c r="T1013" s="25"/>
      <c r="U1013" s="25"/>
      <c r="V1013" s="25"/>
      <c r="W1013" s="25"/>
      <c r="X1013" s="25"/>
      <c r="Y1013" s="25"/>
      <c r="Z1013" s="25"/>
    </row>
    <row r="1014" spans="1:26" ht="15.75" customHeight="1">
      <c r="A1014" s="172"/>
      <c r="B1014" s="169"/>
      <c r="C1014" s="169"/>
      <c r="D1014" s="172"/>
      <c r="E1014" s="169"/>
      <c r="F1014" s="169"/>
      <c r="G1014" s="169"/>
      <c r="H1014" s="169"/>
      <c r="I1014" s="169"/>
      <c r="J1014" s="169"/>
      <c r="K1014" s="169"/>
      <c r="L1014" s="169"/>
      <c r="M1014" s="169"/>
      <c r="N1014" s="169"/>
      <c r="O1014" s="25"/>
      <c r="P1014" s="169"/>
      <c r="Q1014" s="169"/>
      <c r="R1014" s="169"/>
      <c r="S1014" s="25"/>
      <c r="T1014" s="25"/>
      <c r="U1014" s="25"/>
      <c r="V1014" s="25"/>
      <c r="W1014" s="25"/>
      <c r="X1014" s="25"/>
      <c r="Y1014" s="25"/>
      <c r="Z1014" s="25"/>
    </row>
    <row r="1015" spans="1:26" ht="15.75" customHeight="1">
      <c r="A1015" s="172"/>
      <c r="B1015" s="169"/>
      <c r="C1015" s="169"/>
      <c r="D1015" s="172"/>
      <c r="E1015" s="169"/>
      <c r="F1015" s="169"/>
      <c r="G1015" s="169"/>
      <c r="H1015" s="169"/>
      <c r="I1015" s="169"/>
      <c r="J1015" s="169"/>
      <c r="K1015" s="169"/>
      <c r="L1015" s="169"/>
      <c r="M1015" s="169"/>
      <c r="N1015" s="169"/>
      <c r="O1015" s="25"/>
      <c r="P1015" s="169"/>
      <c r="Q1015" s="169"/>
      <c r="R1015" s="169"/>
      <c r="S1015" s="25"/>
      <c r="T1015" s="25"/>
      <c r="U1015" s="25"/>
      <c r="V1015" s="25"/>
      <c r="W1015" s="25"/>
      <c r="X1015" s="25"/>
      <c r="Y1015" s="25"/>
      <c r="Z1015" s="25"/>
    </row>
    <row r="1016" spans="1:26" ht="15.75" customHeight="1">
      <c r="A1016" s="172"/>
      <c r="B1016" s="169"/>
      <c r="C1016" s="169"/>
      <c r="D1016" s="172"/>
      <c r="E1016" s="169"/>
      <c r="F1016" s="169"/>
      <c r="G1016" s="169"/>
      <c r="H1016" s="169"/>
      <c r="I1016" s="169"/>
      <c r="J1016" s="169"/>
      <c r="K1016" s="169"/>
      <c r="L1016" s="169"/>
      <c r="M1016" s="169"/>
      <c r="N1016" s="169"/>
      <c r="O1016" s="25"/>
      <c r="P1016" s="169"/>
      <c r="Q1016" s="169"/>
      <c r="R1016" s="169"/>
      <c r="S1016" s="25"/>
      <c r="T1016" s="25"/>
      <c r="U1016" s="25"/>
      <c r="V1016" s="25"/>
      <c r="W1016" s="25"/>
      <c r="X1016" s="25"/>
      <c r="Y1016" s="25"/>
      <c r="Z1016" s="25"/>
    </row>
    <row r="1017" spans="1:26" ht="15.75" customHeight="1">
      <c r="A1017" s="172"/>
      <c r="B1017" s="169"/>
      <c r="C1017" s="169"/>
      <c r="D1017" s="172"/>
      <c r="E1017" s="169"/>
      <c r="F1017" s="169"/>
      <c r="G1017" s="169"/>
      <c r="H1017" s="169"/>
      <c r="I1017" s="169"/>
      <c r="J1017" s="169"/>
      <c r="K1017" s="169"/>
      <c r="L1017" s="169"/>
      <c r="M1017" s="169"/>
      <c r="N1017" s="169"/>
      <c r="O1017" s="25"/>
      <c r="P1017" s="169"/>
      <c r="Q1017" s="169"/>
      <c r="R1017" s="169"/>
      <c r="S1017" s="25"/>
      <c r="T1017" s="25"/>
      <c r="U1017" s="25"/>
      <c r="V1017" s="25"/>
      <c r="W1017" s="25"/>
      <c r="X1017" s="25"/>
      <c r="Y1017" s="25"/>
      <c r="Z1017" s="25"/>
    </row>
    <row r="1018" spans="1:26" ht="15.75" customHeight="1">
      <c r="A1018" s="172"/>
      <c r="B1018" s="169"/>
      <c r="C1018" s="169"/>
      <c r="D1018" s="172"/>
      <c r="E1018" s="169"/>
      <c r="F1018" s="169"/>
      <c r="G1018" s="169"/>
      <c r="H1018" s="169"/>
      <c r="I1018" s="169"/>
      <c r="J1018" s="169"/>
      <c r="K1018" s="169"/>
      <c r="L1018" s="169"/>
      <c r="M1018" s="169"/>
      <c r="N1018" s="169"/>
      <c r="O1018" s="25"/>
      <c r="P1018" s="169"/>
      <c r="Q1018" s="169"/>
      <c r="R1018" s="169"/>
      <c r="S1018" s="25"/>
      <c r="T1018" s="25"/>
      <c r="U1018" s="25"/>
      <c r="V1018" s="25"/>
      <c r="W1018" s="25"/>
      <c r="X1018" s="25"/>
      <c r="Y1018" s="25"/>
      <c r="Z1018" s="25"/>
    </row>
    <row r="1019" spans="1:26" ht="15.75" customHeight="1">
      <c r="A1019" s="172"/>
      <c r="B1019" s="169"/>
      <c r="C1019" s="169"/>
      <c r="D1019" s="172"/>
      <c r="E1019" s="169"/>
      <c r="F1019" s="169"/>
      <c r="G1019" s="169"/>
      <c r="H1019" s="169"/>
      <c r="I1019" s="169"/>
      <c r="J1019" s="169"/>
      <c r="K1019" s="169"/>
      <c r="L1019" s="169"/>
      <c r="M1019" s="169"/>
      <c r="N1019" s="169"/>
      <c r="O1019" s="25"/>
      <c r="P1019" s="169"/>
      <c r="Q1019" s="169"/>
      <c r="R1019" s="169"/>
      <c r="S1019" s="25"/>
      <c r="T1019" s="25"/>
      <c r="U1019" s="25"/>
      <c r="V1019" s="25"/>
      <c r="W1019" s="25"/>
      <c r="X1019" s="25"/>
      <c r="Y1019" s="25"/>
      <c r="Z1019" s="25"/>
    </row>
    <row r="1020" spans="1:26" ht="15.75" customHeight="1">
      <c r="A1020" s="172"/>
      <c r="B1020" s="169"/>
      <c r="C1020" s="169"/>
      <c r="D1020" s="172"/>
      <c r="E1020" s="169"/>
      <c r="F1020" s="169"/>
      <c r="G1020" s="169"/>
      <c r="H1020" s="169"/>
      <c r="I1020" s="169"/>
      <c r="J1020" s="169"/>
      <c r="K1020" s="169"/>
      <c r="L1020" s="169"/>
      <c r="M1020" s="169"/>
      <c r="N1020" s="169"/>
      <c r="O1020" s="25"/>
      <c r="P1020" s="169"/>
      <c r="Q1020" s="169"/>
      <c r="R1020" s="169"/>
      <c r="S1020" s="25"/>
      <c r="T1020" s="25"/>
      <c r="U1020" s="25"/>
      <c r="V1020" s="25"/>
      <c r="W1020" s="25"/>
      <c r="X1020" s="25"/>
      <c r="Y1020" s="25"/>
      <c r="Z1020" s="25"/>
    </row>
    <row r="1021" spans="1:26" ht="15.75" customHeight="1">
      <c r="A1021" s="172"/>
      <c r="B1021" s="169"/>
      <c r="C1021" s="169"/>
      <c r="D1021" s="172"/>
      <c r="E1021" s="169"/>
      <c r="F1021" s="169"/>
      <c r="G1021" s="169"/>
      <c r="H1021" s="169"/>
      <c r="I1021" s="169"/>
      <c r="J1021" s="169"/>
      <c r="K1021" s="169"/>
      <c r="L1021" s="169"/>
      <c r="M1021" s="169"/>
      <c r="N1021" s="169"/>
      <c r="O1021" s="25"/>
      <c r="P1021" s="169"/>
      <c r="Q1021" s="169"/>
      <c r="R1021" s="169"/>
      <c r="S1021" s="25"/>
      <c r="T1021" s="25"/>
      <c r="U1021" s="25"/>
      <c r="V1021" s="25"/>
      <c r="W1021" s="25"/>
      <c r="X1021" s="25"/>
      <c r="Y1021" s="25"/>
      <c r="Z1021" s="25"/>
    </row>
    <row r="1022" spans="1:26" ht="15.75" customHeight="1">
      <c r="A1022" s="172"/>
      <c r="B1022" s="169"/>
      <c r="C1022" s="169"/>
      <c r="D1022" s="172"/>
      <c r="E1022" s="169"/>
      <c r="F1022" s="169"/>
      <c r="G1022" s="169"/>
      <c r="H1022" s="169"/>
      <c r="I1022" s="169"/>
      <c r="J1022" s="169"/>
      <c r="K1022" s="169"/>
      <c r="L1022" s="169"/>
      <c r="M1022" s="169"/>
      <c r="N1022" s="169"/>
      <c r="O1022" s="25"/>
      <c r="P1022" s="169"/>
      <c r="Q1022" s="169"/>
      <c r="R1022" s="169"/>
      <c r="S1022" s="25"/>
      <c r="T1022" s="25"/>
      <c r="U1022" s="25"/>
      <c r="V1022" s="25"/>
      <c r="W1022" s="25"/>
      <c r="X1022" s="25"/>
      <c r="Y1022" s="25"/>
      <c r="Z1022" s="25"/>
    </row>
    <row r="1023" spans="1:26" ht="15.75" customHeight="1">
      <c r="A1023" s="172"/>
      <c r="B1023" s="169"/>
      <c r="C1023" s="169"/>
      <c r="D1023" s="172"/>
      <c r="E1023" s="169"/>
      <c r="F1023" s="169"/>
      <c r="G1023" s="169"/>
      <c r="H1023" s="169"/>
      <c r="I1023" s="169"/>
      <c r="J1023" s="169"/>
      <c r="K1023" s="169"/>
      <c r="L1023" s="169"/>
      <c r="M1023" s="169"/>
      <c r="N1023" s="169"/>
      <c r="O1023" s="25"/>
      <c r="P1023" s="169"/>
      <c r="Q1023" s="169"/>
      <c r="R1023" s="169"/>
      <c r="S1023" s="25"/>
      <c r="T1023" s="25"/>
      <c r="U1023" s="25"/>
      <c r="V1023" s="25"/>
      <c r="W1023" s="25"/>
      <c r="X1023" s="25"/>
      <c r="Y1023" s="25"/>
      <c r="Z1023" s="25"/>
    </row>
    <row r="1024" spans="1:26" ht="15.75" customHeight="1">
      <c r="A1024" s="172"/>
      <c r="B1024" s="169"/>
      <c r="C1024" s="169"/>
      <c r="D1024" s="172"/>
      <c r="E1024" s="169"/>
      <c r="F1024" s="169"/>
      <c r="G1024" s="169"/>
      <c r="H1024" s="169"/>
      <c r="I1024" s="169"/>
      <c r="J1024" s="169"/>
      <c r="K1024" s="169"/>
      <c r="L1024" s="169"/>
      <c r="M1024" s="169"/>
      <c r="N1024" s="169"/>
      <c r="O1024" s="25"/>
      <c r="P1024" s="169"/>
      <c r="Q1024" s="169"/>
      <c r="R1024" s="169"/>
      <c r="S1024" s="25"/>
      <c r="T1024" s="25"/>
      <c r="U1024" s="25"/>
      <c r="V1024" s="25"/>
      <c r="W1024" s="25"/>
      <c r="X1024" s="25"/>
      <c r="Y1024" s="25"/>
      <c r="Z1024" s="25"/>
    </row>
    <row r="1025" spans="1:26" ht="15.75" customHeight="1">
      <c r="A1025" s="172"/>
      <c r="B1025" s="169"/>
      <c r="C1025" s="169"/>
      <c r="D1025" s="172"/>
      <c r="E1025" s="169"/>
      <c r="F1025" s="169"/>
      <c r="G1025" s="169"/>
      <c r="H1025" s="169"/>
      <c r="I1025" s="169"/>
      <c r="J1025" s="169"/>
      <c r="K1025" s="169"/>
      <c r="L1025" s="169"/>
      <c r="M1025" s="169"/>
      <c r="N1025" s="169"/>
      <c r="O1025" s="25"/>
      <c r="P1025" s="169"/>
      <c r="Q1025" s="169"/>
      <c r="R1025" s="169"/>
      <c r="S1025" s="25"/>
      <c r="T1025" s="25"/>
      <c r="U1025" s="25"/>
      <c r="V1025" s="25"/>
      <c r="W1025" s="25"/>
      <c r="X1025" s="25"/>
      <c r="Y1025" s="25"/>
      <c r="Z1025" s="25"/>
    </row>
    <row r="1026" spans="1:26" ht="15.75" customHeight="1">
      <c r="A1026" s="172"/>
      <c r="B1026" s="169"/>
      <c r="C1026" s="169"/>
      <c r="D1026" s="172"/>
      <c r="E1026" s="169"/>
      <c r="F1026" s="169"/>
      <c r="G1026" s="169"/>
      <c r="H1026" s="169"/>
      <c r="I1026" s="169"/>
      <c r="J1026" s="169"/>
      <c r="K1026" s="169"/>
      <c r="L1026" s="169"/>
      <c r="M1026" s="169"/>
      <c r="N1026" s="169"/>
      <c r="O1026" s="25"/>
      <c r="P1026" s="169"/>
      <c r="Q1026" s="169"/>
      <c r="R1026" s="169"/>
      <c r="S1026" s="25"/>
      <c r="T1026" s="25"/>
      <c r="U1026" s="25"/>
      <c r="V1026" s="25"/>
      <c r="W1026" s="25"/>
      <c r="X1026" s="25"/>
      <c r="Y1026" s="25"/>
      <c r="Z1026" s="25"/>
    </row>
    <row r="1027" spans="1:26" ht="15.75" customHeight="1">
      <c r="A1027" s="172"/>
      <c r="B1027" s="169"/>
      <c r="C1027" s="169"/>
      <c r="D1027" s="172"/>
      <c r="E1027" s="169"/>
      <c r="F1027" s="169"/>
      <c r="G1027" s="169"/>
      <c r="H1027" s="169"/>
      <c r="I1027" s="169"/>
      <c r="J1027" s="169"/>
      <c r="K1027" s="169"/>
      <c r="L1027" s="169"/>
      <c r="M1027" s="169"/>
      <c r="N1027" s="169"/>
      <c r="O1027" s="25"/>
      <c r="P1027" s="169"/>
      <c r="Q1027" s="169"/>
      <c r="R1027" s="169"/>
      <c r="S1027" s="25"/>
      <c r="T1027" s="25"/>
      <c r="U1027" s="25"/>
      <c r="V1027" s="25"/>
      <c r="W1027" s="25"/>
      <c r="X1027" s="25"/>
      <c r="Y1027" s="25"/>
      <c r="Z1027" s="25"/>
    </row>
    <row r="1028" spans="1:26" ht="15.75" customHeight="1">
      <c r="A1028" s="172"/>
      <c r="B1028" s="169"/>
      <c r="C1028" s="169"/>
      <c r="D1028" s="172"/>
      <c r="E1028" s="169"/>
      <c r="F1028" s="169"/>
      <c r="G1028" s="169"/>
      <c r="H1028" s="169"/>
      <c r="I1028" s="169"/>
      <c r="J1028" s="169"/>
      <c r="K1028" s="169"/>
      <c r="L1028" s="169"/>
      <c r="M1028" s="169"/>
      <c r="N1028" s="169"/>
      <c r="O1028" s="25"/>
      <c r="P1028" s="169"/>
      <c r="Q1028" s="169"/>
      <c r="R1028" s="169"/>
      <c r="S1028" s="25"/>
      <c r="T1028" s="25"/>
      <c r="U1028" s="25"/>
      <c r="V1028" s="25"/>
      <c r="W1028" s="25"/>
      <c r="X1028" s="25"/>
      <c r="Y1028" s="25"/>
      <c r="Z1028" s="25"/>
    </row>
    <row r="1029" spans="1:26" ht="15.75" customHeight="1">
      <c r="A1029" s="172"/>
      <c r="B1029" s="169"/>
      <c r="C1029" s="169"/>
      <c r="D1029" s="172"/>
      <c r="E1029" s="169"/>
      <c r="F1029" s="169"/>
      <c r="G1029" s="169"/>
      <c r="H1029" s="169"/>
      <c r="I1029" s="169"/>
      <c r="J1029" s="169"/>
      <c r="K1029" s="169"/>
      <c r="L1029" s="169"/>
      <c r="M1029" s="169"/>
      <c r="N1029" s="169"/>
      <c r="O1029" s="25"/>
      <c r="P1029" s="169"/>
      <c r="Q1029" s="169"/>
      <c r="R1029" s="169"/>
      <c r="S1029" s="25"/>
      <c r="T1029" s="25"/>
      <c r="U1029" s="25"/>
      <c r="V1029" s="25"/>
      <c r="W1029" s="25"/>
      <c r="X1029" s="25"/>
      <c r="Y1029" s="25"/>
      <c r="Z1029" s="25"/>
    </row>
    <row r="1030" spans="1:26" ht="15.75" customHeight="1">
      <c r="A1030" s="172"/>
      <c r="B1030" s="169"/>
      <c r="C1030" s="169"/>
      <c r="D1030" s="172"/>
      <c r="E1030" s="169"/>
      <c r="F1030" s="169"/>
      <c r="G1030" s="169"/>
      <c r="H1030" s="169"/>
      <c r="I1030" s="169"/>
      <c r="J1030" s="169"/>
      <c r="K1030" s="169"/>
      <c r="L1030" s="169"/>
      <c r="M1030" s="169"/>
      <c r="N1030" s="169"/>
      <c r="O1030" s="25"/>
      <c r="P1030" s="169"/>
      <c r="Q1030" s="169"/>
      <c r="R1030" s="169"/>
      <c r="S1030" s="25"/>
      <c r="T1030" s="25"/>
      <c r="U1030" s="25"/>
      <c r="V1030" s="25"/>
      <c r="W1030" s="25"/>
      <c r="X1030" s="25"/>
      <c r="Y1030" s="25"/>
      <c r="Z1030" s="25"/>
    </row>
    <row r="1031" spans="1:26" ht="15.75" customHeight="1">
      <c r="A1031" s="172"/>
      <c r="B1031" s="169"/>
      <c r="C1031" s="169"/>
      <c r="D1031" s="172"/>
      <c r="E1031" s="169"/>
      <c r="F1031" s="169"/>
      <c r="G1031" s="169"/>
      <c r="H1031" s="169"/>
      <c r="I1031" s="169"/>
      <c r="J1031" s="169"/>
      <c r="K1031" s="169"/>
      <c r="L1031" s="169"/>
      <c r="M1031" s="169"/>
      <c r="N1031" s="169"/>
      <c r="O1031" s="25"/>
      <c r="P1031" s="169"/>
      <c r="Q1031" s="169"/>
      <c r="R1031" s="169"/>
      <c r="S1031" s="25"/>
      <c r="T1031" s="25"/>
      <c r="U1031" s="25"/>
      <c r="V1031" s="25"/>
      <c r="W1031" s="25"/>
      <c r="X1031" s="25"/>
      <c r="Y1031" s="25"/>
      <c r="Z1031" s="25"/>
    </row>
    <row r="1032" spans="1:26" ht="15.75" customHeight="1">
      <c r="A1032" s="172"/>
      <c r="B1032" s="169"/>
      <c r="C1032" s="169"/>
      <c r="D1032" s="172"/>
      <c r="E1032" s="169"/>
      <c r="F1032" s="169"/>
      <c r="G1032" s="169"/>
      <c r="H1032" s="169"/>
      <c r="I1032" s="169"/>
      <c r="J1032" s="169"/>
      <c r="K1032" s="169"/>
      <c r="L1032" s="169"/>
      <c r="M1032" s="169"/>
      <c r="N1032" s="169"/>
      <c r="O1032" s="25"/>
      <c r="P1032" s="169"/>
      <c r="Q1032" s="169"/>
      <c r="R1032" s="169"/>
      <c r="S1032" s="25"/>
      <c r="T1032" s="25"/>
      <c r="U1032" s="25"/>
      <c r="V1032" s="25"/>
      <c r="W1032" s="25"/>
      <c r="X1032" s="25"/>
      <c r="Y1032" s="25"/>
      <c r="Z1032" s="25"/>
    </row>
    <row r="1033" spans="1:26" ht="15.75" customHeight="1">
      <c r="A1033" s="172"/>
      <c r="B1033" s="169"/>
      <c r="C1033" s="169"/>
      <c r="D1033" s="172"/>
      <c r="E1033" s="169"/>
      <c r="F1033" s="169"/>
      <c r="G1033" s="169"/>
      <c r="H1033" s="169"/>
      <c r="I1033" s="169"/>
      <c r="J1033" s="169"/>
      <c r="K1033" s="169"/>
      <c r="L1033" s="169"/>
      <c r="M1033" s="169"/>
      <c r="N1033" s="169"/>
      <c r="O1033" s="25"/>
      <c r="P1033" s="169"/>
      <c r="Q1033" s="169"/>
      <c r="R1033" s="169"/>
      <c r="S1033" s="25"/>
      <c r="T1033" s="25"/>
      <c r="U1033" s="25"/>
      <c r="V1033" s="25"/>
      <c r="W1033" s="25"/>
      <c r="X1033" s="25"/>
      <c r="Y1033" s="25"/>
      <c r="Z1033" s="25"/>
    </row>
    <row r="1034" spans="1:26" ht="15.75" customHeight="1">
      <c r="A1034" s="172"/>
      <c r="B1034" s="169"/>
      <c r="C1034" s="169"/>
      <c r="D1034" s="172"/>
      <c r="E1034" s="169"/>
      <c r="F1034" s="169"/>
      <c r="G1034" s="169"/>
      <c r="H1034" s="169"/>
      <c r="I1034" s="169"/>
      <c r="J1034" s="169"/>
      <c r="K1034" s="169"/>
      <c r="L1034" s="169"/>
      <c r="M1034" s="169"/>
      <c r="N1034" s="169"/>
      <c r="O1034" s="25"/>
      <c r="P1034" s="169"/>
      <c r="Q1034" s="169"/>
      <c r="R1034" s="169"/>
      <c r="S1034" s="25"/>
      <c r="T1034" s="25"/>
      <c r="U1034" s="25"/>
      <c r="V1034" s="25"/>
      <c r="W1034" s="25"/>
      <c r="X1034" s="25"/>
      <c r="Y1034" s="25"/>
      <c r="Z1034" s="25"/>
    </row>
    <row r="1035" spans="1:26" ht="15.75" customHeight="1">
      <c r="A1035" s="172"/>
      <c r="B1035" s="169"/>
      <c r="C1035" s="169"/>
      <c r="D1035" s="172"/>
      <c r="E1035" s="169"/>
      <c r="F1035" s="169"/>
      <c r="G1035" s="169"/>
      <c r="H1035" s="169"/>
      <c r="I1035" s="169"/>
      <c r="J1035" s="169"/>
      <c r="K1035" s="169"/>
      <c r="L1035" s="169"/>
      <c r="M1035" s="169"/>
      <c r="N1035" s="169"/>
      <c r="O1035" s="25"/>
      <c r="P1035" s="169"/>
      <c r="Q1035" s="169"/>
      <c r="R1035" s="169"/>
      <c r="S1035" s="25"/>
      <c r="T1035" s="25"/>
      <c r="U1035" s="25"/>
      <c r="V1035" s="25"/>
      <c r="W1035" s="25"/>
      <c r="X1035" s="25"/>
      <c r="Y1035" s="25"/>
      <c r="Z1035" s="25"/>
    </row>
    <row r="1036" spans="1:26" ht="15.75" customHeight="1">
      <c r="A1036" s="172"/>
      <c r="B1036" s="169"/>
      <c r="C1036" s="169"/>
      <c r="D1036" s="172"/>
      <c r="E1036" s="169"/>
      <c r="F1036" s="169"/>
      <c r="G1036" s="169"/>
      <c r="H1036" s="169"/>
      <c r="I1036" s="169"/>
      <c r="J1036" s="169"/>
      <c r="K1036" s="169"/>
      <c r="L1036" s="169"/>
      <c r="M1036" s="169"/>
      <c r="N1036" s="169"/>
      <c r="O1036" s="25"/>
      <c r="P1036" s="169"/>
      <c r="Q1036" s="169"/>
      <c r="R1036" s="169"/>
      <c r="S1036" s="25"/>
      <c r="T1036" s="25"/>
      <c r="U1036" s="25"/>
      <c r="V1036" s="25"/>
      <c r="W1036" s="25"/>
      <c r="X1036" s="25"/>
      <c r="Y1036" s="25"/>
      <c r="Z1036" s="25"/>
    </row>
    <row r="1037" spans="1:26" ht="15.75" customHeight="1">
      <c r="A1037" s="172"/>
      <c r="B1037" s="169"/>
      <c r="C1037" s="169"/>
      <c r="D1037" s="172"/>
      <c r="E1037" s="169"/>
      <c r="F1037" s="169"/>
      <c r="G1037" s="169"/>
      <c r="H1037" s="169"/>
      <c r="I1037" s="169"/>
      <c r="J1037" s="169"/>
      <c r="K1037" s="169"/>
      <c r="L1037" s="169"/>
      <c r="M1037" s="169"/>
      <c r="N1037" s="169"/>
      <c r="O1037" s="25"/>
      <c r="P1037" s="169"/>
      <c r="Q1037" s="169"/>
      <c r="R1037" s="169"/>
      <c r="S1037" s="25"/>
      <c r="T1037" s="25"/>
      <c r="U1037" s="25"/>
      <c r="V1037" s="25"/>
      <c r="W1037" s="25"/>
      <c r="X1037" s="25"/>
      <c r="Y1037" s="25"/>
      <c r="Z1037" s="25"/>
    </row>
    <row r="1038" spans="1:26" ht="15.75" customHeight="1">
      <c r="A1038" s="172"/>
      <c r="B1038" s="169"/>
      <c r="C1038" s="169"/>
      <c r="D1038" s="172"/>
      <c r="E1038" s="169"/>
      <c r="F1038" s="169"/>
      <c r="G1038" s="169"/>
      <c r="H1038" s="169"/>
      <c r="I1038" s="169"/>
      <c r="J1038" s="169"/>
      <c r="K1038" s="169"/>
      <c r="L1038" s="169"/>
      <c r="M1038" s="169"/>
      <c r="N1038" s="169"/>
      <c r="O1038" s="25"/>
      <c r="P1038" s="169"/>
      <c r="Q1038" s="169"/>
      <c r="R1038" s="169"/>
      <c r="S1038" s="25"/>
      <c r="T1038" s="25"/>
      <c r="U1038" s="25"/>
      <c r="V1038" s="25"/>
      <c r="W1038" s="25"/>
      <c r="X1038" s="25"/>
      <c r="Y1038" s="25"/>
      <c r="Z1038" s="25"/>
    </row>
    <row r="1039" spans="1:26" ht="15.75" customHeight="1">
      <c r="A1039" s="172"/>
      <c r="B1039" s="169"/>
      <c r="C1039" s="169"/>
      <c r="D1039" s="172"/>
      <c r="E1039" s="169"/>
      <c r="F1039" s="169"/>
      <c r="G1039" s="169"/>
      <c r="H1039" s="169"/>
      <c r="I1039" s="169"/>
      <c r="J1039" s="169"/>
      <c r="K1039" s="169"/>
      <c r="L1039" s="169"/>
      <c r="M1039" s="169"/>
      <c r="N1039" s="169"/>
      <c r="O1039" s="25"/>
      <c r="P1039" s="169"/>
      <c r="Q1039" s="169"/>
      <c r="R1039" s="169"/>
      <c r="S1039" s="25"/>
      <c r="T1039" s="25"/>
      <c r="U1039" s="25"/>
      <c r="V1039" s="25"/>
      <c r="W1039" s="25"/>
      <c r="X1039" s="25"/>
      <c r="Y1039" s="25"/>
      <c r="Z1039" s="25"/>
    </row>
    <row r="1040" spans="1:26" ht="15.75" customHeight="1">
      <c r="A1040" s="172"/>
      <c r="B1040" s="169"/>
      <c r="C1040" s="169"/>
      <c r="D1040" s="172"/>
      <c r="E1040" s="169"/>
      <c r="F1040" s="169"/>
      <c r="G1040" s="169"/>
      <c r="H1040" s="169"/>
      <c r="I1040" s="169"/>
      <c r="J1040" s="169"/>
      <c r="K1040" s="169"/>
      <c r="L1040" s="169"/>
      <c r="M1040" s="169"/>
      <c r="N1040" s="169"/>
      <c r="O1040" s="25"/>
      <c r="P1040" s="169"/>
      <c r="Q1040" s="169"/>
      <c r="R1040" s="169"/>
      <c r="S1040" s="25"/>
      <c r="T1040" s="25"/>
      <c r="U1040" s="25"/>
      <c r="V1040" s="25"/>
      <c r="W1040" s="25"/>
      <c r="X1040" s="25"/>
      <c r="Y1040" s="25"/>
      <c r="Z1040" s="25"/>
    </row>
    <row r="1041" spans="1:26" ht="15.75" customHeight="1">
      <c r="A1041" s="172"/>
      <c r="B1041" s="169"/>
      <c r="C1041" s="169"/>
      <c r="D1041" s="172"/>
      <c r="E1041" s="169"/>
      <c r="F1041" s="169"/>
      <c r="G1041" s="169"/>
      <c r="H1041" s="169"/>
      <c r="I1041" s="169"/>
      <c r="J1041" s="169"/>
      <c r="K1041" s="169"/>
      <c r="L1041" s="169"/>
      <c r="M1041" s="169"/>
      <c r="N1041" s="169"/>
      <c r="O1041" s="25"/>
      <c r="P1041" s="169"/>
      <c r="Q1041" s="169"/>
      <c r="R1041" s="169"/>
      <c r="S1041" s="25"/>
      <c r="T1041" s="25"/>
      <c r="U1041" s="25"/>
      <c r="V1041" s="25"/>
      <c r="W1041" s="25"/>
      <c r="X1041" s="25"/>
      <c r="Y1041" s="25"/>
      <c r="Z1041" s="25"/>
    </row>
    <row r="1042" spans="1:26" ht="15.75" customHeight="1">
      <c r="A1042" s="172"/>
      <c r="B1042" s="169"/>
      <c r="C1042" s="169"/>
      <c r="D1042" s="172"/>
      <c r="E1042" s="169"/>
      <c r="F1042" s="169"/>
      <c r="G1042" s="169"/>
      <c r="H1042" s="169"/>
      <c r="I1042" s="169"/>
      <c r="J1042" s="169"/>
      <c r="K1042" s="169"/>
      <c r="L1042" s="169"/>
      <c r="M1042" s="169"/>
      <c r="N1042" s="169"/>
      <c r="O1042" s="25"/>
      <c r="P1042" s="169"/>
      <c r="Q1042" s="169"/>
      <c r="R1042" s="169"/>
      <c r="S1042" s="25"/>
      <c r="T1042" s="25"/>
      <c r="U1042" s="25"/>
      <c r="V1042" s="25"/>
      <c r="W1042" s="25"/>
      <c r="X1042" s="25"/>
      <c r="Y1042" s="25"/>
      <c r="Z1042" s="25"/>
    </row>
    <row r="1043" spans="1:26" ht="15.75" customHeight="1">
      <c r="A1043" s="172"/>
      <c r="B1043" s="169"/>
      <c r="C1043" s="169"/>
      <c r="D1043" s="172"/>
      <c r="E1043" s="169"/>
      <c r="F1043" s="169"/>
      <c r="G1043" s="169"/>
      <c r="H1043" s="169"/>
      <c r="I1043" s="169"/>
      <c r="J1043" s="169"/>
      <c r="K1043" s="169"/>
      <c r="L1043" s="169"/>
      <c r="M1043" s="169"/>
      <c r="N1043" s="169"/>
      <c r="O1043" s="25"/>
      <c r="P1043" s="169"/>
      <c r="Q1043" s="169"/>
      <c r="R1043" s="169"/>
      <c r="S1043" s="25"/>
      <c r="T1043" s="25"/>
      <c r="U1043" s="25"/>
      <c r="V1043" s="25"/>
      <c r="W1043" s="25"/>
      <c r="X1043" s="25"/>
      <c r="Y1043" s="25"/>
      <c r="Z1043" s="25"/>
    </row>
    <row r="1044" spans="1:26" ht="15.75" customHeight="1">
      <c r="A1044" s="172"/>
      <c r="B1044" s="169"/>
      <c r="C1044" s="169"/>
      <c r="D1044" s="172"/>
      <c r="E1044" s="169"/>
      <c r="F1044" s="169"/>
      <c r="G1044" s="169"/>
      <c r="H1044" s="169"/>
      <c r="I1044" s="169"/>
      <c r="J1044" s="169"/>
      <c r="K1044" s="169"/>
      <c r="L1044" s="169"/>
      <c r="M1044" s="169"/>
      <c r="N1044" s="169"/>
      <c r="O1044" s="25"/>
      <c r="P1044" s="169"/>
      <c r="Q1044" s="169"/>
      <c r="R1044" s="169"/>
      <c r="S1044" s="25"/>
      <c r="T1044" s="25"/>
      <c r="U1044" s="25"/>
      <c r="V1044" s="25"/>
      <c r="W1044" s="25"/>
      <c r="X1044" s="25"/>
      <c r="Y1044" s="25"/>
      <c r="Z1044" s="25"/>
    </row>
    <row r="1045" spans="1:26" ht="15.75" customHeight="1">
      <c r="A1045" s="172"/>
      <c r="B1045" s="169"/>
      <c r="C1045" s="169"/>
      <c r="D1045" s="172"/>
      <c r="E1045" s="169"/>
      <c r="F1045" s="169"/>
      <c r="G1045" s="169"/>
      <c r="H1045" s="169"/>
      <c r="I1045" s="169"/>
      <c r="J1045" s="169"/>
      <c r="K1045" s="169"/>
      <c r="L1045" s="169"/>
      <c r="M1045" s="169"/>
      <c r="N1045" s="169"/>
      <c r="O1045" s="25"/>
      <c r="P1045" s="169"/>
      <c r="Q1045" s="169"/>
      <c r="R1045" s="169"/>
      <c r="S1045" s="25"/>
      <c r="T1045" s="25"/>
      <c r="U1045" s="25"/>
      <c r="V1045" s="25"/>
      <c r="W1045" s="25"/>
      <c r="X1045" s="25"/>
      <c r="Y1045" s="25"/>
      <c r="Z1045" s="25"/>
    </row>
    <row r="1046" spans="1:26" ht="15.75" customHeight="1">
      <c r="A1046" s="172"/>
      <c r="B1046" s="169"/>
      <c r="C1046" s="169"/>
      <c r="D1046" s="172"/>
      <c r="E1046" s="169"/>
      <c r="F1046" s="169"/>
      <c r="G1046" s="169"/>
      <c r="H1046" s="169"/>
      <c r="I1046" s="169"/>
      <c r="J1046" s="169"/>
      <c r="K1046" s="169"/>
      <c r="L1046" s="169"/>
      <c r="M1046" s="169"/>
      <c r="N1046" s="169"/>
      <c r="O1046" s="25"/>
      <c r="P1046" s="169"/>
      <c r="Q1046" s="169"/>
      <c r="R1046" s="169"/>
      <c r="S1046" s="25"/>
      <c r="T1046" s="25"/>
      <c r="U1046" s="25"/>
      <c r="V1046" s="25"/>
      <c r="W1046" s="25"/>
      <c r="X1046" s="25"/>
      <c r="Y1046" s="25"/>
      <c r="Z1046" s="25"/>
    </row>
    <row r="1047" spans="1:26" ht="15.75" customHeight="1">
      <c r="A1047" s="172"/>
      <c r="B1047" s="169"/>
      <c r="C1047" s="169"/>
      <c r="D1047" s="172"/>
      <c r="E1047" s="169"/>
      <c r="F1047" s="169"/>
      <c r="G1047" s="169"/>
      <c r="H1047" s="169"/>
      <c r="I1047" s="169"/>
      <c r="J1047" s="169"/>
      <c r="K1047" s="169"/>
      <c r="L1047" s="169"/>
      <c r="M1047" s="169"/>
      <c r="N1047" s="169"/>
      <c r="O1047" s="25"/>
      <c r="P1047" s="169"/>
      <c r="Q1047" s="169"/>
      <c r="R1047" s="169"/>
      <c r="S1047" s="25"/>
      <c r="T1047" s="25"/>
      <c r="U1047" s="25"/>
      <c r="V1047" s="25"/>
      <c r="W1047" s="25"/>
      <c r="X1047" s="25"/>
      <c r="Y1047" s="25"/>
      <c r="Z1047" s="25"/>
    </row>
    <row r="1048" spans="1:26" ht="15.75" customHeight="1">
      <c r="A1048" s="172"/>
      <c r="B1048" s="169"/>
      <c r="C1048" s="169"/>
      <c r="D1048" s="172"/>
      <c r="E1048" s="169"/>
      <c r="F1048" s="169"/>
      <c r="G1048" s="169"/>
      <c r="H1048" s="169"/>
      <c r="I1048" s="169"/>
      <c r="J1048" s="169"/>
      <c r="K1048" s="169"/>
      <c r="L1048" s="169"/>
      <c r="M1048" s="169"/>
      <c r="N1048" s="169"/>
      <c r="O1048" s="25"/>
      <c r="P1048" s="169"/>
      <c r="Q1048" s="169"/>
      <c r="R1048" s="169"/>
      <c r="S1048" s="25"/>
      <c r="T1048" s="25"/>
      <c r="U1048" s="25"/>
      <c r="V1048" s="25"/>
      <c r="W1048" s="25"/>
      <c r="X1048" s="25"/>
      <c r="Y1048" s="25"/>
      <c r="Z1048" s="25"/>
    </row>
    <row r="1049" spans="1:26" ht="15.75" customHeight="1">
      <c r="A1049" s="172"/>
      <c r="B1049" s="169"/>
      <c r="C1049" s="169"/>
      <c r="D1049" s="172"/>
      <c r="E1049" s="169"/>
      <c r="F1049" s="169"/>
      <c r="G1049" s="169"/>
      <c r="H1049" s="169"/>
      <c r="I1049" s="169"/>
      <c r="J1049" s="169"/>
      <c r="K1049" s="169"/>
      <c r="L1049" s="169"/>
      <c r="M1049" s="169"/>
      <c r="N1049" s="169"/>
      <c r="O1049" s="25"/>
      <c r="P1049" s="169"/>
      <c r="Q1049" s="169"/>
      <c r="R1049" s="169"/>
      <c r="S1049" s="25"/>
      <c r="T1049" s="25"/>
      <c r="U1049" s="25"/>
      <c r="V1049" s="25"/>
      <c r="W1049" s="25"/>
      <c r="X1049" s="25"/>
      <c r="Y1049" s="25"/>
      <c r="Z1049" s="25"/>
    </row>
    <row r="1050" spans="1:26" ht="15.75" customHeight="1">
      <c r="A1050" s="172"/>
      <c r="B1050" s="169"/>
      <c r="C1050" s="169"/>
      <c r="D1050" s="172"/>
      <c r="E1050" s="169"/>
      <c r="F1050" s="169"/>
      <c r="G1050" s="169"/>
      <c r="H1050" s="169"/>
      <c r="I1050" s="169"/>
      <c r="J1050" s="169"/>
      <c r="K1050" s="169"/>
      <c r="L1050" s="169"/>
      <c r="M1050" s="169"/>
      <c r="N1050" s="169"/>
      <c r="O1050" s="25"/>
      <c r="P1050" s="169"/>
      <c r="Q1050" s="169"/>
      <c r="R1050" s="169"/>
      <c r="S1050" s="25"/>
      <c r="T1050" s="25"/>
      <c r="U1050" s="25"/>
      <c r="V1050" s="25"/>
      <c r="W1050" s="25"/>
      <c r="X1050" s="25"/>
      <c r="Y1050" s="25"/>
      <c r="Z1050" s="25"/>
    </row>
    <row r="1051" spans="1:26" ht="15.75" customHeight="1">
      <c r="A1051" s="172"/>
      <c r="B1051" s="169"/>
      <c r="C1051" s="169"/>
      <c r="D1051" s="172"/>
      <c r="E1051" s="169"/>
      <c r="F1051" s="169"/>
      <c r="G1051" s="169"/>
      <c r="H1051" s="169"/>
      <c r="I1051" s="169"/>
      <c r="J1051" s="169"/>
      <c r="K1051" s="169"/>
      <c r="L1051" s="169"/>
      <c r="M1051" s="169"/>
      <c r="N1051" s="169"/>
      <c r="O1051" s="25"/>
      <c r="P1051" s="169"/>
      <c r="Q1051" s="169"/>
      <c r="R1051" s="169"/>
      <c r="S1051" s="25"/>
      <c r="T1051" s="25"/>
      <c r="U1051" s="25"/>
      <c r="V1051" s="25"/>
      <c r="W1051" s="25"/>
      <c r="X1051" s="25"/>
      <c r="Y1051" s="25"/>
      <c r="Z1051" s="25"/>
    </row>
    <row r="1052" spans="1:26" ht="15.75" customHeight="1">
      <c r="A1052" s="172"/>
      <c r="B1052" s="169"/>
      <c r="C1052" s="169"/>
      <c r="D1052" s="172"/>
      <c r="E1052" s="169"/>
      <c r="F1052" s="169"/>
      <c r="G1052" s="169"/>
      <c r="H1052" s="169"/>
      <c r="I1052" s="169"/>
      <c r="J1052" s="169"/>
      <c r="K1052" s="169"/>
      <c r="L1052" s="169"/>
      <c r="M1052" s="169"/>
      <c r="N1052" s="169"/>
      <c r="O1052" s="25"/>
      <c r="P1052" s="169"/>
      <c r="Q1052" s="169"/>
      <c r="R1052" s="169"/>
      <c r="S1052" s="25"/>
      <c r="T1052" s="25"/>
      <c r="U1052" s="25"/>
      <c r="V1052" s="25"/>
      <c r="W1052" s="25"/>
      <c r="X1052" s="25"/>
      <c r="Y1052" s="25"/>
      <c r="Z1052" s="25"/>
    </row>
    <row r="1053" spans="1:26" ht="15.75" customHeight="1">
      <c r="A1053" s="172"/>
      <c r="B1053" s="169"/>
      <c r="C1053" s="169"/>
      <c r="D1053" s="172"/>
      <c r="E1053" s="169"/>
      <c r="F1053" s="169"/>
      <c r="G1053" s="169"/>
      <c r="H1053" s="169"/>
      <c r="I1053" s="169"/>
      <c r="J1053" s="169"/>
      <c r="K1053" s="169"/>
      <c r="L1053" s="169"/>
      <c r="M1053" s="169"/>
      <c r="N1053" s="169"/>
      <c r="O1053" s="25"/>
      <c r="P1053" s="169"/>
      <c r="Q1053" s="169"/>
      <c r="R1053" s="169"/>
      <c r="S1053" s="25"/>
      <c r="T1053" s="25"/>
      <c r="U1053" s="25"/>
      <c r="V1053" s="25"/>
      <c r="W1053" s="25"/>
      <c r="X1053" s="25"/>
      <c r="Y1053" s="25"/>
      <c r="Z1053" s="25"/>
    </row>
    <row r="1054" spans="1:26" ht="15.75" customHeight="1">
      <c r="A1054" s="172"/>
      <c r="B1054" s="169"/>
      <c r="C1054" s="169"/>
      <c r="D1054" s="172"/>
      <c r="E1054" s="169"/>
      <c r="F1054" s="169"/>
      <c r="G1054" s="169"/>
      <c r="H1054" s="169"/>
      <c r="I1054" s="169"/>
      <c r="J1054" s="169"/>
      <c r="K1054" s="169"/>
      <c r="L1054" s="169"/>
      <c r="M1054" s="169"/>
      <c r="N1054" s="169"/>
      <c r="O1054" s="25"/>
      <c r="P1054" s="169"/>
      <c r="Q1054" s="169"/>
      <c r="R1054" s="169"/>
      <c r="S1054" s="25"/>
      <c r="T1054" s="25"/>
      <c r="U1054" s="25"/>
      <c r="V1054" s="25"/>
      <c r="W1054" s="25"/>
      <c r="X1054" s="25"/>
      <c r="Y1054" s="25"/>
      <c r="Z1054" s="25"/>
    </row>
    <row r="1055" spans="1:26" ht="15.75" customHeight="1">
      <c r="A1055" s="172"/>
      <c r="B1055" s="169"/>
      <c r="C1055" s="169"/>
      <c r="D1055" s="172"/>
      <c r="E1055" s="169"/>
      <c r="F1055" s="169"/>
      <c r="G1055" s="169"/>
      <c r="H1055" s="169"/>
      <c r="I1055" s="169"/>
      <c r="J1055" s="169"/>
      <c r="K1055" s="169"/>
      <c r="L1055" s="169"/>
      <c r="M1055" s="169"/>
      <c r="N1055" s="169"/>
      <c r="O1055" s="25"/>
      <c r="P1055" s="169"/>
      <c r="Q1055" s="169"/>
      <c r="R1055" s="169"/>
      <c r="S1055" s="25"/>
      <c r="T1055" s="25"/>
      <c r="U1055" s="25"/>
      <c r="V1055" s="25"/>
      <c r="W1055" s="25"/>
      <c r="X1055" s="25"/>
      <c r="Y1055" s="25"/>
      <c r="Z1055" s="25"/>
    </row>
    <row r="1056" spans="1:26" ht="15.75" customHeight="1">
      <c r="A1056" s="172"/>
      <c r="B1056" s="169"/>
      <c r="C1056" s="169"/>
      <c r="D1056" s="172"/>
      <c r="E1056" s="169"/>
      <c r="F1056" s="169"/>
      <c r="G1056" s="169"/>
      <c r="H1056" s="169"/>
      <c r="I1056" s="169"/>
      <c r="J1056" s="169"/>
      <c r="K1056" s="169"/>
      <c r="L1056" s="169"/>
      <c r="M1056" s="169"/>
      <c r="N1056" s="169"/>
      <c r="O1056" s="25"/>
      <c r="P1056" s="169"/>
      <c r="Q1056" s="169"/>
      <c r="R1056" s="169"/>
      <c r="S1056" s="25"/>
      <c r="T1056" s="25"/>
      <c r="U1056" s="25"/>
      <c r="V1056" s="25"/>
      <c r="W1056" s="25"/>
      <c r="X1056" s="25"/>
      <c r="Y1056" s="25"/>
      <c r="Z1056" s="25"/>
    </row>
    <row r="1057" spans="1:26" ht="15.75" customHeight="1">
      <c r="A1057" s="172"/>
      <c r="B1057" s="169"/>
      <c r="C1057" s="169"/>
      <c r="D1057" s="172"/>
      <c r="E1057" s="169"/>
      <c r="F1057" s="169"/>
      <c r="G1057" s="169"/>
      <c r="H1057" s="169"/>
      <c r="I1057" s="169"/>
      <c r="J1057" s="169"/>
      <c r="K1057" s="169"/>
      <c r="L1057" s="169"/>
      <c r="M1057" s="169"/>
      <c r="N1057" s="169"/>
      <c r="O1057" s="25"/>
      <c r="P1057" s="169"/>
      <c r="Q1057" s="169"/>
      <c r="R1057" s="169"/>
      <c r="S1057" s="25"/>
      <c r="T1057" s="25"/>
      <c r="U1057" s="25"/>
      <c r="V1057" s="25"/>
      <c r="W1057" s="25"/>
      <c r="X1057" s="25"/>
      <c r="Y1057" s="25"/>
      <c r="Z1057" s="25"/>
    </row>
    <row r="1058" spans="1:26" ht="15.75" customHeight="1">
      <c r="A1058" s="172"/>
      <c r="B1058" s="169"/>
      <c r="C1058" s="169"/>
      <c r="D1058" s="172"/>
      <c r="E1058" s="169"/>
      <c r="F1058" s="169"/>
      <c r="G1058" s="169"/>
      <c r="H1058" s="169"/>
      <c r="I1058" s="169"/>
      <c r="J1058" s="169"/>
      <c r="K1058" s="169"/>
      <c r="L1058" s="169"/>
      <c r="M1058" s="169"/>
      <c r="N1058" s="169"/>
      <c r="O1058" s="25"/>
      <c r="P1058" s="169"/>
      <c r="Q1058" s="169"/>
      <c r="R1058" s="169"/>
      <c r="S1058" s="25"/>
      <c r="T1058" s="25"/>
      <c r="U1058" s="25"/>
      <c r="V1058" s="25"/>
      <c r="W1058" s="25"/>
      <c r="X1058" s="25"/>
      <c r="Y1058" s="25"/>
      <c r="Z1058" s="25"/>
    </row>
    <row r="1059" spans="1:26" ht="15.75" customHeight="1">
      <c r="A1059" s="172"/>
      <c r="B1059" s="169"/>
      <c r="C1059" s="169"/>
      <c r="D1059" s="172"/>
      <c r="E1059" s="169"/>
      <c r="F1059" s="169"/>
      <c r="G1059" s="169"/>
      <c r="H1059" s="169"/>
      <c r="I1059" s="169"/>
      <c r="J1059" s="169"/>
      <c r="K1059" s="169"/>
      <c r="L1059" s="169"/>
      <c r="M1059" s="169"/>
      <c r="N1059" s="169"/>
      <c r="O1059" s="25"/>
      <c r="P1059" s="169"/>
      <c r="Q1059" s="169"/>
      <c r="R1059" s="169"/>
      <c r="S1059" s="25"/>
      <c r="T1059" s="25"/>
      <c r="U1059" s="25"/>
      <c r="V1059" s="25"/>
      <c r="W1059" s="25"/>
      <c r="X1059" s="25"/>
      <c r="Y1059" s="25"/>
      <c r="Z1059" s="25"/>
    </row>
    <row r="1060" spans="1:26" ht="15.75" customHeight="1">
      <c r="A1060" s="172"/>
      <c r="B1060" s="169"/>
      <c r="C1060" s="169"/>
      <c r="D1060" s="172"/>
      <c r="E1060" s="169"/>
      <c r="F1060" s="169"/>
      <c r="G1060" s="169"/>
      <c r="H1060" s="169"/>
      <c r="I1060" s="169"/>
      <c r="J1060" s="169"/>
      <c r="K1060" s="169"/>
      <c r="L1060" s="169"/>
      <c r="M1060" s="169"/>
      <c r="N1060" s="169"/>
      <c r="O1060" s="25"/>
      <c r="P1060" s="169"/>
      <c r="Q1060" s="169"/>
      <c r="R1060" s="169"/>
      <c r="S1060" s="25"/>
      <c r="T1060" s="25"/>
      <c r="U1060" s="25"/>
      <c r="V1060" s="25"/>
      <c r="W1060" s="25"/>
      <c r="X1060" s="25"/>
      <c r="Y1060" s="25"/>
      <c r="Z1060" s="25"/>
    </row>
    <row r="1061" spans="1:26" ht="15.75" customHeight="1">
      <c r="A1061" s="172"/>
      <c r="B1061" s="169"/>
      <c r="C1061" s="169"/>
      <c r="D1061" s="172"/>
      <c r="E1061" s="169"/>
      <c r="F1061" s="169"/>
      <c r="G1061" s="169"/>
      <c r="H1061" s="169"/>
      <c r="I1061" s="169"/>
      <c r="J1061" s="169"/>
      <c r="K1061" s="169"/>
      <c r="L1061" s="169"/>
      <c r="M1061" s="169"/>
      <c r="N1061" s="169"/>
      <c r="O1061" s="25"/>
      <c r="P1061" s="169"/>
      <c r="Q1061" s="169"/>
      <c r="R1061" s="169"/>
      <c r="S1061" s="25"/>
      <c r="T1061" s="25"/>
      <c r="U1061" s="25"/>
      <c r="V1061" s="25"/>
      <c r="W1061" s="25"/>
      <c r="X1061" s="25"/>
      <c r="Y1061" s="25"/>
      <c r="Z1061" s="25"/>
    </row>
    <row r="1062" spans="1:26" ht="15.75" customHeight="1">
      <c r="A1062" s="172"/>
      <c r="B1062" s="169"/>
      <c r="C1062" s="169"/>
      <c r="D1062" s="172"/>
      <c r="E1062" s="169"/>
      <c r="F1062" s="169"/>
      <c r="G1062" s="169"/>
      <c r="H1062" s="169"/>
      <c r="I1062" s="169"/>
      <c r="J1062" s="169"/>
      <c r="K1062" s="169"/>
      <c r="L1062" s="169"/>
      <c r="M1062" s="169"/>
      <c r="N1062" s="169"/>
      <c r="O1062" s="25"/>
      <c r="P1062" s="169"/>
      <c r="Q1062" s="169"/>
      <c r="R1062" s="169"/>
      <c r="S1062" s="25"/>
      <c r="T1062" s="25"/>
      <c r="U1062" s="25"/>
      <c r="V1062" s="25"/>
      <c r="W1062" s="25"/>
      <c r="X1062" s="25"/>
      <c r="Y1062" s="25"/>
      <c r="Z1062" s="25"/>
    </row>
    <row r="1063" spans="1:26" ht="15.75" customHeight="1">
      <c r="A1063" s="172"/>
      <c r="B1063" s="169"/>
      <c r="C1063" s="169"/>
      <c r="D1063" s="172"/>
      <c r="E1063" s="169"/>
      <c r="F1063" s="169"/>
      <c r="G1063" s="169"/>
      <c r="H1063" s="169"/>
      <c r="I1063" s="169"/>
      <c r="J1063" s="169"/>
      <c r="K1063" s="169"/>
      <c r="L1063" s="169"/>
      <c r="M1063" s="169"/>
      <c r="N1063" s="169"/>
      <c r="O1063" s="25"/>
      <c r="P1063" s="169"/>
      <c r="Q1063" s="169"/>
      <c r="R1063" s="169"/>
      <c r="S1063" s="25"/>
      <c r="T1063" s="25"/>
      <c r="U1063" s="25"/>
      <c r="V1063" s="25"/>
      <c r="W1063" s="25"/>
      <c r="X1063" s="25"/>
      <c r="Y1063" s="25"/>
      <c r="Z1063" s="25"/>
    </row>
    <row r="1064" spans="1:26" ht="15.75" customHeight="1">
      <c r="A1064" s="172"/>
      <c r="B1064" s="169"/>
      <c r="C1064" s="169"/>
      <c r="D1064" s="172"/>
      <c r="E1064" s="169"/>
      <c r="F1064" s="169"/>
      <c r="G1064" s="169"/>
      <c r="H1064" s="169"/>
      <c r="I1064" s="169"/>
      <c r="J1064" s="169"/>
      <c r="K1064" s="169"/>
      <c r="L1064" s="169"/>
      <c r="M1064" s="169"/>
      <c r="N1064" s="169"/>
      <c r="O1064" s="25"/>
      <c r="P1064" s="169"/>
      <c r="Q1064" s="169"/>
      <c r="R1064" s="169"/>
      <c r="S1064" s="25"/>
      <c r="T1064" s="25"/>
      <c r="U1064" s="25"/>
      <c r="V1064" s="25"/>
      <c r="W1064" s="25"/>
      <c r="X1064" s="25"/>
      <c r="Y1064" s="25"/>
      <c r="Z1064" s="25"/>
    </row>
    <row r="1065" spans="1:26" ht="15.75" customHeight="1">
      <c r="A1065" s="172"/>
      <c r="B1065" s="169"/>
      <c r="C1065" s="169"/>
      <c r="D1065" s="172"/>
      <c r="E1065" s="169"/>
      <c r="F1065" s="169"/>
      <c r="G1065" s="169"/>
      <c r="H1065" s="169"/>
      <c r="I1065" s="169"/>
      <c r="J1065" s="169"/>
      <c r="K1065" s="169"/>
      <c r="L1065" s="169"/>
      <c r="M1065" s="169"/>
      <c r="N1065" s="169"/>
      <c r="O1065" s="25"/>
      <c r="P1065" s="169"/>
      <c r="Q1065" s="169"/>
      <c r="R1065" s="169"/>
      <c r="S1065" s="25"/>
      <c r="T1065" s="25"/>
      <c r="U1065" s="25"/>
      <c r="V1065" s="25"/>
      <c r="W1065" s="25"/>
      <c r="X1065" s="25"/>
      <c r="Y1065" s="25"/>
      <c r="Z1065" s="25"/>
    </row>
    <row r="1066" spans="1:26" ht="15.75" customHeight="1">
      <c r="A1066" s="172"/>
      <c r="B1066" s="169"/>
      <c r="C1066" s="169"/>
      <c r="D1066" s="172"/>
      <c r="E1066" s="169"/>
      <c r="F1066" s="169"/>
      <c r="G1066" s="169"/>
      <c r="H1066" s="169"/>
      <c r="I1066" s="169"/>
      <c r="J1066" s="169"/>
      <c r="K1066" s="169"/>
      <c r="L1066" s="169"/>
      <c r="M1066" s="169"/>
      <c r="N1066" s="169"/>
      <c r="O1066" s="25"/>
      <c r="P1066" s="169"/>
      <c r="Q1066" s="169"/>
      <c r="R1066" s="169"/>
      <c r="S1066" s="25"/>
      <c r="T1066" s="25"/>
      <c r="U1066" s="25"/>
      <c r="V1066" s="25"/>
      <c r="W1066" s="25"/>
      <c r="X1066" s="25"/>
      <c r="Y1066" s="25"/>
      <c r="Z1066" s="25"/>
    </row>
    <row r="1067" spans="1:26" ht="15.75" customHeight="1">
      <c r="A1067" s="172"/>
      <c r="B1067" s="169"/>
      <c r="C1067" s="169"/>
      <c r="D1067" s="172"/>
      <c r="E1067" s="169"/>
      <c r="F1067" s="169"/>
      <c r="G1067" s="169"/>
      <c r="H1067" s="169"/>
      <c r="I1067" s="169"/>
      <c r="J1067" s="169"/>
      <c r="K1067" s="169"/>
      <c r="L1067" s="169"/>
      <c r="M1067" s="169"/>
      <c r="N1067" s="169"/>
      <c r="O1067" s="25"/>
      <c r="P1067" s="169"/>
      <c r="Q1067" s="169"/>
      <c r="R1067" s="169"/>
      <c r="S1067" s="25"/>
      <c r="T1067" s="25"/>
      <c r="U1067" s="25"/>
      <c r="V1067" s="25"/>
      <c r="W1067" s="25"/>
      <c r="X1067" s="25"/>
      <c r="Y1067" s="25"/>
      <c r="Z1067" s="25"/>
    </row>
    <row r="1068" spans="1:26" ht="15.75" customHeight="1">
      <c r="A1068" s="172"/>
      <c r="B1068" s="169"/>
      <c r="C1068" s="169"/>
      <c r="D1068" s="172"/>
      <c r="E1068" s="169"/>
      <c r="F1068" s="169"/>
      <c r="G1068" s="169"/>
      <c r="H1068" s="169"/>
      <c r="I1068" s="169"/>
      <c r="J1068" s="169"/>
      <c r="K1068" s="169"/>
      <c r="L1068" s="169"/>
      <c r="M1068" s="169"/>
      <c r="N1068" s="169"/>
      <c r="O1068" s="25"/>
      <c r="P1068" s="169"/>
      <c r="Q1068" s="169"/>
      <c r="R1068" s="169"/>
      <c r="S1068" s="25"/>
      <c r="T1068" s="25"/>
      <c r="U1068" s="25"/>
      <c r="V1068" s="25"/>
      <c r="W1068" s="25"/>
      <c r="X1068" s="25"/>
      <c r="Y1068" s="25"/>
      <c r="Z1068" s="25"/>
    </row>
    <row r="1069" spans="1:26" ht="15.75" customHeight="1">
      <c r="A1069" s="172"/>
      <c r="B1069" s="169"/>
      <c r="C1069" s="169"/>
      <c r="D1069" s="172"/>
      <c r="E1069" s="169"/>
      <c r="F1069" s="169"/>
      <c r="G1069" s="169"/>
      <c r="H1069" s="169"/>
      <c r="I1069" s="169"/>
      <c r="J1069" s="169"/>
      <c r="K1069" s="169"/>
      <c r="L1069" s="169"/>
      <c r="M1069" s="169"/>
      <c r="N1069" s="169"/>
      <c r="O1069" s="25"/>
      <c r="P1069" s="169"/>
      <c r="Q1069" s="169"/>
      <c r="R1069" s="169"/>
      <c r="S1069" s="25"/>
      <c r="T1069" s="25"/>
      <c r="U1069" s="25"/>
      <c r="V1069" s="25"/>
      <c r="W1069" s="25"/>
      <c r="X1069" s="25"/>
      <c r="Y1069" s="25"/>
      <c r="Z1069" s="25"/>
    </row>
    <row r="1070" spans="1:26" ht="15.75" customHeight="1">
      <c r="A1070" s="172"/>
      <c r="B1070" s="169"/>
      <c r="C1070" s="169"/>
      <c r="D1070" s="172"/>
      <c r="E1070" s="169"/>
      <c r="F1070" s="169"/>
      <c r="G1070" s="169"/>
      <c r="H1070" s="169"/>
      <c r="I1070" s="169"/>
      <c r="J1070" s="169"/>
      <c r="K1070" s="169"/>
      <c r="L1070" s="169"/>
      <c r="M1070" s="169"/>
      <c r="N1070" s="169"/>
      <c r="O1070" s="25"/>
      <c r="P1070" s="169"/>
      <c r="Q1070" s="169"/>
      <c r="R1070" s="169"/>
      <c r="S1070" s="25"/>
      <c r="T1070" s="25"/>
      <c r="U1070" s="25"/>
      <c r="V1070" s="25"/>
      <c r="W1070" s="25"/>
      <c r="X1070" s="25"/>
      <c r="Y1070" s="25"/>
      <c r="Z1070" s="25"/>
    </row>
    <row r="1071" spans="1:26" ht="15.75" customHeight="1">
      <c r="A1071" s="172"/>
      <c r="B1071" s="169"/>
      <c r="C1071" s="169"/>
      <c r="D1071" s="172"/>
      <c r="E1071" s="169"/>
      <c r="F1071" s="169"/>
      <c r="G1071" s="169"/>
      <c r="H1071" s="169"/>
      <c r="I1071" s="169"/>
      <c r="J1071" s="169"/>
      <c r="K1071" s="169"/>
      <c r="L1071" s="169"/>
      <c r="M1071" s="169"/>
      <c r="N1071" s="169"/>
      <c r="O1071" s="25"/>
      <c r="P1071" s="169"/>
      <c r="Q1071" s="169"/>
      <c r="R1071" s="169"/>
      <c r="S1071" s="25"/>
      <c r="T1071" s="25"/>
      <c r="U1071" s="25"/>
      <c r="V1071" s="25"/>
      <c r="W1071" s="25"/>
      <c r="X1071" s="25"/>
      <c r="Y1071" s="25"/>
      <c r="Z1071" s="25"/>
    </row>
    <row r="1072" spans="1:26" ht="15.75" customHeight="1">
      <c r="A1072" s="172"/>
      <c r="B1072" s="169"/>
      <c r="C1072" s="169"/>
      <c r="D1072" s="172"/>
      <c r="E1072" s="169"/>
      <c r="F1072" s="169"/>
      <c r="G1072" s="169"/>
      <c r="H1072" s="169"/>
      <c r="I1072" s="169"/>
      <c r="J1072" s="169"/>
      <c r="K1072" s="169"/>
      <c r="L1072" s="169"/>
      <c r="M1072" s="169"/>
      <c r="N1072" s="169"/>
      <c r="O1072" s="25"/>
      <c r="P1072" s="169"/>
      <c r="Q1072" s="169"/>
      <c r="R1072" s="169"/>
      <c r="S1072" s="25"/>
      <c r="T1072" s="25"/>
      <c r="U1072" s="25"/>
      <c r="V1072" s="25"/>
      <c r="W1072" s="25"/>
      <c r="X1072" s="25"/>
      <c r="Y1072" s="25"/>
      <c r="Z1072" s="25"/>
    </row>
    <row r="1073" spans="1:26" ht="15.75" customHeight="1">
      <c r="A1073" s="172"/>
      <c r="B1073" s="169"/>
      <c r="C1073" s="169"/>
      <c r="D1073" s="172"/>
      <c r="E1073" s="169"/>
      <c r="F1073" s="169"/>
      <c r="G1073" s="169"/>
      <c r="H1073" s="169"/>
      <c r="I1073" s="169"/>
      <c r="J1073" s="169"/>
      <c r="K1073" s="169"/>
      <c r="L1073" s="169"/>
      <c r="M1073" s="169"/>
      <c r="N1073" s="169"/>
      <c r="O1073" s="25"/>
      <c r="P1073" s="169"/>
      <c r="Q1073" s="169"/>
      <c r="R1073" s="169"/>
      <c r="S1073" s="25"/>
      <c r="T1073" s="25"/>
      <c r="U1073" s="25"/>
      <c r="V1073" s="25"/>
      <c r="W1073" s="25"/>
      <c r="X1073" s="25"/>
      <c r="Y1073" s="25"/>
      <c r="Z1073" s="25"/>
    </row>
    <row r="1074" spans="1:26" ht="15.75" customHeight="1">
      <c r="A1074" s="172"/>
      <c r="B1074" s="169"/>
      <c r="C1074" s="169"/>
      <c r="D1074" s="172"/>
      <c r="E1074" s="169"/>
      <c r="F1074" s="169"/>
      <c r="G1074" s="169"/>
      <c r="H1074" s="169"/>
      <c r="I1074" s="169"/>
      <c r="J1074" s="169"/>
      <c r="K1074" s="169"/>
      <c r="L1074" s="169"/>
      <c r="M1074" s="169"/>
      <c r="N1074" s="169"/>
      <c r="O1074" s="25"/>
      <c r="P1074" s="169"/>
      <c r="Q1074" s="169"/>
      <c r="R1074" s="169"/>
      <c r="S1074" s="25"/>
      <c r="T1074" s="25"/>
      <c r="U1074" s="25"/>
      <c r="V1074" s="25"/>
      <c r="W1074" s="25"/>
      <c r="X1074" s="25"/>
      <c r="Y1074" s="25"/>
      <c r="Z1074" s="25"/>
    </row>
    <row r="1075" spans="1:26" ht="15.75" customHeight="1">
      <c r="A1075" s="172"/>
      <c r="B1075" s="169"/>
      <c r="C1075" s="169"/>
      <c r="D1075" s="172"/>
      <c r="E1075" s="169"/>
      <c r="F1075" s="169"/>
      <c r="G1075" s="169"/>
      <c r="H1075" s="169"/>
      <c r="I1075" s="169"/>
      <c r="J1075" s="169"/>
      <c r="K1075" s="169"/>
      <c r="L1075" s="169"/>
      <c r="M1075" s="169"/>
      <c r="N1075" s="169"/>
      <c r="O1075" s="25"/>
      <c r="P1075" s="169"/>
      <c r="Q1075" s="169"/>
      <c r="R1075" s="169"/>
      <c r="S1075" s="25"/>
      <c r="T1075" s="25"/>
      <c r="U1075" s="25"/>
      <c r="V1075" s="25"/>
      <c r="W1075" s="25"/>
      <c r="X1075" s="25"/>
      <c r="Y1075" s="25"/>
      <c r="Z1075" s="25"/>
    </row>
    <row r="1076" spans="1:26" ht="15.75" customHeight="1">
      <c r="A1076" s="172"/>
      <c r="B1076" s="169"/>
      <c r="C1076" s="169"/>
      <c r="D1076" s="172"/>
      <c r="E1076" s="169"/>
      <c r="F1076" s="169"/>
      <c r="G1076" s="169"/>
      <c r="H1076" s="169"/>
      <c r="I1076" s="169"/>
      <c r="J1076" s="169"/>
      <c r="K1076" s="169"/>
      <c r="L1076" s="169"/>
      <c r="M1076" s="169"/>
      <c r="N1076" s="169"/>
      <c r="O1076" s="25"/>
      <c r="P1076" s="169"/>
      <c r="Q1076" s="169"/>
      <c r="R1076" s="169"/>
      <c r="S1076" s="25"/>
      <c r="T1076" s="25"/>
      <c r="U1076" s="25"/>
      <c r="V1076" s="25"/>
      <c r="W1076" s="25"/>
      <c r="X1076" s="25"/>
      <c r="Y1076" s="25"/>
      <c r="Z1076" s="25"/>
    </row>
    <row r="1077" spans="1:26" ht="15.75" customHeight="1">
      <c r="A1077" s="172"/>
      <c r="B1077" s="169"/>
      <c r="C1077" s="169"/>
      <c r="D1077" s="172"/>
      <c r="E1077" s="169"/>
      <c r="F1077" s="169"/>
      <c r="G1077" s="169"/>
      <c r="H1077" s="169"/>
      <c r="I1077" s="169"/>
      <c r="J1077" s="169"/>
      <c r="K1077" s="169"/>
      <c r="L1077" s="169"/>
      <c r="M1077" s="169"/>
      <c r="N1077" s="169"/>
      <c r="O1077" s="25"/>
      <c r="P1077" s="169"/>
      <c r="Q1077" s="169"/>
      <c r="R1077" s="169"/>
      <c r="S1077" s="25"/>
      <c r="T1077" s="25"/>
      <c r="U1077" s="25"/>
      <c r="V1077" s="25"/>
      <c r="W1077" s="25"/>
      <c r="X1077" s="25"/>
      <c r="Y1077" s="25"/>
      <c r="Z1077" s="25"/>
    </row>
    <row r="1078" spans="1:26" ht="15.75" customHeight="1">
      <c r="A1078" s="172"/>
      <c r="B1078" s="169"/>
      <c r="C1078" s="169"/>
      <c r="D1078" s="172"/>
      <c r="E1078" s="169"/>
      <c r="F1078" s="169"/>
      <c r="G1078" s="169"/>
      <c r="H1078" s="169"/>
      <c r="I1078" s="169"/>
      <c r="J1078" s="169"/>
      <c r="K1078" s="169"/>
      <c r="L1078" s="169"/>
      <c r="M1078" s="169"/>
      <c r="N1078" s="169"/>
      <c r="O1078" s="25"/>
      <c r="P1078" s="169"/>
      <c r="Q1078" s="169"/>
      <c r="R1078" s="169"/>
      <c r="S1078" s="25"/>
      <c r="T1078" s="25"/>
      <c r="U1078" s="25"/>
      <c r="V1078" s="25"/>
      <c r="W1078" s="25"/>
      <c r="X1078" s="25"/>
      <c r="Y1078" s="25"/>
      <c r="Z1078" s="25"/>
    </row>
    <row r="1079" spans="1:26" ht="15.75" customHeight="1">
      <c r="A1079" s="172"/>
      <c r="B1079" s="169"/>
      <c r="C1079" s="169"/>
      <c r="D1079" s="172"/>
      <c r="E1079" s="169"/>
      <c r="F1079" s="169"/>
      <c r="G1079" s="169"/>
      <c r="H1079" s="169"/>
      <c r="I1079" s="169"/>
      <c r="J1079" s="169"/>
      <c r="K1079" s="169"/>
      <c r="L1079" s="169"/>
      <c r="M1079" s="169"/>
      <c r="N1079" s="169"/>
      <c r="O1079" s="25"/>
      <c r="P1079" s="169"/>
      <c r="Q1079" s="169"/>
      <c r="R1079" s="169"/>
      <c r="S1079" s="25"/>
      <c r="T1079" s="25"/>
      <c r="U1079" s="25"/>
      <c r="V1079" s="25"/>
      <c r="W1079" s="25"/>
      <c r="X1079" s="25"/>
      <c r="Y1079" s="25"/>
      <c r="Z1079" s="25"/>
    </row>
    <row r="1080" spans="1:26" ht="15.75" customHeight="1">
      <c r="A1080" s="172"/>
      <c r="B1080" s="169"/>
      <c r="C1080" s="169"/>
      <c r="D1080" s="172"/>
      <c r="E1080" s="169"/>
      <c r="F1080" s="169"/>
      <c r="G1080" s="169"/>
      <c r="H1080" s="169"/>
      <c r="I1080" s="169"/>
      <c r="J1080" s="169"/>
      <c r="K1080" s="169"/>
      <c r="L1080" s="169"/>
      <c r="M1080" s="169"/>
      <c r="N1080" s="169"/>
      <c r="O1080" s="25"/>
      <c r="P1080" s="169"/>
      <c r="Q1080" s="169"/>
      <c r="R1080" s="169"/>
      <c r="S1080" s="25"/>
      <c r="T1080" s="25"/>
      <c r="U1080" s="25"/>
      <c r="V1080" s="25"/>
      <c r="W1080" s="25"/>
      <c r="X1080" s="25"/>
      <c r="Y1080" s="25"/>
      <c r="Z1080" s="25"/>
    </row>
    <row r="1081" spans="1:26" ht="15.75" customHeight="1">
      <c r="A1081" s="172"/>
      <c r="B1081" s="169"/>
      <c r="C1081" s="169"/>
      <c r="D1081" s="172"/>
      <c r="E1081" s="169"/>
      <c r="F1081" s="169"/>
      <c r="G1081" s="169"/>
      <c r="H1081" s="169"/>
      <c r="I1081" s="169"/>
      <c r="J1081" s="169"/>
      <c r="K1081" s="169"/>
      <c r="L1081" s="169"/>
      <c r="M1081" s="169"/>
      <c r="N1081" s="169"/>
      <c r="O1081" s="25"/>
      <c r="P1081" s="169"/>
      <c r="Q1081" s="169"/>
      <c r="R1081" s="169"/>
      <c r="S1081" s="25"/>
      <c r="T1081" s="25"/>
      <c r="U1081" s="25"/>
      <c r="V1081" s="25"/>
      <c r="W1081" s="25"/>
      <c r="X1081" s="25"/>
      <c r="Y1081" s="25"/>
      <c r="Z1081" s="25"/>
    </row>
    <row r="1082" spans="1:26" ht="15.75" customHeight="1">
      <c r="A1082" s="172"/>
      <c r="B1082" s="169"/>
      <c r="C1082" s="169"/>
      <c r="D1082" s="172"/>
      <c r="E1082" s="169"/>
      <c r="F1082" s="169"/>
      <c r="G1082" s="169"/>
      <c r="H1082" s="169"/>
      <c r="I1082" s="169"/>
      <c r="J1082" s="169"/>
      <c r="K1082" s="169"/>
      <c r="L1082" s="169"/>
      <c r="M1082" s="169"/>
      <c r="N1082" s="169"/>
      <c r="O1082" s="25"/>
      <c r="P1082" s="169"/>
      <c r="Q1082" s="169"/>
      <c r="R1082" s="169"/>
      <c r="S1082" s="25"/>
      <c r="T1082" s="25"/>
      <c r="U1082" s="25"/>
      <c r="V1082" s="25"/>
      <c r="W1082" s="25"/>
      <c r="X1082" s="25"/>
      <c r="Y1082" s="25"/>
      <c r="Z1082" s="25"/>
    </row>
    <row r="1083" spans="1:26" ht="15.75" customHeight="1">
      <c r="A1083" s="172"/>
      <c r="B1083" s="169"/>
      <c r="C1083" s="169"/>
      <c r="D1083" s="172"/>
      <c r="E1083" s="169"/>
      <c r="F1083" s="169"/>
      <c r="G1083" s="169"/>
      <c r="H1083" s="169"/>
      <c r="I1083" s="169"/>
      <c r="J1083" s="169"/>
      <c r="K1083" s="169"/>
      <c r="L1083" s="169"/>
      <c r="M1083" s="169"/>
      <c r="N1083" s="169"/>
      <c r="O1083" s="25"/>
      <c r="P1083" s="169"/>
      <c r="Q1083" s="169"/>
      <c r="R1083" s="169"/>
      <c r="S1083" s="25"/>
      <c r="T1083" s="25"/>
      <c r="U1083" s="25"/>
      <c r="V1083" s="25"/>
      <c r="W1083" s="25"/>
      <c r="X1083" s="25"/>
      <c r="Y1083" s="25"/>
      <c r="Z1083" s="25"/>
    </row>
    <row r="1084" spans="1:26" ht="15.75" customHeight="1">
      <c r="A1084" s="172"/>
      <c r="B1084" s="169"/>
      <c r="C1084" s="169"/>
      <c r="D1084" s="172"/>
      <c r="E1084" s="169"/>
      <c r="F1084" s="169"/>
      <c r="G1084" s="169"/>
      <c r="H1084" s="169"/>
      <c r="I1084" s="169"/>
      <c r="J1084" s="169"/>
      <c r="K1084" s="169"/>
      <c r="L1084" s="169"/>
      <c r="M1084" s="169"/>
      <c r="N1084" s="169"/>
      <c r="O1084" s="25"/>
      <c r="P1084" s="169"/>
      <c r="Q1084" s="169"/>
      <c r="R1084" s="169"/>
      <c r="S1084" s="25"/>
      <c r="T1084" s="25"/>
      <c r="U1084" s="25"/>
      <c r="V1084" s="25"/>
      <c r="W1084" s="25"/>
      <c r="X1084" s="25"/>
      <c r="Y1084" s="25"/>
      <c r="Z1084" s="25"/>
    </row>
    <row r="1085" spans="1:26" ht="15.75" customHeight="1">
      <c r="A1085" s="172"/>
      <c r="B1085" s="169"/>
      <c r="C1085" s="169"/>
      <c r="D1085" s="172"/>
      <c r="E1085" s="169"/>
      <c r="F1085" s="169"/>
      <c r="G1085" s="169"/>
      <c r="H1085" s="169"/>
      <c r="I1085" s="169"/>
      <c r="J1085" s="169"/>
      <c r="K1085" s="169"/>
      <c r="L1085" s="169"/>
      <c r="M1085" s="169"/>
      <c r="N1085" s="169"/>
      <c r="O1085" s="25"/>
      <c r="P1085" s="169"/>
      <c r="Q1085" s="169"/>
      <c r="R1085" s="169"/>
      <c r="S1085" s="25"/>
      <c r="T1085" s="25"/>
      <c r="U1085" s="25"/>
      <c r="V1085" s="25"/>
      <c r="W1085" s="25"/>
      <c r="X1085" s="25"/>
      <c r="Y1085" s="25"/>
      <c r="Z1085" s="25"/>
    </row>
    <row r="1086" spans="1:26" ht="15.75" customHeight="1">
      <c r="A1086" s="172"/>
      <c r="B1086" s="169"/>
      <c r="C1086" s="169"/>
      <c r="D1086" s="172"/>
      <c r="E1086" s="169"/>
      <c r="F1086" s="169"/>
      <c r="G1086" s="169"/>
      <c r="H1086" s="169"/>
      <c r="I1086" s="169"/>
      <c r="J1086" s="169"/>
      <c r="K1086" s="169"/>
      <c r="L1086" s="169"/>
      <c r="M1086" s="169"/>
      <c r="N1086" s="169"/>
      <c r="O1086" s="25"/>
      <c r="P1086" s="169"/>
      <c r="Q1086" s="169"/>
      <c r="R1086" s="169"/>
      <c r="S1086" s="25"/>
      <c r="T1086" s="25"/>
      <c r="U1086" s="25"/>
      <c r="V1086" s="25"/>
      <c r="W1086" s="25"/>
      <c r="X1086" s="25"/>
      <c r="Y1086" s="25"/>
      <c r="Z1086" s="25"/>
    </row>
    <row r="1087" spans="1:26" ht="15.75" customHeight="1">
      <c r="A1087" s="172"/>
      <c r="B1087" s="169"/>
      <c r="C1087" s="169"/>
      <c r="D1087" s="172"/>
      <c r="E1087" s="169"/>
      <c r="F1087" s="169"/>
      <c r="G1087" s="169"/>
      <c r="H1087" s="169"/>
      <c r="I1087" s="169"/>
      <c r="J1087" s="169"/>
      <c r="K1087" s="169"/>
      <c r="L1087" s="169"/>
      <c r="M1087" s="169"/>
      <c r="N1087" s="169"/>
      <c r="O1087" s="25"/>
      <c r="P1087" s="169"/>
      <c r="Q1087" s="169"/>
      <c r="R1087" s="169"/>
      <c r="S1087" s="25"/>
      <c r="T1087" s="25"/>
      <c r="U1087" s="25"/>
      <c r="V1087" s="25"/>
      <c r="W1087" s="25"/>
      <c r="X1087" s="25"/>
      <c r="Y1087" s="25"/>
      <c r="Z1087" s="25"/>
    </row>
    <row r="1088" spans="1:26" ht="15.75" customHeight="1">
      <c r="A1088" s="172"/>
      <c r="B1088" s="169"/>
      <c r="C1088" s="169"/>
      <c r="D1088" s="172"/>
      <c r="E1088" s="169"/>
      <c r="F1088" s="169"/>
      <c r="G1088" s="169"/>
      <c r="H1088" s="169"/>
      <c r="I1088" s="169"/>
      <c r="J1088" s="169"/>
      <c r="K1088" s="169"/>
      <c r="L1088" s="169"/>
      <c r="M1088" s="169"/>
      <c r="N1088" s="169"/>
      <c r="O1088" s="25"/>
      <c r="P1088" s="169"/>
      <c r="Q1088" s="169"/>
      <c r="R1088" s="169"/>
      <c r="S1088" s="25"/>
      <c r="T1088" s="25"/>
      <c r="U1088" s="25"/>
      <c r="V1088" s="25"/>
      <c r="W1088" s="25"/>
      <c r="X1088" s="25"/>
      <c r="Y1088" s="25"/>
      <c r="Z1088" s="25"/>
    </row>
    <row r="1089" spans="1:26" ht="15.75" customHeight="1">
      <c r="A1089" s="172"/>
      <c r="B1089" s="169"/>
      <c r="C1089" s="169"/>
      <c r="D1089" s="172"/>
      <c r="E1089" s="169"/>
      <c r="F1089" s="169"/>
      <c r="G1089" s="169"/>
      <c r="H1089" s="169"/>
      <c r="I1089" s="169"/>
      <c r="J1089" s="169"/>
      <c r="K1089" s="169"/>
      <c r="L1089" s="169"/>
      <c r="M1089" s="169"/>
      <c r="N1089" s="169"/>
      <c r="O1089" s="25"/>
      <c r="P1089" s="169"/>
      <c r="Q1089" s="169"/>
      <c r="R1089" s="169"/>
      <c r="S1089" s="25"/>
      <c r="T1089" s="25"/>
      <c r="U1089" s="25"/>
      <c r="V1089" s="25"/>
      <c r="W1089" s="25"/>
      <c r="X1089" s="25"/>
      <c r="Y1089" s="25"/>
      <c r="Z1089" s="25"/>
    </row>
    <row r="1090" spans="1:26" ht="15.75" customHeight="1">
      <c r="A1090" s="172"/>
      <c r="B1090" s="169"/>
      <c r="C1090" s="169"/>
      <c r="D1090" s="172"/>
      <c r="E1090" s="169"/>
      <c r="F1090" s="169"/>
      <c r="G1090" s="169"/>
      <c r="H1090" s="169"/>
      <c r="I1090" s="169"/>
      <c r="J1090" s="169"/>
      <c r="K1090" s="169"/>
      <c r="L1090" s="169"/>
      <c r="M1090" s="169"/>
      <c r="N1090" s="169"/>
      <c r="O1090" s="25"/>
      <c r="P1090" s="169"/>
      <c r="Q1090" s="169"/>
      <c r="R1090" s="169"/>
      <c r="S1090" s="25"/>
      <c r="T1090" s="25"/>
      <c r="U1090" s="25"/>
      <c r="V1090" s="25"/>
      <c r="W1090" s="25"/>
      <c r="X1090" s="25"/>
      <c r="Y1090" s="25"/>
      <c r="Z1090" s="25"/>
    </row>
    <row r="1091" spans="1:26" ht="15.75" customHeight="1">
      <c r="A1091" s="172"/>
      <c r="B1091" s="169"/>
      <c r="C1091" s="169"/>
      <c r="D1091" s="172"/>
      <c r="E1091" s="169"/>
      <c r="F1091" s="169"/>
      <c r="G1091" s="169"/>
      <c r="H1091" s="169"/>
      <c r="I1091" s="169"/>
      <c r="J1091" s="169"/>
      <c r="K1091" s="169"/>
      <c r="L1091" s="169"/>
      <c r="M1091" s="169"/>
      <c r="N1091" s="169"/>
      <c r="O1091" s="25"/>
      <c r="P1091" s="169"/>
      <c r="Q1091" s="169"/>
      <c r="R1091" s="169"/>
      <c r="S1091" s="25"/>
      <c r="T1091" s="25"/>
      <c r="U1091" s="25"/>
      <c r="V1091" s="25"/>
      <c r="W1091" s="25"/>
      <c r="X1091" s="25"/>
      <c r="Y1091" s="25"/>
      <c r="Z1091" s="25"/>
    </row>
    <row r="1092" spans="1:26" ht="15.75" customHeight="1">
      <c r="A1092" s="172"/>
      <c r="B1092" s="169"/>
      <c r="C1092" s="169"/>
      <c r="D1092" s="172"/>
      <c r="E1092" s="169"/>
      <c r="F1092" s="169"/>
      <c r="G1092" s="169"/>
      <c r="H1092" s="169"/>
      <c r="I1092" s="169"/>
      <c r="J1092" s="169"/>
      <c r="K1092" s="169"/>
      <c r="L1092" s="169"/>
      <c r="M1092" s="169"/>
      <c r="N1092" s="169"/>
      <c r="O1092" s="25"/>
      <c r="P1092" s="169"/>
      <c r="Q1092" s="169"/>
      <c r="R1092" s="169"/>
      <c r="S1092" s="25"/>
      <c r="T1092" s="25"/>
      <c r="U1092" s="25"/>
      <c r="V1092" s="25"/>
      <c r="W1092" s="25"/>
      <c r="X1092" s="25"/>
      <c r="Y1092" s="25"/>
      <c r="Z1092" s="25"/>
    </row>
    <row r="1093" spans="1:26" ht="15.75" customHeight="1">
      <c r="A1093" s="172"/>
      <c r="B1093" s="169"/>
      <c r="C1093" s="169"/>
      <c r="D1093" s="172"/>
      <c r="E1093" s="169"/>
      <c r="F1093" s="169"/>
      <c r="G1093" s="169"/>
      <c r="H1093" s="169"/>
      <c r="I1093" s="169"/>
      <c r="J1093" s="169"/>
      <c r="K1093" s="169"/>
      <c r="L1093" s="169"/>
      <c r="M1093" s="169"/>
      <c r="N1093" s="169"/>
      <c r="O1093" s="25"/>
      <c r="P1093" s="169"/>
      <c r="Q1093" s="169"/>
      <c r="R1093" s="169"/>
      <c r="S1093" s="25"/>
      <c r="T1093" s="25"/>
      <c r="U1093" s="25"/>
      <c r="V1093" s="25"/>
      <c r="W1093" s="25"/>
      <c r="X1093" s="25"/>
      <c r="Y1093" s="25"/>
      <c r="Z1093" s="25"/>
    </row>
    <row r="1094" spans="1:26" ht="15.75" customHeight="1">
      <c r="A1094" s="172"/>
      <c r="B1094" s="169"/>
      <c r="C1094" s="169"/>
      <c r="D1094" s="172"/>
      <c r="E1094" s="169"/>
      <c r="F1094" s="169"/>
      <c r="G1094" s="169"/>
      <c r="H1094" s="169"/>
      <c r="I1094" s="169"/>
      <c r="J1094" s="169"/>
      <c r="K1094" s="169"/>
      <c r="L1094" s="169"/>
      <c r="M1094" s="169"/>
      <c r="N1094" s="169"/>
      <c r="O1094" s="25"/>
      <c r="P1094" s="169"/>
      <c r="Q1094" s="169"/>
      <c r="R1094" s="169"/>
      <c r="S1094" s="25"/>
      <c r="T1094" s="25"/>
      <c r="U1094" s="25"/>
      <c r="V1094" s="25"/>
      <c r="W1094" s="25"/>
      <c r="X1094" s="25"/>
      <c r="Y1094" s="25"/>
      <c r="Z1094" s="25"/>
    </row>
    <row r="1095" spans="1:26" ht="15.75" customHeight="1">
      <c r="A1095" s="172"/>
      <c r="B1095" s="169"/>
      <c r="C1095" s="169"/>
      <c r="D1095" s="172"/>
      <c r="E1095" s="169"/>
      <c r="F1095" s="169"/>
      <c r="G1095" s="169"/>
      <c r="H1095" s="169"/>
      <c r="I1095" s="169"/>
      <c r="J1095" s="169"/>
      <c r="K1095" s="169"/>
      <c r="L1095" s="169"/>
      <c r="M1095" s="169"/>
      <c r="N1095" s="169"/>
      <c r="O1095" s="25"/>
      <c r="P1095" s="169"/>
      <c r="Q1095" s="169"/>
      <c r="R1095" s="169"/>
      <c r="S1095" s="25"/>
      <c r="T1095" s="25"/>
      <c r="U1095" s="25"/>
      <c r="V1095" s="25"/>
      <c r="W1095" s="25"/>
      <c r="X1095" s="25"/>
      <c r="Y1095" s="25"/>
      <c r="Z1095" s="25"/>
    </row>
    <row r="1096" spans="1:26" ht="15.75" customHeight="1">
      <c r="A1096" s="172"/>
      <c r="B1096" s="169"/>
      <c r="C1096" s="169"/>
      <c r="D1096" s="172"/>
      <c r="E1096" s="169"/>
      <c r="F1096" s="169"/>
      <c r="G1096" s="169"/>
      <c r="H1096" s="169"/>
      <c r="I1096" s="169"/>
      <c r="J1096" s="169"/>
      <c r="K1096" s="169"/>
      <c r="L1096" s="169"/>
      <c r="M1096" s="169"/>
      <c r="N1096" s="169"/>
      <c r="O1096" s="25"/>
      <c r="P1096" s="169"/>
      <c r="Q1096" s="169"/>
      <c r="R1096" s="169"/>
      <c r="S1096" s="25"/>
      <c r="T1096" s="25"/>
      <c r="U1096" s="25"/>
      <c r="V1096" s="25"/>
      <c r="W1096" s="25"/>
      <c r="X1096" s="25"/>
      <c r="Y1096" s="25"/>
      <c r="Z1096" s="25"/>
    </row>
    <row r="1097" spans="1:26" ht="15.75" customHeight="1">
      <c r="A1097" s="172"/>
      <c r="B1097" s="169"/>
      <c r="C1097" s="169"/>
      <c r="D1097" s="172"/>
      <c r="E1097" s="169"/>
      <c r="F1097" s="169"/>
      <c r="G1097" s="169"/>
      <c r="H1097" s="169"/>
      <c r="I1097" s="169"/>
      <c r="J1097" s="169"/>
      <c r="K1097" s="169"/>
      <c r="L1097" s="169"/>
      <c r="M1097" s="169"/>
      <c r="N1097" s="169"/>
      <c r="O1097" s="25"/>
      <c r="P1097" s="169"/>
      <c r="Q1097" s="169"/>
      <c r="R1097" s="169"/>
      <c r="S1097" s="25"/>
      <c r="T1097" s="25"/>
      <c r="U1097" s="25"/>
      <c r="V1097" s="25"/>
      <c r="W1097" s="25"/>
      <c r="X1097" s="25"/>
      <c r="Y1097" s="25"/>
      <c r="Z1097" s="25"/>
    </row>
    <row r="1098" spans="1:26" ht="15.75" customHeight="1">
      <c r="A1098" s="172"/>
      <c r="B1098" s="169"/>
      <c r="C1098" s="169"/>
      <c r="D1098" s="172"/>
      <c r="E1098" s="169"/>
      <c r="F1098" s="169"/>
      <c r="G1098" s="169"/>
      <c r="H1098" s="169"/>
      <c r="I1098" s="169"/>
      <c r="J1098" s="169"/>
      <c r="K1098" s="169"/>
      <c r="L1098" s="169"/>
      <c r="M1098" s="169"/>
      <c r="N1098" s="169"/>
      <c r="O1098" s="25"/>
      <c r="P1098" s="169"/>
      <c r="Q1098" s="169"/>
      <c r="R1098" s="169"/>
      <c r="S1098" s="25"/>
      <c r="T1098" s="25"/>
      <c r="U1098" s="25"/>
      <c r="V1098" s="25"/>
      <c r="W1098" s="25"/>
      <c r="X1098" s="25"/>
      <c r="Y1098" s="25"/>
      <c r="Z1098" s="25"/>
    </row>
    <row r="1099" spans="1:26" ht="15.75" customHeight="1">
      <c r="A1099" s="172"/>
      <c r="B1099" s="169"/>
      <c r="C1099" s="169"/>
      <c r="D1099" s="172"/>
      <c r="E1099" s="169"/>
      <c r="F1099" s="169"/>
      <c r="G1099" s="169"/>
      <c r="H1099" s="169"/>
      <c r="I1099" s="169"/>
      <c r="J1099" s="169"/>
      <c r="K1099" s="169"/>
      <c r="L1099" s="169"/>
      <c r="M1099" s="169"/>
      <c r="N1099" s="169"/>
      <c r="O1099" s="25"/>
      <c r="P1099" s="169"/>
      <c r="Q1099" s="169"/>
      <c r="R1099" s="169"/>
      <c r="S1099" s="25"/>
      <c r="T1099" s="25"/>
      <c r="U1099" s="25"/>
      <c r="V1099" s="25"/>
      <c r="W1099" s="25"/>
      <c r="X1099" s="25"/>
      <c r="Y1099" s="25"/>
      <c r="Z1099" s="25"/>
    </row>
    <row r="1100" spans="1:26" ht="15.75" customHeight="1">
      <c r="A1100" s="172"/>
      <c r="B1100" s="169"/>
      <c r="C1100" s="169"/>
      <c r="D1100" s="172"/>
      <c r="E1100" s="169"/>
      <c r="F1100" s="169"/>
      <c r="G1100" s="169"/>
      <c r="H1100" s="169"/>
      <c r="I1100" s="169"/>
      <c r="J1100" s="169"/>
      <c r="K1100" s="169"/>
      <c r="L1100" s="169"/>
      <c r="M1100" s="169"/>
      <c r="N1100" s="169"/>
      <c r="O1100" s="25"/>
      <c r="P1100" s="169"/>
      <c r="Q1100" s="169"/>
      <c r="R1100" s="169"/>
      <c r="S1100" s="25"/>
      <c r="T1100" s="25"/>
      <c r="U1100" s="25"/>
      <c r="V1100" s="25"/>
      <c r="W1100" s="25"/>
      <c r="X1100" s="25"/>
      <c r="Y1100" s="25"/>
      <c r="Z1100" s="25"/>
    </row>
    <row r="1101" spans="1:26" ht="15.75" customHeight="1">
      <c r="A1101" s="172"/>
      <c r="B1101" s="169"/>
      <c r="C1101" s="169"/>
      <c r="D1101" s="172"/>
      <c r="E1101" s="169"/>
      <c r="F1101" s="169"/>
      <c r="G1101" s="169"/>
      <c r="H1101" s="169"/>
      <c r="I1101" s="169"/>
      <c r="J1101" s="169"/>
      <c r="K1101" s="169"/>
      <c r="L1101" s="169"/>
      <c r="M1101" s="169"/>
      <c r="N1101" s="169"/>
      <c r="O1101" s="25"/>
      <c r="P1101" s="169"/>
      <c r="Q1101" s="169"/>
      <c r="R1101" s="169"/>
      <c r="S1101" s="25"/>
      <c r="T1101" s="25"/>
      <c r="U1101" s="25"/>
      <c r="V1101" s="25"/>
      <c r="W1101" s="25"/>
      <c r="X1101" s="25"/>
      <c r="Y1101" s="25"/>
      <c r="Z1101" s="25"/>
    </row>
    <row r="1102" spans="1:26" ht="15.75" customHeight="1">
      <c r="A1102" s="172"/>
      <c r="B1102" s="169"/>
      <c r="C1102" s="169"/>
      <c r="D1102" s="172"/>
      <c r="E1102" s="169"/>
      <c r="F1102" s="169"/>
      <c r="G1102" s="169"/>
      <c r="H1102" s="169"/>
      <c r="I1102" s="169"/>
      <c r="J1102" s="169"/>
      <c r="K1102" s="169"/>
      <c r="L1102" s="169"/>
      <c r="M1102" s="169"/>
      <c r="N1102" s="169"/>
      <c r="O1102" s="25"/>
      <c r="P1102" s="169"/>
      <c r="Q1102" s="169"/>
      <c r="R1102" s="169"/>
      <c r="S1102" s="25"/>
      <c r="T1102" s="25"/>
      <c r="U1102" s="25"/>
      <c r="V1102" s="25"/>
      <c r="W1102" s="25"/>
      <c r="X1102" s="25"/>
      <c r="Y1102" s="25"/>
      <c r="Z1102" s="25"/>
    </row>
    <row r="1103" spans="1:26" ht="15.75" customHeight="1">
      <c r="A1103" s="172"/>
      <c r="B1103" s="169"/>
      <c r="C1103" s="169"/>
      <c r="D1103" s="172"/>
      <c r="E1103" s="169"/>
      <c r="F1103" s="169"/>
      <c r="G1103" s="169"/>
      <c r="H1103" s="169"/>
      <c r="I1103" s="169"/>
      <c r="J1103" s="169"/>
      <c r="K1103" s="169"/>
      <c r="L1103" s="169"/>
      <c r="M1103" s="169"/>
      <c r="N1103" s="169"/>
      <c r="O1103" s="25"/>
      <c r="P1103" s="169"/>
      <c r="Q1103" s="169"/>
      <c r="R1103" s="169"/>
      <c r="S1103" s="25"/>
      <c r="T1103" s="25"/>
      <c r="U1103" s="25"/>
      <c r="V1103" s="25"/>
      <c r="W1103" s="25"/>
      <c r="X1103" s="25"/>
      <c r="Y1103" s="25"/>
      <c r="Z1103" s="25"/>
    </row>
    <row r="1104" spans="1:26" ht="15.75" customHeight="1">
      <c r="A1104" s="172"/>
      <c r="B1104" s="169"/>
      <c r="C1104" s="169"/>
      <c r="D1104" s="172"/>
      <c r="E1104" s="169"/>
      <c r="F1104" s="169"/>
      <c r="G1104" s="169"/>
      <c r="H1104" s="169"/>
      <c r="I1104" s="169"/>
      <c r="J1104" s="169"/>
      <c r="K1104" s="169"/>
      <c r="L1104" s="169"/>
      <c r="M1104" s="169"/>
      <c r="N1104" s="169"/>
      <c r="O1104" s="25"/>
      <c r="P1104" s="169"/>
      <c r="Q1104" s="169"/>
      <c r="R1104" s="169"/>
      <c r="S1104" s="25"/>
      <c r="T1104" s="25"/>
      <c r="U1104" s="25"/>
      <c r="V1104" s="25"/>
      <c r="W1104" s="25"/>
      <c r="X1104" s="25"/>
      <c r="Y1104" s="25"/>
      <c r="Z1104" s="25"/>
    </row>
    <row r="1105" spans="1:26" ht="15.75" customHeight="1">
      <c r="A1105" s="172"/>
      <c r="B1105" s="169"/>
      <c r="C1105" s="169"/>
      <c r="D1105" s="172"/>
      <c r="E1105" s="169"/>
      <c r="F1105" s="169"/>
      <c r="G1105" s="169"/>
      <c r="H1105" s="169"/>
      <c r="I1105" s="169"/>
      <c r="J1105" s="169"/>
      <c r="K1105" s="169"/>
      <c r="L1105" s="169"/>
      <c r="M1105" s="169"/>
      <c r="N1105" s="169"/>
      <c r="O1105" s="25"/>
      <c r="P1105" s="169"/>
      <c r="Q1105" s="169"/>
      <c r="R1105" s="169"/>
      <c r="S1105" s="25"/>
      <c r="T1105" s="25"/>
      <c r="U1105" s="25"/>
      <c r="V1105" s="25"/>
      <c r="W1105" s="25"/>
      <c r="X1105" s="25"/>
      <c r="Y1105" s="25"/>
      <c r="Z1105" s="25"/>
    </row>
    <row r="1106" spans="1:26" ht="15.75" customHeight="1">
      <c r="A1106" s="172"/>
      <c r="B1106" s="169"/>
      <c r="C1106" s="169"/>
      <c r="D1106" s="172"/>
      <c r="E1106" s="169"/>
      <c r="F1106" s="169"/>
      <c r="G1106" s="169"/>
      <c r="H1106" s="169"/>
      <c r="I1106" s="169"/>
      <c r="J1106" s="169"/>
      <c r="K1106" s="169"/>
      <c r="L1106" s="169"/>
      <c r="M1106" s="169"/>
      <c r="N1106" s="169"/>
      <c r="O1106" s="25"/>
      <c r="P1106" s="169"/>
      <c r="Q1106" s="169"/>
      <c r="R1106" s="169"/>
      <c r="S1106" s="25"/>
      <c r="T1106" s="25"/>
      <c r="U1106" s="25"/>
      <c r="V1106" s="25"/>
      <c r="W1106" s="25"/>
      <c r="X1106" s="25"/>
      <c r="Y1106" s="25"/>
      <c r="Z1106" s="25"/>
    </row>
    <row r="1107" spans="1:26" ht="15.75" customHeight="1">
      <c r="A1107" s="172"/>
      <c r="B1107" s="169"/>
      <c r="C1107" s="169"/>
      <c r="D1107" s="172"/>
      <c r="E1107" s="169"/>
      <c r="F1107" s="169"/>
      <c r="G1107" s="169"/>
      <c r="H1107" s="169"/>
      <c r="I1107" s="169"/>
      <c r="J1107" s="169"/>
      <c r="K1107" s="169"/>
      <c r="L1107" s="169"/>
      <c r="M1107" s="169"/>
      <c r="N1107" s="169"/>
      <c r="O1107" s="25"/>
      <c r="P1107" s="169"/>
      <c r="Q1107" s="169"/>
      <c r="R1107" s="169"/>
      <c r="S1107" s="25"/>
      <c r="T1107" s="25"/>
      <c r="U1107" s="25"/>
      <c r="V1107" s="25"/>
      <c r="W1107" s="25"/>
      <c r="X1107" s="25"/>
      <c r="Y1107" s="25"/>
      <c r="Z1107" s="25"/>
    </row>
    <row r="1108" spans="1:26" ht="15.75" customHeight="1">
      <c r="A1108" s="172"/>
      <c r="B1108" s="169"/>
      <c r="C1108" s="169"/>
      <c r="D1108" s="172"/>
      <c r="E1108" s="169"/>
      <c r="F1108" s="169"/>
      <c r="G1108" s="169"/>
      <c r="H1108" s="169"/>
      <c r="I1108" s="169"/>
      <c r="J1108" s="169"/>
      <c r="K1108" s="169"/>
      <c r="L1108" s="169"/>
      <c r="M1108" s="169"/>
      <c r="N1108" s="169"/>
      <c r="O1108" s="25"/>
      <c r="P1108" s="169"/>
      <c r="Q1108" s="169"/>
      <c r="R1108" s="169"/>
      <c r="S1108" s="25"/>
      <c r="T1108" s="25"/>
      <c r="U1108" s="25"/>
      <c r="V1108" s="25"/>
      <c r="W1108" s="25"/>
      <c r="X1108" s="25"/>
      <c r="Y1108" s="25"/>
      <c r="Z1108" s="25"/>
    </row>
    <row r="1109" spans="1:26" ht="15.75" customHeight="1">
      <c r="A1109" s="172"/>
      <c r="B1109" s="169"/>
      <c r="C1109" s="169"/>
      <c r="D1109" s="172"/>
      <c r="E1109" s="169"/>
      <c r="F1109" s="169"/>
      <c r="G1109" s="169"/>
      <c r="H1109" s="169"/>
      <c r="I1109" s="169"/>
      <c r="J1109" s="169"/>
      <c r="K1109" s="169"/>
      <c r="L1109" s="169"/>
      <c r="M1109" s="169"/>
      <c r="N1109" s="169"/>
      <c r="O1109" s="25"/>
      <c r="P1109" s="169"/>
      <c r="Q1109" s="169"/>
      <c r="R1109" s="169"/>
      <c r="S1109" s="25"/>
      <c r="T1109" s="25"/>
      <c r="U1109" s="25"/>
      <c r="V1109" s="25"/>
      <c r="W1109" s="25"/>
      <c r="X1109" s="25"/>
      <c r="Y1109" s="25"/>
      <c r="Z1109" s="25"/>
    </row>
    <row r="1110" spans="1:26" ht="15.75" customHeight="1">
      <c r="A1110" s="172"/>
      <c r="B1110" s="169"/>
      <c r="C1110" s="169"/>
      <c r="D1110" s="172"/>
      <c r="E1110" s="169"/>
      <c r="F1110" s="169"/>
      <c r="G1110" s="169"/>
      <c r="H1110" s="169"/>
      <c r="I1110" s="169"/>
      <c r="J1110" s="169"/>
      <c r="K1110" s="169"/>
      <c r="L1110" s="169"/>
      <c r="M1110" s="169"/>
      <c r="N1110" s="169"/>
      <c r="O1110" s="25"/>
      <c r="P1110" s="169"/>
      <c r="Q1110" s="169"/>
      <c r="R1110" s="169"/>
      <c r="S1110" s="25"/>
      <c r="T1110" s="25"/>
      <c r="U1110" s="25"/>
      <c r="V1110" s="25"/>
      <c r="W1110" s="25"/>
      <c r="X1110" s="25"/>
      <c r="Y1110" s="25"/>
      <c r="Z1110" s="25"/>
    </row>
    <row r="1111" spans="1:26" ht="15.75" customHeight="1">
      <c r="A1111" s="172"/>
      <c r="B1111" s="169"/>
      <c r="C1111" s="169"/>
      <c r="D1111" s="172"/>
      <c r="E1111" s="169"/>
      <c r="F1111" s="169"/>
      <c r="G1111" s="169"/>
      <c r="H1111" s="169"/>
      <c r="I1111" s="169"/>
      <c r="J1111" s="169"/>
      <c r="K1111" s="169"/>
      <c r="L1111" s="169"/>
      <c r="M1111" s="169"/>
      <c r="N1111" s="169"/>
      <c r="O1111" s="25"/>
      <c r="P1111" s="169"/>
      <c r="Q1111" s="169"/>
      <c r="R1111" s="169"/>
      <c r="S1111" s="25"/>
      <c r="T1111" s="25"/>
      <c r="U1111" s="25"/>
      <c r="V1111" s="25"/>
      <c r="W1111" s="25"/>
      <c r="X1111" s="25"/>
      <c r="Y1111" s="25"/>
      <c r="Z1111" s="25"/>
    </row>
    <row r="1112" spans="1:26" ht="15.75" customHeight="1">
      <c r="A1112" s="172"/>
      <c r="B1112" s="169"/>
      <c r="C1112" s="169"/>
      <c r="D1112" s="172"/>
      <c r="E1112" s="169"/>
      <c r="F1112" s="169"/>
      <c r="G1112" s="169"/>
      <c r="H1112" s="169"/>
      <c r="I1112" s="169"/>
      <c r="J1112" s="169"/>
      <c r="K1112" s="169"/>
      <c r="L1112" s="169"/>
      <c r="M1112" s="169"/>
      <c r="N1112" s="169"/>
      <c r="O1112" s="25"/>
      <c r="P1112" s="169"/>
      <c r="Q1112" s="169"/>
      <c r="R1112" s="169"/>
      <c r="S1112" s="25"/>
      <c r="T1112" s="25"/>
      <c r="U1112" s="25"/>
      <c r="V1112" s="25"/>
      <c r="W1112" s="25"/>
      <c r="X1112" s="25"/>
      <c r="Y1112" s="25"/>
      <c r="Z1112" s="25"/>
    </row>
    <row r="1113" spans="1:26" ht="15.75" customHeight="1">
      <c r="A1113" s="172"/>
      <c r="B1113" s="169"/>
      <c r="C1113" s="169"/>
      <c r="D1113" s="172"/>
      <c r="E1113" s="169"/>
      <c r="F1113" s="169"/>
      <c r="G1113" s="169"/>
      <c r="H1113" s="169"/>
      <c r="I1113" s="169"/>
      <c r="J1113" s="169"/>
      <c r="K1113" s="169"/>
      <c r="L1113" s="169"/>
      <c r="M1113" s="169"/>
      <c r="N1113" s="169"/>
      <c r="O1113" s="25"/>
      <c r="P1113" s="169"/>
      <c r="Q1113" s="169"/>
      <c r="R1113" s="169"/>
      <c r="S1113" s="25"/>
      <c r="T1113" s="25"/>
      <c r="U1113" s="25"/>
      <c r="V1113" s="25"/>
      <c r="W1113" s="25"/>
      <c r="X1113" s="25"/>
      <c r="Y1113" s="25"/>
      <c r="Z1113" s="25"/>
    </row>
    <row r="1114" spans="1:26" ht="15.75" customHeight="1">
      <c r="A1114" s="172"/>
      <c r="B1114" s="169"/>
      <c r="C1114" s="169"/>
      <c r="D1114" s="172"/>
      <c r="E1114" s="169"/>
      <c r="F1114" s="169"/>
      <c r="G1114" s="169"/>
      <c r="H1114" s="169"/>
      <c r="I1114" s="169"/>
      <c r="J1114" s="169"/>
      <c r="K1114" s="169"/>
      <c r="L1114" s="169"/>
      <c r="M1114" s="169"/>
      <c r="N1114" s="169"/>
      <c r="O1114" s="25"/>
      <c r="P1114" s="169"/>
      <c r="Q1114" s="169"/>
      <c r="R1114" s="169"/>
      <c r="S1114" s="25"/>
      <c r="T1114" s="25"/>
      <c r="U1114" s="25"/>
      <c r="V1114" s="25"/>
      <c r="W1114" s="25"/>
      <c r="X1114" s="25"/>
      <c r="Y1114" s="25"/>
      <c r="Z1114" s="25"/>
    </row>
    <row r="1115" spans="1:26" ht="15.75" customHeight="1">
      <c r="A1115" s="172"/>
      <c r="B1115" s="169"/>
      <c r="C1115" s="169"/>
      <c r="D1115" s="172"/>
      <c r="E1115" s="169"/>
      <c r="F1115" s="169"/>
      <c r="G1115" s="169"/>
      <c r="H1115" s="169"/>
      <c r="I1115" s="169"/>
      <c r="J1115" s="169"/>
      <c r="K1115" s="169"/>
      <c r="L1115" s="169"/>
      <c r="M1115" s="169"/>
      <c r="N1115" s="169"/>
      <c r="O1115" s="25"/>
      <c r="P1115" s="169"/>
      <c r="Q1115" s="169"/>
      <c r="R1115" s="169"/>
      <c r="S1115" s="25"/>
      <c r="T1115" s="25"/>
      <c r="U1115" s="25"/>
      <c r="V1115" s="25"/>
      <c r="W1115" s="25"/>
      <c r="X1115" s="25"/>
      <c r="Y1115" s="25"/>
      <c r="Z1115" s="25"/>
    </row>
    <row r="1116" spans="1:26" ht="15.75" customHeight="1">
      <c r="A1116" s="172"/>
      <c r="B1116" s="169"/>
      <c r="C1116" s="169"/>
      <c r="D1116" s="172"/>
      <c r="E1116" s="169"/>
      <c r="F1116" s="169"/>
      <c r="G1116" s="169"/>
      <c r="H1116" s="169"/>
      <c r="I1116" s="169"/>
      <c r="J1116" s="169"/>
      <c r="K1116" s="169"/>
      <c r="L1116" s="169"/>
      <c r="M1116" s="169"/>
      <c r="N1116" s="169"/>
      <c r="O1116" s="25"/>
      <c r="P1116" s="169"/>
      <c r="Q1116" s="169"/>
      <c r="R1116" s="169"/>
      <c r="S1116" s="25"/>
      <c r="T1116" s="25"/>
      <c r="U1116" s="25"/>
      <c r="V1116" s="25"/>
      <c r="W1116" s="25"/>
      <c r="X1116" s="25"/>
      <c r="Y1116" s="25"/>
      <c r="Z1116" s="25"/>
    </row>
    <row r="1117" spans="1:26" ht="15.75" customHeight="1">
      <c r="A1117" s="172"/>
      <c r="B1117" s="169"/>
      <c r="C1117" s="169"/>
      <c r="D1117" s="172"/>
      <c r="E1117" s="169"/>
      <c r="F1117" s="169"/>
      <c r="G1117" s="169"/>
      <c r="H1117" s="169"/>
      <c r="I1117" s="169"/>
      <c r="J1117" s="169"/>
      <c r="K1117" s="169"/>
      <c r="L1117" s="169"/>
      <c r="M1117" s="169"/>
      <c r="N1117" s="169"/>
      <c r="O1117" s="25"/>
      <c r="P1117" s="169"/>
      <c r="Q1117" s="169"/>
      <c r="R1117" s="169"/>
      <c r="S1117" s="25"/>
      <c r="T1117" s="25"/>
      <c r="U1117" s="25"/>
      <c r="V1117" s="25"/>
      <c r="W1117" s="25"/>
      <c r="X1117" s="25"/>
      <c r="Y1117" s="25"/>
      <c r="Z1117" s="25"/>
    </row>
    <row r="1118" spans="1:26" ht="15.75" customHeight="1">
      <c r="A1118" s="172"/>
      <c r="B1118" s="169"/>
      <c r="C1118" s="169"/>
      <c r="D1118" s="172"/>
      <c r="E1118" s="169"/>
      <c r="F1118" s="169"/>
      <c r="G1118" s="169"/>
      <c r="H1118" s="169"/>
      <c r="I1118" s="169"/>
      <c r="J1118" s="169"/>
      <c r="K1118" s="169"/>
      <c r="L1118" s="169"/>
      <c r="M1118" s="169"/>
      <c r="N1118" s="169"/>
      <c r="O1118" s="25"/>
      <c r="P1118" s="169"/>
      <c r="Q1118" s="169"/>
      <c r="R1118" s="169"/>
      <c r="S1118" s="25"/>
      <c r="T1118" s="25"/>
      <c r="U1118" s="25"/>
      <c r="V1118" s="25"/>
      <c r="W1118" s="25"/>
      <c r="X1118" s="25"/>
      <c r="Y1118" s="25"/>
      <c r="Z1118" s="25"/>
    </row>
    <row r="1119" spans="1:26" ht="15.75" customHeight="1">
      <c r="A1119" s="172"/>
      <c r="B1119" s="169"/>
      <c r="C1119" s="169"/>
      <c r="D1119" s="172"/>
      <c r="E1119" s="169"/>
      <c r="F1119" s="169"/>
      <c r="G1119" s="169"/>
      <c r="H1119" s="169"/>
      <c r="I1119" s="169"/>
      <c r="J1119" s="169"/>
      <c r="K1119" s="169"/>
      <c r="L1119" s="169"/>
      <c r="M1119" s="169"/>
      <c r="N1119" s="169"/>
      <c r="O1119" s="25"/>
      <c r="P1119" s="169"/>
      <c r="Q1119" s="169"/>
      <c r="R1119" s="169"/>
      <c r="S1119" s="25"/>
      <c r="T1119" s="25"/>
      <c r="U1119" s="25"/>
      <c r="V1119" s="25"/>
      <c r="W1119" s="25"/>
      <c r="X1119" s="25"/>
      <c r="Y1119" s="25"/>
      <c r="Z1119" s="25"/>
    </row>
    <row r="1120" spans="1:26" ht="15.75" customHeight="1">
      <c r="A1120" s="172"/>
      <c r="B1120" s="169"/>
      <c r="C1120" s="169"/>
      <c r="D1120" s="172"/>
      <c r="E1120" s="169"/>
      <c r="F1120" s="169"/>
      <c r="G1120" s="169"/>
      <c r="H1120" s="169"/>
      <c r="I1120" s="169"/>
      <c r="J1120" s="169"/>
      <c r="K1120" s="169"/>
      <c r="L1120" s="169"/>
      <c r="M1120" s="169"/>
      <c r="N1120" s="169"/>
      <c r="O1120" s="25"/>
      <c r="P1120" s="169"/>
      <c r="Q1120" s="169"/>
      <c r="R1120" s="169"/>
      <c r="S1120" s="25"/>
      <c r="T1120" s="25"/>
      <c r="U1120" s="25"/>
      <c r="V1120" s="25"/>
      <c r="W1120" s="25"/>
      <c r="X1120" s="25"/>
      <c r="Y1120" s="25"/>
      <c r="Z1120" s="25"/>
    </row>
    <row r="1121" spans="1:26" ht="15.75" customHeight="1">
      <c r="A1121" s="172"/>
      <c r="B1121" s="169"/>
      <c r="C1121" s="169"/>
      <c r="D1121" s="172"/>
      <c r="E1121" s="169"/>
      <c r="F1121" s="169"/>
      <c r="G1121" s="169"/>
      <c r="H1121" s="169"/>
      <c r="I1121" s="169"/>
      <c r="J1121" s="169"/>
      <c r="K1121" s="169"/>
      <c r="L1121" s="169"/>
      <c r="M1121" s="169"/>
      <c r="N1121" s="169"/>
      <c r="O1121" s="25"/>
      <c r="P1121" s="169"/>
      <c r="Q1121" s="169"/>
      <c r="R1121" s="169"/>
      <c r="S1121" s="25"/>
      <c r="T1121" s="25"/>
      <c r="U1121" s="25"/>
      <c r="V1121" s="25"/>
      <c r="W1121" s="25"/>
      <c r="X1121" s="25"/>
      <c r="Y1121" s="25"/>
      <c r="Z1121" s="25"/>
    </row>
    <row r="1122" spans="1:26" ht="15.75" customHeight="1">
      <c r="A1122" s="172"/>
      <c r="B1122" s="169"/>
      <c r="C1122" s="169"/>
      <c r="D1122" s="172"/>
      <c r="E1122" s="169"/>
      <c r="F1122" s="169"/>
      <c r="G1122" s="169"/>
      <c r="H1122" s="169"/>
      <c r="I1122" s="169"/>
      <c r="J1122" s="169"/>
      <c r="K1122" s="169"/>
      <c r="L1122" s="169"/>
      <c r="M1122" s="169"/>
      <c r="N1122" s="169"/>
      <c r="O1122" s="25"/>
      <c r="P1122" s="169"/>
      <c r="Q1122" s="169"/>
      <c r="R1122" s="169"/>
      <c r="S1122" s="25"/>
      <c r="T1122" s="25"/>
      <c r="U1122" s="25"/>
      <c r="V1122" s="25"/>
      <c r="W1122" s="25"/>
      <c r="X1122" s="25"/>
      <c r="Y1122" s="25"/>
      <c r="Z1122" s="25"/>
    </row>
    <row r="1123" spans="1:26" ht="15.75" customHeight="1">
      <c r="A1123" s="172"/>
      <c r="B1123" s="169"/>
      <c r="C1123" s="169"/>
      <c r="D1123" s="172"/>
      <c r="E1123" s="169"/>
      <c r="F1123" s="169"/>
      <c r="G1123" s="169"/>
      <c r="H1123" s="169"/>
      <c r="I1123" s="169"/>
      <c r="J1123" s="169"/>
      <c r="K1123" s="169"/>
      <c r="L1123" s="169"/>
      <c r="M1123" s="169"/>
      <c r="N1123" s="169"/>
      <c r="O1123" s="25"/>
      <c r="P1123" s="169"/>
      <c r="Q1123" s="169"/>
      <c r="R1123" s="169"/>
      <c r="S1123" s="25"/>
      <c r="T1123" s="25"/>
      <c r="U1123" s="25"/>
      <c r="V1123" s="25"/>
      <c r="W1123" s="25"/>
      <c r="X1123" s="25"/>
      <c r="Y1123" s="25"/>
      <c r="Z1123" s="25"/>
    </row>
    <row r="1124" spans="1:26" ht="15.75" customHeight="1">
      <c r="A1124" s="172"/>
      <c r="B1124" s="169"/>
      <c r="C1124" s="169"/>
      <c r="D1124" s="172"/>
      <c r="E1124" s="169"/>
      <c r="F1124" s="169"/>
      <c r="G1124" s="169"/>
      <c r="H1124" s="169"/>
      <c r="I1124" s="169"/>
      <c r="J1124" s="169"/>
      <c r="K1124" s="169"/>
      <c r="L1124" s="169"/>
      <c r="M1124" s="169"/>
      <c r="N1124" s="169"/>
      <c r="O1124" s="25"/>
      <c r="P1124" s="169"/>
      <c r="Q1124" s="169"/>
      <c r="R1124" s="169"/>
      <c r="S1124" s="25"/>
      <c r="T1124" s="25"/>
      <c r="U1124" s="25"/>
      <c r="V1124" s="25"/>
      <c r="W1124" s="25"/>
      <c r="X1124" s="25"/>
      <c r="Y1124" s="25"/>
      <c r="Z1124" s="25"/>
    </row>
    <row r="1125" spans="1:26" ht="15.75" customHeight="1">
      <c r="A1125" s="172"/>
      <c r="B1125" s="169"/>
      <c r="C1125" s="169"/>
      <c r="D1125" s="172"/>
      <c r="E1125" s="169"/>
      <c r="F1125" s="169"/>
      <c r="G1125" s="169"/>
      <c r="H1125" s="169"/>
      <c r="I1125" s="169"/>
      <c r="J1125" s="169"/>
      <c r="K1125" s="169"/>
      <c r="L1125" s="169"/>
      <c r="M1125" s="169"/>
      <c r="N1125" s="169"/>
      <c r="O1125" s="25"/>
      <c r="P1125" s="169"/>
      <c r="Q1125" s="169"/>
      <c r="R1125" s="169"/>
      <c r="S1125" s="25"/>
      <c r="T1125" s="25"/>
      <c r="U1125" s="25"/>
      <c r="V1125" s="25"/>
      <c r="W1125" s="25"/>
      <c r="X1125" s="25"/>
      <c r="Y1125" s="25"/>
      <c r="Z1125" s="25"/>
    </row>
    <row r="1126" spans="1:26" ht="15.75" customHeight="1">
      <c r="A1126" s="172"/>
      <c r="B1126" s="169"/>
      <c r="C1126" s="169"/>
      <c r="D1126" s="172"/>
      <c r="E1126" s="169"/>
      <c r="F1126" s="169"/>
      <c r="G1126" s="169"/>
      <c r="H1126" s="169"/>
      <c r="I1126" s="169"/>
      <c r="J1126" s="169"/>
      <c r="K1126" s="169"/>
      <c r="L1126" s="169"/>
      <c r="M1126" s="169"/>
      <c r="N1126" s="169"/>
      <c r="O1126" s="25"/>
      <c r="P1126" s="169"/>
      <c r="Q1126" s="169"/>
      <c r="R1126" s="169"/>
      <c r="S1126" s="25"/>
      <c r="T1126" s="25"/>
      <c r="U1126" s="25"/>
      <c r="V1126" s="25"/>
      <c r="W1126" s="25"/>
      <c r="X1126" s="25"/>
      <c r="Y1126" s="25"/>
      <c r="Z1126" s="25"/>
    </row>
    <row r="1127" spans="1:26" ht="15.75" customHeight="1">
      <c r="A1127" s="172"/>
      <c r="B1127" s="169"/>
      <c r="C1127" s="169"/>
      <c r="D1127" s="172"/>
      <c r="E1127" s="169"/>
      <c r="F1127" s="169"/>
      <c r="G1127" s="169"/>
      <c r="H1127" s="169"/>
      <c r="I1127" s="169"/>
      <c r="J1127" s="169"/>
      <c r="K1127" s="169"/>
      <c r="L1127" s="169"/>
      <c r="M1127" s="169"/>
      <c r="N1127" s="169"/>
      <c r="O1127" s="25"/>
      <c r="P1127" s="169"/>
      <c r="Q1127" s="169"/>
      <c r="R1127" s="169"/>
      <c r="S1127" s="25"/>
      <c r="T1127" s="25"/>
      <c r="U1127" s="25"/>
      <c r="V1127" s="25"/>
      <c r="W1127" s="25"/>
      <c r="X1127" s="25"/>
      <c r="Y1127" s="25"/>
      <c r="Z1127" s="25"/>
    </row>
    <row r="1128" spans="1:26" ht="15.75" customHeight="1">
      <c r="A1128" s="172"/>
      <c r="B1128" s="169"/>
      <c r="C1128" s="169"/>
      <c r="D1128" s="172"/>
      <c r="E1128" s="169"/>
      <c r="F1128" s="169"/>
      <c r="G1128" s="169"/>
      <c r="H1128" s="169"/>
      <c r="I1128" s="169"/>
      <c r="J1128" s="169"/>
      <c r="K1128" s="169"/>
      <c r="L1128" s="169"/>
      <c r="M1128" s="169"/>
      <c r="N1128" s="169"/>
      <c r="O1128" s="25"/>
      <c r="P1128" s="169"/>
      <c r="Q1128" s="169"/>
      <c r="R1128" s="169"/>
      <c r="S1128" s="25"/>
      <c r="T1128" s="25"/>
      <c r="U1128" s="25"/>
      <c r="V1128" s="25"/>
      <c r="W1128" s="25"/>
      <c r="X1128" s="25"/>
      <c r="Y1128" s="25"/>
      <c r="Z1128" s="25"/>
    </row>
    <row r="1129" spans="1:26" ht="15.75" customHeight="1">
      <c r="A1129" s="172"/>
      <c r="B1129" s="169"/>
      <c r="C1129" s="169"/>
      <c r="D1129" s="172"/>
      <c r="E1129" s="169"/>
      <c r="F1129" s="169"/>
      <c r="G1129" s="169"/>
      <c r="H1129" s="169"/>
      <c r="I1129" s="169"/>
      <c r="J1129" s="169"/>
      <c r="K1129" s="169"/>
      <c r="L1129" s="169"/>
      <c r="M1129" s="169"/>
      <c r="N1129" s="169"/>
      <c r="O1129" s="25"/>
      <c r="P1129" s="169"/>
      <c r="Q1129" s="169"/>
      <c r="R1129" s="169"/>
      <c r="S1129" s="25"/>
      <c r="T1129" s="25"/>
      <c r="U1129" s="25"/>
      <c r="V1129" s="25"/>
      <c r="W1129" s="25"/>
      <c r="X1129" s="25"/>
      <c r="Y1129" s="25"/>
      <c r="Z1129" s="25"/>
    </row>
    <row r="1130" spans="1:26" ht="15.75" customHeight="1">
      <c r="A1130" s="172"/>
      <c r="B1130" s="169"/>
      <c r="C1130" s="169"/>
      <c r="D1130" s="172"/>
      <c r="E1130" s="169"/>
      <c r="F1130" s="169"/>
      <c r="G1130" s="169"/>
      <c r="H1130" s="169"/>
      <c r="I1130" s="169"/>
      <c r="J1130" s="169"/>
      <c r="K1130" s="169"/>
      <c r="L1130" s="169"/>
      <c r="M1130" s="169"/>
      <c r="N1130" s="169"/>
      <c r="O1130" s="25"/>
      <c r="P1130" s="169"/>
      <c r="Q1130" s="169"/>
      <c r="R1130" s="169"/>
      <c r="S1130" s="25"/>
      <c r="T1130" s="25"/>
      <c r="U1130" s="25"/>
      <c r="V1130" s="25"/>
      <c r="W1130" s="25"/>
      <c r="X1130" s="25"/>
      <c r="Y1130" s="25"/>
      <c r="Z1130" s="25"/>
    </row>
    <row r="1131" spans="1:26" ht="15.75" customHeight="1">
      <c r="A1131" s="172"/>
      <c r="B1131" s="169"/>
      <c r="C1131" s="169"/>
      <c r="D1131" s="172"/>
      <c r="E1131" s="169"/>
      <c r="F1131" s="169"/>
      <c r="G1131" s="169"/>
      <c r="H1131" s="169"/>
      <c r="I1131" s="169"/>
      <c r="J1131" s="169"/>
      <c r="K1131" s="169"/>
      <c r="L1131" s="169"/>
      <c r="M1131" s="169"/>
      <c r="N1131" s="169"/>
      <c r="O1131" s="25"/>
      <c r="P1131" s="169"/>
      <c r="Q1131" s="169"/>
      <c r="R1131" s="169"/>
      <c r="S1131" s="25"/>
      <c r="T1131" s="25"/>
      <c r="U1131" s="25"/>
      <c r="V1131" s="25"/>
      <c r="W1131" s="25"/>
      <c r="X1131" s="25"/>
      <c r="Y1131" s="25"/>
      <c r="Z1131" s="25"/>
    </row>
    <row r="1132" spans="1:26" ht="15.75" customHeight="1">
      <c r="A1132" s="172"/>
      <c r="B1132" s="169"/>
      <c r="C1132" s="169"/>
      <c r="D1132" s="172"/>
      <c r="E1132" s="169"/>
      <c r="F1132" s="169"/>
      <c r="G1132" s="169"/>
      <c r="H1132" s="169"/>
      <c r="I1132" s="169"/>
      <c r="J1132" s="169"/>
      <c r="K1132" s="169"/>
      <c r="L1132" s="169"/>
      <c r="M1132" s="169"/>
      <c r="N1132" s="169"/>
      <c r="O1132" s="25"/>
      <c r="P1132" s="169"/>
      <c r="Q1132" s="169"/>
      <c r="R1132" s="169"/>
      <c r="S1132" s="25"/>
      <c r="T1132" s="25"/>
      <c r="U1132" s="25"/>
      <c r="V1132" s="25"/>
      <c r="W1132" s="25"/>
      <c r="X1132" s="25"/>
      <c r="Y1132" s="25"/>
      <c r="Z1132" s="25"/>
    </row>
    <row r="1133" spans="1:26" ht="15.75" customHeight="1">
      <c r="A1133" s="172"/>
      <c r="B1133" s="169"/>
      <c r="C1133" s="169"/>
      <c r="D1133" s="172"/>
      <c r="E1133" s="169"/>
      <c r="F1133" s="169"/>
      <c r="G1133" s="169"/>
      <c r="H1133" s="169"/>
      <c r="I1133" s="169"/>
      <c r="J1133" s="169"/>
      <c r="K1133" s="169"/>
      <c r="L1133" s="169"/>
      <c r="M1133" s="169"/>
      <c r="N1133" s="169"/>
      <c r="O1133" s="25"/>
      <c r="P1133" s="169"/>
      <c r="Q1133" s="169"/>
      <c r="R1133" s="169"/>
      <c r="S1133" s="25"/>
      <c r="T1133" s="25"/>
      <c r="U1133" s="25"/>
      <c r="V1133" s="25"/>
      <c r="W1133" s="25"/>
      <c r="X1133" s="25"/>
      <c r="Y1133" s="25"/>
      <c r="Z1133" s="25"/>
    </row>
    <row r="1134" spans="1:26" ht="15.75" customHeight="1">
      <c r="A1134" s="172"/>
      <c r="B1134" s="169"/>
      <c r="C1134" s="169"/>
      <c r="D1134" s="172"/>
      <c r="E1134" s="169"/>
      <c r="F1134" s="169"/>
      <c r="G1134" s="169"/>
      <c r="H1134" s="169"/>
      <c r="I1134" s="169"/>
      <c r="J1134" s="169"/>
      <c r="K1134" s="169"/>
      <c r="L1134" s="169"/>
      <c r="M1134" s="169"/>
      <c r="N1134" s="169"/>
      <c r="O1134" s="25"/>
      <c r="P1134" s="169"/>
      <c r="Q1134" s="169"/>
      <c r="R1134" s="169"/>
      <c r="S1134" s="25"/>
      <c r="T1134" s="25"/>
      <c r="U1134" s="25"/>
      <c r="V1134" s="25"/>
      <c r="W1134" s="25"/>
      <c r="X1134" s="25"/>
      <c r="Y1134" s="25"/>
      <c r="Z1134" s="25"/>
    </row>
    <row r="1135" spans="1:26" ht="15.75" customHeight="1">
      <c r="A1135" s="172"/>
      <c r="B1135" s="169"/>
      <c r="C1135" s="169"/>
      <c r="D1135" s="172"/>
      <c r="E1135" s="169"/>
      <c r="F1135" s="169"/>
      <c r="G1135" s="169"/>
      <c r="H1135" s="169"/>
      <c r="I1135" s="169"/>
      <c r="J1135" s="169"/>
      <c r="K1135" s="169"/>
      <c r="L1135" s="169"/>
      <c r="M1135" s="169"/>
      <c r="N1135" s="169"/>
      <c r="O1135" s="25"/>
      <c r="P1135" s="169"/>
      <c r="Q1135" s="169"/>
      <c r="R1135" s="169"/>
      <c r="S1135" s="25"/>
      <c r="T1135" s="25"/>
      <c r="U1135" s="25"/>
      <c r="V1135" s="25"/>
      <c r="W1135" s="25"/>
      <c r="X1135" s="25"/>
      <c r="Y1135" s="25"/>
      <c r="Z1135" s="25"/>
    </row>
    <row r="1136" spans="1:26" ht="15.75" customHeight="1">
      <c r="A1136" s="172"/>
      <c r="B1136" s="169"/>
      <c r="C1136" s="169"/>
      <c r="D1136" s="172"/>
      <c r="E1136" s="169"/>
      <c r="F1136" s="169"/>
      <c r="G1136" s="169"/>
      <c r="H1136" s="169"/>
      <c r="I1136" s="169"/>
      <c r="J1136" s="169"/>
      <c r="K1136" s="169"/>
      <c r="L1136" s="169"/>
      <c r="M1136" s="169"/>
      <c r="N1136" s="169"/>
      <c r="O1136" s="25"/>
      <c r="P1136" s="169"/>
      <c r="Q1136" s="169"/>
      <c r="R1136" s="169"/>
      <c r="S1136" s="25"/>
      <c r="T1136" s="25"/>
      <c r="U1136" s="25"/>
      <c r="V1136" s="25"/>
      <c r="W1136" s="25"/>
      <c r="X1136" s="25"/>
      <c r="Y1136" s="25"/>
      <c r="Z1136" s="25"/>
    </row>
    <row r="1137" spans="1:26" ht="15.75" customHeight="1">
      <c r="A1137" s="172"/>
      <c r="B1137" s="169"/>
      <c r="C1137" s="169"/>
      <c r="D1137" s="172"/>
      <c r="E1137" s="169"/>
      <c r="F1137" s="169"/>
      <c r="G1137" s="169"/>
      <c r="H1137" s="169"/>
      <c r="I1137" s="169"/>
      <c r="J1137" s="169"/>
      <c r="K1137" s="169"/>
      <c r="L1137" s="169"/>
      <c r="M1137" s="169"/>
      <c r="N1137" s="169"/>
      <c r="O1137" s="25"/>
      <c r="P1137" s="169"/>
      <c r="Q1137" s="169"/>
      <c r="R1137" s="169"/>
      <c r="S1137" s="25"/>
      <c r="T1137" s="25"/>
      <c r="U1137" s="25"/>
      <c r="V1137" s="25"/>
      <c r="W1137" s="25"/>
      <c r="X1137" s="25"/>
      <c r="Y1137" s="25"/>
      <c r="Z1137" s="25"/>
    </row>
    <row r="1138" spans="1:26" ht="15.75" customHeight="1">
      <c r="A1138" s="172"/>
      <c r="B1138" s="169"/>
      <c r="C1138" s="169"/>
      <c r="D1138" s="172"/>
      <c r="E1138" s="169"/>
      <c r="F1138" s="169"/>
      <c r="G1138" s="169"/>
      <c r="H1138" s="169"/>
      <c r="I1138" s="169"/>
      <c r="J1138" s="169"/>
      <c r="K1138" s="169"/>
      <c r="L1138" s="169"/>
      <c r="M1138" s="169"/>
      <c r="N1138" s="169"/>
      <c r="O1138" s="25"/>
      <c r="P1138" s="169"/>
      <c r="Q1138" s="169"/>
      <c r="R1138" s="169"/>
      <c r="S1138" s="25"/>
      <c r="T1138" s="25"/>
      <c r="U1138" s="25"/>
      <c r="V1138" s="25"/>
      <c r="W1138" s="25"/>
      <c r="X1138" s="25"/>
      <c r="Y1138" s="25"/>
      <c r="Z1138" s="25"/>
    </row>
    <row r="1139" spans="1:26" ht="15.75" customHeight="1">
      <c r="A1139" s="172"/>
      <c r="B1139" s="169"/>
      <c r="C1139" s="169"/>
      <c r="D1139" s="172"/>
      <c r="E1139" s="169"/>
      <c r="F1139" s="169"/>
      <c r="G1139" s="169"/>
      <c r="H1139" s="169"/>
      <c r="I1139" s="169"/>
      <c r="J1139" s="169"/>
      <c r="K1139" s="169"/>
      <c r="L1139" s="169"/>
      <c r="M1139" s="169"/>
      <c r="N1139" s="169"/>
      <c r="O1139" s="25"/>
      <c r="P1139" s="169"/>
      <c r="Q1139" s="169"/>
      <c r="R1139" s="169"/>
      <c r="S1139" s="25"/>
      <c r="T1139" s="25"/>
      <c r="U1139" s="25"/>
      <c r="V1139" s="25"/>
      <c r="W1139" s="25"/>
      <c r="X1139" s="25"/>
      <c r="Y1139" s="25"/>
      <c r="Z1139" s="25"/>
    </row>
    <row r="1140" spans="1:26" ht="15.75" customHeight="1">
      <c r="A1140" s="172"/>
      <c r="B1140" s="169"/>
      <c r="C1140" s="169"/>
      <c r="D1140" s="172"/>
      <c r="E1140" s="169"/>
      <c r="F1140" s="169"/>
      <c r="G1140" s="169"/>
      <c r="H1140" s="169"/>
      <c r="I1140" s="169"/>
      <c r="J1140" s="169"/>
      <c r="K1140" s="169"/>
      <c r="L1140" s="169"/>
      <c r="M1140" s="169"/>
      <c r="N1140" s="169"/>
      <c r="O1140" s="25"/>
      <c r="P1140" s="169"/>
      <c r="Q1140" s="169"/>
      <c r="R1140" s="169"/>
      <c r="S1140" s="25"/>
      <c r="T1140" s="25"/>
      <c r="U1140" s="25"/>
      <c r="V1140" s="25"/>
      <c r="W1140" s="25"/>
      <c r="X1140" s="25"/>
      <c r="Y1140" s="25"/>
      <c r="Z1140" s="25"/>
    </row>
    <row r="1141" spans="1:26" ht="15.75" customHeight="1">
      <c r="A1141" s="172"/>
      <c r="B1141" s="169"/>
      <c r="C1141" s="169"/>
      <c r="D1141" s="172"/>
      <c r="E1141" s="169"/>
      <c r="F1141" s="169"/>
      <c r="G1141" s="169"/>
      <c r="H1141" s="169"/>
      <c r="I1141" s="169"/>
      <c r="J1141" s="169"/>
      <c r="K1141" s="169"/>
      <c r="L1141" s="169"/>
      <c r="M1141" s="169"/>
      <c r="N1141" s="169"/>
      <c r="O1141" s="25"/>
      <c r="P1141" s="169"/>
      <c r="Q1141" s="169"/>
      <c r="R1141" s="169"/>
      <c r="S1141" s="25"/>
      <c r="T1141" s="25"/>
      <c r="U1141" s="25"/>
      <c r="V1141" s="25"/>
      <c r="W1141" s="25"/>
      <c r="X1141" s="25"/>
      <c r="Y1141" s="25"/>
      <c r="Z1141" s="25"/>
    </row>
    <row r="1142" spans="1:26" ht="15.75" customHeight="1">
      <c r="A1142" s="172"/>
      <c r="B1142" s="169"/>
      <c r="C1142" s="169"/>
      <c r="D1142" s="172"/>
      <c r="E1142" s="169"/>
      <c r="F1142" s="169"/>
      <c r="G1142" s="169"/>
      <c r="H1142" s="169"/>
      <c r="I1142" s="169"/>
      <c r="J1142" s="169"/>
      <c r="K1142" s="169"/>
      <c r="L1142" s="169"/>
      <c r="M1142" s="169"/>
      <c r="N1142" s="169"/>
      <c r="O1142" s="25"/>
      <c r="P1142" s="169"/>
      <c r="Q1142" s="169"/>
      <c r="R1142" s="169"/>
      <c r="S1142" s="25"/>
      <c r="T1142" s="25"/>
      <c r="U1142" s="25"/>
      <c r="V1142" s="25"/>
      <c r="W1142" s="25"/>
      <c r="X1142" s="25"/>
      <c r="Y1142" s="25"/>
      <c r="Z1142" s="25"/>
    </row>
    <row r="1143" spans="1:26" ht="15.75" customHeight="1">
      <c r="A1143" s="172"/>
      <c r="B1143" s="169"/>
      <c r="C1143" s="169"/>
      <c r="D1143" s="172"/>
      <c r="E1143" s="169"/>
      <c r="F1143" s="169"/>
      <c r="G1143" s="169"/>
      <c r="H1143" s="169"/>
      <c r="I1143" s="169"/>
      <c r="J1143" s="169"/>
      <c r="K1143" s="169"/>
      <c r="L1143" s="169"/>
      <c r="M1143" s="169"/>
      <c r="N1143" s="169"/>
      <c r="O1143" s="25"/>
      <c r="P1143" s="169"/>
      <c r="Q1143" s="169"/>
      <c r="R1143" s="169"/>
      <c r="S1143" s="25"/>
      <c r="T1143" s="25"/>
      <c r="U1143" s="25"/>
      <c r="V1143" s="25"/>
      <c r="W1143" s="25"/>
      <c r="X1143" s="25"/>
      <c r="Y1143" s="25"/>
      <c r="Z1143" s="25"/>
    </row>
    <row r="1144" spans="1:26" ht="15.75" customHeight="1">
      <c r="A1144" s="172"/>
      <c r="B1144" s="169"/>
      <c r="C1144" s="169"/>
      <c r="D1144" s="172"/>
      <c r="E1144" s="169"/>
      <c r="F1144" s="169"/>
      <c r="G1144" s="169"/>
      <c r="H1144" s="169"/>
      <c r="I1144" s="169"/>
      <c r="J1144" s="169"/>
      <c r="K1144" s="169"/>
      <c r="L1144" s="169"/>
      <c r="M1144" s="169"/>
      <c r="N1144" s="169"/>
      <c r="O1144" s="25"/>
      <c r="P1144" s="169"/>
      <c r="Q1144" s="169"/>
      <c r="R1144" s="169"/>
      <c r="S1144" s="25"/>
      <c r="T1144" s="25"/>
      <c r="U1144" s="25"/>
      <c r="V1144" s="25"/>
      <c r="W1144" s="25"/>
      <c r="X1144" s="25"/>
      <c r="Y1144" s="25"/>
      <c r="Z1144" s="25"/>
    </row>
    <row r="1145" spans="1:26" ht="15.75" customHeight="1">
      <c r="A1145" s="172"/>
      <c r="B1145" s="169"/>
      <c r="C1145" s="169"/>
      <c r="D1145" s="172"/>
      <c r="E1145" s="169"/>
      <c r="F1145" s="169"/>
      <c r="G1145" s="169"/>
      <c r="H1145" s="169"/>
      <c r="I1145" s="169"/>
      <c r="J1145" s="169"/>
      <c r="K1145" s="169"/>
      <c r="L1145" s="169"/>
      <c r="M1145" s="169"/>
      <c r="N1145" s="169"/>
      <c r="O1145" s="25"/>
      <c r="P1145" s="169"/>
      <c r="Q1145" s="169"/>
      <c r="R1145" s="169"/>
      <c r="S1145" s="25"/>
      <c r="T1145" s="25"/>
      <c r="U1145" s="25"/>
      <c r="V1145" s="25"/>
      <c r="W1145" s="25"/>
      <c r="X1145" s="25"/>
      <c r="Y1145" s="25"/>
      <c r="Z1145" s="25"/>
    </row>
    <row r="1146" spans="1:26" ht="15.75" customHeight="1">
      <c r="A1146" s="172"/>
      <c r="B1146" s="169"/>
      <c r="C1146" s="169"/>
      <c r="D1146" s="172"/>
      <c r="E1146" s="169"/>
      <c r="F1146" s="169"/>
      <c r="G1146" s="169"/>
      <c r="H1146" s="169"/>
      <c r="I1146" s="169"/>
      <c r="J1146" s="169"/>
      <c r="K1146" s="169"/>
      <c r="L1146" s="169"/>
      <c r="M1146" s="169"/>
      <c r="N1146" s="169"/>
      <c r="O1146" s="25"/>
      <c r="P1146" s="169"/>
      <c r="Q1146" s="169"/>
      <c r="R1146" s="169"/>
      <c r="S1146" s="25"/>
      <c r="T1146" s="25"/>
      <c r="U1146" s="25"/>
      <c r="V1146" s="25"/>
      <c r="W1146" s="25"/>
      <c r="X1146" s="25"/>
      <c r="Y1146" s="25"/>
      <c r="Z1146" s="25"/>
    </row>
    <row r="1147" spans="1:26" ht="15.75" customHeight="1">
      <c r="A1147" s="172"/>
      <c r="B1147" s="169"/>
      <c r="C1147" s="169"/>
      <c r="D1147" s="172"/>
      <c r="E1147" s="169"/>
      <c r="F1147" s="169"/>
      <c r="G1147" s="169"/>
      <c r="H1147" s="169"/>
      <c r="I1147" s="169"/>
      <c r="J1147" s="169"/>
      <c r="K1147" s="169"/>
      <c r="L1147" s="169"/>
      <c r="M1147" s="169"/>
      <c r="N1147" s="169"/>
      <c r="O1147" s="25"/>
      <c r="P1147" s="169"/>
      <c r="Q1147" s="169"/>
      <c r="R1147" s="169"/>
      <c r="S1147" s="25"/>
      <c r="T1147" s="25"/>
      <c r="U1147" s="25"/>
      <c r="V1147" s="25"/>
      <c r="W1147" s="25"/>
      <c r="X1147" s="25"/>
      <c r="Y1147" s="25"/>
      <c r="Z1147" s="25"/>
    </row>
    <row r="1148" spans="1:26" ht="15.75" customHeight="1">
      <c r="A1148" s="172"/>
      <c r="B1148" s="169"/>
      <c r="C1148" s="169"/>
      <c r="D1148" s="172"/>
      <c r="E1148" s="169"/>
      <c r="F1148" s="169"/>
      <c r="G1148" s="169"/>
      <c r="H1148" s="169"/>
      <c r="I1148" s="169"/>
      <c r="J1148" s="169"/>
      <c r="K1148" s="169"/>
      <c r="L1148" s="169"/>
      <c r="M1148" s="169"/>
      <c r="N1148" s="169"/>
      <c r="O1148" s="25"/>
      <c r="P1148" s="169"/>
      <c r="Q1148" s="169"/>
      <c r="R1148" s="169"/>
      <c r="S1148" s="25"/>
      <c r="T1148" s="25"/>
      <c r="U1148" s="25"/>
      <c r="V1148" s="25"/>
      <c r="W1148" s="25"/>
      <c r="X1148" s="25"/>
      <c r="Y1148" s="25"/>
      <c r="Z1148" s="25"/>
    </row>
    <row r="1149" spans="1:26" ht="15.75" customHeight="1">
      <c r="A1149" s="172"/>
      <c r="B1149" s="169"/>
      <c r="C1149" s="169"/>
      <c r="D1149" s="172"/>
      <c r="E1149" s="169"/>
      <c r="F1149" s="169"/>
      <c r="G1149" s="169"/>
      <c r="H1149" s="169"/>
      <c r="I1149" s="169"/>
      <c r="J1149" s="169"/>
      <c r="K1149" s="169"/>
      <c r="L1149" s="169"/>
      <c r="M1149" s="169"/>
      <c r="N1149" s="169"/>
      <c r="O1149" s="25"/>
      <c r="P1149" s="169"/>
      <c r="Q1149" s="169"/>
      <c r="R1149" s="169"/>
      <c r="S1149" s="25"/>
      <c r="T1149" s="25"/>
      <c r="U1149" s="25"/>
      <c r="V1149" s="25"/>
      <c r="W1149" s="25"/>
      <c r="X1149" s="25"/>
      <c r="Y1149" s="25"/>
      <c r="Z1149" s="25"/>
    </row>
    <row r="1150" spans="1:26" ht="15.75" customHeight="1">
      <c r="A1150" s="172"/>
      <c r="B1150" s="169"/>
      <c r="C1150" s="169"/>
      <c r="D1150" s="172"/>
      <c r="E1150" s="169"/>
      <c r="F1150" s="169"/>
      <c r="G1150" s="169"/>
      <c r="H1150" s="169"/>
      <c r="I1150" s="169"/>
      <c r="J1150" s="169"/>
      <c r="K1150" s="169"/>
      <c r="L1150" s="169"/>
      <c r="M1150" s="169"/>
      <c r="N1150" s="169"/>
      <c r="O1150" s="25"/>
      <c r="P1150" s="169"/>
      <c r="Q1150" s="169"/>
      <c r="R1150" s="169"/>
      <c r="S1150" s="25"/>
      <c r="T1150" s="25"/>
      <c r="U1150" s="25"/>
      <c r="V1150" s="25"/>
      <c r="W1150" s="25"/>
      <c r="X1150" s="25"/>
      <c r="Y1150" s="25"/>
      <c r="Z1150" s="25"/>
    </row>
    <row r="1151" spans="1:26" ht="15.75" customHeight="1">
      <c r="A1151" s="172"/>
      <c r="B1151" s="169"/>
      <c r="C1151" s="169"/>
      <c r="D1151" s="172"/>
      <c r="E1151" s="169"/>
      <c r="F1151" s="169"/>
      <c r="G1151" s="169"/>
      <c r="H1151" s="169"/>
      <c r="I1151" s="169"/>
      <c r="J1151" s="169"/>
      <c r="K1151" s="169"/>
      <c r="L1151" s="169"/>
      <c r="M1151" s="169"/>
      <c r="N1151" s="169"/>
      <c r="O1151" s="25"/>
      <c r="P1151" s="169"/>
      <c r="Q1151" s="169"/>
      <c r="R1151" s="169"/>
      <c r="S1151" s="25"/>
      <c r="T1151" s="25"/>
      <c r="U1151" s="25"/>
      <c r="V1151" s="25"/>
      <c r="W1151" s="25"/>
      <c r="X1151" s="25"/>
      <c r="Y1151" s="25"/>
      <c r="Z1151" s="25"/>
    </row>
    <row r="1152" spans="1:26" ht="15.75" customHeight="1">
      <c r="A1152" s="172"/>
      <c r="B1152" s="169"/>
      <c r="C1152" s="169"/>
      <c r="D1152" s="172"/>
      <c r="E1152" s="169"/>
      <c r="F1152" s="169"/>
      <c r="G1152" s="169"/>
      <c r="H1152" s="169"/>
      <c r="I1152" s="169"/>
      <c r="J1152" s="169"/>
      <c r="K1152" s="169"/>
      <c r="L1152" s="169"/>
      <c r="M1152" s="169"/>
      <c r="N1152" s="169"/>
      <c r="O1152" s="25"/>
      <c r="P1152" s="169"/>
      <c r="Q1152" s="169"/>
      <c r="R1152" s="169"/>
      <c r="S1152" s="25"/>
      <c r="T1152" s="25"/>
      <c r="U1152" s="25"/>
      <c r="V1152" s="25"/>
      <c r="W1152" s="25"/>
      <c r="X1152" s="25"/>
      <c r="Y1152" s="25"/>
      <c r="Z1152" s="25"/>
    </row>
    <row r="1153" spans="1:26" ht="15.75" customHeight="1">
      <c r="A1153" s="172"/>
      <c r="B1153" s="169"/>
      <c r="C1153" s="169"/>
      <c r="D1153" s="172"/>
      <c r="E1153" s="169"/>
      <c r="F1153" s="169"/>
      <c r="G1153" s="169"/>
      <c r="H1153" s="169"/>
      <c r="I1153" s="169"/>
      <c r="J1153" s="169"/>
      <c r="K1153" s="169"/>
      <c r="L1153" s="169"/>
      <c r="M1153" s="169"/>
      <c r="N1153" s="169"/>
      <c r="O1153" s="25"/>
      <c r="P1153" s="169"/>
      <c r="Q1153" s="169"/>
      <c r="R1153" s="169"/>
      <c r="S1153" s="25"/>
      <c r="T1153" s="25"/>
      <c r="U1153" s="25"/>
      <c r="V1153" s="25"/>
      <c r="W1153" s="25"/>
      <c r="X1153" s="25"/>
      <c r="Y1153" s="25"/>
      <c r="Z1153" s="25"/>
    </row>
    <row r="1154" spans="1:26" ht="15.75" customHeight="1">
      <c r="A1154" s="172"/>
      <c r="B1154" s="169"/>
      <c r="C1154" s="169"/>
      <c r="D1154" s="172"/>
      <c r="E1154" s="169"/>
      <c r="F1154" s="169"/>
      <c r="G1154" s="169"/>
      <c r="H1154" s="169"/>
      <c r="I1154" s="169"/>
      <c r="J1154" s="169"/>
      <c r="K1154" s="169"/>
      <c r="L1154" s="169"/>
      <c r="M1154" s="169"/>
      <c r="N1154" s="169"/>
      <c r="O1154" s="25"/>
      <c r="P1154" s="169"/>
      <c r="Q1154" s="169"/>
      <c r="R1154" s="169"/>
      <c r="S1154" s="25"/>
      <c r="T1154" s="25"/>
      <c r="U1154" s="25"/>
      <c r="V1154" s="25"/>
      <c r="W1154" s="25"/>
      <c r="X1154" s="25"/>
      <c r="Y1154" s="25"/>
      <c r="Z1154" s="25"/>
    </row>
    <row r="1155" spans="1:26" ht="15.75" customHeight="1">
      <c r="A1155" s="172"/>
      <c r="B1155" s="169"/>
      <c r="C1155" s="169"/>
      <c r="D1155" s="172"/>
      <c r="E1155" s="169"/>
      <c r="F1155" s="169"/>
      <c r="G1155" s="169"/>
      <c r="H1155" s="169"/>
      <c r="I1155" s="169"/>
      <c r="J1155" s="169"/>
      <c r="K1155" s="169"/>
      <c r="L1155" s="169"/>
      <c r="M1155" s="169"/>
      <c r="N1155" s="169"/>
      <c r="O1155" s="25"/>
      <c r="P1155" s="169"/>
      <c r="Q1155" s="169"/>
      <c r="R1155" s="169"/>
      <c r="S1155" s="25"/>
      <c r="T1155" s="25"/>
      <c r="U1155" s="25"/>
      <c r="V1155" s="25"/>
      <c r="W1155" s="25"/>
      <c r="X1155" s="25"/>
      <c r="Y1155" s="25"/>
      <c r="Z1155" s="25"/>
    </row>
    <row r="1156" spans="1:26" ht="15.75" customHeight="1">
      <c r="A1156" s="172"/>
      <c r="B1156" s="169"/>
      <c r="C1156" s="169"/>
      <c r="D1156" s="172"/>
      <c r="E1156" s="169"/>
      <c r="F1156" s="169"/>
      <c r="G1156" s="169"/>
      <c r="H1156" s="169"/>
      <c r="I1156" s="169"/>
      <c r="J1156" s="169"/>
      <c r="K1156" s="169"/>
      <c r="L1156" s="169"/>
      <c r="M1156" s="169"/>
      <c r="N1156" s="169"/>
      <c r="O1156" s="25"/>
      <c r="P1156" s="169"/>
      <c r="Q1156" s="169"/>
      <c r="R1156" s="169"/>
      <c r="S1156" s="25"/>
      <c r="T1156" s="25"/>
      <c r="U1156" s="25"/>
      <c r="V1156" s="25"/>
      <c r="W1156" s="25"/>
      <c r="X1156" s="25"/>
      <c r="Y1156" s="25"/>
      <c r="Z1156" s="25"/>
    </row>
    <row r="1157" spans="1:26" ht="15.75" customHeight="1">
      <c r="A1157" s="172"/>
      <c r="B1157" s="169"/>
      <c r="C1157" s="169"/>
      <c r="D1157" s="172"/>
      <c r="E1157" s="169"/>
      <c r="F1157" s="169"/>
      <c r="G1157" s="169"/>
      <c r="H1157" s="169"/>
      <c r="I1157" s="169"/>
      <c r="J1157" s="169"/>
      <c r="K1157" s="169"/>
      <c r="L1157" s="169"/>
      <c r="M1157" s="169"/>
      <c r="N1157" s="169"/>
      <c r="O1157" s="25"/>
      <c r="P1157" s="169"/>
      <c r="Q1157" s="169"/>
      <c r="R1157" s="169"/>
      <c r="S1157" s="25"/>
      <c r="T1157" s="25"/>
      <c r="U1157" s="25"/>
      <c r="V1157" s="25"/>
      <c r="W1157" s="25"/>
      <c r="X1157" s="25"/>
      <c r="Y1157" s="25"/>
      <c r="Z1157" s="25"/>
    </row>
    <row r="1158" spans="1:26" ht="15.75" customHeight="1">
      <c r="A1158" s="172"/>
      <c r="B1158" s="169"/>
      <c r="C1158" s="169"/>
      <c r="D1158" s="172"/>
      <c r="E1158" s="169"/>
      <c r="F1158" s="169"/>
      <c r="G1158" s="169"/>
      <c r="H1158" s="169"/>
      <c r="I1158" s="169"/>
      <c r="J1158" s="169"/>
      <c r="K1158" s="169"/>
      <c r="L1158" s="169"/>
      <c r="M1158" s="169"/>
      <c r="N1158" s="169"/>
      <c r="O1158" s="25"/>
      <c r="P1158" s="169"/>
      <c r="Q1158" s="169"/>
      <c r="R1158" s="169"/>
      <c r="S1158" s="25"/>
      <c r="T1158" s="25"/>
      <c r="U1158" s="25"/>
      <c r="V1158" s="25"/>
      <c r="W1158" s="25"/>
      <c r="X1158" s="25"/>
      <c r="Y1158" s="25"/>
      <c r="Z1158" s="25"/>
    </row>
    <row r="1159" spans="1:26" ht="15.75" customHeight="1">
      <c r="A1159" s="172"/>
      <c r="B1159" s="169"/>
      <c r="C1159" s="169"/>
      <c r="D1159" s="172"/>
      <c r="E1159" s="169"/>
      <c r="F1159" s="169"/>
      <c r="G1159" s="169"/>
      <c r="H1159" s="169"/>
      <c r="I1159" s="169"/>
      <c r="J1159" s="169"/>
      <c r="K1159" s="169"/>
      <c r="L1159" s="169"/>
      <c r="M1159" s="169"/>
      <c r="N1159" s="169"/>
      <c r="O1159" s="25"/>
      <c r="P1159" s="169"/>
      <c r="Q1159" s="169"/>
      <c r="R1159" s="169"/>
      <c r="S1159" s="25"/>
      <c r="T1159" s="25"/>
      <c r="U1159" s="25"/>
      <c r="V1159" s="25"/>
      <c r="W1159" s="25"/>
      <c r="X1159" s="25"/>
      <c r="Y1159" s="25"/>
      <c r="Z1159" s="25"/>
    </row>
    <row r="1160" spans="1:26" ht="15.75" customHeight="1">
      <c r="A1160" s="172"/>
      <c r="B1160" s="169"/>
      <c r="C1160" s="169"/>
      <c r="D1160" s="172"/>
      <c r="E1160" s="169"/>
      <c r="F1160" s="169"/>
      <c r="G1160" s="169"/>
      <c r="H1160" s="169"/>
      <c r="I1160" s="169"/>
      <c r="J1160" s="169"/>
      <c r="K1160" s="169"/>
      <c r="L1160" s="169"/>
      <c r="M1160" s="169"/>
      <c r="N1160" s="169"/>
      <c r="O1160" s="25"/>
      <c r="P1160" s="169"/>
      <c r="Q1160" s="169"/>
      <c r="R1160" s="169"/>
      <c r="S1160" s="25"/>
      <c r="T1160" s="25"/>
      <c r="U1160" s="25"/>
      <c r="V1160" s="25"/>
      <c r="W1160" s="25"/>
      <c r="X1160" s="25"/>
      <c r="Y1160" s="25"/>
      <c r="Z1160" s="25"/>
    </row>
    <row r="1161" spans="1:26" ht="15.75" customHeight="1">
      <c r="A1161" s="172"/>
      <c r="B1161" s="169"/>
      <c r="C1161" s="169"/>
      <c r="D1161" s="172"/>
      <c r="E1161" s="169"/>
      <c r="F1161" s="169"/>
      <c r="G1161" s="169"/>
      <c r="H1161" s="169"/>
      <c r="I1161" s="169"/>
      <c r="J1161" s="169"/>
      <c r="K1161" s="169"/>
      <c r="L1161" s="169"/>
      <c r="M1161" s="169"/>
      <c r="N1161" s="169"/>
      <c r="O1161" s="25"/>
      <c r="P1161" s="169"/>
      <c r="Q1161" s="169"/>
      <c r="R1161" s="169"/>
      <c r="S1161" s="25"/>
      <c r="T1161" s="25"/>
      <c r="U1161" s="25"/>
      <c r="V1161" s="25"/>
      <c r="W1161" s="25"/>
      <c r="X1161" s="25"/>
      <c r="Y1161" s="25"/>
      <c r="Z1161" s="25"/>
    </row>
    <row r="1162" spans="1:26" ht="15.75" customHeight="1">
      <c r="A1162" s="172"/>
      <c r="B1162" s="169"/>
      <c r="C1162" s="169"/>
      <c r="D1162" s="172"/>
      <c r="E1162" s="169"/>
      <c r="F1162" s="169"/>
      <c r="G1162" s="169"/>
      <c r="H1162" s="169"/>
      <c r="I1162" s="169"/>
      <c r="J1162" s="169"/>
      <c r="K1162" s="169"/>
      <c r="L1162" s="169"/>
      <c r="M1162" s="169"/>
      <c r="N1162" s="169"/>
      <c r="O1162" s="25"/>
      <c r="P1162" s="169"/>
      <c r="Q1162" s="169"/>
      <c r="R1162" s="169"/>
      <c r="S1162" s="25"/>
      <c r="T1162" s="25"/>
      <c r="U1162" s="25"/>
      <c r="V1162" s="25"/>
      <c r="W1162" s="25"/>
      <c r="X1162" s="25"/>
      <c r="Y1162" s="25"/>
      <c r="Z1162" s="25"/>
    </row>
    <row r="1163" spans="1:26" ht="15.75" customHeight="1">
      <c r="A1163" s="172"/>
      <c r="B1163" s="169"/>
      <c r="C1163" s="169"/>
      <c r="D1163" s="172"/>
      <c r="E1163" s="169"/>
      <c r="F1163" s="169"/>
      <c r="G1163" s="169"/>
      <c r="H1163" s="169"/>
      <c r="I1163" s="169"/>
      <c r="J1163" s="169"/>
      <c r="K1163" s="169"/>
      <c r="L1163" s="169"/>
      <c r="M1163" s="169"/>
      <c r="N1163" s="169"/>
      <c r="O1163" s="25"/>
      <c r="P1163" s="169"/>
      <c r="Q1163" s="169"/>
      <c r="R1163" s="169"/>
      <c r="S1163" s="25"/>
      <c r="T1163" s="25"/>
      <c r="U1163" s="25"/>
      <c r="V1163" s="25"/>
      <c r="W1163" s="25"/>
      <c r="X1163" s="25"/>
      <c r="Y1163" s="25"/>
      <c r="Z1163" s="25"/>
    </row>
    <row r="1164" spans="1:26" ht="15.75" customHeight="1">
      <c r="A1164" s="172"/>
      <c r="B1164" s="169"/>
      <c r="C1164" s="169"/>
      <c r="D1164" s="172"/>
      <c r="E1164" s="169"/>
      <c r="F1164" s="169"/>
      <c r="G1164" s="169"/>
      <c r="H1164" s="169"/>
      <c r="I1164" s="169"/>
      <c r="J1164" s="169"/>
      <c r="K1164" s="169"/>
      <c r="L1164" s="169"/>
      <c r="M1164" s="169"/>
      <c r="N1164" s="169"/>
      <c r="O1164" s="25"/>
      <c r="P1164" s="169"/>
      <c r="Q1164" s="169"/>
      <c r="R1164" s="169"/>
      <c r="S1164" s="25"/>
      <c r="T1164" s="25"/>
      <c r="U1164" s="25"/>
      <c r="V1164" s="25"/>
      <c r="W1164" s="25"/>
      <c r="X1164" s="25"/>
      <c r="Y1164" s="25"/>
      <c r="Z1164" s="25"/>
    </row>
    <row r="1165" spans="1:26" ht="15.75" customHeight="1">
      <c r="A1165" s="172"/>
      <c r="B1165" s="169"/>
      <c r="C1165" s="169"/>
      <c r="D1165" s="172"/>
      <c r="E1165" s="169"/>
      <c r="F1165" s="169"/>
      <c r="G1165" s="169"/>
      <c r="H1165" s="169"/>
      <c r="I1165" s="169"/>
      <c r="J1165" s="169"/>
      <c r="K1165" s="169"/>
      <c r="L1165" s="169"/>
      <c r="M1165" s="169"/>
      <c r="N1165" s="169"/>
      <c r="O1165" s="25"/>
      <c r="P1165" s="169"/>
      <c r="Q1165" s="169"/>
      <c r="R1165" s="169"/>
      <c r="S1165" s="25"/>
      <c r="T1165" s="25"/>
      <c r="U1165" s="25"/>
      <c r="V1165" s="25"/>
      <c r="W1165" s="25"/>
      <c r="X1165" s="25"/>
      <c r="Y1165" s="25"/>
      <c r="Z1165" s="25"/>
    </row>
    <row r="1166" spans="1:26" ht="15.75" customHeight="1">
      <c r="A1166" s="172"/>
      <c r="B1166" s="169"/>
      <c r="C1166" s="169"/>
      <c r="D1166" s="172"/>
      <c r="E1166" s="169"/>
      <c r="F1166" s="169"/>
      <c r="G1166" s="169"/>
      <c r="H1166" s="169"/>
      <c r="I1166" s="169"/>
      <c r="J1166" s="169"/>
      <c r="K1166" s="169"/>
      <c r="L1166" s="169"/>
      <c r="M1166" s="169"/>
      <c r="N1166" s="169"/>
      <c r="O1166" s="25"/>
      <c r="P1166" s="169"/>
      <c r="Q1166" s="169"/>
      <c r="R1166" s="169"/>
      <c r="S1166" s="25"/>
      <c r="T1166" s="25"/>
      <c r="U1166" s="25"/>
      <c r="V1166" s="25"/>
      <c r="W1166" s="25"/>
      <c r="X1166" s="25"/>
      <c r="Y1166" s="25"/>
      <c r="Z1166" s="25"/>
    </row>
    <row r="1167" spans="1:26" ht="15.75" customHeight="1">
      <c r="A1167" s="172"/>
      <c r="B1167" s="169"/>
      <c r="C1167" s="169"/>
      <c r="D1167" s="172"/>
      <c r="E1167" s="169"/>
      <c r="F1167" s="169"/>
      <c r="G1167" s="169"/>
      <c r="H1167" s="169"/>
      <c r="I1167" s="169"/>
      <c r="J1167" s="169"/>
      <c r="K1167" s="169"/>
      <c r="L1167" s="169"/>
      <c r="M1167" s="169"/>
      <c r="N1167" s="169"/>
      <c r="O1167" s="25"/>
      <c r="P1167" s="169"/>
      <c r="Q1167" s="169"/>
      <c r="R1167" s="169"/>
      <c r="S1167" s="25"/>
      <c r="T1167" s="25"/>
      <c r="U1167" s="25"/>
      <c r="V1167" s="25"/>
      <c r="W1167" s="25"/>
      <c r="X1167" s="25"/>
      <c r="Y1167" s="25"/>
      <c r="Z1167" s="25"/>
    </row>
    <row r="1168" spans="1:26" ht="15.75" customHeight="1">
      <c r="A1168" s="172"/>
      <c r="B1168" s="169"/>
      <c r="C1168" s="169"/>
      <c r="D1168" s="172"/>
      <c r="E1168" s="169"/>
      <c r="F1168" s="169"/>
      <c r="G1168" s="169"/>
      <c r="H1168" s="169"/>
      <c r="I1168" s="169"/>
      <c r="J1168" s="169"/>
      <c r="K1168" s="169"/>
      <c r="L1168" s="169"/>
      <c r="M1168" s="169"/>
      <c r="N1168" s="169"/>
      <c r="O1168" s="25"/>
      <c r="P1168" s="169"/>
      <c r="Q1168" s="169"/>
      <c r="R1168" s="169"/>
      <c r="S1168" s="25"/>
      <c r="T1168" s="25"/>
      <c r="U1168" s="25"/>
      <c r="V1168" s="25"/>
      <c r="W1168" s="25"/>
      <c r="X1168" s="25"/>
      <c r="Y1168" s="25"/>
      <c r="Z1168" s="25"/>
    </row>
    <row r="1169" spans="1:26" ht="15.75" customHeight="1">
      <c r="A1169" s="172"/>
      <c r="B1169" s="169"/>
      <c r="C1169" s="169"/>
      <c r="D1169" s="172"/>
      <c r="E1169" s="169"/>
      <c r="F1169" s="169"/>
      <c r="G1169" s="169"/>
      <c r="H1169" s="169"/>
      <c r="I1169" s="169"/>
      <c r="J1169" s="169"/>
      <c r="K1169" s="169"/>
      <c r="L1169" s="169"/>
      <c r="M1169" s="169"/>
      <c r="N1169" s="169"/>
      <c r="O1169" s="25"/>
      <c r="P1169" s="169"/>
      <c r="Q1169" s="169"/>
      <c r="R1169" s="169"/>
      <c r="S1169" s="25"/>
      <c r="T1169" s="25"/>
      <c r="U1169" s="25"/>
      <c r="V1169" s="25"/>
      <c r="W1169" s="25"/>
      <c r="X1169" s="25"/>
      <c r="Y1169" s="25"/>
      <c r="Z1169" s="25"/>
    </row>
    <row r="1170" spans="1:26" ht="15.75" customHeight="1">
      <c r="A1170" s="172"/>
      <c r="B1170" s="169"/>
      <c r="C1170" s="169"/>
      <c r="D1170" s="172"/>
      <c r="E1170" s="169"/>
      <c r="F1170" s="169"/>
      <c r="G1170" s="169"/>
      <c r="H1170" s="169"/>
      <c r="I1170" s="169"/>
      <c r="J1170" s="169"/>
      <c r="K1170" s="169"/>
      <c r="L1170" s="169"/>
      <c r="M1170" s="169"/>
      <c r="N1170" s="169"/>
      <c r="O1170" s="25"/>
      <c r="P1170" s="169"/>
      <c r="Q1170" s="169"/>
      <c r="R1170" s="169"/>
      <c r="S1170" s="25"/>
      <c r="T1170" s="25"/>
      <c r="U1170" s="25"/>
      <c r="V1170" s="25"/>
      <c r="W1170" s="25"/>
      <c r="X1170" s="25"/>
      <c r="Y1170" s="25"/>
      <c r="Z1170" s="25"/>
    </row>
    <row r="1171" spans="1:26" ht="15.75" customHeight="1">
      <c r="A1171" s="172"/>
      <c r="B1171" s="169"/>
      <c r="C1171" s="169"/>
      <c r="D1171" s="172"/>
      <c r="E1171" s="169"/>
      <c r="F1171" s="169"/>
      <c r="G1171" s="169"/>
      <c r="H1171" s="169"/>
      <c r="I1171" s="169"/>
      <c r="J1171" s="169"/>
      <c r="K1171" s="169"/>
      <c r="L1171" s="169"/>
      <c r="M1171" s="169"/>
      <c r="N1171" s="169"/>
      <c r="O1171" s="25"/>
      <c r="P1171" s="169"/>
      <c r="Q1171" s="169"/>
      <c r="R1171" s="169"/>
      <c r="S1171" s="25"/>
      <c r="T1171" s="25"/>
      <c r="U1171" s="25"/>
      <c r="V1171" s="25"/>
      <c r="W1171" s="25"/>
      <c r="X1171" s="25"/>
      <c r="Y1171" s="25"/>
      <c r="Z1171" s="25"/>
    </row>
    <row r="1172" spans="1:26" ht="15.75" customHeight="1">
      <c r="A1172" s="172"/>
      <c r="B1172" s="169"/>
      <c r="C1172" s="169"/>
      <c r="D1172" s="172"/>
      <c r="E1172" s="169"/>
      <c r="F1172" s="169"/>
      <c r="G1172" s="169"/>
      <c r="H1172" s="169"/>
      <c r="I1172" s="169"/>
      <c r="J1172" s="169"/>
      <c r="K1172" s="169"/>
      <c r="L1172" s="169"/>
      <c r="M1172" s="169"/>
      <c r="N1172" s="169"/>
      <c r="O1172" s="25"/>
      <c r="P1172" s="169"/>
      <c r="Q1172" s="169"/>
      <c r="R1172" s="169"/>
      <c r="S1172" s="25"/>
      <c r="T1172" s="25"/>
      <c r="U1172" s="25"/>
      <c r="V1172" s="25"/>
      <c r="W1172" s="25"/>
      <c r="X1172" s="25"/>
      <c r="Y1172" s="25"/>
      <c r="Z1172" s="25"/>
    </row>
    <row r="1173" spans="1:26" ht="15.75" customHeight="1">
      <c r="A1173" s="172"/>
      <c r="B1173" s="169"/>
      <c r="C1173" s="169"/>
      <c r="D1173" s="172"/>
      <c r="E1173" s="169"/>
      <c r="F1173" s="169"/>
      <c r="G1173" s="169"/>
      <c r="H1173" s="169"/>
      <c r="I1173" s="169"/>
      <c r="J1173" s="169"/>
      <c r="K1173" s="169"/>
      <c r="L1173" s="169"/>
      <c r="M1173" s="169"/>
      <c r="N1173" s="169"/>
      <c r="O1173" s="25"/>
      <c r="P1173" s="169"/>
      <c r="Q1173" s="169"/>
      <c r="R1173" s="169"/>
      <c r="S1173" s="25"/>
      <c r="T1173" s="25"/>
      <c r="U1173" s="25"/>
      <c r="V1173" s="25"/>
      <c r="W1173" s="25"/>
      <c r="X1173" s="25"/>
      <c r="Y1173" s="25"/>
      <c r="Z1173" s="25"/>
    </row>
    <row r="1174" spans="1:26" ht="15.75" customHeight="1">
      <c r="A1174" s="172"/>
      <c r="B1174" s="169"/>
      <c r="C1174" s="169"/>
      <c r="D1174" s="172"/>
      <c r="E1174" s="169"/>
      <c r="F1174" s="169"/>
      <c r="G1174" s="169"/>
      <c r="H1174" s="169"/>
      <c r="I1174" s="169"/>
      <c r="J1174" s="169"/>
      <c r="K1174" s="169"/>
      <c r="L1174" s="169"/>
      <c r="M1174" s="169"/>
      <c r="N1174" s="169"/>
      <c r="O1174" s="25"/>
      <c r="P1174" s="169"/>
      <c r="Q1174" s="169"/>
      <c r="R1174" s="169"/>
      <c r="S1174" s="25"/>
      <c r="T1174" s="25"/>
      <c r="U1174" s="25"/>
      <c r="V1174" s="25"/>
      <c r="W1174" s="25"/>
      <c r="X1174" s="25"/>
      <c r="Y1174" s="25"/>
      <c r="Z1174" s="25"/>
    </row>
    <row r="1175" spans="1:26" ht="15.75" customHeight="1">
      <c r="A1175" s="172"/>
      <c r="B1175" s="169"/>
      <c r="C1175" s="169"/>
      <c r="D1175" s="172"/>
      <c r="E1175" s="169"/>
      <c r="F1175" s="169"/>
      <c r="G1175" s="169"/>
      <c r="H1175" s="169"/>
      <c r="I1175" s="169"/>
      <c r="J1175" s="169"/>
      <c r="K1175" s="169"/>
      <c r="L1175" s="169"/>
      <c r="M1175" s="169"/>
      <c r="N1175" s="169"/>
      <c r="O1175" s="25"/>
      <c r="P1175" s="169"/>
      <c r="Q1175" s="169"/>
      <c r="R1175" s="169"/>
      <c r="S1175" s="25"/>
      <c r="T1175" s="25"/>
      <c r="U1175" s="25"/>
      <c r="V1175" s="25"/>
      <c r="W1175" s="25"/>
      <c r="X1175" s="25"/>
      <c r="Y1175" s="25"/>
      <c r="Z1175" s="25"/>
    </row>
    <row r="1176" spans="1:26" ht="15.75" customHeight="1">
      <c r="A1176" s="172"/>
      <c r="B1176" s="169"/>
      <c r="C1176" s="169"/>
      <c r="D1176" s="172"/>
      <c r="E1176" s="169"/>
      <c r="F1176" s="169"/>
      <c r="G1176" s="169"/>
      <c r="H1176" s="169"/>
      <c r="I1176" s="169"/>
      <c r="J1176" s="169"/>
      <c r="K1176" s="169"/>
      <c r="L1176" s="169"/>
      <c r="M1176" s="169"/>
      <c r="N1176" s="169"/>
      <c r="O1176" s="25"/>
      <c r="P1176" s="169"/>
      <c r="Q1176" s="169"/>
      <c r="R1176" s="169"/>
      <c r="S1176" s="25"/>
      <c r="T1176" s="25"/>
      <c r="U1176" s="25"/>
      <c r="V1176" s="25"/>
      <c r="W1176" s="25"/>
      <c r="X1176" s="25"/>
      <c r="Y1176" s="25"/>
      <c r="Z1176" s="25"/>
    </row>
    <row r="1177" spans="1:26" ht="15.75" customHeight="1">
      <c r="A1177" s="172"/>
      <c r="B1177" s="169"/>
      <c r="C1177" s="169"/>
      <c r="D1177" s="172"/>
      <c r="E1177" s="169"/>
      <c r="F1177" s="169"/>
      <c r="G1177" s="169"/>
      <c r="H1177" s="169"/>
      <c r="I1177" s="169"/>
      <c r="J1177" s="169"/>
      <c r="K1177" s="169"/>
      <c r="L1177" s="169"/>
      <c r="M1177" s="169"/>
      <c r="N1177" s="169"/>
      <c r="O1177" s="25"/>
      <c r="P1177" s="169"/>
      <c r="Q1177" s="169"/>
      <c r="R1177" s="169"/>
      <c r="S1177" s="25"/>
      <c r="T1177" s="25"/>
      <c r="U1177" s="25"/>
      <c r="V1177" s="25"/>
      <c r="W1177" s="25"/>
      <c r="X1177" s="25"/>
      <c r="Y1177" s="25"/>
      <c r="Z1177" s="25"/>
    </row>
    <row r="1178" spans="1:26" ht="15.75" customHeight="1">
      <c r="A1178" s="172"/>
      <c r="B1178" s="169"/>
      <c r="C1178" s="169"/>
      <c r="D1178" s="172"/>
      <c r="E1178" s="169"/>
      <c r="F1178" s="169"/>
      <c r="G1178" s="169"/>
      <c r="H1178" s="169"/>
      <c r="I1178" s="169"/>
      <c r="J1178" s="169"/>
      <c r="K1178" s="169"/>
      <c r="L1178" s="169"/>
      <c r="M1178" s="169"/>
      <c r="N1178" s="169"/>
      <c r="O1178" s="25"/>
      <c r="P1178" s="169"/>
      <c r="Q1178" s="169"/>
      <c r="R1178" s="169"/>
      <c r="S1178" s="25"/>
      <c r="T1178" s="25"/>
      <c r="U1178" s="25"/>
      <c r="V1178" s="25"/>
      <c r="W1178" s="25"/>
      <c r="X1178" s="25"/>
      <c r="Y1178" s="25"/>
      <c r="Z1178" s="25"/>
    </row>
    <row r="1179" spans="1:26" ht="15.75" customHeight="1">
      <c r="A1179" s="172"/>
      <c r="B1179" s="169"/>
      <c r="C1179" s="169"/>
      <c r="D1179" s="172"/>
      <c r="E1179" s="169"/>
      <c r="F1179" s="169"/>
      <c r="G1179" s="169"/>
      <c r="H1179" s="169"/>
      <c r="I1179" s="169"/>
      <c r="J1179" s="169"/>
      <c r="K1179" s="169"/>
      <c r="L1179" s="169"/>
      <c r="M1179" s="169"/>
      <c r="N1179" s="169"/>
      <c r="O1179" s="25"/>
      <c r="P1179" s="169"/>
      <c r="Q1179" s="169"/>
      <c r="R1179" s="169"/>
      <c r="S1179" s="25"/>
      <c r="T1179" s="25"/>
      <c r="U1179" s="25"/>
      <c r="V1179" s="25"/>
      <c r="W1179" s="25"/>
      <c r="X1179" s="25"/>
      <c r="Y1179" s="25"/>
      <c r="Z1179" s="25"/>
    </row>
    <row r="1180" spans="1:26" ht="15.75" customHeight="1">
      <c r="A1180" s="172"/>
      <c r="B1180" s="169"/>
      <c r="C1180" s="169"/>
      <c r="D1180" s="172"/>
      <c r="E1180" s="169"/>
      <c r="F1180" s="169"/>
      <c r="G1180" s="169"/>
      <c r="H1180" s="169"/>
      <c r="I1180" s="169"/>
      <c r="J1180" s="169"/>
      <c r="K1180" s="169"/>
      <c r="L1180" s="169"/>
      <c r="M1180" s="169"/>
      <c r="N1180" s="169"/>
      <c r="O1180" s="25"/>
      <c r="P1180" s="169"/>
      <c r="Q1180" s="169"/>
      <c r="R1180" s="169"/>
      <c r="S1180" s="25"/>
      <c r="T1180" s="25"/>
      <c r="U1180" s="25"/>
      <c r="V1180" s="25"/>
      <c r="W1180" s="25"/>
      <c r="X1180" s="25"/>
      <c r="Y1180" s="25"/>
      <c r="Z1180" s="25"/>
    </row>
    <row r="1181" spans="1:26" ht="15.75" customHeight="1">
      <c r="A1181" s="172"/>
      <c r="B1181" s="169"/>
      <c r="C1181" s="169"/>
      <c r="D1181" s="172"/>
      <c r="E1181" s="169"/>
      <c r="F1181" s="169"/>
      <c r="G1181" s="169"/>
      <c r="H1181" s="169"/>
      <c r="I1181" s="169"/>
      <c r="J1181" s="169"/>
      <c r="K1181" s="169"/>
      <c r="L1181" s="169"/>
      <c r="M1181" s="169"/>
      <c r="N1181" s="169"/>
      <c r="O1181" s="25"/>
      <c r="P1181" s="169"/>
      <c r="Q1181" s="169"/>
      <c r="R1181" s="169"/>
      <c r="S1181" s="25"/>
      <c r="T1181" s="25"/>
      <c r="U1181" s="25"/>
      <c r="V1181" s="25"/>
      <c r="W1181" s="25"/>
      <c r="X1181" s="25"/>
      <c r="Y1181" s="25"/>
      <c r="Z1181" s="25"/>
    </row>
    <row r="1182" spans="1:26" ht="15.75" customHeight="1">
      <c r="A1182" s="172"/>
      <c r="B1182" s="169"/>
      <c r="C1182" s="169"/>
      <c r="D1182" s="172"/>
      <c r="E1182" s="169"/>
      <c r="F1182" s="169"/>
      <c r="G1182" s="169"/>
      <c r="H1182" s="169"/>
      <c r="I1182" s="169"/>
      <c r="J1182" s="169"/>
      <c r="K1182" s="169"/>
      <c r="L1182" s="169"/>
      <c r="M1182" s="169"/>
      <c r="N1182" s="169"/>
      <c r="O1182" s="25"/>
      <c r="P1182" s="169"/>
      <c r="Q1182" s="169"/>
      <c r="R1182" s="169"/>
      <c r="S1182" s="25"/>
      <c r="T1182" s="25"/>
      <c r="U1182" s="25"/>
      <c r="V1182" s="25"/>
      <c r="W1182" s="25"/>
      <c r="X1182" s="25"/>
      <c r="Y1182" s="25"/>
      <c r="Z1182" s="25"/>
    </row>
    <row r="1183" spans="1:26" ht="15.75" customHeight="1">
      <c r="A1183" s="172"/>
      <c r="B1183" s="169"/>
      <c r="C1183" s="169"/>
      <c r="D1183" s="172"/>
      <c r="E1183" s="169"/>
      <c r="F1183" s="169"/>
      <c r="G1183" s="169"/>
      <c r="H1183" s="169"/>
      <c r="I1183" s="169"/>
      <c r="J1183" s="169"/>
      <c r="K1183" s="169"/>
      <c r="L1183" s="169"/>
      <c r="M1183" s="169"/>
      <c r="N1183" s="169"/>
      <c r="O1183" s="25"/>
      <c r="P1183" s="169"/>
      <c r="Q1183" s="169"/>
      <c r="R1183" s="169"/>
      <c r="S1183" s="25"/>
      <c r="T1183" s="25"/>
      <c r="U1183" s="25"/>
      <c r="V1183" s="25"/>
      <c r="W1183" s="25"/>
      <c r="X1183" s="25"/>
      <c r="Y1183" s="25"/>
      <c r="Z1183" s="25"/>
    </row>
    <row r="1184" spans="1:26" ht="15.75" customHeight="1">
      <c r="A1184" s="172"/>
      <c r="B1184" s="169"/>
      <c r="C1184" s="169"/>
      <c r="D1184" s="172"/>
      <c r="E1184" s="169"/>
      <c r="F1184" s="169"/>
      <c r="G1184" s="169"/>
      <c r="H1184" s="169"/>
      <c r="I1184" s="169"/>
      <c r="J1184" s="169"/>
      <c r="K1184" s="169"/>
      <c r="L1184" s="169"/>
      <c r="M1184" s="169"/>
      <c r="N1184" s="169"/>
      <c r="O1184" s="25"/>
      <c r="P1184" s="169"/>
      <c r="Q1184" s="169"/>
      <c r="R1184" s="169"/>
      <c r="S1184" s="25"/>
      <c r="T1184" s="25"/>
      <c r="U1184" s="25"/>
      <c r="V1184" s="25"/>
      <c r="W1184" s="25"/>
      <c r="X1184" s="25"/>
      <c r="Y1184" s="25"/>
      <c r="Z1184" s="25"/>
    </row>
    <row r="1185" spans="1:26" ht="15.75" customHeight="1">
      <c r="A1185" s="172"/>
      <c r="B1185" s="169"/>
      <c r="C1185" s="169"/>
      <c r="D1185" s="172"/>
      <c r="E1185" s="169"/>
      <c r="F1185" s="169"/>
      <c r="G1185" s="169"/>
      <c r="H1185" s="169"/>
      <c r="I1185" s="169"/>
      <c r="J1185" s="169"/>
      <c r="K1185" s="169"/>
      <c r="L1185" s="169"/>
      <c r="M1185" s="169"/>
      <c r="N1185" s="169"/>
      <c r="O1185" s="25"/>
      <c r="P1185" s="169"/>
      <c r="Q1185" s="169"/>
      <c r="R1185" s="169"/>
      <c r="S1185" s="25"/>
      <c r="T1185" s="25"/>
      <c r="U1185" s="25"/>
      <c r="V1185" s="25"/>
      <c r="W1185" s="25"/>
      <c r="X1185" s="25"/>
      <c r="Y1185" s="25"/>
      <c r="Z1185" s="25"/>
    </row>
    <row r="1186" spans="1:26" ht="15.75" customHeight="1">
      <c r="A1186" s="172"/>
      <c r="B1186" s="169"/>
      <c r="C1186" s="169"/>
      <c r="D1186" s="172"/>
      <c r="E1186" s="169"/>
      <c r="F1186" s="169"/>
      <c r="G1186" s="169"/>
      <c r="H1186" s="169"/>
      <c r="I1186" s="169"/>
      <c r="J1186" s="169"/>
      <c r="K1186" s="169"/>
      <c r="L1186" s="169"/>
      <c r="M1186" s="169"/>
      <c r="N1186" s="169"/>
      <c r="O1186" s="25"/>
      <c r="P1186" s="169"/>
      <c r="Q1186" s="169"/>
      <c r="R1186" s="169"/>
      <c r="S1186" s="25"/>
      <c r="T1186" s="25"/>
      <c r="U1186" s="25"/>
      <c r="V1186" s="25"/>
      <c r="W1186" s="25"/>
      <c r="X1186" s="25"/>
      <c r="Y1186" s="25"/>
      <c r="Z1186" s="25"/>
    </row>
    <row r="1187" spans="1:26" ht="15.75" customHeight="1">
      <c r="A1187" s="172"/>
      <c r="B1187" s="169"/>
      <c r="C1187" s="169"/>
      <c r="D1187" s="172"/>
      <c r="E1187" s="169"/>
      <c r="F1187" s="169"/>
      <c r="G1187" s="169"/>
      <c r="H1187" s="169"/>
      <c r="I1187" s="169"/>
      <c r="J1187" s="169"/>
      <c r="K1187" s="169"/>
      <c r="L1187" s="169"/>
      <c r="M1187" s="169"/>
      <c r="N1187" s="169"/>
      <c r="O1187" s="25"/>
      <c r="P1187" s="169"/>
      <c r="Q1187" s="169"/>
      <c r="R1187" s="169"/>
      <c r="S1187" s="25"/>
      <c r="T1187" s="25"/>
      <c r="U1187" s="25"/>
      <c r="V1187" s="25"/>
      <c r="W1187" s="25"/>
      <c r="X1187" s="25"/>
      <c r="Y1187" s="25"/>
      <c r="Z1187" s="25"/>
    </row>
    <row r="1188" spans="1:26" ht="15.75" customHeight="1">
      <c r="A1188" s="172"/>
      <c r="B1188" s="169"/>
      <c r="C1188" s="169"/>
      <c r="D1188" s="172"/>
      <c r="E1188" s="169"/>
      <c r="F1188" s="169"/>
      <c r="G1188" s="169"/>
      <c r="H1188" s="169"/>
      <c r="I1188" s="169"/>
      <c r="J1188" s="169"/>
      <c r="K1188" s="169"/>
      <c r="L1188" s="169"/>
      <c r="M1188" s="169"/>
      <c r="N1188" s="169"/>
      <c r="O1188" s="25"/>
      <c r="P1188" s="169"/>
      <c r="Q1188" s="169"/>
      <c r="R1188" s="169"/>
      <c r="S1188" s="25"/>
      <c r="T1188" s="25"/>
      <c r="U1188" s="25"/>
      <c r="V1188" s="25"/>
      <c r="W1188" s="25"/>
      <c r="X1188" s="25"/>
      <c r="Y1188" s="25"/>
      <c r="Z1188" s="25"/>
    </row>
    <row r="1189" spans="1:26" ht="15.75" customHeight="1">
      <c r="A1189" s="172"/>
      <c r="B1189" s="169"/>
      <c r="C1189" s="169"/>
      <c r="D1189" s="172"/>
      <c r="E1189" s="169"/>
      <c r="F1189" s="169"/>
      <c r="G1189" s="169"/>
      <c r="H1189" s="169"/>
      <c r="I1189" s="169"/>
      <c r="J1189" s="169"/>
      <c r="K1189" s="169"/>
      <c r="L1189" s="169"/>
      <c r="M1189" s="169"/>
      <c r="N1189" s="169"/>
      <c r="O1189" s="25"/>
      <c r="P1189" s="169"/>
      <c r="Q1189" s="169"/>
      <c r="R1189" s="169"/>
      <c r="S1189" s="25"/>
      <c r="T1189" s="25"/>
      <c r="U1189" s="25"/>
      <c r="V1189" s="25"/>
      <c r="W1189" s="25"/>
      <c r="X1189" s="25"/>
      <c r="Y1189" s="25"/>
      <c r="Z1189" s="25"/>
    </row>
    <row r="1190" spans="1:26" ht="15.75" customHeight="1">
      <c r="A1190" s="172"/>
      <c r="B1190" s="169"/>
      <c r="C1190" s="169"/>
      <c r="D1190" s="172"/>
      <c r="E1190" s="169"/>
      <c r="F1190" s="169"/>
      <c r="G1190" s="169"/>
      <c r="H1190" s="169"/>
      <c r="I1190" s="169"/>
      <c r="J1190" s="169"/>
      <c r="K1190" s="169"/>
      <c r="L1190" s="169"/>
      <c r="M1190" s="169"/>
      <c r="N1190" s="169"/>
      <c r="O1190" s="25"/>
      <c r="P1190" s="169"/>
      <c r="Q1190" s="169"/>
      <c r="R1190" s="169"/>
      <c r="S1190" s="25"/>
      <c r="T1190" s="25"/>
      <c r="U1190" s="25"/>
      <c r="V1190" s="25"/>
      <c r="W1190" s="25"/>
      <c r="X1190" s="25"/>
      <c r="Y1190" s="25"/>
      <c r="Z1190" s="25"/>
    </row>
    <row r="1191" spans="1:26" ht="15.75" customHeight="1">
      <c r="A1191" s="172"/>
      <c r="B1191" s="169"/>
      <c r="C1191" s="169"/>
      <c r="D1191" s="172"/>
      <c r="E1191" s="169"/>
      <c r="F1191" s="169"/>
      <c r="G1191" s="169"/>
      <c r="H1191" s="169"/>
      <c r="I1191" s="169"/>
      <c r="J1191" s="169"/>
      <c r="K1191" s="169"/>
      <c r="L1191" s="169"/>
      <c r="M1191" s="169"/>
      <c r="N1191" s="169"/>
      <c r="O1191" s="25"/>
      <c r="P1191" s="169"/>
      <c r="Q1191" s="169"/>
      <c r="R1191" s="169"/>
      <c r="S1191" s="25"/>
      <c r="T1191" s="25"/>
      <c r="U1191" s="25"/>
      <c r="V1191" s="25"/>
      <c r="W1191" s="25"/>
      <c r="X1191" s="25"/>
      <c r="Y1191" s="25"/>
      <c r="Z1191" s="25"/>
    </row>
    <row r="1192" spans="1:26" ht="15.75" customHeight="1">
      <c r="A1192" s="172"/>
      <c r="B1192" s="169"/>
      <c r="C1192" s="169"/>
      <c r="D1192" s="172"/>
      <c r="E1192" s="169"/>
      <c r="F1192" s="169"/>
      <c r="G1192" s="169"/>
      <c r="H1192" s="169"/>
      <c r="I1192" s="169"/>
      <c r="J1192" s="169"/>
      <c r="K1192" s="169"/>
      <c r="L1192" s="169"/>
      <c r="M1192" s="169"/>
      <c r="N1192" s="169"/>
      <c r="O1192" s="25"/>
      <c r="P1192" s="169"/>
      <c r="Q1192" s="169"/>
      <c r="R1192" s="169"/>
      <c r="S1192" s="25"/>
      <c r="T1192" s="25"/>
      <c r="U1192" s="25"/>
      <c r="V1192" s="25"/>
      <c r="W1192" s="25"/>
      <c r="X1192" s="25"/>
      <c r="Y1192" s="25"/>
      <c r="Z1192" s="25"/>
    </row>
    <row r="1193" spans="1:26" ht="15.75" customHeight="1">
      <c r="A1193" s="172"/>
      <c r="B1193" s="169"/>
      <c r="C1193" s="169"/>
      <c r="D1193" s="172"/>
      <c r="E1193" s="169"/>
      <c r="F1193" s="169"/>
      <c r="G1193" s="169"/>
      <c r="H1193" s="169"/>
      <c r="I1193" s="169"/>
      <c r="J1193" s="169"/>
      <c r="K1193" s="169"/>
      <c r="L1193" s="169"/>
      <c r="M1193" s="169"/>
      <c r="N1193" s="169"/>
      <c r="O1193" s="25"/>
      <c r="P1193" s="169"/>
      <c r="Q1193" s="169"/>
      <c r="R1193" s="169"/>
      <c r="S1193" s="25"/>
      <c r="T1193" s="25"/>
      <c r="U1193" s="25"/>
      <c r="V1193" s="25"/>
      <c r="W1193" s="25"/>
      <c r="X1193" s="25"/>
      <c r="Y1193" s="25"/>
      <c r="Z1193" s="25"/>
    </row>
    <row r="1194" spans="1:26" ht="15.75" customHeight="1">
      <c r="A1194" s="172"/>
      <c r="B1194" s="169"/>
      <c r="C1194" s="169"/>
      <c r="D1194" s="172"/>
      <c r="E1194" s="169"/>
      <c r="F1194" s="169"/>
      <c r="G1194" s="169"/>
      <c r="H1194" s="169"/>
      <c r="I1194" s="169"/>
      <c r="J1194" s="169"/>
      <c r="K1194" s="169"/>
      <c r="L1194" s="169"/>
      <c r="M1194" s="169"/>
      <c r="N1194" s="169"/>
      <c r="O1194" s="25"/>
      <c r="P1194" s="169"/>
      <c r="Q1194" s="169"/>
      <c r="R1194" s="169"/>
      <c r="S1194" s="25"/>
      <c r="T1194" s="25"/>
      <c r="U1194" s="25"/>
      <c r="V1194" s="25"/>
      <c r="W1194" s="25"/>
      <c r="X1194" s="25"/>
      <c r="Y1194" s="25"/>
      <c r="Z1194" s="25"/>
    </row>
    <row r="1195" spans="1:26" ht="15.75" customHeight="1">
      <c r="A1195" s="172"/>
      <c r="B1195" s="169"/>
      <c r="C1195" s="169"/>
      <c r="D1195" s="172"/>
      <c r="E1195" s="169"/>
      <c r="F1195" s="169"/>
      <c r="G1195" s="169"/>
      <c r="H1195" s="169"/>
      <c r="I1195" s="169"/>
      <c r="J1195" s="169"/>
      <c r="K1195" s="169"/>
      <c r="L1195" s="169"/>
      <c r="M1195" s="169"/>
      <c r="N1195" s="169"/>
      <c r="O1195" s="25"/>
      <c r="P1195" s="169"/>
      <c r="Q1195" s="169"/>
      <c r="R1195" s="169"/>
      <c r="S1195" s="25"/>
      <c r="T1195" s="25"/>
      <c r="U1195" s="25"/>
      <c r="V1195" s="25"/>
      <c r="W1195" s="25"/>
      <c r="X1195" s="25"/>
      <c r="Y1195" s="25"/>
      <c r="Z1195" s="25"/>
    </row>
    <row r="1196" spans="1:26" ht="15.75" customHeight="1">
      <c r="A1196" s="172"/>
      <c r="B1196" s="169"/>
      <c r="C1196" s="169"/>
      <c r="D1196" s="172"/>
      <c r="E1196" s="169"/>
      <c r="F1196" s="169"/>
      <c r="G1196" s="169"/>
      <c r="H1196" s="169"/>
      <c r="I1196" s="169"/>
      <c r="J1196" s="169"/>
      <c r="K1196" s="169"/>
      <c r="L1196" s="169"/>
      <c r="M1196" s="169"/>
      <c r="N1196" s="169"/>
      <c r="O1196" s="25"/>
      <c r="P1196" s="169"/>
      <c r="Q1196" s="169"/>
      <c r="R1196" s="169"/>
      <c r="S1196" s="25"/>
      <c r="T1196" s="25"/>
      <c r="U1196" s="25"/>
      <c r="V1196" s="25"/>
      <c r="W1196" s="25"/>
      <c r="X1196" s="25"/>
      <c r="Y1196" s="25"/>
      <c r="Z1196" s="25"/>
    </row>
    <row r="1197" spans="1:26" ht="15.75" customHeight="1">
      <c r="A1197" s="172"/>
      <c r="B1197" s="169"/>
      <c r="C1197" s="169"/>
      <c r="D1197" s="172"/>
      <c r="E1197" s="169"/>
      <c r="F1197" s="169"/>
      <c r="G1197" s="169"/>
      <c r="H1197" s="169"/>
      <c r="I1197" s="169"/>
      <c r="J1197" s="169"/>
      <c r="K1197" s="169"/>
      <c r="L1197" s="169"/>
      <c r="M1197" s="169"/>
      <c r="N1197" s="169"/>
      <c r="O1197" s="25"/>
      <c r="P1197" s="169"/>
      <c r="Q1197" s="169"/>
      <c r="R1197" s="169"/>
      <c r="S1197" s="25"/>
      <c r="T1197" s="25"/>
      <c r="U1197" s="25"/>
      <c r="V1197" s="25"/>
      <c r="W1197" s="25"/>
      <c r="X1197" s="25"/>
      <c r="Y1197" s="25"/>
      <c r="Z1197" s="25"/>
    </row>
    <row r="1198" spans="1:26" ht="15.75" customHeight="1">
      <c r="A1198" s="172"/>
      <c r="B1198" s="169"/>
      <c r="C1198" s="169"/>
      <c r="D1198" s="172"/>
      <c r="E1198" s="169"/>
      <c r="F1198" s="169"/>
      <c r="G1198" s="169"/>
      <c r="H1198" s="169"/>
      <c r="I1198" s="169"/>
      <c r="J1198" s="169"/>
      <c r="K1198" s="169"/>
      <c r="L1198" s="169"/>
      <c r="M1198" s="169"/>
      <c r="N1198" s="169"/>
      <c r="O1198" s="25"/>
      <c r="P1198" s="169"/>
      <c r="Q1198" s="169"/>
      <c r="R1198" s="169"/>
      <c r="S1198" s="25"/>
      <c r="T1198" s="25"/>
      <c r="U1198" s="25"/>
      <c r="V1198" s="25"/>
      <c r="W1198" s="25"/>
      <c r="X1198" s="25"/>
      <c r="Y1198" s="25"/>
      <c r="Z1198" s="25"/>
    </row>
    <row r="1199" spans="1:26" ht="15.75" customHeight="1">
      <c r="A1199" s="172"/>
      <c r="B1199" s="169"/>
      <c r="C1199" s="169"/>
      <c r="D1199" s="172"/>
      <c r="E1199" s="169"/>
      <c r="F1199" s="169"/>
      <c r="G1199" s="169"/>
      <c r="H1199" s="169"/>
      <c r="I1199" s="169"/>
      <c r="J1199" s="169"/>
      <c r="K1199" s="169"/>
      <c r="L1199" s="169"/>
      <c r="M1199" s="169"/>
      <c r="N1199" s="169"/>
      <c r="O1199" s="25"/>
      <c r="P1199" s="169"/>
      <c r="Q1199" s="169"/>
      <c r="R1199" s="169"/>
      <c r="S1199" s="25"/>
      <c r="T1199" s="25"/>
      <c r="U1199" s="25"/>
      <c r="V1199" s="25"/>
      <c r="W1199" s="25"/>
      <c r="X1199" s="25"/>
      <c r="Y1199" s="25"/>
      <c r="Z1199" s="25"/>
    </row>
    <row r="1200" spans="1:26" ht="15.75" customHeight="1">
      <c r="A1200" s="172"/>
      <c r="B1200" s="169"/>
      <c r="C1200" s="169"/>
      <c r="D1200" s="172"/>
      <c r="E1200" s="169"/>
      <c r="F1200" s="169"/>
      <c r="G1200" s="169"/>
      <c r="H1200" s="169"/>
      <c r="I1200" s="169"/>
      <c r="J1200" s="169"/>
      <c r="K1200" s="169"/>
      <c r="L1200" s="169"/>
      <c r="M1200" s="169"/>
      <c r="N1200" s="169"/>
      <c r="O1200" s="25"/>
      <c r="P1200" s="169"/>
      <c r="Q1200" s="169"/>
      <c r="R1200" s="169"/>
      <c r="S1200" s="25"/>
      <c r="T1200" s="25"/>
      <c r="U1200" s="25"/>
      <c r="V1200" s="25"/>
      <c r="W1200" s="25"/>
      <c r="X1200" s="25"/>
      <c r="Y1200" s="25"/>
      <c r="Z1200" s="25"/>
    </row>
    <row r="1201" spans="1:26" ht="15.75" customHeight="1">
      <c r="A1201" s="172"/>
      <c r="B1201" s="169"/>
      <c r="C1201" s="169"/>
      <c r="D1201" s="172"/>
      <c r="E1201" s="169"/>
      <c r="F1201" s="169"/>
      <c r="G1201" s="169"/>
      <c r="H1201" s="169"/>
      <c r="I1201" s="169"/>
      <c r="J1201" s="169"/>
      <c r="K1201" s="169"/>
      <c r="L1201" s="169"/>
      <c r="M1201" s="169"/>
      <c r="N1201" s="169"/>
      <c r="O1201" s="25"/>
      <c r="P1201" s="169"/>
      <c r="Q1201" s="169"/>
      <c r="R1201" s="169"/>
      <c r="S1201" s="25"/>
      <c r="T1201" s="25"/>
      <c r="U1201" s="25"/>
      <c r="V1201" s="25"/>
      <c r="W1201" s="25"/>
      <c r="X1201" s="25"/>
      <c r="Y1201" s="25"/>
      <c r="Z1201" s="25"/>
    </row>
    <row r="1202" spans="1:26" ht="15.75" customHeight="1">
      <c r="A1202" s="172"/>
      <c r="B1202" s="169"/>
      <c r="C1202" s="169"/>
      <c r="D1202" s="172"/>
      <c r="E1202" s="169"/>
      <c r="F1202" s="169"/>
      <c r="G1202" s="169"/>
      <c r="H1202" s="169"/>
      <c r="I1202" s="169"/>
      <c r="J1202" s="169"/>
      <c r="K1202" s="169"/>
      <c r="L1202" s="169"/>
      <c r="M1202" s="169"/>
      <c r="N1202" s="169"/>
      <c r="O1202" s="25"/>
      <c r="P1202" s="169"/>
      <c r="Q1202" s="169"/>
      <c r="R1202" s="169"/>
      <c r="S1202" s="25"/>
      <c r="T1202" s="25"/>
      <c r="U1202" s="25"/>
      <c r="V1202" s="25"/>
      <c r="W1202" s="25"/>
      <c r="X1202" s="25"/>
      <c r="Y1202" s="25"/>
      <c r="Z1202" s="25"/>
    </row>
    <row r="1203" spans="1:26" ht="15.75" customHeight="1">
      <c r="A1203" s="172"/>
      <c r="B1203" s="169"/>
      <c r="C1203" s="169"/>
      <c r="D1203" s="172"/>
      <c r="E1203" s="169"/>
      <c r="F1203" s="169"/>
      <c r="G1203" s="169"/>
      <c r="H1203" s="169"/>
      <c r="I1203" s="169"/>
      <c r="J1203" s="169"/>
      <c r="K1203" s="169"/>
      <c r="L1203" s="169"/>
      <c r="M1203" s="169"/>
      <c r="N1203" s="169"/>
      <c r="O1203" s="25"/>
      <c r="P1203" s="169"/>
      <c r="Q1203" s="169"/>
      <c r="R1203" s="169"/>
      <c r="S1203" s="25"/>
      <c r="T1203" s="25"/>
      <c r="U1203" s="25"/>
      <c r="V1203" s="25"/>
      <c r="W1203" s="25"/>
      <c r="X1203" s="25"/>
      <c r="Y1203" s="25"/>
      <c r="Z1203" s="25"/>
    </row>
    <row r="1204" spans="1:26" ht="15.75" customHeight="1">
      <c r="A1204" s="172"/>
      <c r="B1204" s="169"/>
      <c r="C1204" s="169"/>
      <c r="D1204" s="172"/>
      <c r="E1204" s="169"/>
      <c r="F1204" s="169"/>
      <c r="G1204" s="169"/>
      <c r="H1204" s="169"/>
      <c r="I1204" s="169"/>
      <c r="J1204" s="169"/>
      <c r="K1204" s="169"/>
      <c r="L1204" s="169"/>
      <c r="M1204" s="169"/>
      <c r="N1204" s="169"/>
      <c r="O1204" s="25"/>
      <c r="P1204" s="169"/>
      <c r="Q1204" s="169"/>
      <c r="R1204" s="169"/>
      <c r="S1204" s="25"/>
      <c r="T1204" s="25"/>
      <c r="U1204" s="25"/>
      <c r="V1204" s="25"/>
      <c r="W1204" s="25"/>
      <c r="X1204" s="25"/>
      <c r="Y1204" s="25"/>
      <c r="Z1204" s="25"/>
    </row>
    <row r="1205" spans="1:26" ht="15.75" customHeight="1">
      <c r="A1205" s="172"/>
      <c r="B1205" s="169"/>
      <c r="C1205" s="169"/>
      <c r="D1205" s="172"/>
      <c r="E1205" s="169"/>
      <c r="F1205" s="169"/>
      <c r="G1205" s="169"/>
      <c r="H1205" s="169"/>
      <c r="I1205" s="169"/>
      <c r="J1205" s="169"/>
      <c r="K1205" s="169"/>
      <c r="L1205" s="169"/>
      <c r="M1205" s="169"/>
      <c r="N1205" s="169"/>
      <c r="O1205" s="25"/>
      <c r="P1205" s="169"/>
      <c r="Q1205" s="169"/>
      <c r="R1205" s="169"/>
      <c r="S1205" s="25"/>
      <c r="T1205" s="25"/>
      <c r="U1205" s="25"/>
      <c r="V1205" s="25"/>
      <c r="W1205" s="25"/>
      <c r="X1205" s="25"/>
      <c r="Y1205" s="25"/>
      <c r="Z1205" s="25"/>
    </row>
    <row r="1206" spans="1:26" ht="15.75" customHeight="1">
      <c r="A1206" s="172"/>
      <c r="B1206" s="169"/>
      <c r="C1206" s="169"/>
      <c r="D1206" s="172"/>
      <c r="E1206" s="169"/>
      <c r="F1206" s="169"/>
      <c r="G1206" s="169"/>
      <c r="H1206" s="169"/>
      <c r="I1206" s="169"/>
      <c r="J1206" s="169"/>
      <c r="K1206" s="169"/>
      <c r="L1206" s="169"/>
      <c r="M1206" s="169"/>
      <c r="N1206" s="169"/>
      <c r="O1206" s="25"/>
      <c r="P1206" s="169"/>
      <c r="Q1206" s="169"/>
      <c r="R1206" s="169"/>
      <c r="S1206" s="25"/>
      <c r="T1206" s="25"/>
      <c r="U1206" s="25"/>
      <c r="V1206" s="25"/>
      <c r="W1206" s="25"/>
      <c r="X1206" s="25"/>
      <c r="Y1206" s="25"/>
      <c r="Z1206" s="25"/>
    </row>
    <row r="1207" spans="1:26" ht="15.75" customHeight="1">
      <c r="A1207" s="172"/>
      <c r="B1207" s="169"/>
      <c r="C1207" s="169"/>
      <c r="D1207" s="172"/>
      <c r="E1207" s="169"/>
      <c r="F1207" s="169"/>
      <c r="G1207" s="169"/>
      <c r="H1207" s="169"/>
      <c r="I1207" s="169"/>
      <c r="J1207" s="169"/>
      <c r="K1207" s="169"/>
      <c r="L1207" s="169"/>
      <c r="M1207" s="169"/>
      <c r="N1207" s="169"/>
      <c r="O1207" s="25"/>
      <c r="P1207" s="169"/>
      <c r="Q1207" s="169"/>
      <c r="R1207" s="169"/>
      <c r="S1207" s="25"/>
      <c r="T1207" s="25"/>
      <c r="U1207" s="25"/>
      <c r="V1207" s="25"/>
      <c r="W1207" s="25"/>
      <c r="X1207" s="25"/>
      <c r="Y1207" s="25"/>
      <c r="Z1207" s="25"/>
    </row>
    <row r="1208" spans="1:26" ht="15.75" customHeight="1">
      <c r="A1208" s="172"/>
      <c r="B1208" s="169"/>
      <c r="C1208" s="169"/>
      <c r="D1208" s="172"/>
      <c r="E1208" s="169"/>
      <c r="F1208" s="169"/>
      <c r="G1208" s="169"/>
      <c r="H1208" s="169"/>
      <c r="I1208" s="169"/>
      <c r="J1208" s="169"/>
      <c r="K1208" s="169"/>
      <c r="L1208" s="169"/>
      <c r="M1208" s="169"/>
      <c r="N1208" s="169"/>
      <c r="O1208" s="25"/>
      <c r="P1208" s="169"/>
      <c r="Q1208" s="169"/>
      <c r="R1208" s="169"/>
      <c r="S1208" s="25"/>
      <c r="T1208" s="25"/>
      <c r="U1208" s="25"/>
      <c r="V1208" s="25"/>
      <c r="W1208" s="25"/>
      <c r="X1208" s="25"/>
      <c r="Y1208" s="25"/>
      <c r="Z1208" s="25"/>
    </row>
    <row r="1209" spans="1:26" ht="15.75" customHeight="1">
      <c r="A1209" s="172"/>
      <c r="B1209" s="169"/>
      <c r="C1209" s="169"/>
      <c r="D1209" s="172"/>
      <c r="E1209" s="169"/>
      <c r="F1209" s="169"/>
      <c r="G1209" s="169"/>
      <c r="H1209" s="169"/>
      <c r="I1209" s="169"/>
      <c r="J1209" s="169"/>
      <c r="K1209" s="169"/>
      <c r="L1209" s="169"/>
      <c r="M1209" s="169"/>
      <c r="N1209" s="169"/>
      <c r="O1209" s="25"/>
      <c r="P1209" s="169"/>
      <c r="Q1209" s="169"/>
      <c r="R1209" s="169"/>
      <c r="S1209" s="25"/>
      <c r="T1209" s="25"/>
      <c r="U1209" s="25"/>
      <c r="V1209" s="25"/>
      <c r="W1209" s="25"/>
      <c r="X1209" s="25"/>
      <c r="Y1209" s="25"/>
      <c r="Z1209" s="25"/>
    </row>
    <row r="1210" spans="1:26" ht="15.75" customHeight="1">
      <c r="A1210" s="172"/>
      <c r="B1210" s="169"/>
      <c r="C1210" s="169"/>
      <c r="D1210" s="172"/>
      <c r="E1210" s="169"/>
      <c r="F1210" s="169"/>
      <c r="G1210" s="169"/>
      <c r="H1210" s="169"/>
      <c r="I1210" s="169"/>
      <c r="J1210" s="169"/>
      <c r="K1210" s="169"/>
      <c r="L1210" s="169"/>
      <c r="M1210" s="169"/>
      <c r="N1210" s="169"/>
      <c r="O1210" s="25"/>
      <c r="P1210" s="169"/>
      <c r="Q1210" s="169"/>
      <c r="R1210" s="169"/>
      <c r="S1210" s="25"/>
      <c r="T1210" s="25"/>
      <c r="U1210" s="25"/>
      <c r="V1210" s="25"/>
      <c r="W1210" s="25"/>
      <c r="X1210" s="25"/>
      <c r="Y1210" s="25"/>
      <c r="Z1210" s="25"/>
    </row>
    <row r="1211" spans="1:26" ht="15.75" customHeight="1">
      <c r="A1211" s="172"/>
      <c r="B1211" s="169"/>
      <c r="C1211" s="169"/>
      <c r="D1211" s="172"/>
      <c r="E1211" s="169"/>
      <c r="F1211" s="169"/>
      <c r="G1211" s="169"/>
      <c r="H1211" s="169"/>
      <c r="I1211" s="169"/>
      <c r="J1211" s="169"/>
      <c r="K1211" s="169"/>
      <c r="L1211" s="169"/>
      <c r="M1211" s="169"/>
      <c r="N1211" s="169"/>
      <c r="O1211" s="25"/>
      <c r="P1211" s="169"/>
      <c r="Q1211" s="169"/>
      <c r="R1211" s="169"/>
      <c r="S1211" s="25"/>
      <c r="T1211" s="25"/>
      <c r="U1211" s="25"/>
      <c r="V1211" s="25"/>
      <c r="W1211" s="25"/>
      <c r="X1211" s="25"/>
      <c r="Y1211" s="25"/>
      <c r="Z1211" s="25"/>
    </row>
    <row r="1212" spans="1:26" ht="15.75" customHeight="1">
      <c r="A1212" s="172"/>
      <c r="B1212" s="169"/>
      <c r="C1212" s="169"/>
      <c r="D1212" s="172"/>
      <c r="E1212" s="169"/>
      <c r="F1212" s="169"/>
      <c r="G1212" s="169"/>
      <c r="H1212" s="169"/>
      <c r="I1212" s="169"/>
      <c r="J1212" s="169"/>
      <c r="K1212" s="169"/>
      <c r="L1212" s="169"/>
      <c r="M1212" s="169"/>
      <c r="N1212" s="169"/>
      <c r="O1212" s="25"/>
      <c r="P1212" s="169"/>
      <c r="Q1212" s="169"/>
      <c r="R1212" s="169"/>
      <c r="S1212" s="25"/>
      <c r="T1212" s="25"/>
      <c r="U1212" s="25"/>
      <c r="V1212" s="25"/>
      <c r="W1212" s="25"/>
      <c r="X1212" s="25"/>
      <c r="Y1212" s="25"/>
      <c r="Z1212" s="25"/>
    </row>
    <row r="1213" spans="1:26" ht="15.75" customHeight="1">
      <c r="A1213" s="172"/>
      <c r="B1213" s="169"/>
      <c r="C1213" s="169"/>
      <c r="D1213" s="172"/>
      <c r="E1213" s="169"/>
      <c r="F1213" s="169"/>
      <c r="G1213" s="169"/>
      <c r="H1213" s="169"/>
      <c r="I1213" s="169"/>
      <c r="J1213" s="169"/>
      <c r="K1213" s="169"/>
      <c r="L1213" s="169"/>
      <c r="M1213" s="169"/>
      <c r="N1213" s="169"/>
      <c r="O1213" s="25"/>
      <c r="P1213" s="169"/>
      <c r="Q1213" s="169"/>
      <c r="R1213" s="169"/>
      <c r="S1213" s="25"/>
      <c r="T1213" s="25"/>
      <c r="U1213" s="25"/>
      <c r="V1213" s="25"/>
      <c r="W1213" s="25"/>
      <c r="X1213" s="25"/>
      <c r="Y1213" s="25"/>
      <c r="Z1213" s="25"/>
    </row>
    <row r="1214" spans="1:26" ht="15.75" customHeight="1">
      <c r="A1214" s="172"/>
      <c r="B1214" s="169"/>
      <c r="C1214" s="169"/>
      <c r="D1214" s="172"/>
      <c r="E1214" s="169"/>
      <c r="F1214" s="169"/>
      <c r="G1214" s="169"/>
      <c r="H1214" s="169"/>
      <c r="I1214" s="169"/>
      <c r="J1214" s="169"/>
      <c r="K1214" s="169"/>
      <c r="L1214" s="169"/>
      <c r="M1214" s="169"/>
      <c r="N1214" s="169"/>
      <c r="O1214" s="25"/>
      <c r="P1214" s="169"/>
      <c r="Q1214" s="169"/>
      <c r="R1214" s="169"/>
      <c r="S1214" s="25"/>
      <c r="T1214" s="25"/>
      <c r="U1214" s="25"/>
      <c r="V1214" s="25"/>
      <c r="W1214" s="25"/>
      <c r="X1214" s="25"/>
      <c r="Y1214" s="25"/>
      <c r="Z1214" s="25"/>
    </row>
    <row r="1215" spans="1:26" ht="15.75" customHeight="1">
      <c r="A1215" s="172"/>
      <c r="B1215" s="169"/>
      <c r="C1215" s="169"/>
      <c r="D1215" s="172"/>
      <c r="E1215" s="169"/>
      <c r="F1215" s="169"/>
      <c r="G1215" s="169"/>
      <c r="H1215" s="169"/>
      <c r="I1215" s="169"/>
      <c r="J1215" s="169"/>
      <c r="K1215" s="169"/>
      <c r="L1215" s="169"/>
      <c r="M1215" s="169"/>
      <c r="N1215" s="169"/>
      <c r="O1215" s="25"/>
      <c r="P1215" s="169"/>
      <c r="Q1215" s="169"/>
      <c r="R1215" s="169"/>
      <c r="S1215" s="25"/>
      <c r="T1215" s="25"/>
      <c r="U1215" s="25"/>
      <c r="V1215" s="25"/>
      <c r="W1215" s="25"/>
      <c r="X1215" s="25"/>
      <c r="Y1215" s="25"/>
      <c r="Z1215" s="25"/>
    </row>
    <row r="1216" spans="1:26" ht="15.75" customHeight="1">
      <c r="A1216" s="172"/>
      <c r="B1216" s="169"/>
      <c r="C1216" s="169"/>
      <c r="D1216" s="172"/>
      <c r="E1216" s="169"/>
      <c r="F1216" s="169"/>
      <c r="G1216" s="169"/>
      <c r="H1216" s="169"/>
      <c r="I1216" s="169"/>
      <c r="J1216" s="169"/>
      <c r="K1216" s="169"/>
      <c r="L1216" s="169"/>
      <c r="M1216" s="169"/>
      <c r="N1216" s="169"/>
      <c r="O1216" s="25"/>
      <c r="P1216" s="169"/>
      <c r="Q1216" s="169"/>
      <c r="R1216" s="169"/>
      <c r="S1216" s="25"/>
      <c r="T1216" s="25"/>
      <c r="U1216" s="25"/>
      <c r="V1216" s="25"/>
      <c r="W1216" s="25"/>
      <c r="X1216" s="25"/>
      <c r="Y1216" s="25"/>
      <c r="Z1216" s="25"/>
    </row>
    <row r="1217" spans="1:26" ht="15.75" customHeight="1">
      <c r="A1217" s="172"/>
      <c r="B1217" s="169"/>
      <c r="C1217" s="169"/>
      <c r="D1217" s="172"/>
      <c r="E1217" s="169"/>
      <c r="F1217" s="169"/>
      <c r="G1217" s="169"/>
      <c r="H1217" s="169"/>
      <c r="I1217" s="169"/>
      <c r="J1217" s="169"/>
      <c r="K1217" s="169"/>
      <c r="L1217" s="169"/>
      <c r="M1217" s="169"/>
      <c r="N1217" s="169"/>
      <c r="O1217" s="25"/>
      <c r="P1217" s="169"/>
      <c r="Q1217" s="169"/>
      <c r="R1217" s="169"/>
      <c r="S1217" s="25"/>
      <c r="T1217" s="25"/>
      <c r="U1217" s="25"/>
      <c r="V1217" s="25"/>
      <c r="W1217" s="25"/>
      <c r="X1217" s="25"/>
      <c r="Y1217" s="25"/>
      <c r="Z1217" s="25"/>
    </row>
    <row r="1218" spans="1:26" ht="15.75" customHeight="1">
      <c r="A1218" s="172"/>
      <c r="B1218" s="169"/>
      <c r="C1218" s="169"/>
      <c r="D1218" s="172"/>
      <c r="E1218" s="169"/>
      <c r="F1218" s="169"/>
      <c r="G1218" s="169"/>
      <c r="H1218" s="169"/>
      <c r="I1218" s="169"/>
      <c r="J1218" s="169"/>
      <c r="K1218" s="169"/>
      <c r="L1218" s="169"/>
      <c r="M1218" s="169"/>
      <c r="N1218" s="169"/>
      <c r="O1218" s="25"/>
      <c r="P1218" s="169"/>
      <c r="Q1218" s="169"/>
      <c r="R1218" s="169"/>
      <c r="S1218" s="25"/>
      <c r="T1218" s="25"/>
      <c r="U1218" s="25"/>
      <c r="V1218" s="25"/>
      <c r="W1218" s="25"/>
      <c r="X1218" s="25"/>
      <c r="Y1218" s="25"/>
      <c r="Z1218" s="25"/>
    </row>
    <row r="1219" spans="1:26" ht="15.75" customHeight="1">
      <c r="A1219" s="172"/>
      <c r="B1219" s="169"/>
      <c r="C1219" s="169"/>
      <c r="D1219" s="172"/>
      <c r="E1219" s="169"/>
      <c r="F1219" s="169"/>
      <c r="G1219" s="169"/>
      <c r="H1219" s="169"/>
      <c r="I1219" s="169"/>
      <c r="J1219" s="169"/>
      <c r="K1219" s="169"/>
      <c r="L1219" s="169"/>
      <c r="M1219" s="169"/>
      <c r="N1219" s="169"/>
      <c r="O1219" s="25"/>
      <c r="P1219" s="169"/>
      <c r="Q1219" s="169"/>
      <c r="R1219" s="169"/>
      <c r="S1219" s="25"/>
      <c r="T1219" s="25"/>
      <c r="U1219" s="25"/>
      <c r="V1219" s="25"/>
      <c r="W1219" s="25"/>
      <c r="X1219" s="25"/>
      <c r="Y1219" s="25"/>
      <c r="Z1219" s="25"/>
    </row>
    <row r="1220" spans="1:26" ht="15.75" customHeight="1">
      <c r="A1220" s="172"/>
      <c r="B1220" s="169"/>
      <c r="C1220" s="169"/>
      <c r="D1220" s="172"/>
      <c r="E1220" s="169"/>
      <c r="F1220" s="169"/>
      <c r="G1220" s="169"/>
      <c r="H1220" s="169"/>
      <c r="I1220" s="169"/>
      <c r="J1220" s="169"/>
      <c r="K1220" s="169"/>
      <c r="L1220" s="169"/>
      <c r="M1220" s="169"/>
      <c r="N1220" s="169"/>
      <c r="O1220" s="25"/>
      <c r="P1220" s="169"/>
      <c r="Q1220" s="169"/>
      <c r="R1220" s="169"/>
      <c r="S1220" s="25"/>
      <c r="T1220" s="25"/>
      <c r="U1220" s="25"/>
      <c r="V1220" s="25"/>
      <c r="W1220" s="25"/>
      <c r="X1220" s="25"/>
      <c r="Y1220" s="25"/>
      <c r="Z1220" s="25"/>
    </row>
    <row r="1221" spans="1:26" ht="15.75" customHeight="1">
      <c r="A1221" s="172"/>
      <c r="B1221" s="169"/>
      <c r="C1221" s="169"/>
      <c r="D1221" s="172"/>
      <c r="E1221" s="169"/>
      <c r="F1221" s="169"/>
      <c r="G1221" s="169"/>
      <c r="H1221" s="169"/>
      <c r="I1221" s="169"/>
      <c r="J1221" s="169"/>
      <c r="K1221" s="169"/>
      <c r="L1221" s="169"/>
      <c r="M1221" s="169"/>
      <c r="N1221" s="169"/>
      <c r="O1221" s="25"/>
      <c r="P1221" s="169"/>
      <c r="Q1221" s="169"/>
      <c r="R1221" s="169"/>
      <c r="S1221" s="25"/>
      <c r="T1221" s="25"/>
      <c r="U1221" s="25"/>
      <c r="V1221" s="25"/>
      <c r="W1221" s="25"/>
      <c r="X1221" s="25"/>
      <c r="Y1221" s="25"/>
      <c r="Z1221" s="25"/>
    </row>
    <row r="1222" spans="1:26" ht="15.75" customHeight="1">
      <c r="A1222" s="172"/>
      <c r="B1222" s="169"/>
      <c r="C1222" s="169"/>
      <c r="D1222" s="172"/>
      <c r="E1222" s="169"/>
      <c r="F1222" s="169"/>
      <c r="G1222" s="169"/>
      <c r="H1222" s="169"/>
      <c r="I1222" s="169"/>
      <c r="J1222" s="169"/>
      <c r="K1222" s="169"/>
      <c r="L1222" s="169"/>
      <c r="M1222" s="169"/>
      <c r="N1222" s="169"/>
      <c r="O1222" s="25"/>
      <c r="P1222" s="169"/>
      <c r="Q1222" s="169"/>
      <c r="R1222" s="169"/>
      <c r="S1222" s="25"/>
      <c r="T1222" s="25"/>
      <c r="U1222" s="25"/>
      <c r="V1222" s="25"/>
      <c r="W1222" s="25"/>
      <c r="X1222" s="25"/>
      <c r="Y1222" s="25"/>
      <c r="Z1222" s="25"/>
    </row>
    <row r="1223" spans="1:26" ht="15.75" customHeight="1">
      <c r="A1223" s="172"/>
      <c r="B1223" s="169"/>
      <c r="C1223" s="169"/>
      <c r="D1223" s="172"/>
      <c r="E1223" s="169"/>
      <c r="F1223" s="169"/>
      <c r="G1223" s="169"/>
      <c r="H1223" s="169"/>
      <c r="I1223" s="169"/>
      <c r="J1223" s="169"/>
      <c r="K1223" s="169"/>
      <c r="L1223" s="169"/>
      <c r="M1223" s="169"/>
      <c r="N1223" s="169"/>
      <c r="O1223" s="25"/>
      <c r="P1223" s="169"/>
      <c r="Q1223" s="169"/>
      <c r="R1223" s="169"/>
      <c r="S1223" s="25"/>
      <c r="T1223" s="25"/>
      <c r="U1223" s="25"/>
      <c r="V1223" s="25"/>
      <c r="W1223" s="25"/>
      <c r="X1223" s="25"/>
      <c r="Y1223" s="25"/>
      <c r="Z1223" s="25"/>
    </row>
    <row r="1224" spans="1:26" ht="15.75" customHeight="1">
      <c r="A1224" s="172"/>
      <c r="B1224" s="169"/>
      <c r="C1224" s="169"/>
      <c r="D1224" s="172"/>
      <c r="E1224" s="169"/>
      <c r="F1224" s="169"/>
      <c r="G1224" s="169"/>
      <c r="H1224" s="169"/>
      <c r="I1224" s="169"/>
      <c r="J1224" s="169"/>
      <c r="K1224" s="169"/>
      <c r="L1224" s="169"/>
      <c r="M1224" s="169"/>
      <c r="N1224" s="169"/>
      <c r="O1224" s="25"/>
      <c r="P1224" s="169"/>
      <c r="Q1224" s="169"/>
      <c r="R1224" s="169"/>
      <c r="S1224" s="25"/>
      <c r="T1224" s="25"/>
      <c r="U1224" s="25"/>
      <c r="V1224" s="25"/>
      <c r="W1224" s="25"/>
      <c r="X1224" s="25"/>
      <c r="Y1224" s="25"/>
      <c r="Z1224" s="25"/>
    </row>
    <row r="1225" spans="1:26" ht="15.75" customHeight="1">
      <c r="A1225" s="172"/>
      <c r="B1225" s="169"/>
      <c r="C1225" s="169"/>
      <c r="D1225" s="172"/>
      <c r="E1225" s="169"/>
      <c r="F1225" s="169"/>
      <c r="G1225" s="169"/>
      <c r="H1225" s="169"/>
      <c r="I1225" s="169"/>
      <c r="J1225" s="169"/>
      <c r="K1225" s="169"/>
      <c r="L1225" s="169"/>
      <c r="M1225" s="169"/>
      <c r="N1225" s="169"/>
      <c r="O1225" s="25"/>
      <c r="P1225" s="169"/>
      <c r="Q1225" s="169"/>
      <c r="R1225" s="169"/>
      <c r="S1225" s="25"/>
      <c r="T1225" s="25"/>
      <c r="U1225" s="25"/>
      <c r="V1225" s="25"/>
      <c r="W1225" s="25"/>
      <c r="X1225" s="25"/>
      <c r="Y1225" s="25"/>
      <c r="Z1225" s="25"/>
    </row>
    <row r="1226" spans="1:26" ht="15.75" customHeight="1">
      <c r="A1226" s="172"/>
      <c r="B1226" s="169"/>
      <c r="C1226" s="169"/>
      <c r="D1226" s="172"/>
      <c r="E1226" s="169"/>
      <c r="F1226" s="169"/>
      <c r="G1226" s="169"/>
      <c r="H1226" s="169"/>
      <c r="I1226" s="169"/>
      <c r="J1226" s="169"/>
      <c r="K1226" s="169"/>
      <c r="L1226" s="169"/>
      <c r="M1226" s="169"/>
      <c r="N1226" s="169"/>
      <c r="O1226" s="25"/>
      <c r="P1226" s="169"/>
      <c r="Q1226" s="169"/>
      <c r="R1226" s="169"/>
      <c r="S1226" s="25"/>
      <c r="T1226" s="25"/>
      <c r="U1226" s="25"/>
      <c r="V1226" s="25"/>
      <c r="W1226" s="25"/>
      <c r="X1226" s="25"/>
      <c r="Y1226" s="25"/>
      <c r="Z1226" s="25"/>
    </row>
    <row r="1227" spans="1:26" ht="15.75" customHeight="1">
      <c r="A1227" s="172"/>
      <c r="B1227" s="169"/>
      <c r="C1227" s="169"/>
      <c r="D1227" s="172"/>
      <c r="E1227" s="169"/>
      <c r="F1227" s="169"/>
      <c r="G1227" s="169"/>
      <c r="H1227" s="169"/>
      <c r="I1227" s="169"/>
      <c r="J1227" s="169"/>
      <c r="K1227" s="169"/>
      <c r="L1227" s="169"/>
      <c r="M1227" s="169"/>
      <c r="N1227" s="169"/>
      <c r="O1227" s="25"/>
      <c r="P1227" s="169"/>
      <c r="Q1227" s="169"/>
      <c r="R1227" s="169"/>
      <c r="S1227" s="25"/>
      <c r="T1227" s="25"/>
      <c r="U1227" s="25"/>
      <c r="V1227" s="25"/>
      <c r="W1227" s="25"/>
      <c r="X1227" s="25"/>
      <c r="Y1227" s="25"/>
      <c r="Z1227" s="25"/>
    </row>
    <row r="1228" spans="1:26" ht="15.75" customHeight="1">
      <c r="A1228" s="172"/>
      <c r="B1228" s="169"/>
      <c r="C1228" s="169"/>
      <c r="D1228" s="172"/>
      <c r="E1228" s="169"/>
      <c r="F1228" s="169"/>
      <c r="G1228" s="169"/>
      <c r="H1228" s="169"/>
      <c r="I1228" s="169"/>
      <c r="J1228" s="169"/>
      <c r="K1228" s="169"/>
      <c r="L1228" s="169"/>
      <c r="M1228" s="169"/>
      <c r="N1228" s="169"/>
      <c r="O1228" s="25"/>
      <c r="P1228" s="169"/>
      <c r="Q1228" s="169"/>
      <c r="R1228" s="169"/>
      <c r="S1228" s="25"/>
      <c r="T1228" s="25"/>
      <c r="U1228" s="25"/>
      <c r="V1228" s="25"/>
      <c r="W1228" s="25"/>
      <c r="X1228" s="25"/>
      <c r="Y1228" s="25"/>
      <c r="Z1228" s="25"/>
    </row>
    <row r="1229" spans="1:26" ht="15.75" customHeight="1">
      <c r="A1229" s="172"/>
      <c r="B1229" s="169"/>
      <c r="C1229" s="169"/>
      <c r="D1229" s="172"/>
      <c r="E1229" s="169"/>
      <c r="F1229" s="169"/>
      <c r="G1229" s="169"/>
      <c r="H1229" s="169"/>
      <c r="I1229" s="169"/>
      <c r="J1229" s="169"/>
      <c r="K1229" s="169"/>
      <c r="L1229" s="169"/>
      <c r="M1229" s="169"/>
      <c r="N1229" s="169"/>
      <c r="O1229" s="25"/>
      <c r="P1229" s="169"/>
      <c r="Q1229" s="169"/>
      <c r="R1229" s="169"/>
      <c r="S1229" s="25"/>
      <c r="T1229" s="25"/>
      <c r="U1229" s="25"/>
      <c r="V1229" s="25"/>
      <c r="W1229" s="25"/>
      <c r="X1229" s="25"/>
      <c r="Y1229" s="25"/>
      <c r="Z1229" s="25"/>
    </row>
    <row r="1230" spans="1:26" ht="15.75" customHeight="1">
      <c r="A1230" s="172"/>
      <c r="B1230" s="169"/>
      <c r="C1230" s="169"/>
      <c r="D1230" s="172"/>
      <c r="E1230" s="169"/>
      <c r="F1230" s="169"/>
      <c r="G1230" s="169"/>
      <c r="H1230" s="169"/>
      <c r="I1230" s="169"/>
      <c r="J1230" s="169"/>
      <c r="K1230" s="169"/>
      <c r="L1230" s="169"/>
      <c r="M1230" s="169"/>
      <c r="N1230" s="169"/>
      <c r="O1230" s="25"/>
      <c r="P1230" s="169"/>
      <c r="Q1230" s="169"/>
      <c r="R1230" s="169"/>
      <c r="S1230" s="25"/>
      <c r="T1230" s="25"/>
      <c r="U1230" s="25"/>
      <c r="V1230" s="25"/>
      <c r="W1230" s="25"/>
      <c r="X1230" s="25"/>
      <c r="Y1230" s="25"/>
      <c r="Z1230" s="25"/>
    </row>
    <row r="1231" spans="1:26" ht="15.75" customHeight="1">
      <c r="A1231" s="172"/>
      <c r="B1231" s="169"/>
      <c r="C1231" s="169"/>
      <c r="D1231" s="172"/>
      <c r="E1231" s="169"/>
      <c r="F1231" s="169"/>
      <c r="G1231" s="169"/>
      <c r="H1231" s="169"/>
      <c r="I1231" s="169"/>
      <c r="J1231" s="169"/>
      <c r="K1231" s="169"/>
      <c r="L1231" s="169"/>
      <c r="M1231" s="169"/>
      <c r="N1231" s="169"/>
      <c r="O1231" s="25"/>
      <c r="P1231" s="169"/>
      <c r="Q1231" s="169"/>
      <c r="R1231" s="169"/>
      <c r="S1231" s="25"/>
      <c r="T1231" s="25"/>
      <c r="U1231" s="25"/>
      <c r="V1231" s="25"/>
      <c r="W1231" s="25"/>
      <c r="X1231" s="25"/>
      <c r="Y1231" s="25"/>
      <c r="Z1231" s="25"/>
    </row>
    <row r="1232" spans="1:26" ht="15.75" customHeight="1">
      <c r="A1232" s="172"/>
      <c r="B1232" s="169"/>
      <c r="C1232" s="169"/>
      <c r="D1232" s="172"/>
      <c r="E1232" s="169"/>
      <c r="F1232" s="169"/>
      <c r="G1232" s="169"/>
      <c r="H1232" s="169"/>
      <c r="I1232" s="169"/>
      <c r="J1232" s="169"/>
      <c r="K1232" s="169"/>
      <c r="L1232" s="169"/>
      <c r="M1232" s="169"/>
      <c r="N1232" s="169"/>
      <c r="O1232" s="25"/>
      <c r="P1232" s="169"/>
      <c r="Q1232" s="169"/>
      <c r="R1232" s="169"/>
      <c r="S1232" s="25"/>
      <c r="T1232" s="25"/>
      <c r="U1232" s="25"/>
      <c r="V1232" s="25"/>
      <c r="W1232" s="25"/>
      <c r="X1232" s="25"/>
      <c r="Y1232" s="25"/>
      <c r="Z1232" s="25"/>
    </row>
    <row r="1233" spans="1:26" ht="15.75" customHeight="1">
      <c r="A1233" s="172"/>
      <c r="B1233" s="169"/>
      <c r="C1233" s="169"/>
      <c r="D1233" s="172"/>
      <c r="E1233" s="169"/>
      <c r="F1233" s="169"/>
      <c r="G1233" s="169"/>
      <c r="H1233" s="169"/>
      <c r="I1233" s="169"/>
      <c r="J1233" s="169"/>
      <c r="K1233" s="169"/>
      <c r="L1233" s="169"/>
      <c r="M1233" s="169"/>
      <c r="N1233" s="169"/>
      <c r="O1233" s="25"/>
      <c r="P1233" s="169"/>
      <c r="Q1233" s="169"/>
      <c r="R1233" s="169"/>
      <c r="S1233" s="25"/>
      <c r="T1233" s="25"/>
      <c r="U1233" s="25"/>
      <c r="V1233" s="25"/>
      <c r="W1233" s="25"/>
      <c r="X1233" s="25"/>
      <c r="Y1233" s="25"/>
      <c r="Z1233" s="25"/>
    </row>
    <row r="1234" spans="1:26" ht="15.75" customHeight="1">
      <c r="A1234" s="172"/>
      <c r="B1234" s="169"/>
      <c r="C1234" s="169"/>
      <c r="D1234" s="172"/>
      <c r="E1234" s="169"/>
      <c r="F1234" s="169"/>
      <c r="G1234" s="169"/>
      <c r="H1234" s="169"/>
      <c r="I1234" s="169"/>
      <c r="J1234" s="169"/>
      <c r="K1234" s="169"/>
      <c r="L1234" s="169"/>
      <c r="M1234" s="169"/>
      <c r="N1234" s="169"/>
      <c r="O1234" s="25"/>
      <c r="P1234" s="169"/>
      <c r="Q1234" s="169"/>
      <c r="R1234" s="169"/>
      <c r="S1234" s="25"/>
      <c r="T1234" s="25"/>
      <c r="U1234" s="25"/>
      <c r="V1234" s="25"/>
      <c r="W1234" s="25"/>
      <c r="X1234" s="25"/>
      <c r="Y1234" s="25"/>
      <c r="Z1234" s="25"/>
    </row>
    <row r="1235" spans="1:26" ht="15.75" customHeight="1">
      <c r="A1235" s="172"/>
      <c r="B1235" s="169"/>
      <c r="C1235" s="169"/>
      <c r="D1235" s="172"/>
      <c r="E1235" s="169"/>
      <c r="F1235" s="169"/>
      <c r="G1235" s="169"/>
      <c r="H1235" s="169"/>
      <c r="I1235" s="169"/>
      <c r="J1235" s="169"/>
      <c r="K1235" s="169"/>
      <c r="L1235" s="169"/>
      <c r="M1235" s="169"/>
      <c r="N1235" s="169"/>
      <c r="O1235" s="25"/>
      <c r="P1235" s="169"/>
      <c r="Q1235" s="169"/>
      <c r="R1235" s="169"/>
      <c r="S1235" s="25"/>
      <c r="T1235" s="25"/>
      <c r="U1235" s="25"/>
      <c r="V1235" s="25"/>
      <c r="W1235" s="25"/>
      <c r="X1235" s="25"/>
      <c r="Y1235" s="25"/>
      <c r="Z1235" s="25"/>
    </row>
    <row r="1236" spans="1:26" ht="15.75" customHeight="1">
      <c r="A1236" s="172"/>
      <c r="B1236" s="169"/>
      <c r="C1236" s="169"/>
      <c r="D1236" s="172"/>
      <c r="E1236" s="169"/>
      <c r="F1236" s="169"/>
      <c r="G1236" s="169"/>
      <c r="H1236" s="169"/>
      <c r="I1236" s="169"/>
      <c r="J1236" s="169"/>
      <c r="K1236" s="169"/>
      <c r="L1236" s="169"/>
      <c r="M1236" s="169"/>
      <c r="N1236" s="169"/>
      <c r="O1236" s="25"/>
      <c r="P1236" s="169"/>
      <c r="Q1236" s="169"/>
      <c r="R1236" s="169"/>
      <c r="S1236" s="25"/>
      <c r="T1236" s="25"/>
      <c r="U1236" s="25"/>
      <c r="V1236" s="25"/>
      <c r="W1236" s="25"/>
      <c r="X1236" s="25"/>
      <c r="Y1236" s="25"/>
      <c r="Z1236" s="25"/>
    </row>
    <row r="1237" spans="1:26" ht="15.75" customHeight="1">
      <c r="A1237" s="172"/>
      <c r="B1237" s="169"/>
      <c r="C1237" s="169"/>
      <c r="D1237" s="172"/>
      <c r="E1237" s="169"/>
      <c r="F1237" s="169"/>
      <c r="G1237" s="169"/>
      <c r="H1237" s="169"/>
      <c r="I1237" s="169"/>
      <c r="J1237" s="169"/>
      <c r="K1237" s="169"/>
      <c r="L1237" s="169"/>
      <c r="M1237" s="169"/>
      <c r="N1237" s="169"/>
      <c r="O1237" s="25"/>
      <c r="P1237" s="169"/>
      <c r="Q1237" s="169"/>
      <c r="R1237" s="169"/>
      <c r="S1237" s="25"/>
      <c r="T1237" s="25"/>
      <c r="U1237" s="25"/>
      <c r="V1237" s="25"/>
      <c r="W1237" s="25"/>
      <c r="X1237" s="25"/>
      <c r="Y1237" s="25"/>
      <c r="Z1237" s="25"/>
    </row>
    <row r="1238" spans="1:26" ht="15.75" customHeight="1">
      <c r="A1238" s="172"/>
      <c r="B1238" s="169"/>
      <c r="C1238" s="169"/>
      <c r="D1238" s="172"/>
      <c r="E1238" s="169"/>
      <c r="F1238" s="169"/>
      <c r="G1238" s="169"/>
      <c r="H1238" s="169"/>
      <c r="I1238" s="169"/>
      <c r="J1238" s="169"/>
      <c r="K1238" s="169"/>
      <c r="L1238" s="169"/>
      <c r="M1238" s="169"/>
      <c r="N1238" s="169"/>
      <c r="O1238" s="25"/>
      <c r="P1238" s="169"/>
      <c r="Q1238" s="169"/>
      <c r="R1238" s="169"/>
      <c r="S1238" s="25"/>
      <c r="T1238" s="25"/>
      <c r="U1238" s="25"/>
      <c r="V1238" s="25"/>
      <c r="W1238" s="25"/>
      <c r="X1238" s="25"/>
      <c r="Y1238" s="25"/>
      <c r="Z1238" s="25"/>
    </row>
    <row r="1239" spans="1:26" ht="15.75" customHeight="1">
      <c r="A1239" s="172"/>
      <c r="B1239" s="169"/>
      <c r="C1239" s="169"/>
      <c r="D1239" s="172"/>
      <c r="E1239" s="169"/>
      <c r="F1239" s="169"/>
      <c r="G1239" s="169"/>
      <c r="H1239" s="169"/>
      <c r="I1239" s="169"/>
      <c r="J1239" s="169"/>
      <c r="K1239" s="169"/>
      <c r="L1239" s="169"/>
      <c r="M1239" s="169"/>
      <c r="N1239" s="169"/>
      <c r="O1239" s="25"/>
      <c r="P1239" s="169"/>
      <c r="Q1239" s="169"/>
      <c r="R1239" s="169"/>
      <c r="S1239" s="25"/>
      <c r="T1239" s="25"/>
      <c r="U1239" s="25"/>
      <c r="V1239" s="25"/>
      <c r="W1239" s="25"/>
      <c r="X1239" s="25"/>
      <c r="Y1239" s="25"/>
      <c r="Z1239" s="25"/>
    </row>
    <row r="1240" spans="1:26" ht="15.75" customHeight="1">
      <c r="A1240" s="172"/>
      <c r="B1240" s="169"/>
      <c r="C1240" s="169"/>
      <c r="D1240" s="172"/>
      <c r="E1240" s="169"/>
      <c r="F1240" s="169"/>
      <c r="G1240" s="169"/>
      <c r="H1240" s="169"/>
      <c r="I1240" s="169"/>
      <c r="J1240" s="169"/>
      <c r="K1240" s="169"/>
      <c r="L1240" s="169"/>
      <c r="M1240" s="169"/>
      <c r="N1240" s="169"/>
      <c r="O1240" s="25"/>
      <c r="P1240" s="169"/>
      <c r="Q1240" s="169"/>
      <c r="R1240" s="169"/>
      <c r="S1240" s="25"/>
      <c r="T1240" s="25"/>
      <c r="U1240" s="25"/>
      <c r="V1240" s="25"/>
      <c r="W1240" s="25"/>
      <c r="X1240" s="25"/>
      <c r="Y1240" s="25"/>
      <c r="Z1240" s="25"/>
    </row>
    <row r="1241" spans="1:26" ht="15.75" customHeight="1">
      <c r="A1241" s="172"/>
      <c r="B1241" s="169"/>
      <c r="C1241" s="169"/>
      <c r="D1241" s="172"/>
      <c r="E1241" s="169"/>
      <c r="F1241" s="169"/>
      <c r="G1241" s="169"/>
      <c r="H1241" s="169"/>
      <c r="I1241" s="169"/>
      <c r="J1241" s="169"/>
      <c r="K1241" s="169"/>
      <c r="L1241" s="169"/>
      <c r="M1241" s="169"/>
      <c r="N1241" s="169"/>
      <c r="O1241" s="25"/>
      <c r="P1241" s="169"/>
      <c r="Q1241" s="169"/>
      <c r="R1241" s="169"/>
      <c r="S1241" s="25"/>
      <c r="T1241" s="25"/>
      <c r="U1241" s="25"/>
      <c r="V1241" s="25"/>
      <c r="W1241" s="25"/>
      <c r="X1241" s="25"/>
      <c r="Y1241" s="25"/>
      <c r="Z1241" s="25"/>
    </row>
    <row r="1242" spans="1:26" ht="15.75" customHeight="1">
      <c r="A1242" s="172"/>
      <c r="B1242" s="169"/>
      <c r="C1242" s="169"/>
      <c r="D1242" s="172"/>
      <c r="E1242" s="169"/>
      <c r="F1242" s="169"/>
      <c r="G1242" s="169"/>
      <c r="H1242" s="169"/>
      <c r="I1242" s="169"/>
      <c r="J1242" s="169"/>
      <c r="K1242" s="169"/>
      <c r="L1242" s="169"/>
      <c r="M1242" s="169"/>
      <c r="N1242" s="169"/>
      <c r="O1242" s="25"/>
      <c r="P1242" s="169"/>
      <c r="Q1242" s="169"/>
      <c r="R1242" s="169"/>
      <c r="S1242" s="25"/>
      <c r="T1242" s="25"/>
      <c r="U1242" s="25"/>
      <c r="V1242" s="25"/>
      <c r="W1242" s="25"/>
      <c r="X1242" s="25"/>
      <c r="Y1242" s="25"/>
      <c r="Z1242" s="25"/>
    </row>
    <row r="1243" spans="1:26" ht="15.75" customHeight="1">
      <c r="A1243" s="172"/>
      <c r="B1243" s="169"/>
      <c r="C1243" s="169"/>
      <c r="D1243" s="172"/>
      <c r="E1243" s="169"/>
      <c r="F1243" s="169"/>
      <c r="G1243" s="169"/>
      <c r="H1243" s="169"/>
      <c r="I1243" s="169"/>
      <c r="J1243" s="169"/>
      <c r="K1243" s="169"/>
      <c r="L1243" s="169"/>
      <c r="M1243" s="169"/>
      <c r="N1243" s="169"/>
      <c r="O1243" s="25"/>
      <c r="P1243" s="169"/>
      <c r="Q1243" s="169"/>
      <c r="R1243" s="169"/>
      <c r="S1243" s="25"/>
      <c r="T1243" s="25"/>
      <c r="U1243" s="25"/>
      <c r="V1243" s="25"/>
      <c r="W1243" s="25"/>
      <c r="X1243" s="25"/>
      <c r="Y1243" s="25"/>
      <c r="Z1243" s="25"/>
    </row>
    <row r="1244" spans="1:26" ht="15.75" customHeight="1">
      <c r="A1244" s="172"/>
      <c r="B1244" s="169"/>
      <c r="C1244" s="169"/>
      <c r="D1244" s="172"/>
      <c r="E1244" s="169"/>
      <c r="F1244" s="169"/>
      <c r="G1244" s="169"/>
      <c r="H1244" s="169"/>
      <c r="I1244" s="169"/>
      <c r="J1244" s="169"/>
      <c r="K1244" s="169"/>
      <c r="L1244" s="169"/>
      <c r="M1244" s="169"/>
      <c r="N1244" s="169"/>
      <c r="O1244" s="25"/>
      <c r="P1244" s="169"/>
      <c r="Q1244" s="169"/>
      <c r="R1244" s="169"/>
      <c r="S1244" s="25"/>
      <c r="T1244" s="25"/>
      <c r="U1244" s="25"/>
      <c r="V1244" s="25"/>
      <c r="W1244" s="25"/>
      <c r="X1244" s="25"/>
      <c r="Y1244" s="25"/>
      <c r="Z1244" s="25"/>
    </row>
    <row r="1245" spans="1:26" ht="15.75" customHeight="1">
      <c r="A1245" s="172"/>
      <c r="B1245" s="169"/>
      <c r="C1245" s="169"/>
      <c r="D1245" s="172"/>
      <c r="E1245" s="169"/>
      <c r="F1245" s="169"/>
      <c r="G1245" s="169"/>
      <c r="H1245" s="169"/>
      <c r="I1245" s="169"/>
      <c r="J1245" s="169"/>
      <c r="K1245" s="169"/>
      <c r="L1245" s="169"/>
      <c r="M1245" s="169"/>
      <c r="N1245" s="169"/>
      <c r="O1245" s="25"/>
      <c r="P1245" s="169"/>
      <c r="Q1245" s="169"/>
      <c r="R1245" s="169"/>
      <c r="S1245" s="25"/>
      <c r="T1245" s="25"/>
      <c r="U1245" s="25"/>
      <c r="V1245" s="25"/>
      <c r="W1245" s="25"/>
      <c r="X1245" s="25"/>
      <c r="Y1245" s="25"/>
      <c r="Z1245" s="25"/>
    </row>
    <row r="1246" spans="1:26" ht="15.75" customHeight="1">
      <c r="A1246" s="172"/>
      <c r="B1246" s="169"/>
      <c r="C1246" s="169"/>
      <c r="D1246" s="172"/>
      <c r="E1246" s="169"/>
      <c r="F1246" s="169"/>
      <c r="G1246" s="169"/>
      <c r="H1246" s="169"/>
      <c r="I1246" s="169"/>
      <c r="J1246" s="169"/>
      <c r="K1246" s="169"/>
      <c r="L1246" s="169"/>
      <c r="M1246" s="169"/>
      <c r="N1246" s="169"/>
      <c r="O1246" s="25"/>
      <c r="P1246" s="169"/>
      <c r="Q1246" s="169"/>
      <c r="R1246" s="169"/>
      <c r="S1246" s="25"/>
      <c r="T1246" s="25"/>
      <c r="U1246" s="25"/>
      <c r="V1246" s="25"/>
      <c r="W1246" s="25"/>
      <c r="X1246" s="25"/>
      <c r="Y1246" s="25"/>
      <c r="Z1246" s="25"/>
    </row>
    <row r="1247" spans="1:26" ht="15.75" customHeight="1">
      <c r="A1247" s="172"/>
      <c r="B1247" s="169"/>
      <c r="C1247" s="169"/>
      <c r="D1247" s="172"/>
      <c r="E1247" s="169"/>
      <c r="F1247" s="169"/>
      <c r="G1247" s="169"/>
      <c r="H1247" s="169"/>
      <c r="I1247" s="169"/>
      <c r="J1247" s="169"/>
      <c r="K1247" s="169"/>
      <c r="L1247" s="169"/>
      <c r="M1247" s="169"/>
      <c r="N1247" s="169"/>
      <c r="O1247" s="25"/>
      <c r="P1247" s="169"/>
      <c r="Q1247" s="169"/>
      <c r="R1247" s="169"/>
      <c r="S1247" s="25"/>
      <c r="T1247" s="25"/>
      <c r="U1247" s="25"/>
      <c r="V1247" s="25"/>
      <c r="W1247" s="25"/>
      <c r="X1247" s="25"/>
      <c r="Y1247" s="25"/>
      <c r="Z1247" s="25"/>
    </row>
    <row r="1248" spans="1:26" ht="15.75" customHeight="1">
      <c r="A1248" s="172"/>
      <c r="B1248" s="169"/>
      <c r="C1248" s="169"/>
      <c r="D1248" s="172"/>
      <c r="E1248" s="169"/>
      <c r="F1248" s="169"/>
      <c r="G1248" s="169"/>
      <c r="H1248" s="169"/>
      <c r="I1248" s="169"/>
      <c r="J1248" s="169"/>
      <c r="K1248" s="169"/>
      <c r="L1248" s="169"/>
      <c r="M1248" s="169"/>
      <c r="N1248" s="169"/>
      <c r="O1248" s="25"/>
      <c r="P1248" s="169"/>
      <c r="Q1248" s="169"/>
      <c r="R1248" s="169"/>
      <c r="S1248" s="25"/>
      <c r="T1248" s="25"/>
      <c r="U1248" s="25"/>
      <c r="V1248" s="25"/>
      <c r="W1248" s="25"/>
      <c r="X1248" s="25"/>
      <c r="Y1248" s="25"/>
      <c r="Z1248" s="25"/>
    </row>
    <row r="1249" spans="1:26" ht="15.75" customHeight="1">
      <c r="A1249" s="172"/>
      <c r="B1249" s="169"/>
      <c r="C1249" s="169"/>
      <c r="D1249" s="172"/>
      <c r="E1249" s="169"/>
      <c r="F1249" s="169"/>
      <c r="G1249" s="169"/>
      <c r="H1249" s="169"/>
      <c r="I1249" s="169"/>
      <c r="J1249" s="169"/>
      <c r="K1249" s="169"/>
      <c r="L1249" s="169"/>
      <c r="M1249" s="169"/>
      <c r="N1249" s="169"/>
      <c r="O1249" s="25"/>
      <c r="P1249" s="169"/>
      <c r="Q1249" s="169"/>
      <c r="R1249" s="169"/>
      <c r="S1249" s="25"/>
      <c r="T1249" s="25"/>
      <c r="U1249" s="25"/>
      <c r="V1249" s="25"/>
      <c r="W1249" s="25"/>
      <c r="X1249" s="25"/>
      <c r="Y1249" s="25"/>
      <c r="Z1249" s="25"/>
    </row>
    <row r="1250" spans="1:26" ht="15.75" customHeight="1">
      <c r="A1250" s="172"/>
      <c r="B1250" s="169"/>
      <c r="C1250" s="169"/>
      <c r="D1250" s="172"/>
      <c r="E1250" s="169"/>
      <c r="F1250" s="169"/>
      <c r="G1250" s="169"/>
      <c r="H1250" s="169"/>
      <c r="I1250" s="169"/>
      <c r="J1250" s="169"/>
      <c r="K1250" s="169"/>
      <c r="L1250" s="169"/>
      <c r="M1250" s="169"/>
      <c r="N1250" s="169"/>
      <c r="O1250" s="25"/>
      <c r="P1250" s="169"/>
      <c r="Q1250" s="169"/>
      <c r="R1250" s="169"/>
      <c r="S1250" s="25"/>
      <c r="T1250" s="25"/>
      <c r="U1250" s="25"/>
      <c r="V1250" s="25"/>
      <c r="W1250" s="25"/>
      <c r="X1250" s="25"/>
      <c r="Y1250" s="25"/>
      <c r="Z1250" s="25"/>
    </row>
    <row r="1251" spans="1:26" ht="15.75" customHeight="1">
      <c r="A1251" s="172"/>
      <c r="B1251" s="169"/>
      <c r="C1251" s="169"/>
      <c r="D1251" s="172"/>
      <c r="E1251" s="169"/>
      <c r="F1251" s="169"/>
      <c r="G1251" s="169"/>
      <c r="H1251" s="169"/>
      <c r="I1251" s="169"/>
      <c r="J1251" s="169"/>
      <c r="K1251" s="169"/>
      <c r="L1251" s="169"/>
      <c r="M1251" s="169"/>
      <c r="N1251" s="169"/>
      <c r="O1251" s="25"/>
      <c r="P1251" s="169"/>
      <c r="Q1251" s="169"/>
      <c r="R1251" s="169"/>
      <c r="S1251" s="25"/>
      <c r="T1251" s="25"/>
      <c r="U1251" s="25"/>
      <c r="V1251" s="25"/>
      <c r="W1251" s="25"/>
      <c r="X1251" s="25"/>
      <c r="Y1251" s="25"/>
      <c r="Z1251" s="25"/>
    </row>
    <row r="1252" spans="1:26" ht="15.75" customHeight="1">
      <c r="A1252" s="172"/>
      <c r="B1252" s="169"/>
      <c r="C1252" s="169"/>
      <c r="D1252" s="172"/>
      <c r="E1252" s="169"/>
      <c r="F1252" s="169"/>
      <c r="G1252" s="169"/>
      <c r="H1252" s="169"/>
      <c r="I1252" s="169"/>
      <c r="J1252" s="169"/>
      <c r="K1252" s="169"/>
      <c r="L1252" s="169"/>
      <c r="M1252" s="169"/>
      <c r="N1252" s="169"/>
      <c r="O1252" s="25"/>
      <c r="P1252" s="169"/>
      <c r="Q1252" s="169"/>
      <c r="R1252" s="169"/>
      <c r="S1252" s="25"/>
      <c r="T1252" s="25"/>
      <c r="U1252" s="25"/>
      <c r="V1252" s="25"/>
      <c r="W1252" s="25"/>
      <c r="X1252" s="25"/>
      <c r="Y1252" s="25"/>
      <c r="Z1252" s="25"/>
    </row>
    <row r="1253" spans="1:26" ht="15.75" customHeight="1">
      <c r="A1253" s="172"/>
      <c r="B1253" s="169"/>
      <c r="C1253" s="169"/>
      <c r="D1253" s="172"/>
      <c r="E1253" s="169"/>
      <c r="F1253" s="169"/>
      <c r="G1253" s="169"/>
      <c r="H1253" s="169"/>
      <c r="I1253" s="169"/>
      <c r="J1253" s="169"/>
      <c r="K1253" s="169"/>
      <c r="L1253" s="169"/>
      <c r="M1253" s="169"/>
      <c r="N1253" s="169"/>
      <c r="O1253" s="25"/>
      <c r="P1253" s="169"/>
      <c r="Q1253" s="169"/>
      <c r="R1253" s="169"/>
      <c r="S1253" s="25"/>
      <c r="T1253" s="25"/>
      <c r="U1253" s="25"/>
      <c r="V1253" s="25"/>
      <c r="W1253" s="25"/>
      <c r="X1253" s="25"/>
      <c r="Y1253" s="25"/>
      <c r="Z1253" s="25"/>
    </row>
    <row r="1254" spans="1:26" ht="15.75" customHeight="1">
      <c r="A1254" s="172"/>
      <c r="B1254" s="169"/>
      <c r="C1254" s="169"/>
      <c r="D1254" s="172"/>
      <c r="E1254" s="169"/>
      <c r="F1254" s="169"/>
      <c r="G1254" s="169"/>
      <c r="H1254" s="169"/>
      <c r="I1254" s="169"/>
      <c r="J1254" s="169"/>
      <c r="K1254" s="169"/>
      <c r="L1254" s="169"/>
      <c r="M1254" s="169"/>
      <c r="N1254" s="169"/>
      <c r="O1254" s="25"/>
      <c r="P1254" s="169"/>
      <c r="Q1254" s="169"/>
      <c r="R1254" s="169"/>
      <c r="S1254" s="25"/>
      <c r="T1254" s="25"/>
      <c r="U1254" s="25"/>
      <c r="V1254" s="25"/>
      <c r="W1254" s="25"/>
      <c r="X1254" s="25"/>
      <c r="Y1254" s="25"/>
      <c r="Z1254" s="25"/>
    </row>
    <row r="1255" spans="1:26" ht="15.75" customHeight="1">
      <c r="A1255" s="172"/>
      <c r="B1255" s="169"/>
      <c r="C1255" s="169"/>
      <c r="D1255" s="172"/>
      <c r="E1255" s="169"/>
      <c r="F1255" s="169"/>
      <c r="G1255" s="169"/>
      <c r="H1255" s="169"/>
      <c r="I1255" s="169"/>
      <c r="J1255" s="169"/>
      <c r="K1255" s="169"/>
      <c r="L1255" s="169"/>
      <c r="M1255" s="169"/>
      <c r="N1255" s="169"/>
      <c r="O1255" s="25"/>
      <c r="P1255" s="169"/>
      <c r="Q1255" s="169"/>
      <c r="R1255" s="169"/>
      <c r="S1255" s="25"/>
      <c r="T1255" s="25"/>
      <c r="U1255" s="25"/>
      <c r="V1255" s="25"/>
      <c r="W1255" s="25"/>
      <c r="X1255" s="25"/>
      <c r="Y1255" s="25"/>
      <c r="Z1255" s="25"/>
    </row>
    <row r="1256" spans="1:26" ht="15.75" customHeight="1">
      <c r="A1256" s="172"/>
      <c r="B1256" s="169"/>
      <c r="C1256" s="169"/>
      <c r="D1256" s="172"/>
      <c r="E1256" s="169"/>
      <c r="F1256" s="169"/>
      <c r="G1256" s="169"/>
      <c r="H1256" s="169"/>
      <c r="I1256" s="169"/>
      <c r="J1256" s="169"/>
      <c r="K1256" s="169"/>
      <c r="L1256" s="169"/>
      <c r="M1256" s="169"/>
      <c r="N1256" s="169"/>
      <c r="O1256" s="25"/>
      <c r="P1256" s="169"/>
      <c r="Q1256" s="169"/>
      <c r="R1256" s="169"/>
      <c r="S1256" s="25"/>
      <c r="T1256" s="25"/>
      <c r="U1256" s="25"/>
      <c r="V1256" s="25"/>
      <c r="W1256" s="25"/>
      <c r="X1256" s="25"/>
      <c r="Y1256" s="25"/>
      <c r="Z1256" s="25"/>
    </row>
    <row r="1257" spans="1:26" ht="15.75" customHeight="1">
      <c r="A1257" s="172"/>
      <c r="B1257" s="169"/>
      <c r="C1257" s="169"/>
      <c r="D1257" s="172"/>
      <c r="E1257" s="169"/>
      <c r="F1257" s="169"/>
      <c r="G1257" s="169"/>
      <c r="H1257" s="169"/>
      <c r="I1257" s="169"/>
      <c r="J1257" s="169"/>
      <c r="K1257" s="169"/>
      <c r="L1257" s="169"/>
      <c r="M1257" s="169"/>
      <c r="N1257" s="169"/>
      <c r="O1257" s="25"/>
      <c r="P1257" s="169"/>
      <c r="Q1257" s="169"/>
      <c r="R1257" s="169"/>
      <c r="S1257" s="25"/>
      <c r="T1257" s="25"/>
      <c r="U1257" s="25"/>
      <c r="V1257" s="25"/>
      <c r="W1257" s="25"/>
      <c r="X1257" s="25"/>
      <c r="Y1257" s="25"/>
      <c r="Z1257" s="25"/>
    </row>
    <row r="1258" spans="1:26" ht="15.75" customHeight="1">
      <c r="A1258" s="172"/>
      <c r="B1258" s="169"/>
      <c r="C1258" s="169"/>
      <c r="D1258" s="172"/>
      <c r="E1258" s="169"/>
      <c r="F1258" s="169"/>
      <c r="G1258" s="169"/>
      <c r="H1258" s="169"/>
      <c r="I1258" s="169"/>
      <c r="J1258" s="169"/>
      <c r="K1258" s="169"/>
      <c r="L1258" s="169"/>
      <c r="M1258" s="169"/>
      <c r="N1258" s="169"/>
      <c r="O1258" s="25"/>
      <c r="P1258" s="169"/>
      <c r="Q1258" s="169"/>
      <c r="R1258" s="169"/>
      <c r="S1258" s="25"/>
      <c r="T1258" s="25"/>
      <c r="U1258" s="25"/>
      <c r="V1258" s="25"/>
      <c r="W1258" s="25"/>
      <c r="X1258" s="25"/>
      <c r="Y1258" s="25"/>
      <c r="Z1258" s="25"/>
    </row>
    <row r="1259" spans="1:26" ht="15.75" customHeight="1">
      <c r="A1259" s="172"/>
      <c r="B1259" s="169"/>
      <c r="C1259" s="169"/>
      <c r="D1259" s="172"/>
      <c r="E1259" s="169"/>
      <c r="F1259" s="169"/>
      <c r="G1259" s="169"/>
      <c r="H1259" s="169"/>
      <c r="I1259" s="169"/>
      <c r="J1259" s="169"/>
      <c r="K1259" s="169"/>
      <c r="L1259" s="169"/>
      <c r="M1259" s="169"/>
      <c r="N1259" s="169"/>
      <c r="O1259" s="25"/>
      <c r="P1259" s="169"/>
      <c r="Q1259" s="169"/>
      <c r="R1259" s="169"/>
      <c r="S1259" s="25"/>
      <c r="T1259" s="25"/>
      <c r="U1259" s="25"/>
      <c r="V1259" s="25"/>
      <c r="W1259" s="25"/>
      <c r="X1259" s="25"/>
      <c r="Y1259" s="25"/>
      <c r="Z1259" s="25"/>
    </row>
    <row r="1260" spans="1:26" ht="15.75" customHeight="1">
      <c r="A1260" s="172"/>
      <c r="B1260" s="169"/>
      <c r="C1260" s="169"/>
      <c r="D1260" s="172"/>
      <c r="E1260" s="169"/>
      <c r="F1260" s="169"/>
      <c r="G1260" s="169"/>
      <c r="H1260" s="169"/>
      <c r="I1260" s="169"/>
      <c r="J1260" s="169"/>
      <c r="K1260" s="169"/>
      <c r="L1260" s="169"/>
      <c r="M1260" s="169"/>
      <c r="N1260" s="169"/>
      <c r="O1260" s="25"/>
      <c r="P1260" s="169"/>
      <c r="Q1260" s="169"/>
      <c r="R1260" s="169"/>
      <c r="S1260" s="25"/>
      <c r="T1260" s="25"/>
      <c r="U1260" s="25"/>
      <c r="V1260" s="25"/>
      <c r="W1260" s="25"/>
      <c r="X1260" s="25"/>
      <c r="Y1260" s="25"/>
      <c r="Z1260" s="25"/>
    </row>
    <row r="1261" spans="1:26" ht="15.75" customHeight="1">
      <c r="A1261" s="172"/>
      <c r="B1261" s="169"/>
      <c r="C1261" s="169"/>
      <c r="D1261" s="172"/>
      <c r="E1261" s="169"/>
      <c r="F1261" s="169"/>
      <c r="G1261" s="169"/>
      <c r="H1261" s="169"/>
      <c r="I1261" s="169"/>
      <c r="J1261" s="169"/>
      <c r="K1261" s="169"/>
      <c r="L1261" s="169"/>
      <c r="M1261" s="169"/>
      <c r="N1261" s="169"/>
      <c r="O1261" s="25"/>
      <c r="P1261" s="169"/>
      <c r="Q1261" s="169"/>
      <c r="R1261" s="169"/>
      <c r="S1261" s="25"/>
      <c r="T1261" s="25"/>
      <c r="U1261" s="25"/>
      <c r="V1261" s="25"/>
      <c r="W1261" s="25"/>
      <c r="X1261" s="25"/>
      <c r="Y1261" s="25"/>
      <c r="Z1261" s="25"/>
    </row>
    <row r="1262" spans="1:26" ht="15.75" customHeight="1">
      <c r="A1262" s="172"/>
      <c r="B1262" s="169"/>
      <c r="C1262" s="169"/>
      <c r="D1262" s="172"/>
      <c r="E1262" s="169"/>
      <c r="F1262" s="169"/>
      <c r="G1262" s="169"/>
      <c r="H1262" s="169"/>
      <c r="I1262" s="169"/>
      <c r="J1262" s="169"/>
      <c r="K1262" s="169"/>
      <c r="L1262" s="169"/>
      <c r="M1262" s="169"/>
      <c r="N1262" s="169"/>
      <c r="O1262" s="25"/>
      <c r="P1262" s="169"/>
      <c r="Q1262" s="169"/>
      <c r="R1262" s="169"/>
      <c r="S1262" s="25"/>
      <c r="T1262" s="25"/>
      <c r="U1262" s="25"/>
      <c r="V1262" s="25"/>
      <c r="W1262" s="25"/>
      <c r="X1262" s="25"/>
      <c r="Y1262" s="25"/>
      <c r="Z1262" s="25"/>
    </row>
    <row r="1263" spans="1:26" ht="15.75" customHeight="1">
      <c r="A1263" s="172"/>
      <c r="B1263" s="169"/>
      <c r="C1263" s="169"/>
      <c r="D1263" s="172"/>
      <c r="E1263" s="169"/>
      <c r="F1263" s="169"/>
      <c r="G1263" s="169"/>
      <c r="H1263" s="169"/>
      <c r="I1263" s="169"/>
      <c r="J1263" s="169"/>
      <c r="K1263" s="169"/>
      <c r="L1263" s="169"/>
      <c r="M1263" s="169"/>
      <c r="N1263" s="169"/>
      <c r="O1263" s="25"/>
      <c r="P1263" s="169"/>
      <c r="Q1263" s="169"/>
      <c r="R1263" s="169"/>
      <c r="S1263" s="25"/>
      <c r="T1263" s="25"/>
      <c r="U1263" s="25"/>
      <c r="V1263" s="25"/>
      <c r="W1263" s="25"/>
      <c r="X1263" s="25"/>
      <c r="Y1263" s="25"/>
      <c r="Z1263" s="25"/>
    </row>
    <row r="1264" spans="1:26" ht="15.75" customHeight="1">
      <c r="A1264" s="172"/>
      <c r="B1264" s="169"/>
      <c r="C1264" s="169"/>
      <c r="D1264" s="172"/>
      <c r="E1264" s="169"/>
      <c r="F1264" s="169"/>
      <c r="G1264" s="169"/>
      <c r="H1264" s="169"/>
      <c r="I1264" s="169"/>
      <c r="J1264" s="169"/>
      <c r="K1264" s="169"/>
      <c r="L1264" s="169"/>
      <c r="M1264" s="169"/>
      <c r="N1264" s="169"/>
      <c r="O1264" s="25"/>
      <c r="P1264" s="169"/>
      <c r="Q1264" s="169"/>
      <c r="R1264" s="169"/>
      <c r="S1264" s="25"/>
      <c r="T1264" s="25"/>
      <c r="U1264" s="25"/>
      <c r="V1264" s="25"/>
      <c r="W1264" s="25"/>
      <c r="X1264" s="25"/>
      <c r="Y1264" s="25"/>
      <c r="Z1264" s="25"/>
    </row>
    <row r="1265" spans="1:26" ht="15.75" customHeight="1">
      <c r="A1265" s="172"/>
      <c r="B1265" s="169"/>
      <c r="C1265" s="169"/>
      <c r="D1265" s="172"/>
      <c r="E1265" s="169"/>
      <c r="F1265" s="169"/>
      <c r="G1265" s="169"/>
      <c r="H1265" s="169"/>
      <c r="I1265" s="169"/>
      <c r="J1265" s="169"/>
      <c r="K1265" s="169"/>
      <c r="L1265" s="169"/>
      <c r="M1265" s="169"/>
      <c r="N1265" s="169"/>
      <c r="O1265" s="25"/>
      <c r="P1265" s="169"/>
      <c r="Q1265" s="169"/>
      <c r="R1265" s="169"/>
      <c r="S1265" s="25"/>
      <c r="T1265" s="25"/>
      <c r="U1265" s="25"/>
      <c r="V1265" s="25"/>
      <c r="W1265" s="25"/>
      <c r="X1265" s="25"/>
      <c r="Y1265" s="25"/>
      <c r="Z1265" s="25"/>
    </row>
    <row r="1266" spans="1:26" ht="15.75" customHeight="1">
      <c r="A1266" s="172"/>
      <c r="B1266" s="169"/>
      <c r="C1266" s="169"/>
      <c r="D1266" s="172"/>
      <c r="E1266" s="169"/>
      <c r="F1266" s="169"/>
      <c r="G1266" s="169"/>
      <c r="H1266" s="169"/>
      <c r="I1266" s="169"/>
      <c r="J1266" s="169"/>
      <c r="K1266" s="169"/>
      <c r="L1266" s="169"/>
      <c r="M1266" s="169"/>
      <c r="N1266" s="169"/>
      <c r="O1266" s="25"/>
      <c r="P1266" s="169"/>
      <c r="Q1266" s="169"/>
      <c r="R1266" s="169"/>
      <c r="S1266" s="25"/>
      <c r="T1266" s="25"/>
      <c r="U1266" s="25"/>
      <c r="V1266" s="25"/>
      <c r="W1266" s="25"/>
      <c r="X1266" s="25"/>
      <c r="Y1266" s="25"/>
      <c r="Z1266" s="25"/>
    </row>
    <row r="1267" spans="1:26" ht="15.75" customHeight="1">
      <c r="A1267" s="172"/>
      <c r="B1267" s="169"/>
      <c r="C1267" s="169"/>
      <c r="D1267" s="172"/>
      <c r="E1267" s="169"/>
      <c r="F1267" s="169"/>
      <c r="G1267" s="169"/>
      <c r="H1267" s="169"/>
      <c r="I1267" s="169"/>
      <c r="J1267" s="169"/>
      <c r="K1267" s="169"/>
      <c r="L1267" s="169"/>
      <c r="M1267" s="169"/>
      <c r="N1267" s="169"/>
      <c r="O1267" s="25"/>
      <c r="P1267" s="169"/>
      <c r="Q1267" s="169"/>
      <c r="R1267" s="169"/>
      <c r="S1267" s="25"/>
      <c r="T1267" s="25"/>
      <c r="U1267" s="25"/>
      <c r="V1267" s="25"/>
      <c r="W1267" s="25"/>
      <c r="X1267" s="25"/>
      <c r="Y1267" s="25"/>
      <c r="Z1267" s="25"/>
    </row>
    <row r="1268" spans="1:26" ht="15.75" customHeight="1">
      <c r="A1268" s="172"/>
      <c r="B1268" s="169"/>
      <c r="C1268" s="169"/>
      <c r="D1268" s="172"/>
      <c r="E1268" s="169"/>
      <c r="F1268" s="169"/>
      <c r="G1268" s="169"/>
      <c r="H1268" s="169"/>
      <c r="I1268" s="169"/>
      <c r="J1268" s="169"/>
      <c r="K1268" s="169"/>
      <c r="L1268" s="169"/>
      <c r="M1268" s="169"/>
      <c r="N1268" s="169"/>
      <c r="O1268" s="25"/>
      <c r="P1268" s="169"/>
      <c r="Q1268" s="169"/>
      <c r="R1268" s="169"/>
      <c r="S1268" s="25"/>
      <c r="T1268" s="25"/>
      <c r="U1268" s="25"/>
      <c r="V1268" s="25"/>
      <c r="W1268" s="25"/>
      <c r="X1268" s="25"/>
      <c r="Y1268" s="25"/>
      <c r="Z1268" s="25"/>
    </row>
    <row r="1269" spans="1:26" ht="15.75" customHeight="1">
      <c r="A1269" s="172"/>
      <c r="B1269" s="169"/>
      <c r="C1269" s="169"/>
      <c r="D1269" s="172"/>
      <c r="E1269" s="169"/>
      <c r="F1269" s="169"/>
      <c r="G1269" s="169"/>
      <c r="H1269" s="169"/>
      <c r="I1269" s="169"/>
      <c r="J1269" s="169"/>
      <c r="K1269" s="169"/>
      <c r="L1269" s="169"/>
      <c r="M1269" s="169"/>
      <c r="N1269" s="169"/>
      <c r="O1269" s="25"/>
      <c r="P1269" s="169"/>
      <c r="Q1269" s="169"/>
      <c r="R1269" s="169"/>
      <c r="S1269" s="25"/>
      <c r="T1269" s="25"/>
      <c r="U1269" s="25"/>
      <c r="V1269" s="25"/>
      <c r="W1269" s="25"/>
      <c r="X1269" s="25"/>
      <c r="Y1269" s="25"/>
      <c r="Z1269" s="25"/>
    </row>
    <row r="1270" spans="1:26" ht="15.75" customHeight="1">
      <c r="A1270" s="172"/>
      <c r="B1270" s="169"/>
      <c r="C1270" s="169"/>
      <c r="D1270" s="172"/>
      <c r="E1270" s="169"/>
      <c r="F1270" s="169"/>
      <c r="G1270" s="169"/>
      <c r="H1270" s="169"/>
      <c r="I1270" s="169"/>
      <c r="J1270" s="169"/>
      <c r="K1270" s="169"/>
      <c r="L1270" s="169"/>
      <c r="M1270" s="169"/>
      <c r="N1270" s="169"/>
      <c r="O1270" s="25"/>
      <c r="P1270" s="169"/>
      <c r="Q1270" s="169"/>
      <c r="R1270" s="169"/>
      <c r="S1270" s="25"/>
      <c r="T1270" s="25"/>
      <c r="U1270" s="25"/>
      <c r="V1270" s="25"/>
      <c r="W1270" s="25"/>
      <c r="X1270" s="25"/>
      <c r="Y1270" s="25"/>
      <c r="Z1270" s="25"/>
    </row>
    <row r="1271" spans="1:26" ht="15.75" customHeight="1">
      <c r="A1271" s="172"/>
      <c r="B1271" s="169"/>
      <c r="C1271" s="169"/>
      <c r="D1271" s="172"/>
      <c r="E1271" s="169"/>
      <c r="F1271" s="169"/>
      <c r="G1271" s="169"/>
      <c r="H1271" s="169"/>
      <c r="I1271" s="169"/>
      <c r="J1271" s="169"/>
      <c r="K1271" s="169"/>
      <c r="L1271" s="169"/>
      <c r="M1271" s="169"/>
      <c r="N1271" s="169"/>
      <c r="O1271" s="25"/>
      <c r="P1271" s="169"/>
      <c r="Q1271" s="169"/>
      <c r="R1271" s="169"/>
      <c r="S1271" s="25"/>
      <c r="T1271" s="25"/>
      <c r="U1271" s="25"/>
      <c r="V1271" s="25"/>
      <c r="W1271" s="25"/>
      <c r="X1271" s="25"/>
      <c r="Y1271" s="25"/>
      <c r="Z1271" s="25"/>
    </row>
    <row r="1272" spans="1:26" ht="15.75" customHeight="1">
      <c r="A1272" s="172"/>
      <c r="B1272" s="169"/>
      <c r="C1272" s="169"/>
      <c r="D1272" s="172"/>
      <c r="E1272" s="169"/>
      <c r="F1272" s="169"/>
      <c r="G1272" s="169"/>
      <c r="H1272" s="169"/>
      <c r="I1272" s="169"/>
      <c r="J1272" s="169"/>
      <c r="K1272" s="169"/>
      <c r="L1272" s="169"/>
      <c r="M1272" s="169"/>
      <c r="N1272" s="169"/>
      <c r="O1272" s="25"/>
      <c r="P1272" s="169"/>
      <c r="Q1272" s="169"/>
      <c r="R1272" s="169"/>
      <c r="S1272" s="25"/>
      <c r="T1272" s="25"/>
      <c r="U1272" s="25"/>
      <c r="V1272" s="25"/>
      <c r="W1272" s="25"/>
      <c r="X1272" s="25"/>
      <c r="Y1272" s="25"/>
      <c r="Z1272" s="25"/>
    </row>
    <row r="1273" spans="1:26" ht="15.75" customHeight="1">
      <c r="A1273" s="172"/>
      <c r="B1273" s="169"/>
      <c r="C1273" s="169"/>
      <c r="D1273" s="172"/>
      <c r="E1273" s="169"/>
      <c r="F1273" s="169"/>
      <c r="G1273" s="169"/>
      <c r="H1273" s="169"/>
      <c r="I1273" s="169"/>
      <c r="J1273" s="169"/>
      <c r="K1273" s="169"/>
      <c r="L1273" s="169"/>
      <c r="M1273" s="169"/>
      <c r="N1273" s="169"/>
      <c r="O1273" s="25"/>
      <c r="P1273" s="169"/>
      <c r="Q1273" s="169"/>
      <c r="R1273" s="169"/>
      <c r="S1273" s="25"/>
      <c r="T1273" s="25"/>
      <c r="U1273" s="25"/>
      <c r="V1273" s="25"/>
      <c r="W1273" s="25"/>
      <c r="X1273" s="25"/>
      <c r="Y1273" s="25"/>
      <c r="Z1273" s="25"/>
    </row>
    <row r="1274" spans="1:26" ht="15.75" customHeight="1">
      <c r="A1274" s="172"/>
      <c r="B1274" s="169"/>
      <c r="C1274" s="169"/>
      <c r="D1274" s="172"/>
      <c r="E1274" s="169"/>
      <c r="F1274" s="169"/>
      <c r="G1274" s="169"/>
      <c r="H1274" s="169"/>
      <c r="I1274" s="169"/>
      <c r="J1274" s="169"/>
      <c r="K1274" s="169"/>
      <c r="L1274" s="169"/>
      <c r="M1274" s="169"/>
      <c r="N1274" s="169"/>
      <c r="O1274" s="25"/>
      <c r="P1274" s="169"/>
      <c r="Q1274" s="169"/>
      <c r="R1274" s="169"/>
      <c r="S1274" s="25"/>
      <c r="T1274" s="25"/>
      <c r="U1274" s="25"/>
      <c r="V1274" s="25"/>
      <c r="W1274" s="25"/>
      <c r="X1274" s="25"/>
      <c r="Y1274" s="25"/>
      <c r="Z1274" s="25"/>
    </row>
    <row r="1275" spans="1:26" ht="15.75" customHeight="1">
      <c r="A1275" s="172"/>
      <c r="B1275" s="169"/>
      <c r="C1275" s="169"/>
      <c r="D1275" s="172"/>
      <c r="E1275" s="169"/>
      <c r="F1275" s="169"/>
      <c r="G1275" s="169"/>
      <c r="H1275" s="169"/>
      <c r="I1275" s="169"/>
      <c r="J1275" s="169"/>
      <c r="K1275" s="169"/>
      <c r="L1275" s="169"/>
      <c r="M1275" s="169"/>
      <c r="N1275" s="169"/>
      <c r="O1275" s="25"/>
      <c r="P1275" s="169"/>
      <c r="Q1275" s="169"/>
      <c r="R1275" s="169"/>
      <c r="S1275" s="25"/>
      <c r="T1275" s="25"/>
      <c r="U1275" s="25"/>
      <c r="V1275" s="25"/>
      <c r="W1275" s="25"/>
      <c r="X1275" s="25"/>
      <c r="Y1275" s="25"/>
      <c r="Z1275" s="25"/>
    </row>
    <row r="1276" spans="1:26" ht="15.75" customHeight="1">
      <c r="A1276" s="172"/>
      <c r="B1276" s="169"/>
      <c r="C1276" s="169"/>
      <c r="D1276" s="172"/>
      <c r="E1276" s="169"/>
      <c r="F1276" s="169"/>
      <c r="G1276" s="169"/>
      <c r="H1276" s="169"/>
      <c r="I1276" s="169"/>
      <c r="J1276" s="169"/>
      <c r="K1276" s="169"/>
      <c r="L1276" s="169"/>
      <c r="M1276" s="169"/>
      <c r="N1276" s="169"/>
      <c r="O1276" s="25"/>
      <c r="P1276" s="169"/>
      <c r="Q1276" s="169"/>
      <c r="R1276" s="169"/>
      <c r="S1276" s="25"/>
      <c r="T1276" s="25"/>
      <c r="U1276" s="25"/>
      <c r="V1276" s="25"/>
      <c r="W1276" s="25"/>
      <c r="X1276" s="25"/>
      <c r="Y1276" s="25"/>
      <c r="Z1276" s="25"/>
    </row>
    <row r="1277" spans="1:26" ht="15.75" customHeight="1">
      <c r="A1277" s="172"/>
      <c r="B1277" s="169"/>
      <c r="C1277" s="169"/>
      <c r="D1277" s="172"/>
      <c r="E1277" s="169"/>
      <c r="F1277" s="169"/>
      <c r="G1277" s="169"/>
      <c r="H1277" s="169"/>
      <c r="I1277" s="169"/>
      <c r="J1277" s="169"/>
      <c r="K1277" s="169"/>
      <c r="L1277" s="169"/>
      <c r="M1277" s="169"/>
      <c r="N1277" s="169"/>
      <c r="O1277" s="25"/>
      <c r="P1277" s="169"/>
      <c r="Q1277" s="169"/>
      <c r="R1277" s="169"/>
      <c r="S1277" s="25"/>
      <c r="T1277" s="25"/>
      <c r="U1277" s="25"/>
      <c r="V1277" s="25"/>
      <c r="W1277" s="25"/>
      <c r="X1277" s="25"/>
      <c r="Y1277" s="25"/>
      <c r="Z1277" s="25"/>
    </row>
    <row r="1278" spans="1:26" ht="15.75" customHeight="1">
      <c r="A1278" s="172"/>
      <c r="B1278" s="169"/>
      <c r="C1278" s="169"/>
      <c r="D1278" s="172"/>
      <c r="E1278" s="169"/>
      <c r="F1278" s="169"/>
      <c r="G1278" s="169"/>
      <c r="H1278" s="169"/>
      <c r="I1278" s="169"/>
      <c r="J1278" s="169"/>
      <c r="K1278" s="169"/>
      <c r="L1278" s="169"/>
      <c r="M1278" s="169"/>
      <c r="N1278" s="169"/>
      <c r="O1278" s="25"/>
      <c r="P1278" s="169"/>
      <c r="Q1278" s="169"/>
      <c r="R1278" s="169"/>
      <c r="S1278" s="25"/>
      <c r="T1278" s="25"/>
      <c r="U1278" s="25"/>
      <c r="V1278" s="25"/>
      <c r="W1278" s="25"/>
      <c r="X1278" s="25"/>
      <c r="Y1278" s="25"/>
      <c r="Z1278" s="25"/>
    </row>
    <row r="1279" spans="1:26" ht="15.75" customHeight="1">
      <c r="A1279" s="172"/>
      <c r="B1279" s="169"/>
      <c r="C1279" s="169"/>
      <c r="D1279" s="172"/>
      <c r="E1279" s="169"/>
      <c r="F1279" s="169"/>
      <c r="G1279" s="169"/>
      <c r="H1279" s="169"/>
      <c r="I1279" s="169"/>
      <c r="J1279" s="169"/>
      <c r="K1279" s="169"/>
      <c r="L1279" s="169"/>
      <c r="M1279" s="169"/>
      <c r="N1279" s="169"/>
      <c r="O1279" s="25"/>
      <c r="P1279" s="169"/>
      <c r="Q1279" s="169"/>
      <c r="R1279" s="169"/>
      <c r="S1279" s="25"/>
      <c r="T1279" s="25"/>
      <c r="U1279" s="25"/>
      <c r="V1279" s="25"/>
      <c r="W1279" s="25"/>
      <c r="X1279" s="25"/>
      <c r="Y1279" s="25"/>
      <c r="Z1279" s="25"/>
    </row>
    <row r="1280" spans="1:26" ht="15.75" customHeight="1">
      <c r="A1280" s="172"/>
      <c r="B1280" s="169"/>
      <c r="C1280" s="169"/>
      <c r="D1280" s="172"/>
      <c r="E1280" s="169"/>
      <c r="F1280" s="169"/>
      <c r="G1280" s="169"/>
      <c r="H1280" s="169"/>
      <c r="I1280" s="169"/>
      <c r="J1280" s="169"/>
      <c r="K1280" s="169"/>
      <c r="L1280" s="169"/>
      <c r="M1280" s="169"/>
      <c r="N1280" s="169"/>
      <c r="O1280" s="25"/>
      <c r="P1280" s="169"/>
      <c r="Q1280" s="169"/>
      <c r="R1280" s="169"/>
      <c r="S1280" s="25"/>
      <c r="T1280" s="25"/>
      <c r="U1280" s="25"/>
      <c r="V1280" s="25"/>
      <c r="W1280" s="25"/>
      <c r="X1280" s="25"/>
      <c r="Y1280" s="25"/>
      <c r="Z1280" s="25"/>
    </row>
    <row r="1281" spans="1:26" ht="15.75" customHeight="1">
      <c r="A1281" s="172"/>
      <c r="B1281" s="169"/>
      <c r="C1281" s="169"/>
      <c r="D1281" s="172"/>
      <c r="E1281" s="169"/>
      <c r="F1281" s="169"/>
      <c r="G1281" s="169"/>
      <c r="H1281" s="169"/>
      <c r="I1281" s="169"/>
      <c r="J1281" s="169"/>
      <c r="K1281" s="169"/>
      <c r="L1281" s="169"/>
      <c r="M1281" s="169"/>
      <c r="N1281" s="169"/>
      <c r="O1281" s="25"/>
      <c r="P1281" s="169"/>
      <c r="Q1281" s="169"/>
      <c r="R1281" s="169"/>
      <c r="S1281" s="25"/>
      <c r="T1281" s="25"/>
      <c r="U1281" s="25"/>
      <c r="V1281" s="25"/>
      <c r="W1281" s="25"/>
      <c r="X1281" s="25"/>
      <c r="Y1281" s="25"/>
      <c r="Z1281" s="25"/>
    </row>
    <row r="1282" spans="1:26" ht="15.75" customHeight="1">
      <c r="A1282" s="172"/>
      <c r="B1282" s="169"/>
      <c r="C1282" s="169"/>
      <c r="D1282" s="172"/>
      <c r="E1282" s="169"/>
      <c r="F1282" s="169"/>
      <c r="G1282" s="169"/>
      <c r="H1282" s="169"/>
      <c r="I1282" s="169"/>
      <c r="J1282" s="169"/>
      <c r="K1282" s="169"/>
      <c r="L1282" s="169"/>
      <c r="M1282" s="169"/>
      <c r="N1282" s="169"/>
      <c r="O1282" s="25"/>
      <c r="P1282" s="169"/>
      <c r="Q1282" s="169"/>
      <c r="R1282" s="169"/>
      <c r="S1282" s="25"/>
      <c r="T1282" s="25"/>
      <c r="U1282" s="25"/>
      <c r="V1282" s="25"/>
      <c r="W1282" s="25"/>
      <c r="X1282" s="25"/>
      <c r="Y1282" s="25"/>
      <c r="Z1282" s="25"/>
    </row>
  </sheetData>
  <customSheetViews>
    <customSheetView guid="{D5120567-3B28-43FE-99F5-BBBC274C6EFB}" filter="1" showAutoFilter="1">
      <pageMargins left="0.7" right="0.7" top="0.75" bottom="0.75" header="0.3" footer="0.3"/>
      <autoFilter ref="H2:H1282" xr:uid="{43E1FC5A-1DFC-40A4-A6F8-70D4D43853AE}">
        <filterColumn colId="0">
          <filters blank="1">
            <filter val="17"/>
          </filters>
        </filterColumn>
      </autoFilter>
    </customSheetView>
    <customSheetView guid="{A9B2C26C-4707-489D-A716-2D714B86EFE3}" filter="1" showAutoFilter="1">
      <pageMargins left="0.7" right="0.7" top="0.75" bottom="0.75" header="0.3" footer="0.3"/>
      <autoFilter ref="O3:O1282" xr:uid="{A336724F-A7C5-4E44-9A1A-2B2138A9E0B6}">
        <filterColumn colId="0">
          <filters blank="1">
            <filter val="PP-1306"/>
            <filter val="PP-1307"/>
            <filter val="PP-1308"/>
            <filter val="PP-1309"/>
            <filter val="PP-1315"/>
            <filter val="PP-1378"/>
            <filter val="PP-1379"/>
            <filter val="PP-1381"/>
            <filter val="PP-1382"/>
            <filter val="PP-1383"/>
            <filter val="PP-1384"/>
            <filter val="PP-1385"/>
            <filter val="PP-1387"/>
            <filter val="PP-1409"/>
            <filter val="PP-1411"/>
            <filter val="PP-1415"/>
            <filter val="PP-1421"/>
            <filter val="PP-1423"/>
            <filter val="PP-1424"/>
            <filter val="PP-1425"/>
            <filter val="PP-1426"/>
            <filter val="PP-1427"/>
            <filter val="PP-1428"/>
            <filter val="PP-1429"/>
            <filter val="PP-1430"/>
            <filter val="PP-1431"/>
            <filter val="PP-1432"/>
            <filter val="PP-1433"/>
            <filter val="PP-1434"/>
            <filter val="PP-1435"/>
            <filter val="PP-1436"/>
            <filter val="PP-1437"/>
            <filter val="PP-1438"/>
            <filter val="PP-1439"/>
            <filter val="PP-1440"/>
            <filter val="PP-1441"/>
            <filter val="PP-1442"/>
            <filter val="PP-1443"/>
            <filter val="PP-1444"/>
            <filter val="PP-1445"/>
            <filter val="PP-1446"/>
            <filter val="PP-1447"/>
            <filter val="PP-1448"/>
            <filter val="PP-1449"/>
            <filter val="PP-1450"/>
            <filter val="PP-1452"/>
            <filter val="PP-1453"/>
            <filter val="PP-1507"/>
            <filter val="PP-1508"/>
            <filter val="PP-1509"/>
            <filter val="PP-1510"/>
            <filter val="PP-1511"/>
            <filter val="PP-1512"/>
            <filter val="PP-1513"/>
            <filter val="PP-1523"/>
            <filter val="PP-1524"/>
            <filter val="PP-1525"/>
            <filter val="PP-1533"/>
            <filter val="PP-1550"/>
            <filter val="PP-1551"/>
            <filter val="PP-1552"/>
            <filter val="PP-1553"/>
            <filter val="PP-1554"/>
            <filter val="PP-1555"/>
            <filter val="PP-1651"/>
            <filter val="PP-1652"/>
            <filter val="PP-1653"/>
            <filter val="PP-1654"/>
            <filter val="PP-1655"/>
            <filter val="PP-1656"/>
            <filter val="PP-1657"/>
            <filter val="PP-1658"/>
            <filter val="PP-1662"/>
            <filter val="PP-1663"/>
            <filter val="PP-1690"/>
            <filter val="PP-1726"/>
            <filter val="PP-1727"/>
            <filter val="PP-1730"/>
            <filter val="PP-1731"/>
            <filter val="PP-1741"/>
            <filter val="PP-1742"/>
            <filter val="PP-1753"/>
          </filters>
        </filterColumn>
      </autoFilter>
    </customSheetView>
    <customSheetView guid="{D8B4C118-7E41-4BCA-9836-CDADDCECA357}" filter="1" showAutoFilter="1">
      <pageMargins left="0.7" right="0.7" top="0.75" bottom="0.75" header="0.3" footer="0.3"/>
      <autoFilter ref="Q3:Q1282" xr:uid="{D6D28E55-4265-4F25-9BB7-4DDCE5D51914}">
        <filterColumn colId="0">
          <filters>
            <filter val="Sprint 9"/>
            <filter val="Sprint 10"/>
          </filters>
        </filterColumn>
      </autoFilter>
    </customSheetView>
  </customSheetViews>
  <mergeCells count="15">
    <mergeCell ref="S1:S2"/>
    <mergeCell ref="T1:T2"/>
    <mergeCell ref="U1:V1"/>
    <mergeCell ref="A1:A2"/>
    <mergeCell ref="B1:B2"/>
    <mergeCell ref="C1:C2"/>
    <mergeCell ref="D1:D2"/>
    <mergeCell ref="E1:H1"/>
    <mergeCell ref="I1:I2"/>
    <mergeCell ref="J1:L1"/>
    <mergeCell ref="M1:N1"/>
    <mergeCell ref="O1:O2"/>
    <mergeCell ref="P1:P2"/>
    <mergeCell ref="Q1:Q2"/>
    <mergeCell ref="R1:R2"/>
  </mergeCells>
  <hyperlinks>
    <hyperlink ref="O3" r:id="rId1" xr:uid="{00000000-0004-0000-0100-000000000000}"/>
    <hyperlink ref="O4" r:id="rId2" xr:uid="{00000000-0004-0000-0100-000001000000}"/>
    <hyperlink ref="O5" r:id="rId3" xr:uid="{00000000-0004-0000-0100-000002000000}"/>
    <hyperlink ref="P5" r:id="rId4" xr:uid="{00000000-0004-0000-0100-000003000000}"/>
    <hyperlink ref="O6" r:id="rId5" xr:uid="{00000000-0004-0000-0100-000004000000}"/>
    <hyperlink ref="P6" r:id="rId6" xr:uid="{00000000-0004-0000-0100-000005000000}"/>
    <hyperlink ref="O7" r:id="rId7" xr:uid="{00000000-0004-0000-0100-000006000000}"/>
    <hyperlink ref="P7" r:id="rId8" xr:uid="{00000000-0004-0000-0100-000007000000}"/>
    <hyperlink ref="O8" r:id="rId9" xr:uid="{00000000-0004-0000-0100-000008000000}"/>
    <hyperlink ref="P8" r:id="rId10" xr:uid="{00000000-0004-0000-0100-000009000000}"/>
    <hyperlink ref="O9" r:id="rId11" xr:uid="{00000000-0004-0000-0100-00000A000000}"/>
    <hyperlink ref="P9" r:id="rId12" xr:uid="{00000000-0004-0000-0100-00000B000000}"/>
    <hyperlink ref="O10" r:id="rId13" xr:uid="{00000000-0004-0000-0100-00000C000000}"/>
    <hyperlink ref="P10" r:id="rId14" xr:uid="{00000000-0004-0000-0100-00000D000000}"/>
    <hyperlink ref="O11" r:id="rId15" xr:uid="{00000000-0004-0000-0100-00000E000000}"/>
    <hyperlink ref="P11" r:id="rId16" xr:uid="{00000000-0004-0000-0100-00000F000000}"/>
    <hyperlink ref="O12" r:id="rId17" xr:uid="{00000000-0004-0000-0100-000010000000}"/>
    <hyperlink ref="P12" r:id="rId18" xr:uid="{00000000-0004-0000-0100-000011000000}"/>
    <hyperlink ref="O13" r:id="rId19" xr:uid="{00000000-0004-0000-0100-000012000000}"/>
    <hyperlink ref="P13" r:id="rId20" xr:uid="{00000000-0004-0000-0100-000013000000}"/>
    <hyperlink ref="O14" r:id="rId21" xr:uid="{00000000-0004-0000-0100-000014000000}"/>
    <hyperlink ref="P14" r:id="rId22" xr:uid="{00000000-0004-0000-0100-000015000000}"/>
    <hyperlink ref="O15" r:id="rId23" xr:uid="{00000000-0004-0000-0100-000016000000}"/>
    <hyperlink ref="P15" r:id="rId24" xr:uid="{00000000-0004-0000-0100-000017000000}"/>
    <hyperlink ref="O16" r:id="rId25" xr:uid="{00000000-0004-0000-0100-000018000000}"/>
    <hyperlink ref="P16" r:id="rId26" xr:uid="{00000000-0004-0000-0100-000019000000}"/>
    <hyperlink ref="O17" r:id="rId27" xr:uid="{00000000-0004-0000-0100-00001A000000}"/>
    <hyperlink ref="P17" r:id="rId28" xr:uid="{00000000-0004-0000-0100-00001B000000}"/>
    <hyperlink ref="O18" r:id="rId29" xr:uid="{00000000-0004-0000-0100-00001C000000}"/>
    <hyperlink ref="P18" r:id="rId30" xr:uid="{00000000-0004-0000-0100-00001D000000}"/>
    <hyperlink ref="O19" r:id="rId31" xr:uid="{00000000-0004-0000-0100-00001E000000}"/>
    <hyperlink ref="P19" r:id="rId32" xr:uid="{00000000-0004-0000-0100-00001F000000}"/>
    <hyperlink ref="O20" r:id="rId33" xr:uid="{00000000-0004-0000-0100-000020000000}"/>
    <hyperlink ref="P20" r:id="rId34" xr:uid="{00000000-0004-0000-0100-000021000000}"/>
    <hyperlink ref="O21" r:id="rId35" xr:uid="{00000000-0004-0000-0100-000022000000}"/>
    <hyperlink ref="P21" r:id="rId36" xr:uid="{00000000-0004-0000-0100-000023000000}"/>
    <hyperlink ref="O22" r:id="rId37" xr:uid="{00000000-0004-0000-0100-000024000000}"/>
    <hyperlink ref="P22" r:id="rId38" xr:uid="{00000000-0004-0000-0100-000025000000}"/>
    <hyperlink ref="O23" r:id="rId39" xr:uid="{00000000-0004-0000-0100-000026000000}"/>
    <hyperlink ref="P23" r:id="rId40" xr:uid="{00000000-0004-0000-0100-000027000000}"/>
    <hyperlink ref="O24" r:id="rId41" xr:uid="{00000000-0004-0000-0100-000028000000}"/>
    <hyperlink ref="P24" r:id="rId42" xr:uid="{00000000-0004-0000-0100-000029000000}"/>
    <hyperlink ref="O25" r:id="rId43" xr:uid="{00000000-0004-0000-0100-00002A000000}"/>
    <hyperlink ref="P25" r:id="rId44" xr:uid="{00000000-0004-0000-0100-00002B000000}"/>
    <hyperlink ref="O26" r:id="rId45" xr:uid="{00000000-0004-0000-0100-00002C000000}"/>
    <hyperlink ref="P26" r:id="rId46" xr:uid="{00000000-0004-0000-0100-00002D000000}"/>
    <hyperlink ref="O27" r:id="rId47" xr:uid="{00000000-0004-0000-0100-00002E000000}"/>
    <hyperlink ref="P27" r:id="rId48" xr:uid="{00000000-0004-0000-0100-00002F000000}"/>
    <hyperlink ref="O28" r:id="rId49" xr:uid="{00000000-0004-0000-0100-000030000000}"/>
    <hyperlink ref="P28" r:id="rId50" xr:uid="{00000000-0004-0000-0100-000031000000}"/>
    <hyperlink ref="O29" r:id="rId51" xr:uid="{00000000-0004-0000-0100-000032000000}"/>
    <hyperlink ref="P29" r:id="rId52" xr:uid="{00000000-0004-0000-0100-000033000000}"/>
    <hyperlink ref="C30" r:id="rId53" location="heading=h.hv59t0jziatu" xr:uid="{00000000-0004-0000-0100-000034000000}"/>
    <hyperlink ref="O30" r:id="rId54" xr:uid="{00000000-0004-0000-0100-000035000000}"/>
    <hyperlink ref="P30" r:id="rId55" xr:uid="{00000000-0004-0000-0100-000036000000}"/>
    <hyperlink ref="O31" r:id="rId56" xr:uid="{00000000-0004-0000-0100-000037000000}"/>
    <hyperlink ref="P31" r:id="rId57" xr:uid="{00000000-0004-0000-0100-000038000000}"/>
    <hyperlink ref="C32" r:id="rId58" location="heading=h.9oecut83cuij" xr:uid="{00000000-0004-0000-0100-000039000000}"/>
    <hyperlink ref="O32" r:id="rId59" xr:uid="{00000000-0004-0000-0100-00003A000000}"/>
    <hyperlink ref="P32" r:id="rId60" xr:uid="{00000000-0004-0000-0100-00003B000000}"/>
    <hyperlink ref="C33" r:id="rId61" location="heading=h.dpihpc4tykv0" xr:uid="{00000000-0004-0000-0100-00003C000000}"/>
    <hyperlink ref="O33" r:id="rId62" xr:uid="{00000000-0004-0000-0100-00003D000000}"/>
    <hyperlink ref="P33" r:id="rId63" xr:uid="{00000000-0004-0000-0100-00003E000000}"/>
    <hyperlink ref="B34" r:id="rId64" location="heading=h.e6wzs8w21tbh" xr:uid="{00000000-0004-0000-0100-00003F000000}"/>
    <hyperlink ref="O34" r:id="rId65" xr:uid="{00000000-0004-0000-0100-000040000000}"/>
    <hyperlink ref="P34" r:id="rId66" xr:uid="{00000000-0004-0000-0100-000041000000}"/>
    <hyperlink ref="B35" r:id="rId67" location="heading=h.p3ver3fuyk52" xr:uid="{00000000-0004-0000-0100-000042000000}"/>
    <hyperlink ref="C35" r:id="rId68" location="heading=h.pygn821xg7j" xr:uid="{00000000-0004-0000-0100-000043000000}"/>
    <hyperlink ref="O35" r:id="rId69" xr:uid="{00000000-0004-0000-0100-000044000000}"/>
    <hyperlink ref="P35" r:id="rId70" xr:uid="{00000000-0004-0000-0100-000045000000}"/>
    <hyperlink ref="B36" r:id="rId71" location="heading=h.e6wzs8w21tbh" xr:uid="{00000000-0004-0000-0100-000046000000}"/>
    <hyperlink ref="C36" r:id="rId72" location="heading=h.e6wzs8w21tbh" xr:uid="{00000000-0004-0000-0100-000047000000}"/>
    <hyperlink ref="O36" r:id="rId73" xr:uid="{00000000-0004-0000-0100-000048000000}"/>
    <hyperlink ref="P36" r:id="rId74" xr:uid="{00000000-0004-0000-0100-000049000000}"/>
    <hyperlink ref="C37" r:id="rId75" location="heading=h.yigpt8preg5g" xr:uid="{00000000-0004-0000-0100-00004A000000}"/>
    <hyperlink ref="O37" r:id="rId76" xr:uid="{00000000-0004-0000-0100-00004B000000}"/>
    <hyperlink ref="P37" r:id="rId77" xr:uid="{00000000-0004-0000-0100-00004C000000}"/>
    <hyperlink ref="O38" r:id="rId78" xr:uid="{00000000-0004-0000-0100-00004D000000}"/>
    <hyperlink ref="P38" r:id="rId79" xr:uid="{00000000-0004-0000-0100-00004E000000}"/>
    <hyperlink ref="C39" r:id="rId80" location="heading=h.swy6gecelzmz" xr:uid="{00000000-0004-0000-0100-00004F000000}"/>
    <hyperlink ref="O39" r:id="rId81" xr:uid="{00000000-0004-0000-0100-000050000000}"/>
    <hyperlink ref="P39" r:id="rId82" xr:uid="{00000000-0004-0000-0100-000051000000}"/>
    <hyperlink ref="C40" r:id="rId83" xr:uid="{00000000-0004-0000-0100-000052000000}"/>
    <hyperlink ref="O40" r:id="rId84" xr:uid="{00000000-0004-0000-0100-000053000000}"/>
    <hyperlink ref="P40" r:id="rId85" xr:uid="{00000000-0004-0000-0100-000054000000}"/>
    <hyperlink ref="C41" r:id="rId86" location="heading=h.82t8vadc7ghl" xr:uid="{00000000-0004-0000-0100-000055000000}"/>
    <hyperlink ref="O41" r:id="rId87" xr:uid="{00000000-0004-0000-0100-000056000000}"/>
    <hyperlink ref="P41" r:id="rId88" xr:uid="{00000000-0004-0000-0100-000057000000}"/>
    <hyperlink ref="C42" r:id="rId89" location="heading=h.kte57cag3r78" xr:uid="{00000000-0004-0000-0100-000058000000}"/>
    <hyperlink ref="O42" r:id="rId90" xr:uid="{00000000-0004-0000-0100-000059000000}"/>
    <hyperlink ref="P42" r:id="rId91" xr:uid="{00000000-0004-0000-0100-00005A000000}"/>
    <hyperlink ref="C43" r:id="rId92" xr:uid="{00000000-0004-0000-0100-00005B000000}"/>
    <hyperlink ref="O43" r:id="rId93" xr:uid="{00000000-0004-0000-0100-00005C000000}"/>
    <hyperlink ref="C44" r:id="rId94" location="heading=h.ymmlegy2po68" xr:uid="{00000000-0004-0000-0100-00005D000000}"/>
    <hyperlink ref="O44" r:id="rId95" xr:uid="{00000000-0004-0000-0100-00005E000000}"/>
    <hyperlink ref="P44" r:id="rId96" xr:uid="{00000000-0004-0000-0100-00005F000000}"/>
    <hyperlink ref="C45" r:id="rId97" location="heading=h.xhlfbmdetgch" xr:uid="{00000000-0004-0000-0100-000060000000}"/>
    <hyperlink ref="O45" r:id="rId98" xr:uid="{00000000-0004-0000-0100-000061000000}"/>
    <hyperlink ref="P45" r:id="rId99" xr:uid="{00000000-0004-0000-0100-000062000000}"/>
    <hyperlink ref="C46" r:id="rId100" location="heading=h.xhlfbmdetgch" xr:uid="{00000000-0004-0000-0100-000063000000}"/>
    <hyperlink ref="O46" r:id="rId101" xr:uid="{00000000-0004-0000-0100-000064000000}"/>
    <hyperlink ref="P46" r:id="rId102" xr:uid="{00000000-0004-0000-0100-000065000000}"/>
    <hyperlink ref="O47" r:id="rId103" xr:uid="{00000000-0004-0000-0100-000066000000}"/>
    <hyperlink ref="C48" r:id="rId104" location="heading=h.c81xz5dyt7zc" xr:uid="{00000000-0004-0000-0100-000067000000}"/>
    <hyperlink ref="O48" r:id="rId105" xr:uid="{00000000-0004-0000-0100-000068000000}"/>
    <hyperlink ref="P48" r:id="rId106" xr:uid="{00000000-0004-0000-0100-000069000000}"/>
    <hyperlink ref="O49" r:id="rId107" xr:uid="{00000000-0004-0000-0100-00006A000000}"/>
    <hyperlink ref="P49" r:id="rId108" xr:uid="{00000000-0004-0000-0100-00006B000000}"/>
    <hyperlink ref="C50" r:id="rId109" location="heading=h.c81xz5dyt7zc" xr:uid="{00000000-0004-0000-0100-00006C000000}"/>
    <hyperlink ref="O50" r:id="rId110" xr:uid="{00000000-0004-0000-0100-00006D000000}"/>
    <hyperlink ref="P50" r:id="rId111" xr:uid="{00000000-0004-0000-0100-00006E000000}"/>
    <hyperlink ref="B51" r:id="rId112" location="heading=h.ymmlegy2po68" xr:uid="{00000000-0004-0000-0100-00006F000000}"/>
    <hyperlink ref="O51" r:id="rId113" xr:uid="{00000000-0004-0000-0100-000070000000}"/>
    <hyperlink ref="P51" r:id="rId114" xr:uid="{00000000-0004-0000-0100-000071000000}"/>
    <hyperlink ref="O52" r:id="rId115" xr:uid="{00000000-0004-0000-0100-000072000000}"/>
    <hyperlink ref="C53" r:id="rId116" location="heading=h.133hj1r2jciq" xr:uid="{00000000-0004-0000-0100-000073000000}"/>
    <hyperlink ref="O53" r:id="rId117" xr:uid="{00000000-0004-0000-0100-000074000000}"/>
    <hyperlink ref="P53" r:id="rId118" xr:uid="{00000000-0004-0000-0100-000075000000}"/>
    <hyperlink ref="C54" r:id="rId119" location="heading=h.133hj1r2jciq" xr:uid="{00000000-0004-0000-0100-000076000000}"/>
    <hyperlink ref="O54" r:id="rId120" xr:uid="{00000000-0004-0000-0100-000077000000}"/>
    <hyperlink ref="P54" r:id="rId121" xr:uid="{00000000-0004-0000-0100-000078000000}"/>
    <hyperlink ref="C55" r:id="rId122" location="heading=h.otz7vhgm0kl2" xr:uid="{00000000-0004-0000-0100-000079000000}"/>
    <hyperlink ref="O55" r:id="rId123" xr:uid="{00000000-0004-0000-0100-00007A000000}"/>
    <hyperlink ref="P55" r:id="rId124" xr:uid="{00000000-0004-0000-0100-00007B000000}"/>
    <hyperlink ref="O56" r:id="rId125" xr:uid="{00000000-0004-0000-0100-00007C000000}"/>
    <hyperlink ref="P56" r:id="rId126" xr:uid="{00000000-0004-0000-0100-00007D000000}"/>
    <hyperlink ref="O57" r:id="rId127" xr:uid="{00000000-0004-0000-0100-00007E000000}"/>
    <hyperlink ref="P57" r:id="rId128" xr:uid="{00000000-0004-0000-0100-00007F000000}"/>
    <hyperlink ref="O58" r:id="rId129" xr:uid="{00000000-0004-0000-0100-000080000000}"/>
    <hyperlink ref="P58" r:id="rId130" xr:uid="{00000000-0004-0000-0100-000081000000}"/>
    <hyperlink ref="C59" r:id="rId131" location="heading=h.8qt43fmmlenz" xr:uid="{00000000-0004-0000-0100-000082000000}"/>
    <hyperlink ref="O59" r:id="rId132" xr:uid="{00000000-0004-0000-0100-000083000000}"/>
    <hyperlink ref="C60" r:id="rId133" location="heading=h.8qt43fmmlenz" xr:uid="{00000000-0004-0000-0100-000084000000}"/>
    <hyperlink ref="O60" r:id="rId134" xr:uid="{00000000-0004-0000-0100-000085000000}"/>
    <hyperlink ref="P60" r:id="rId135" xr:uid="{00000000-0004-0000-0100-000086000000}"/>
    <hyperlink ref="O61" r:id="rId136" xr:uid="{00000000-0004-0000-0100-000087000000}"/>
    <hyperlink ref="P61" r:id="rId137" xr:uid="{00000000-0004-0000-0100-000088000000}"/>
    <hyperlink ref="O62" r:id="rId138" xr:uid="{00000000-0004-0000-0100-000089000000}"/>
    <hyperlink ref="P62" r:id="rId139" xr:uid="{00000000-0004-0000-0100-00008A000000}"/>
    <hyperlink ref="O63" r:id="rId140" xr:uid="{00000000-0004-0000-0100-00008B000000}"/>
    <hyperlink ref="P63" r:id="rId141" xr:uid="{00000000-0004-0000-0100-00008C000000}"/>
    <hyperlink ref="O64" r:id="rId142" xr:uid="{00000000-0004-0000-0100-00008D000000}"/>
    <hyperlink ref="O65" r:id="rId143" xr:uid="{00000000-0004-0000-0100-00008E000000}"/>
    <hyperlink ref="P65" r:id="rId144" xr:uid="{00000000-0004-0000-0100-00008F000000}"/>
    <hyperlink ref="O66" r:id="rId145" xr:uid="{00000000-0004-0000-0100-000090000000}"/>
    <hyperlink ref="P66" r:id="rId146" xr:uid="{00000000-0004-0000-0100-000091000000}"/>
    <hyperlink ref="O67" r:id="rId147" xr:uid="{00000000-0004-0000-0100-000092000000}"/>
    <hyperlink ref="P67" r:id="rId148" xr:uid="{00000000-0004-0000-0100-000093000000}"/>
    <hyperlink ref="O68" r:id="rId149" xr:uid="{00000000-0004-0000-0100-000094000000}"/>
    <hyperlink ref="P68" r:id="rId150" xr:uid="{00000000-0004-0000-0100-000095000000}"/>
    <hyperlink ref="C69" r:id="rId151" location="heading=h.mqx0ibrukswv" xr:uid="{00000000-0004-0000-0100-000096000000}"/>
    <hyperlink ref="O69" r:id="rId152" xr:uid="{00000000-0004-0000-0100-000097000000}"/>
    <hyperlink ref="O70" r:id="rId153" xr:uid="{00000000-0004-0000-0100-000098000000}"/>
    <hyperlink ref="P70" r:id="rId154" xr:uid="{00000000-0004-0000-0100-000099000000}"/>
    <hyperlink ref="O71" r:id="rId155" xr:uid="{00000000-0004-0000-0100-00009A000000}"/>
    <hyperlink ref="P71" r:id="rId156" xr:uid="{00000000-0004-0000-0100-00009B000000}"/>
    <hyperlink ref="C72" r:id="rId157" location="heading=h.mqx0ibrukswv" xr:uid="{00000000-0004-0000-0100-00009C000000}"/>
    <hyperlink ref="O72" r:id="rId158" xr:uid="{00000000-0004-0000-0100-00009D000000}"/>
    <hyperlink ref="P72" r:id="rId159" xr:uid="{00000000-0004-0000-0100-00009E000000}"/>
    <hyperlink ref="C73" r:id="rId160" location="heading=h.1imsyfyqa84e" xr:uid="{00000000-0004-0000-0100-00009F000000}"/>
    <hyperlink ref="O73" r:id="rId161" xr:uid="{00000000-0004-0000-0100-0000A0000000}"/>
    <hyperlink ref="O74" r:id="rId162" xr:uid="{00000000-0004-0000-0100-0000A1000000}"/>
    <hyperlink ref="P74" r:id="rId163" xr:uid="{00000000-0004-0000-0100-0000A2000000}"/>
    <hyperlink ref="O75" r:id="rId164" xr:uid="{00000000-0004-0000-0100-0000A3000000}"/>
    <hyperlink ref="P75" r:id="rId165" xr:uid="{00000000-0004-0000-0100-0000A4000000}"/>
    <hyperlink ref="C76" r:id="rId166" location="heading=h.1imsyfyqa84e" xr:uid="{00000000-0004-0000-0100-0000A5000000}"/>
    <hyperlink ref="O76" r:id="rId167" xr:uid="{00000000-0004-0000-0100-0000A6000000}"/>
    <hyperlink ref="P76" r:id="rId168" xr:uid="{00000000-0004-0000-0100-0000A7000000}"/>
    <hyperlink ref="C77" r:id="rId169" location="heading=h.wrtknq1k6uv0" xr:uid="{00000000-0004-0000-0100-0000A8000000}"/>
    <hyperlink ref="O77" r:id="rId170" xr:uid="{00000000-0004-0000-0100-0000A9000000}"/>
    <hyperlink ref="O78" r:id="rId171" xr:uid="{00000000-0004-0000-0100-0000AA000000}"/>
    <hyperlink ref="P78" r:id="rId172" xr:uid="{00000000-0004-0000-0100-0000AB000000}"/>
    <hyperlink ref="O79" r:id="rId173" xr:uid="{00000000-0004-0000-0100-0000AC000000}"/>
    <hyperlink ref="P79" r:id="rId174" xr:uid="{00000000-0004-0000-0100-0000AD000000}"/>
    <hyperlink ref="C80" r:id="rId175" location="heading=h.wrtknq1k6uv0" xr:uid="{00000000-0004-0000-0100-0000AE000000}"/>
    <hyperlink ref="O80" r:id="rId176" xr:uid="{00000000-0004-0000-0100-0000AF000000}"/>
    <hyperlink ref="P80" r:id="rId177" xr:uid="{00000000-0004-0000-0100-0000B0000000}"/>
    <hyperlink ref="C81" r:id="rId178" location="heading=h.wrtknq1k6uv0" xr:uid="{00000000-0004-0000-0100-0000B1000000}"/>
    <hyperlink ref="O81" r:id="rId179" xr:uid="{00000000-0004-0000-0100-0000B2000000}"/>
    <hyperlink ref="C82" r:id="rId180" location="heading=h.4aklpicp4o4w" xr:uid="{00000000-0004-0000-0100-0000B3000000}"/>
    <hyperlink ref="O82" r:id="rId181" xr:uid="{00000000-0004-0000-0100-0000B4000000}"/>
    <hyperlink ref="O83" r:id="rId182" xr:uid="{00000000-0004-0000-0100-0000B5000000}"/>
    <hyperlink ref="P83" r:id="rId183" xr:uid="{00000000-0004-0000-0100-0000B6000000}"/>
    <hyperlink ref="O84" r:id="rId184" xr:uid="{00000000-0004-0000-0100-0000B7000000}"/>
    <hyperlink ref="P84" r:id="rId185" xr:uid="{00000000-0004-0000-0100-0000B8000000}"/>
    <hyperlink ref="C85" r:id="rId186" location="heading=h.4aklpicp4o4w" xr:uid="{00000000-0004-0000-0100-0000B9000000}"/>
    <hyperlink ref="O85" r:id="rId187" xr:uid="{00000000-0004-0000-0100-0000BA000000}"/>
    <hyperlink ref="P85" r:id="rId188" xr:uid="{00000000-0004-0000-0100-0000BB000000}"/>
    <hyperlink ref="C86" r:id="rId189" location="heading=h.rqhyjkketi9d" xr:uid="{00000000-0004-0000-0100-0000BC000000}"/>
    <hyperlink ref="O86" r:id="rId190" xr:uid="{00000000-0004-0000-0100-0000BD000000}"/>
    <hyperlink ref="O87" r:id="rId191" xr:uid="{00000000-0004-0000-0100-0000BE000000}"/>
    <hyperlink ref="P87" r:id="rId192" xr:uid="{00000000-0004-0000-0100-0000BF000000}"/>
    <hyperlink ref="O88" r:id="rId193" xr:uid="{00000000-0004-0000-0100-0000C0000000}"/>
    <hyperlink ref="P88" r:id="rId194" xr:uid="{00000000-0004-0000-0100-0000C1000000}"/>
    <hyperlink ref="O89" r:id="rId195" xr:uid="{00000000-0004-0000-0100-0000C2000000}"/>
    <hyperlink ref="P89" r:id="rId196" xr:uid="{00000000-0004-0000-0100-0000C3000000}"/>
    <hyperlink ref="C90" r:id="rId197" location="heading=h.4aklpicp4o4w" xr:uid="{00000000-0004-0000-0100-0000C4000000}"/>
    <hyperlink ref="O90" r:id="rId198" xr:uid="{00000000-0004-0000-0100-0000C5000000}"/>
    <hyperlink ref="O91" r:id="rId199" xr:uid="{00000000-0004-0000-0100-0000C6000000}"/>
    <hyperlink ref="P91" r:id="rId200" xr:uid="{00000000-0004-0000-0100-0000C7000000}"/>
    <hyperlink ref="O92" r:id="rId201" xr:uid="{00000000-0004-0000-0100-0000C8000000}"/>
    <hyperlink ref="P92" r:id="rId202" xr:uid="{00000000-0004-0000-0100-0000C9000000}"/>
    <hyperlink ref="C93" r:id="rId203" location="heading=h.1h6uxrwg9v3i" xr:uid="{00000000-0004-0000-0100-0000CA000000}"/>
    <hyperlink ref="O93" r:id="rId204" xr:uid="{00000000-0004-0000-0100-0000CB000000}"/>
    <hyperlink ref="P93" r:id="rId205" xr:uid="{00000000-0004-0000-0100-0000CC000000}"/>
    <hyperlink ref="C94" r:id="rId206" location="heading=h.605lheoa2dh" xr:uid="{00000000-0004-0000-0100-0000CD000000}"/>
    <hyperlink ref="O94" r:id="rId207" xr:uid="{00000000-0004-0000-0100-0000CE000000}"/>
    <hyperlink ref="O95" r:id="rId208" xr:uid="{00000000-0004-0000-0100-0000CF000000}"/>
    <hyperlink ref="P95" r:id="rId209" xr:uid="{00000000-0004-0000-0100-0000D0000000}"/>
    <hyperlink ref="O96" r:id="rId210" xr:uid="{00000000-0004-0000-0100-0000D1000000}"/>
    <hyperlink ref="P96" r:id="rId211" xr:uid="{00000000-0004-0000-0100-0000D2000000}"/>
    <hyperlink ref="O97" r:id="rId212" xr:uid="{00000000-0004-0000-0100-0000D3000000}"/>
    <hyperlink ref="P97" r:id="rId213" xr:uid="{00000000-0004-0000-0100-0000D4000000}"/>
    <hyperlink ref="O98" r:id="rId214" xr:uid="{00000000-0004-0000-0100-0000D5000000}"/>
    <hyperlink ref="P98" r:id="rId215" xr:uid="{00000000-0004-0000-0100-0000D6000000}"/>
    <hyperlink ref="O99" r:id="rId216" xr:uid="{00000000-0004-0000-0100-0000D7000000}"/>
    <hyperlink ref="P99" r:id="rId217" xr:uid="{00000000-0004-0000-0100-0000D8000000}"/>
    <hyperlink ref="O100" r:id="rId218" xr:uid="{00000000-0004-0000-0100-0000D9000000}"/>
    <hyperlink ref="P100" r:id="rId219" xr:uid="{00000000-0004-0000-0100-0000DA000000}"/>
    <hyperlink ref="O101" r:id="rId220" xr:uid="{00000000-0004-0000-0100-0000DB000000}"/>
    <hyperlink ref="P101" r:id="rId221" xr:uid="{00000000-0004-0000-0100-0000DC000000}"/>
    <hyperlink ref="O102" r:id="rId222" xr:uid="{00000000-0004-0000-0100-0000DD000000}"/>
    <hyperlink ref="P102" r:id="rId223" xr:uid="{00000000-0004-0000-0100-0000DE000000}"/>
    <hyperlink ref="O103" r:id="rId224" xr:uid="{00000000-0004-0000-0100-0000DF000000}"/>
    <hyperlink ref="P103" r:id="rId225" xr:uid="{00000000-0004-0000-0100-0000E0000000}"/>
    <hyperlink ref="O104" r:id="rId226" xr:uid="{00000000-0004-0000-0100-0000E1000000}"/>
    <hyperlink ref="P104" r:id="rId227" xr:uid="{00000000-0004-0000-0100-0000E2000000}"/>
    <hyperlink ref="O105" r:id="rId228" xr:uid="{00000000-0004-0000-0100-0000E3000000}"/>
    <hyperlink ref="P105" r:id="rId229" xr:uid="{00000000-0004-0000-0100-0000E4000000}"/>
    <hyperlink ref="O106" r:id="rId230" xr:uid="{00000000-0004-0000-0100-0000E5000000}"/>
    <hyperlink ref="P106" r:id="rId231" xr:uid="{00000000-0004-0000-0100-0000E6000000}"/>
    <hyperlink ref="O107" r:id="rId232" xr:uid="{00000000-0004-0000-0100-0000E7000000}"/>
    <hyperlink ref="P107" r:id="rId233" xr:uid="{00000000-0004-0000-0100-0000E8000000}"/>
    <hyperlink ref="O108" r:id="rId234" xr:uid="{00000000-0004-0000-0100-0000E9000000}"/>
    <hyperlink ref="P108" r:id="rId235" xr:uid="{00000000-0004-0000-0100-0000EA000000}"/>
    <hyperlink ref="C109" r:id="rId236" location="heading=h.a6cvjkuj3w3" xr:uid="{00000000-0004-0000-0100-0000EB000000}"/>
    <hyperlink ref="O109" r:id="rId237" xr:uid="{00000000-0004-0000-0100-0000EC000000}"/>
    <hyperlink ref="O110" r:id="rId238" xr:uid="{00000000-0004-0000-0100-0000ED000000}"/>
    <hyperlink ref="P110" r:id="rId239" xr:uid="{00000000-0004-0000-0100-0000EE000000}"/>
    <hyperlink ref="O111" r:id="rId240" xr:uid="{00000000-0004-0000-0100-0000EF000000}"/>
    <hyperlink ref="P111" r:id="rId241" xr:uid="{00000000-0004-0000-0100-0000F0000000}"/>
    <hyperlink ref="C112" r:id="rId242" location="heading=h.z01ybx4wm0a0" xr:uid="{00000000-0004-0000-0100-0000F1000000}"/>
    <hyperlink ref="O112" r:id="rId243" xr:uid="{00000000-0004-0000-0100-0000F2000000}"/>
    <hyperlink ref="C113" r:id="rId244" location="heading=h.y9xpbgkgr6ov" xr:uid="{00000000-0004-0000-0100-0000F3000000}"/>
    <hyperlink ref="D113" r:id="rId245" location="gid=1834840776" xr:uid="{00000000-0004-0000-0100-0000F4000000}"/>
    <hyperlink ref="O113" r:id="rId246" xr:uid="{00000000-0004-0000-0100-0000F5000000}"/>
    <hyperlink ref="P113" r:id="rId247" xr:uid="{00000000-0004-0000-0100-0000F6000000}"/>
    <hyperlink ref="D114" r:id="rId248" location="gid=1834840776" xr:uid="{00000000-0004-0000-0100-0000F7000000}"/>
    <hyperlink ref="O114" r:id="rId249" xr:uid="{00000000-0004-0000-0100-0000F8000000}"/>
    <hyperlink ref="P114" r:id="rId250" xr:uid="{00000000-0004-0000-0100-0000F9000000}"/>
    <hyperlink ref="D115" r:id="rId251" location="gid=1834840776" xr:uid="{00000000-0004-0000-0100-0000FA000000}"/>
    <hyperlink ref="O115" r:id="rId252" xr:uid="{00000000-0004-0000-0100-0000FB000000}"/>
    <hyperlink ref="P115" r:id="rId253" xr:uid="{00000000-0004-0000-0100-0000FC000000}"/>
    <hyperlink ref="O116" r:id="rId254" xr:uid="{00000000-0004-0000-0100-0000FD000000}"/>
    <hyperlink ref="P116" r:id="rId255" xr:uid="{00000000-0004-0000-0100-0000FE000000}"/>
    <hyperlink ref="O117" r:id="rId256" xr:uid="{00000000-0004-0000-0100-0000FF000000}"/>
    <hyperlink ref="P117" r:id="rId257" xr:uid="{00000000-0004-0000-0100-000000010000}"/>
    <hyperlink ref="O118" r:id="rId258" xr:uid="{00000000-0004-0000-0100-000001010000}"/>
    <hyperlink ref="P118" r:id="rId259" xr:uid="{00000000-0004-0000-0100-000002010000}"/>
    <hyperlink ref="R118" r:id="rId260" xr:uid="{00000000-0004-0000-0100-000003010000}"/>
    <hyperlink ref="O119" r:id="rId261" xr:uid="{00000000-0004-0000-0100-000004010000}"/>
    <hyperlink ref="P119" r:id="rId262" xr:uid="{00000000-0004-0000-0100-000005010000}"/>
    <hyperlink ref="O120" r:id="rId263" xr:uid="{00000000-0004-0000-0100-000006010000}"/>
    <hyperlink ref="P120" r:id="rId264" xr:uid="{00000000-0004-0000-0100-000007010000}"/>
    <hyperlink ref="O121" r:id="rId265" xr:uid="{00000000-0004-0000-0100-000008010000}"/>
    <hyperlink ref="P121" r:id="rId266" xr:uid="{00000000-0004-0000-0100-000009010000}"/>
    <hyperlink ref="O122" r:id="rId267" xr:uid="{00000000-0004-0000-0100-00000A010000}"/>
    <hyperlink ref="P122" r:id="rId268" xr:uid="{00000000-0004-0000-0100-00000B010000}"/>
    <hyperlink ref="C123" r:id="rId269" location="heading=h.818s5sahu8yf" xr:uid="{00000000-0004-0000-0100-00000C010000}"/>
    <hyperlink ref="O123" r:id="rId270" xr:uid="{00000000-0004-0000-0100-00000D010000}"/>
    <hyperlink ref="P123" r:id="rId271" xr:uid="{00000000-0004-0000-0100-00000E010000}"/>
    <hyperlink ref="C124" r:id="rId272" location="heading=h.qmwxro1xbwvm" xr:uid="{00000000-0004-0000-0100-00000F010000}"/>
    <hyperlink ref="O124" r:id="rId273" xr:uid="{00000000-0004-0000-0100-000010010000}"/>
    <hyperlink ref="P124" r:id="rId274" xr:uid="{00000000-0004-0000-0100-000011010000}"/>
    <hyperlink ref="C125" r:id="rId275" location="heading=h.qmwxro1xbwvm" xr:uid="{00000000-0004-0000-0100-000012010000}"/>
    <hyperlink ref="O125" r:id="rId276" xr:uid="{00000000-0004-0000-0100-000013010000}"/>
    <hyperlink ref="P125" r:id="rId277" xr:uid="{00000000-0004-0000-0100-000014010000}"/>
    <hyperlink ref="C126" r:id="rId278" location="heading=h.ng02xr3z6lul" xr:uid="{00000000-0004-0000-0100-000015010000}"/>
    <hyperlink ref="O126" r:id="rId279" xr:uid="{00000000-0004-0000-0100-000016010000}"/>
    <hyperlink ref="P126" r:id="rId280" xr:uid="{00000000-0004-0000-0100-000017010000}"/>
    <hyperlink ref="O127" r:id="rId281" xr:uid="{00000000-0004-0000-0100-000018010000}"/>
    <hyperlink ref="P127" r:id="rId282" xr:uid="{00000000-0004-0000-0100-000019010000}"/>
    <hyperlink ref="C128" r:id="rId283" location="heading=h.5256vha05gyf" xr:uid="{00000000-0004-0000-0100-00001A010000}"/>
    <hyperlink ref="O128" r:id="rId284" xr:uid="{00000000-0004-0000-0100-00001B010000}"/>
    <hyperlink ref="P128" r:id="rId285" xr:uid="{00000000-0004-0000-0100-00001C010000}"/>
    <hyperlink ref="C129" r:id="rId286" location="heading=h.8ynk3dt7ffvz" xr:uid="{00000000-0004-0000-0100-00001D010000}"/>
    <hyperlink ref="O129" r:id="rId287" xr:uid="{00000000-0004-0000-0100-00001E010000}"/>
    <hyperlink ref="P129" r:id="rId288" xr:uid="{00000000-0004-0000-0100-00001F010000}"/>
    <hyperlink ref="O130" r:id="rId289" xr:uid="{00000000-0004-0000-0100-000020010000}"/>
    <hyperlink ref="P130" r:id="rId290" xr:uid="{00000000-0004-0000-0100-000021010000}"/>
    <hyperlink ref="C131" r:id="rId291" location="heading=h.cjrirwfb9q7v" xr:uid="{00000000-0004-0000-0100-000022010000}"/>
    <hyperlink ref="O131" r:id="rId292" xr:uid="{00000000-0004-0000-0100-000023010000}"/>
    <hyperlink ref="P131" r:id="rId293" xr:uid="{00000000-0004-0000-0100-000024010000}"/>
    <hyperlink ref="O132" r:id="rId294" xr:uid="{00000000-0004-0000-0100-000025010000}"/>
    <hyperlink ref="P132" r:id="rId295" xr:uid="{00000000-0004-0000-0100-000026010000}"/>
    <hyperlink ref="C133" r:id="rId296" location="heading=h.cj61f2qswgwg" xr:uid="{00000000-0004-0000-0100-000027010000}"/>
    <hyperlink ref="O133" r:id="rId297" xr:uid="{00000000-0004-0000-0100-000028010000}"/>
    <hyperlink ref="P133" r:id="rId298" xr:uid="{00000000-0004-0000-0100-000029010000}"/>
    <hyperlink ref="C134" r:id="rId299" location="heading=h.cj61f2qswgwg" xr:uid="{00000000-0004-0000-0100-00002A010000}"/>
    <hyperlink ref="O134" r:id="rId300" xr:uid="{00000000-0004-0000-0100-00002B010000}"/>
    <hyperlink ref="P134" r:id="rId301" xr:uid="{00000000-0004-0000-0100-00002C010000}"/>
    <hyperlink ref="C135" r:id="rId302" location="heading=h.ctrq9kl23pd" xr:uid="{00000000-0004-0000-0100-00002D010000}"/>
    <hyperlink ref="O135" r:id="rId303" xr:uid="{00000000-0004-0000-0100-00002E010000}"/>
    <hyperlink ref="P135" r:id="rId304" xr:uid="{00000000-0004-0000-0100-00002F010000}"/>
    <hyperlink ref="C136" r:id="rId305" location="heading=h.ctrq9kl23pd" xr:uid="{00000000-0004-0000-0100-000030010000}"/>
    <hyperlink ref="O136" r:id="rId306" xr:uid="{00000000-0004-0000-0100-000031010000}"/>
    <hyperlink ref="P136" r:id="rId307" xr:uid="{00000000-0004-0000-0100-000032010000}"/>
    <hyperlink ref="C137" r:id="rId308" location="heading=h.szehp8sif6n6" xr:uid="{00000000-0004-0000-0100-000033010000}"/>
    <hyperlink ref="O137" r:id="rId309" xr:uid="{00000000-0004-0000-0100-000034010000}"/>
    <hyperlink ref="C138" r:id="rId310" location="heading=h.jytq4s1ob7dj" xr:uid="{00000000-0004-0000-0100-000035010000}"/>
    <hyperlink ref="O138" r:id="rId311" xr:uid="{00000000-0004-0000-0100-000036010000}"/>
    <hyperlink ref="P138" r:id="rId312" xr:uid="{00000000-0004-0000-0100-000037010000}"/>
    <hyperlink ref="C139" r:id="rId313" location="heading=h.jytq4s1ob7dj" xr:uid="{00000000-0004-0000-0100-000038010000}"/>
    <hyperlink ref="O139" r:id="rId314" xr:uid="{00000000-0004-0000-0100-000039010000}"/>
    <hyperlink ref="O140" r:id="rId315" xr:uid="{00000000-0004-0000-0100-00003A010000}"/>
    <hyperlink ref="P140" r:id="rId316" xr:uid="{00000000-0004-0000-0100-00003B010000}"/>
    <hyperlink ref="R140" r:id="rId317" xr:uid="{00000000-0004-0000-0100-00003C010000}"/>
    <hyperlink ref="C141" r:id="rId318" location="heading=h.luylszwqgp86" xr:uid="{00000000-0004-0000-0100-00003D010000}"/>
    <hyperlink ref="O141" r:id="rId319" xr:uid="{00000000-0004-0000-0100-00003E010000}"/>
    <hyperlink ref="P141" r:id="rId320" xr:uid="{00000000-0004-0000-0100-00003F010000}"/>
    <hyperlink ref="R141" r:id="rId321" xr:uid="{00000000-0004-0000-0100-000040010000}"/>
    <hyperlink ref="C142" r:id="rId322" location="heading=h.swy6gecelzmz" xr:uid="{00000000-0004-0000-0100-000041010000}"/>
    <hyperlink ref="O142" r:id="rId323" xr:uid="{00000000-0004-0000-0100-000042010000}"/>
    <hyperlink ref="O143" r:id="rId324" xr:uid="{00000000-0004-0000-0100-000043010000}"/>
    <hyperlink ref="P143" r:id="rId325" xr:uid="{00000000-0004-0000-0100-000044010000}"/>
    <hyperlink ref="O144" r:id="rId326" xr:uid="{00000000-0004-0000-0100-000045010000}"/>
    <hyperlink ref="P144" r:id="rId327" xr:uid="{00000000-0004-0000-0100-000046010000}"/>
    <hyperlink ref="C145" r:id="rId328" location="heading=h.nrplvrxtfhrs" xr:uid="{00000000-0004-0000-0100-000047010000}"/>
    <hyperlink ref="O145" r:id="rId329" xr:uid="{00000000-0004-0000-0100-000048010000}"/>
    <hyperlink ref="P145" r:id="rId330" xr:uid="{00000000-0004-0000-0100-000049010000}"/>
    <hyperlink ref="O146" r:id="rId331" xr:uid="{00000000-0004-0000-0100-00004A010000}"/>
    <hyperlink ref="P146" r:id="rId332" xr:uid="{00000000-0004-0000-0100-00004B010000}"/>
    <hyperlink ref="O147" r:id="rId333" xr:uid="{00000000-0004-0000-0100-00004C010000}"/>
    <hyperlink ref="P147" r:id="rId334" xr:uid="{00000000-0004-0000-0100-00004D010000}"/>
    <hyperlink ref="O148" r:id="rId335" xr:uid="{00000000-0004-0000-0100-00004E010000}"/>
    <hyperlink ref="P148" r:id="rId336" xr:uid="{00000000-0004-0000-0100-00004F010000}"/>
    <hyperlink ref="O149" r:id="rId337" xr:uid="{00000000-0004-0000-0100-000050010000}"/>
    <hyperlink ref="P149" r:id="rId338" xr:uid="{00000000-0004-0000-0100-000051010000}"/>
    <hyperlink ref="O150" r:id="rId339" xr:uid="{00000000-0004-0000-0100-000052010000}"/>
    <hyperlink ref="P150" r:id="rId340" xr:uid="{00000000-0004-0000-0100-000053010000}"/>
    <hyperlink ref="O151" r:id="rId341" xr:uid="{00000000-0004-0000-0100-000054010000}"/>
    <hyperlink ref="P151" r:id="rId342" xr:uid="{00000000-0004-0000-0100-000055010000}"/>
    <hyperlink ref="C152" r:id="rId343" location="heading=h.oxck4cu9bjys" xr:uid="{00000000-0004-0000-0100-000056010000}"/>
    <hyperlink ref="O152" r:id="rId344" xr:uid="{00000000-0004-0000-0100-000057010000}"/>
    <hyperlink ref="O153" r:id="rId345" xr:uid="{00000000-0004-0000-0100-000058010000}"/>
    <hyperlink ref="P153" r:id="rId346" xr:uid="{00000000-0004-0000-0100-000059010000}"/>
    <hyperlink ref="C154" r:id="rId347" location="heading=h.tzjnh2dyobsf" xr:uid="{00000000-0004-0000-0100-00005A010000}"/>
    <hyperlink ref="O154" r:id="rId348" xr:uid="{00000000-0004-0000-0100-00005B010000}"/>
    <hyperlink ref="P154" r:id="rId349" xr:uid="{00000000-0004-0000-0100-00005C010000}"/>
    <hyperlink ref="O155" r:id="rId350" xr:uid="{00000000-0004-0000-0100-00005D010000}"/>
    <hyperlink ref="P155" r:id="rId351" xr:uid="{00000000-0004-0000-0100-00005E010000}"/>
    <hyperlink ref="O156" r:id="rId352" xr:uid="{00000000-0004-0000-0100-00005F010000}"/>
    <hyperlink ref="P156" r:id="rId353" xr:uid="{00000000-0004-0000-0100-000060010000}"/>
    <hyperlink ref="O157" r:id="rId354" xr:uid="{00000000-0004-0000-0100-000061010000}"/>
    <hyperlink ref="P157" r:id="rId355" xr:uid="{00000000-0004-0000-0100-000062010000}"/>
    <hyperlink ref="C158" r:id="rId356" location="heading=h.b7hcuk14gnfs" xr:uid="{00000000-0004-0000-0100-000063010000}"/>
    <hyperlink ref="O158" r:id="rId357" xr:uid="{00000000-0004-0000-0100-000064010000}"/>
    <hyperlink ref="P158" r:id="rId358" xr:uid="{00000000-0004-0000-0100-000065010000}"/>
    <hyperlink ref="O159" r:id="rId359" xr:uid="{00000000-0004-0000-0100-000066010000}"/>
    <hyperlink ref="P159" r:id="rId360" xr:uid="{00000000-0004-0000-0100-000067010000}"/>
    <hyperlink ref="C160" r:id="rId361" location="heading=h.b7hcuk14gnfs" xr:uid="{00000000-0004-0000-0100-000068010000}"/>
    <hyperlink ref="O160" r:id="rId362" xr:uid="{00000000-0004-0000-0100-000069010000}"/>
    <hyperlink ref="P160" r:id="rId363" xr:uid="{00000000-0004-0000-0100-00006A010000}"/>
    <hyperlink ref="C161" r:id="rId364" location="heading=h.pygn821xg7j" xr:uid="{00000000-0004-0000-0100-00006B010000}"/>
    <hyperlink ref="O161" r:id="rId365" xr:uid="{00000000-0004-0000-0100-00006C010000}"/>
    <hyperlink ref="P161" r:id="rId366" xr:uid="{00000000-0004-0000-0100-00006D010000}"/>
    <hyperlink ref="C162" r:id="rId367" location="heading=h.jtbjszepx42g" xr:uid="{00000000-0004-0000-0100-00006E010000}"/>
    <hyperlink ref="O162" r:id="rId368" xr:uid="{00000000-0004-0000-0100-00006F010000}"/>
    <hyperlink ref="P162" r:id="rId369" xr:uid="{00000000-0004-0000-0100-000070010000}"/>
    <hyperlink ref="C163" r:id="rId370" location="heading=h.gsr0vhvwwhoq" xr:uid="{00000000-0004-0000-0100-000071010000}"/>
    <hyperlink ref="O163" r:id="rId371" xr:uid="{00000000-0004-0000-0100-000072010000}"/>
    <hyperlink ref="P163" r:id="rId372" xr:uid="{00000000-0004-0000-0100-000073010000}"/>
    <hyperlink ref="O164" r:id="rId373" xr:uid="{00000000-0004-0000-0100-000074010000}"/>
    <hyperlink ref="P164" r:id="rId374" xr:uid="{00000000-0004-0000-0100-000075010000}"/>
    <hyperlink ref="O165" r:id="rId375" xr:uid="{00000000-0004-0000-0100-000076010000}"/>
    <hyperlink ref="P165" r:id="rId376" xr:uid="{00000000-0004-0000-0100-000077010000}"/>
    <hyperlink ref="C166" r:id="rId377" location="heading=h.lwmfjf7lgpf1" xr:uid="{00000000-0004-0000-0100-000078010000}"/>
    <hyperlink ref="O166" r:id="rId378" xr:uid="{00000000-0004-0000-0100-000079010000}"/>
    <hyperlink ref="O167" r:id="rId379" xr:uid="{00000000-0004-0000-0100-00007A010000}"/>
    <hyperlink ref="P167" r:id="rId380" xr:uid="{00000000-0004-0000-0100-00007B010000}"/>
    <hyperlink ref="D168" r:id="rId381" location="gid=1834840776" xr:uid="{00000000-0004-0000-0100-00007C010000}"/>
    <hyperlink ref="O168" r:id="rId382" xr:uid="{00000000-0004-0000-0100-00007D010000}"/>
    <hyperlink ref="P168" r:id="rId383" xr:uid="{00000000-0004-0000-0100-00007E010000}"/>
    <hyperlink ref="O169" r:id="rId384" xr:uid="{00000000-0004-0000-0100-00007F010000}"/>
    <hyperlink ref="P169" r:id="rId385" xr:uid="{00000000-0004-0000-0100-000080010000}"/>
    <hyperlink ref="O170" r:id="rId386" xr:uid="{00000000-0004-0000-0100-000081010000}"/>
    <hyperlink ref="P170" r:id="rId387" xr:uid="{00000000-0004-0000-0100-000082010000}"/>
    <hyperlink ref="O171" r:id="rId388" xr:uid="{00000000-0004-0000-0100-000083010000}"/>
    <hyperlink ref="P171" r:id="rId389" xr:uid="{00000000-0004-0000-0100-000084010000}"/>
    <hyperlink ref="O172" r:id="rId390" xr:uid="{00000000-0004-0000-0100-000085010000}"/>
    <hyperlink ref="O173" r:id="rId391" xr:uid="{00000000-0004-0000-0100-000086010000}"/>
    <hyperlink ref="P173" r:id="rId392" xr:uid="{00000000-0004-0000-0100-000087010000}"/>
    <hyperlink ref="C174" r:id="rId393" location="heading=h.wzo7s2v3br4x" xr:uid="{00000000-0004-0000-0100-000088010000}"/>
    <hyperlink ref="O174" r:id="rId394" xr:uid="{00000000-0004-0000-0100-000089010000}"/>
    <hyperlink ref="D175" r:id="rId395" location="gid=1834840776" xr:uid="{00000000-0004-0000-0100-00008A010000}"/>
    <hyperlink ref="O175" r:id="rId396" xr:uid="{00000000-0004-0000-0100-00008B010000}"/>
    <hyperlink ref="P175" r:id="rId397" xr:uid="{00000000-0004-0000-0100-00008C010000}"/>
    <hyperlink ref="D176" r:id="rId398" location="gid=0" xr:uid="{00000000-0004-0000-0100-00008D010000}"/>
    <hyperlink ref="O176" r:id="rId399" xr:uid="{00000000-0004-0000-0100-00008E010000}"/>
    <hyperlink ref="P176" r:id="rId400" xr:uid="{00000000-0004-0000-0100-00008F010000}"/>
    <hyperlink ref="O177" r:id="rId401" xr:uid="{00000000-0004-0000-0100-000090010000}"/>
    <hyperlink ref="P177" r:id="rId402" xr:uid="{00000000-0004-0000-0100-000091010000}"/>
    <hyperlink ref="C178" r:id="rId403" location="heading=h.291u35a21ra6" xr:uid="{00000000-0004-0000-0100-000092010000}"/>
    <hyperlink ref="O178" r:id="rId404" xr:uid="{00000000-0004-0000-0100-000093010000}"/>
    <hyperlink ref="O179" r:id="rId405" xr:uid="{00000000-0004-0000-0100-000094010000}"/>
    <hyperlink ref="P179" r:id="rId406" xr:uid="{00000000-0004-0000-0100-000095010000}"/>
    <hyperlink ref="O180" r:id="rId407" xr:uid="{00000000-0004-0000-0100-000096010000}"/>
    <hyperlink ref="P180" r:id="rId408" xr:uid="{00000000-0004-0000-0100-000097010000}"/>
    <hyperlink ref="O181" r:id="rId409" xr:uid="{00000000-0004-0000-0100-000098010000}"/>
    <hyperlink ref="P181" r:id="rId410" xr:uid="{00000000-0004-0000-0100-000099010000}"/>
    <hyperlink ref="O182" r:id="rId411" xr:uid="{00000000-0004-0000-0100-00009A010000}"/>
    <hyperlink ref="P182" r:id="rId412" xr:uid="{00000000-0004-0000-0100-00009B010000}"/>
    <hyperlink ref="C183" r:id="rId413" location="heading=h.rs4cbr11tt1n" xr:uid="{00000000-0004-0000-0100-00009C010000}"/>
    <hyperlink ref="O183" r:id="rId414" xr:uid="{00000000-0004-0000-0100-00009D010000}"/>
    <hyperlink ref="P183" r:id="rId415" xr:uid="{00000000-0004-0000-0100-00009E010000}"/>
    <hyperlink ref="C184" r:id="rId416" location="heading=h.wy4uy6mnfpi6" xr:uid="{00000000-0004-0000-0100-00009F010000}"/>
    <hyperlink ref="O184" r:id="rId417" xr:uid="{00000000-0004-0000-0100-0000A0010000}"/>
    <hyperlink ref="O185" r:id="rId418" xr:uid="{00000000-0004-0000-0100-0000A1010000}"/>
    <hyperlink ref="P185" r:id="rId419" xr:uid="{00000000-0004-0000-0100-0000A2010000}"/>
    <hyperlink ref="O186" r:id="rId420" xr:uid="{00000000-0004-0000-0100-0000A3010000}"/>
    <hyperlink ref="P186" r:id="rId421" xr:uid="{00000000-0004-0000-0100-0000A4010000}"/>
    <hyperlink ref="O187" r:id="rId422" xr:uid="{00000000-0004-0000-0100-0000A5010000}"/>
    <hyperlink ref="P187" r:id="rId423" xr:uid="{00000000-0004-0000-0100-0000A6010000}"/>
    <hyperlink ref="O188" r:id="rId424" xr:uid="{00000000-0004-0000-0100-0000A7010000}"/>
    <hyperlink ref="P188" r:id="rId425" xr:uid="{00000000-0004-0000-0100-0000A8010000}"/>
    <hyperlink ref="C189" r:id="rId426" location="heading=h.2zdeyi8b3g1r" xr:uid="{00000000-0004-0000-0100-0000A9010000}"/>
    <hyperlink ref="O189" r:id="rId427" xr:uid="{00000000-0004-0000-0100-0000AA010000}"/>
    <hyperlink ref="P189" r:id="rId428" xr:uid="{00000000-0004-0000-0100-0000AB010000}"/>
    <hyperlink ref="C190" r:id="rId429" location="heading=h.z1fmw87jo8yp" xr:uid="{00000000-0004-0000-0100-0000AC010000}"/>
    <hyperlink ref="O190" r:id="rId430" xr:uid="{00000000-0004-0000-0100-0000AD010000}"/>
    <hyperlink ref="O191" r:id="rId431" xr:uid="{00000000-0004-0000-0100-0000AE010000}"/>
    <hyperlink ref="P191" r:id="rId432" xr:uid="{00000000-0004-0000-0100-0000AF010000}"/>
    <hyperlink ref="C192" r:id="rId433" xr:uid="{00000000-0004-0000-0100-0000B0010000}"/>
    <hyperlink ref="O192" r:id="rId434" xr:uid="{00000000-0004-0000-0100-0000B1010000}"/>
    <hyperlink ref="P192" r:id="rId435" xr:uid="{00000000-0004-0000-0100-0000B2010000}"/>
    <hyperlink ref="O193" r:id="rId436" xr:uid="{00000000-0004-0000-0100-0000B3010000}"/>
    <hyperlink ref="P193" r:id="rId437" xr:uid="{00000000-0004-0000-0100-0000B4010000}"/>
    <hyperlink ref="B194" r:id="rId438" location="heading=h.xfvze2glxwfk" xr:uid="{00000000-0004-0000-0100-0000B5010000}"/>
    <hyperlink ref="O194" r:id="rId439" xr:uid="{00000000-0004-0000-0100-0000B6010000}"/>
    <hyperlink ref="P194" r:id="rId440" xr:uid="{00000000-0004-0000-0100-0000B7010000}"/>
    <hyperlink ref="C195" r:id="rId441" location="heading=h.sgfat1an668l" xr:uid="{00000000-0004-0000-0100-0000B8010000}"/>
    <hyperlink ref="O195" r:id="rId442" xr:uid="{00000000-0004-0000-0100-0000B9010000}"/>
    <hyperlink ref="O196" r:id="rId443" xr:uid="{00000000-0004-0000-0100-0000BA010000}"/>
    <hyperlink ref="P196" r:id="rId444" xr:uid="{00000000-0004-0000-0100-0000BB010000}"/>
    <hyperlink ref="B197" r:id="rId445" location="heading=h.sgfat1an668l" xr:uid="{00000000-0004-0000-0100-0000BC010000}"/>
    <hyperlink ref="O197" r:id="rId446" xr:uid="{00000000-0004-0000-0100-0000BD010000}"/>
    <hyperlink ref="P197" r:id="rId447" xr:uid="{00000000-0004-0000-0100-0000BE010000}"/>
    <hyperlink ref="B198" r:id="rId448" location="heading=h.spx1t0d6cnm6" xr:uid="{00000000-0004-0000-0100-0000BF010000}"/>
    <hyperlink ref="O198" r:id="rId449" xr:uid="{00000000-0004-0000-0100-0000C0010000}"/>
    <hyperlink ref="P198" r:id="rId450" xr:uid="{00000000-0004-0000-0100-0000C1010000}"/>
    <hyperlink ref="B199" r:id="rId451" location="heading=h.spx1t0d6cnm6" xr:uid="{00000000-0004-0000-0100-0000C2010000}"/>
    <hyperlink ref="O199" r:id="rId452" xr:uid="{00000000-0004-0000-0100-0000C3010000}"/>
    <hyperlink ref="P199" r:id="rId453" xr:uid="{00000000-0004-0000-0100-0000C4010000}"/>
    <hyperlink ref="O200" r:id="rId454" xr:uid="{00000000-0004-0000-0100-0000C5010000}"/>
    <hyperlink ref="P200" r:id="rId455" xr:uid="{00000000-0004-0000-0100-0000C6010000}"/>
    <hyperlink ref="O201" r:id="rId456" xr:uid="{00000000-0004-0000-0100-0000C7010000}"/>
    <hyperlink ref="P201" r:id="rId457" xr:uid="{00000000-0004-0000-0100-0000C8010000}"/>
    <hyperlink ref="C202" r:id="rId458" location="heading=h.5owgxebtdnbd" xr:uid="{00000000-0004-0000-0100-0000C9010000}"/>
    <hyperlink ref="O202" r:id="rId459" xr:uid="{00000000-0004-0000-0100-0000CA010000}"/>
    <hyperlink ref="C203" r:id="rId460" location="heading=h.lwe3udg3f3pc" xr:uid="{00000000-0004-0000-0100-0000CB010000}"/>
    <hyperlink ref="O203" r:id="rId461" xr:uid="{00000000-0004-0000-0100-0000CC010000}"/>
    <hyperlink ref="P203" r:id="rId462" xr:uid="{00000000-0004-0000-0100-0000CD010000}"/>
    <hyperlink ref="O204" r:id="rId463" xr:uid="{00000000-0004-0000-0100-0000CE010000}"/>
    <hyperlink ref="P204" r:id="rId464" xr:uid="{00000000-0004-0000-0100-0000CF010000}"/>
    <hyperlink ref="O205" r:id="rId465" xr:uid="{00000000-0004-0000-0100-0000D0010000}"/>
    <hyperlink ref="P205" r:id="rId466" xr:uid="{00000000-0004-0000-0100-0000D1010000}"/>
    <hyperlink ref="C206" r:id="rId467" location="heading=h.v1mgyh4mlkh6" xr:uid="{00000000-0004-0000-0100-0000D2010000}"/>
    <hyperlink ref="O206" r:id="rId468" xr:uid="{00000000-0004-0000-0100-0000D3010000}"/>
    <hyperlink ref="O207" r:id="rId469" xr:uid="{00000000-0004-0000-0100-0000D4010000}"/>
    <hyperlink ref="P207" r:id="rId470" xr:uid="{00000000-0004-0000-0100-0000D5010000}"/>
    <hyperlink ref="O208" r:id="rId471" xr:uid="{00000000-0004-0000-0100-0000D6010000}"/>
    <hyperlink ref="P208" r:id="rId472" xr:uid="{00000000-0004-0000-0100-0000D7010000}"/>
    <hyperlink ref="O209" r:id="rId473" xr:uid="{00000000-0004-0000-0100-0000D8010000}"/>
    <hyperlink ref="P209" r:id="rId474" xr:uid="{00000000-0004-0000-0100-0000D9010000}"/>
    <hyperlink ref="C210" r:id="rId475" location="heading=h.uoyzrt4zrsi3" xr:uid="{00000000-0004-0000-0100-0000DA010000}"/>
    <hyperlink ref="O210" r:id="rId476" xr:uid="{00000000-0004-0000-0100-0000DB010000}"/>
    <hyperlink ref="P210" r:id="rId477" xr:uid="{00000000-0004-0000-0100-0000DC010000}"/>
    <hyperlink ref="C211" r:id="rId478" xr:uid="{00000000-0004-0000-0100-0000DD010000}"/>
    <hyperlink ref="O211" r:id="rId479" xr:uid="{00000000-0004-0000-0100-0000DE010000}"/>
    <hyperlink ref="O212" r:id="rId480" xr:uid="{00000000-0004-0000-0100-0000DF010000}"/>
    <hyperlink ref="P212" r:id="rId481" xr:uid="{00000000-0004-0000-0100-0000E0010000}"/>
    <hyperlink ref="C213" r:id="rId482" location="heading=h.39uzznvfc0t1" xr:uid="{00000000-0004-0000-0100-0000E1010000}"/>
    <hyperlink ref="O213" r:id="rId483" xr:uid="{00000000-0004-0000-0100-0000E2010000}"/>
    <hyperlink ref="P213" r:id="rId484" xr:uid="{00000000-0004-0000-0100-0000E3010000}"/>
    <hyperlink ref="O214" r:id="rId485" xr:uid="{00000000-0004-0000-0100-0000E4010000}"/>
    <hyperlink ref="P214" r:id="rId486" xr:uid="{00000000-0004-0000-0100-0000E5010000}"/>
    <hyperlink ref="O215" r:id="rId487" xr:uid="{00000000-0004-0000-0100-0000E6010000}"/>
    <hyperlink ref="P215" r:id="rId488" xr:uid="{00000000-0004-0000-0100-0000E7010000}"/>
    <hyperlink ref="O216" r:id="rId489" xr:uid="{00000000-0004-0000-0100-0000E8010000}"/>
    <hyperlink ref="P216" r:id="rId490" xr:uid="{00000000-0004-0000-0100-0000E9010000}"/>
    <hyperlink ref="C217" r:id="rId491" location="heading=h.satjg6vknxdu" xr:uid="{00000000-0004-0000-0100-0000EA010000}"/>
    <hyperlink ref="O217" r:id="rId492" xr:uid="{00000000-0004-0000-0100-0000EB010000}"/>
    <hyperlink ref="P217" r:id="rId493" xr:uid="{00000000-0004-0000-0100-0000EC010000}"/>
    <hyperlink ref="C218" r:id="rId494" location="heading=h.4w77hlnavax" xr:uid="{00000000-0004-0000-0100-0000ED010000}"/>
    <hyperlink ref="O218" r:id="rId495" xr:uid="{00000000-0004-0000-0100-0000EE010000}"/>
    <hyperlink ref="P218" r:id="rId496" xr:uid="{00000000-0004-0000-0100-0000EF010000}"/>
    <hyperlink ref="C219" r:id="rId497" xr:uid="{00000000-0004-0000-0100-0000F0010000}"/>
    <hyperlink ref="O219" r:id="rId498" xr:uid="{00000000-0004-0000-0100-0000F1010000}"/>
    <hyperlink ref="P219" r:id="rId499" xr:uid="{00000000-0004-0000-0100-0000F2010000}"/>
    <hyperlink ref="C220" r:id="rId500" location="heading=h.4w77hlnavax" xr:uid="{00000000-0004-0000-0100-0000F3010000}"/>
    <hyperlink ref="O220" r:id="rId501" xr:uid="{00000000-0004-0000-0100-0000F4010000}"/>
    <hyperlink ref="P220" r:id="rId502" xr:uid="{00000000-0004-0000-0100-0000F5010000}"/>
    <hyperlink ref="C221" r:id="rId503" location="heading=h.satjg6vknxdu" xr:uid="{00000000-0004-0000-0100-0000F6010000}"/>
    <hyperlink ref="O221" r:id="rId504" xr:uid="{00000000-0004-0000-0100-0000F7010000}"/>
    <hyperlink ref="P221" r:id="rId505" xr:uid="{00000000-0004-0000-0100-0000F8010000}"/>
    <hyperlink ref="O222" r:id="rId506" xr:uid="{00000000-0004-0000-0100-0000F9010000}"/>
    <hyperlink ref="P222" r:id="rId507" xr:uid="{00000000-0004-0000-0100-0000FA010000}"/>
    <hyperlink ref="C223" r:id="rId508" location="heading=h.satjg6vknxdu" xr:uid="{00000000-0004-0000-0100-0000FB010000}"/>
    <hyperlink ref="O223" r:id="rId509" xr:uid="{00000000-0004-0000-0100-0000FC010000}"/>
    <hyperlink ref="P223" r:id="rId510" xr:uid="{00000000-0004-0000-0100-0000FD010000}"/>
    <hyperlink ref="O224" r:id="rId511" xr:uid="{00000000-0004-0000-0100-0000FE010000}"/>
    <hyperlink ref="P224" r:id="rId512" xr:uid="{00000000-0004-0000-0100-0000FF010000}"/>
    <hyperlink ref="C225" r:id="rId513" location="heading=h.uql86wlk2hfc" xr:uid="{00000000-0004-0000-0100-000000020000}"/>
    <hyperlink ref="O225" r:id="rId514" xr:uid="{00000000-0004-0000-0100-000001020000}"/>
    <hyperlink ref="P225" r:id="rId515" xr:uid="{00000000-0004-0000-0100-000002020000}"/>
    <hyperlink ref="O226" r:id="rId516" xr:uid="{00000000-0004-0000-0100-000003020000}"/>
    <hyperlink ref="P226" r:id="rId517" xr:uid="{00000000-0004-0000-0100-000004020000}"/>
    <hyperlink ref="C227" r:id="rId518" location="heading=h.uql86wlk2hfc" xr:uid="{00000000-0004-0000-0100-000005020000}"/>
    <hyperlink ref="O227" r:id="rId519" xr:uid="{00000000-0004-0000-0100-000006020000}"/>
    <hyperlink ref="P227" r:id="rId520" xr:uid="{00000000-0004-0000-0100-000007020000}"/>
    <hyperlink ref="C228" r:id="rId521" location="heading=h.k8fzydsugaps" xr:uid="{00000000-0004-0000-0100-000008020000}"/>
    <hyperlink ref="O228" r:id="rId522" xr:uid="{00000000-0004-0000-0100-000009020000}"/>
    <hyperlink ref="P228" r:id="rId523" xr:uid="{00000000-0004-0000-0100-00000A020000}"/>
    <hyperlink ref="C229" r:id="rId524" location="heading=h.k8fzydsugaps" xr:uid="{00000000-0004-0000-0100-00000B020000}"/>
    <hyperlink ref="O229" r:id="rId525" xr:uid="{00000000-0004-0000-0100-00000C020000}"/>
    <hyperlink ref="C230" r:id="rId526" xr:uid="{00000000-0004-0000-0100-00000D020000}"/>
    <hyperlink ref="O230" r:id="rId527" xr:uid="{00000000-0004-0000-0100-00000E020000}"/>
    <hyperlink ref="P230" r:id="rId528" xr:uid="{00000000-0004-0000-0100-00000F020000}"/>
    <hyperlink ref="O231" r:id="rId529" xr:uid="{00000000-0004-0000-0100-000010020000}"/>
    <hyperlink ref="P231" r:id="rId530" xr:uid="{00000000-0004-0000-0100-000011020000}"/>
    <hyperlink ref="B232" r:id="rId531" location="heading=h.5ar43lx14qrd" xr:uid="{00000000-0004-0000-0100-000012020000}"/>
    <hyperlink ref="O232" r:id="rId532" xr:uid="{00000000-0004-0000-0100-000013020000}"/>
    <hyperlink ref="P232" r:id="rId533" xr:uid="{00000000-0004-0000-0100-000014020000}"/>
    <hyperlink ref="C233" r:id="rId534" location="heading=h.5ar43lx14qrd" xr:uid="{00000000-0004-0000-0100-000015020000}"/>
    <hyperlink ref="O233" r:id="rId535" xr:uid="{00000000-0004-0000-0100-000016020000}"/>
    <hyperlink ref="P233" r:id="rId536" xr:uid="{00000000-0004-0000-0100-000017020000}"/>
    <hyperlink ref="C234" r:id="rId537" location="heading=h.5ar43lx14qrd" xr:uid="{00000000-0004-0000-0100-000018020000}"/>
    <hyperlink ref="O234" r:id="rId538" xr:uid="{00000000-0004-0000-0100-000019020000}"/>
    <hyperlink ref="P234" r:id="rId539" xr:uid="{00000000-0004-0000-0100-00001A020000}"/>
    <hyperlink ref="C235" r:id="rId540" location="heading=h.42x9985w73jx" xr:uid="{00000000-0004-0000-0100-00001B020000}"/>
    <hyperlink ref="O235" r:id="rId541" xr:uid="{00000000-0004-0000-0100-00001C020000}"/>
    <hyperlink ref="O236" r:id="rId542" xr:uid="{00000000-0004-0000-0100-00001D020000}"/>
    <hyperlink ref="P236" r:id="rId543" xr:uid="{00000000-0004-0000-0100-00001E020000}"/>
    <hyperlink ref="C237" r:id="rId544" location="heading=h.6uqh2nia9ojm" xr:uid="{00000000-0004-0000-0100-00001F020000}"/>
    <hyperlink ref="O237" r:id="rId545" xr:uid="{00000000-0004-0000-0100-000020020000}"/>
    <hyperlink ref="P237" r:id="rId546" xr:uid="{00000000-0004-0000-0100-000021020000}"/>
    <hyperlink ref="C238" r:id="rId547" location="heading=h.bscpwavb4hcm" xr:uid="{00000000-0004-0000-0100-000022020000}"/>
    <hyperlink ref="O238" r:id="rId548" xr:uid="{00000000-0004-0000-0100-000023020000}"/>
    <hyperlink ref="P238" r:id="rId549" xr:uid="{00000000-0004-0000-0100-000024020000}"/>
    <hyperlink ref="O239" r:id="rId550" xr:uid="{00000000-0004-0000-0100-000025020000}"/>
    <hyperlink ref="P239" r:id="rId551" xr:uid="{00000000-0004-0000-0100-000026020000}"/>
    <hyperlink ref="O240" r:id="rId552" xr:uid="{00000000-0004-0000-0100-000027020000}"/>
    <hyperlink ref="P240" r:id="rId553" xr:uid="{00000000-0004-0000-0100-000028020000}"/>
    <hyperlink ref="O241" r:id="rId554" xr:uid="{00000000-0004-0000-0100-000029020000}"/>
    <hyperlink ref="P241" r:id="rId555" xr:uid="{00000000-0004-0000-0100-00002A020000}"/>
    <hyperlink ref="C242" r:id="rId556" location="heading=h.4zm4z7vl6ovi" xr:uid="{00000000-0004-0000-0100-00002B020000}"/>
    <hyperlink ref="O242" r:id="rId557" xr:uid="{00000000-0004-0000-0100-00002C020000}"/>
    <hyperlink ref="P242" r:id="rId558" xr:uid="{00000000-0004-0000-0100-00002D020000}"/>
    <hyperlink ref="C243" r:id="rId559" location="heading=h.y9xpbgkgr6ov" xr:uid="{00000000-0004-0000-0100-00002E020000}"/>
    <hyperlink ref="O243" r:id="rId560" xr:uid="{00000000-0004-0000-0100-00002F020000}"/>
    <hyperlink ref="P243" r:id="rId561" xr:uid="{00000000-0004-0000-0100-000030020000}"/>
    <hyperlink ref="C244" r:id="rId562" location="heading=h.uzsw9x8c9ode" xr:uid="{00000000-0004-0000-0100-000031020000}"/>
    <hyperlink ref="O244" r:id="rId563" xr:uid="{00000000-0004-0000-0100-000032020000}"/>
    <hyperlink ref="P244" r:id="rId564" xr:uid="{00000000-0004-0000-0100-000033020000}"/>
    <hyperlink ref="O245" r:id="rId565" xr:uid="{00000000-0004-0000-0100-000034020000}"/>
    <hyperlink ref="P245" r:id="rId566" xr:uid="{00000000-0004-0000-0100-000035020000}"/>
    <hyperlink ref="O246" r:id="rId567" xr:uid="{00000000-0004-0000-0100-000036020000}"/>
    <hyperlink ref="P246" r:id="rId568" xr:uid="{00000000-0004-0000-0100-000037020000}"/>
    <hyperlink ref="O247" r:id="rId569" xr:uid="{00000000-0004-0000-0100-000038020000}"/>
    <hyperlink ref="P247" r:id="rId570" xr:uid="{00000000-0004-0000-0100-000039020000}"/>
    <hyperlink ref="O248" r:id="rId571" xr:uid="{00000000-0004-0000-0100-00003A020000}"/>
    <hyperlink ref="P248" r:id="rId572" xr:uid="{00000000-0004-0000-0100-00003B020000}"/>
    <hyperlink ref="O249" r:id="rId573" xr:uid="{00000000-0004-0000-0100-00003C020000}"/>
    <hyperlink ref="P249" r:id="rId574" xr:uid="{00000000-0004-0000-0100-00003D020000}"/>
    <hyperlink ref="O250" r:id="rId575" xr:uid="{00000000-0004-0000-0100-00003E020000}"/>
    <hyperlink ref="P250" r:id="rId576" xr:uid="{00000000-0004-0000-0100-00003F020000}"/>
    <hyperlink ref="O251" r:id="rId577" xr:uid="{00000000-0004-0000-0100-000040020000}"/>
    <hyperlink ref="P251" r:id="rId578" xr:uid="{00000000-0004-0000-0100-000041020000}"/>
    <hyperlink ref="O252" r:id="rId579" xr:uid="{00000000-0004-0000-0100-000042020000}"/>
    <hyperlink ref="P252" r:id="rId580" xr:uid="{00000000-0004-0000-0100-000043020000}"/>
    <hyperlink ref="O253" r:id="rId581" xr:uid="{00000000-0004-0000-0100-000044020000}"/>
    <hyperlink ref="P253" r:id="rId582" xr:uid="{00000000-0004-0000-0100-000045020000}"/>
    <hyperlink ref="O254" r:id="rId583" xr:uid="{00000000-0004-0000-0100-000046020000}"/>
    <hyperlink ref="P254" r:id="rId584" xr:uid="{00000000-0004-0000-0100-000047020000}"/>
    <hyperlink ref="O255" r:id="rId585" xr:uid="{00000000-0004-0000-0100-000048020000}"/>
    <hyperlink ref="P255" r:id="rId586" xr:uid="{00000000-0004-0000-0100-000049020000}"/>
    <hyperlink ref="O256" r:id="rId587" xr:uid="{00000000-0004-0000-0100-00004A020000}"/>
    <hyperlink ref="P256" r:id="rId588" xr:uid="{00000000-0004-0000-0100-00004B020000}"/>
    <hyperlink ref="O257" r:id="rId589" xr:uid="{00000000-0004-0000-0100-00004C020000}"/>
    <hyperlink ref="P257" r:id="rId590" xr:uid="{00000000-0004-0000-0100-00004D020000}"/>
    <hyperlink ref="O258" r:id="rId591" xr:uid="{00000000-0004-0000-0100-00004E020000}"/>
    <hyperlink ref="P258" r:id="rId592" xr:uid="{00000000-0004-0000-0100-00004F020000}"/>
    <hyperlink ref="O259" r:id="rId593" xr:uid="{00000000-0004-0000-0100-000050020000}"/>
    <hyperlink ref="P259" r:id="rId594" xr:uid="{00000000-0004-0000-0100-000051020000}"/>
    <hyperlink ref="O260" r:id="rId595" xr:uid="{00000000-0004-0000-0100-000052020000}"/>
    <hyperlink ref="P260" r:id="rId596" xr:uid="{00000000-0004-0000-0100-000053020000}"/>
    <hyperlink ref="C261" r:id="rId597" location="heading=h.7ar50eip32j3" xr:uid="{00000000-0004-0000-0100-000054020000}"/>
    <hyperlink ref="O261" r:id="rId598" xr:uid="{00000000-0004-0000-0100-000055020000}"/>
    <hyperlink ref="P261" r:id="rId599" xr:uid="{00000000-0004-0000-0100-000056020000}"/>
    <hyperlink ref="O262" r:id="rId600" xr:uid="{00000000-0004-0000-0100-000057020000}"/>
    <hyperlink ref="P262" r:id="rId601" xr:uid="{00000000-0004-0000-0100-000058020000}"/>
    <hyperlink ref="O263" r:id="rId602" xr:uid="{00000000-0004-0000-0100-000059020000}"/>
    <hyperlink ref="P263" r:id="rId603" xr:uid="{00000000-0004-0000-0100-00005A020000}"/>
    <hyperlink ref="O264" r:id="rId604" xr:uid="{00000000-0004-0000-0100-00005B020000}"/>
    <hyperlink ref="P264" r:id="rId605" xr:uid="{00000000-0004-0000-0100-00005C020000}"/>
    <hyperlink ref="O265" r:id="rId606" xr:uid="{00000000-0004-0000-0100-00005D020000}"/>
    <hyperlink ref="P265" r:id="rId607" xr:uid="{00000000-0004-0000-0100-00005E020000}"/>
    <hyperlink ref="O266" r:id="rId608" xr:uid="{00000000-0004-0000-0100-00005F020000}"/>
    <hyperlink ref="P266" r:id="rId609" xr:uid="{00000000-0004-0000-0100-000060020000}"/>
    <hyperlink ref="O267" r:id="rId610" xr:uid="{00000000-0004-0000-0100-000061020000}"/>
    <hyperlink ref="P267" r:id="rId611" xr:uid="{00000000-0004-0000-0100-000062020000}"/>
    <hyperlink ref="O268" r:id="rId612" xr:uid="{00000000-0004-0000-0100-000063020000}"/>
    <hyperlink ref="P268" r:id="rId613" xr:uid="{00000000-0004-0000-0100-000064020000}"/>
    <hyperlink ref="O269" r:id="rId614" xr:uid="{00000000-0004-0000-0100-000065020000}"/>
    <hyperlink ref="P269" r:id="rId615" xr:uid="{00000000-0004-0000-0100-000066020000}"/>
    <hyperlink ref="C270" r:id="rId616" location="heading=h.4bmdq73adsbz" xr:uid="{00000000-0004-0000-0100-000067020000}"/>
    <hyperlink ref="O270" r:id="rId617" xr:uid="{00000000-0004-0000-0100-000068020000}"/>
    <hyperlink ref="P270" r:id="rId618" xr:uid="{00000000-0004-0000-0100-000069020000}"/>
    <hyperlink ref="O271" r:id="rId619" xr:uid="{00000000-0004-0000-0100-00006A020000}"/>
    <hyperlink ref="P271" r:id="rId620" xr:uid="{00000000-0004-0000-0100-00006B020000}"/>
    <hyperlink ref="C272" r:id="rId621" location="heading=h.k363c71r8kso" xr:uid="{00000000-0004-0000-0100-00006C020000}"/>
    <hyperlink ref="O272" r:id="rId622" xr:uid="{00000000-0004-0000-0100-00006D020000}"/>
    <hyperlink ref="O273" r:id="rId623" xr:uid="{00000000-0004-0000-0100-00006E020000}"/>
    <hyperlink ref="P273" r:id="rId624" xr:uid="{00000000-0004-0000-0100-00006F020000}"/>
    <hyperlink ref="C274" r:id="rId625" location="heading=h.o6h4lsovoel5" xr:uid="{00000000-0004-0000-0100-000070020000}"/>
    <hyperlink ref="O274" r:id="rId626" xr:uid="{00000000-0004-0000-0100-000071020000}"/>
    <hyperlink ref="P274" r:id="rId627" xr:uid="{00000000-0004-0000-0100-000072020000}"/>
    <hyperlink ref="C275" r:id="rId628" location="heading=h.zanelpifp91a" xr:uid="{00000000-0004-0000-0100-000073020000}"/>
    <hyperlink ref="O275" r:id="rId629" xr:uid="{00000000-0004-0000-0100-000074020000}"/>
    <hyperlink ref="P275" r:id="rId630" xr:uid="{00000000-0004-0000-0100-000075020000}"/>
    <hyperlink ref="O276" r:id="rId631" xr:uid="{00000000-0004-0000-0100-000076020000}"/>
    <hyperlink ref="O277" r:id="rId632" xr:uid="{00000000-0004-0000-0100-000077020000}"/>
    <hyperlink ref="P277" r:id="rId633" xr:uid="{00000000-0004-0000-0100-000078020000}"/>
    <hyperlink ref="O278" r:id="rId634" xr:uid="{00000000-0004-0000-0100-000079020000}"/>
    <hyperlink ref="O279" r:id="rId635" xr:uid="{00000000-0004-0000-0100-00007A020000}"/>
    <hyperlink ref="O280" r:id="rId636" xr:uid="{00000000-0004-0000-0100-00007B020000}"/>
    <hyperlink ref="P280" r:id="rId637" xr:uid="{00000000-0004-0000-0100-00007C020000}"/>
    <hyperlink ref="O281" r:id="rId638" xr:uid="{00000000-0004-0000-0100-00007D020000}"/>
    <hyperlink ref="P281" r:id="rId639" xr:uid="{00000000-0004-0000-0100-00007E020000}"/>
    <hyperlink ref="O282" r:id="rId640" xr:uid="{00000000-0004-0000-0100-00007F020000}"/>
    <hyperlink ref="O283" r:id="rId641" xr:uid="{00000000-0004-0000-0100-000080020000}"/>
    <hyperlink ref="O284" r:id="rId642" xr:uid="{00000000-0004-0000-0100-000081020000}"/>
    <hyperlink ref="P284" r:id="rId643" xr:uid="{00000000-0004-0000-0100-000082020000}"/>
    <hyperlink ref="C285" r:id="rId644" location="heading=h.twdtt8jrds85" xr:uid="{00000000-0004-0000-0100-000083020000}"/>
    <hyperlink ref="O285" r:id="rId645" xr:uid="{00000000-0004-0000-0100-000084020000}"/>
    <hyperlink ref="C286" r:id="rId646" location="heading=h.uv9g1dxmrmy7" xr:uid="{00000000-0004-0000-0100-000085020000}"/>
    <hyperlink ref="O286" r:id="rId647" xr:uid="{00000000-0004-0000-0100-000086020000}"/>
    <hyperlink ref="P286" r:id="rId648" xr:uid="{00000000-0004-0000-0100-000087020000}"/>
    <hyperlink ref="C287" r:id="rId649" location="heading=h.zdblajrheu9u" xr:uid="{00000000-0004-0000-0100-000088020000}"/>
    <hyperlink ref="O287" r:id="rId650" xr:uid="{00000000-0004-0000-0100-000089020000}"/>
    <hyperlink ref="P287" r:id="rId651" xr:uid="{00000000-0004-0000-0100-00008A020000}"/>
    <hyperlink ref="O288" r:id="rId652" xr:uid="{00000000-0004-0000-0100-00008B020000}"/>
    <hyperlink ref="P288" r:id="rId653" xr:uid="{00000000-0004-0000-0100-00008C020000}"/>
    <hyperlink ref="C289" r:id="rId654" location="heading=h.qmsg2tb8pkb3" xr:uid="{00000000-0004-0000-0100-00008D020000}"/>
    <hyperlink ref="O289" r:id="rId655" xr:uid="{00000000-0004-0000-0100-00008E020000}"/>
    <hyperlink ref="P289" r:id="rId656" xr:uid="{00000000-0004-0000-0100-00008F020000}"/>
    <hyperlink ref="O290" r:id="rId657" xr:uid="{00000000-0004-0000-0100-000090020000}"/>
    <hyperlink ref="P290" r:id="rId658" xr:uid="{00000000-0004-0000-0100-000091020000}"/>
    <hyperlink ref="O291" r:id="rId659" xr:uid="{00000000-0004-0000-0100-000092020000}"/>
    <hyperlink ref="P291" r:id="rId660" xr:uid="{00000000-0004-0000-0100-000093020000}"/>
    <hyperlink ref="C292" r:id="rId661" location="heading=h.dt15pfq6ncoq" xr:uid="{00000000-0004-0000-0100-000094020000}"/>
    <hyperlink ref="O292" r:id="rId662" xr:uid="{00000000-0004-0000-0100-000095020000}"/>
    <hyperlink ref="P292" r:id="rId663" xr:uid="{00000000-0004-0000-0100-000096020000}"/>
    <hyperlink ref="O293" r:id="rId664" xr:uid="{00000000-0004-0000-0100-000097020000}"/>
    <hyperlink ref="P293" r:id="rId665" xr:uid="{00000000-0004-0000-0100-000098020000}"/>
    <hyperlink ref="O294" r:id="rId666" xr:uid="{00000000-0004-0000-0100-000099020000}"/>
    <hyperlink ref="P294" r:id="rId667" xr:uid="{00000000-0004-0000-0100-00009A020000}"/>
    <hyperlink ref="O295" r:id="rId668" xr:uid="{00000000-0004-0000-0100-00009B020000}"/>
    <hyperlink ref="C296" r:id="rId669" location="heading=h.x29t6zxu0mcq" xr:uid="{00000000-0004-0000-0100-00009C020000}"/>
    <hyperlink ref="O296" r:id="rId670" xr:uid="{00000000-0004-0000-0100-00009D020000}"/>
    <hyperlink ref="P296" r:id="rId671" xr:uid="{00000000-0004-0000-0100-00009E020000}"/>
    <hyperlink ref="C297" r:id="rId672" location="heading=h.x29t6zxu0mcq" xr:uid="{00000000-0004-0000-0100-00009F020000}"/>
    <hyperlink ref="O297" r:id="rId673" xr:uid="{00000000-0004-0000-0100-0000A0020000}"/>
    <hyperlink ref="P297" r:id="rId674" xr:uid="{00000000-0004-0000-0100-0000A1020000}"/>
    <hyperlink ref="B298" r:id="rId675" location="heading=h.twdtt8jrds85" xr:uid="{00000000-0004-0000-0100-0000A2020000}"/>
    <hyperlink ref="O298" r:id="rId676" xr:uid="{00000000-0004-0000-0100-0000A3020000}"/>
    <hyperlink ref="P298" r:id="rId677" xr:uid="{00000000-0004-0000-0100-0000A4020000}"/>
    <hyperlink ref="C299" r:id="rId678" location="heading=h.x29t6zxu0mcq" xr:uid="{00000000-0004-0000-0100-0000A5020000}"/>
    <hyperlink ref="O299" r:id="rId679" xr:uid="{00000000-0004-0000-0100-0000A6020000}"/>
    <hyperlink ref="O300" r:id="rId680" xr:uid="{00000000-0004-0000-0100-0000A7020000}"/>
    <hyperlink ref="O301" r:id="rId681" xr:uid="{00000000-0004-0000-0100-0000A8020000}"/>
    <hyperlink ref="O302" r:id="rId682" xr:uid="{00000000-0004-0000-0100-0000A9020000}"/>
    <hyperlink ref="O303" r:id="rId683" xr:uid="{00000000-0004-0000-0100-0000AA020000}"/>
    <hyperlink ref="O304" r:id="rId684" xr:uid="{00000000-0004-0000-0100-0000AB020000}"/>
    <hyperlink ref="C305" r:id="rId685" location="heading=h.eppd8l3ewapc" xr:uid="{00000000-0004-0000-0100-0000AC020000}"/>
    <hyperlink ref="O305" r:id="rId686" xr:uid="{00000000-0004-0000-0100-0000AD020000}"/>
    <hyperlink ref="O306" r:id="rId687" xr:uid="{00000000-0004-0000-0100-0000AE020000}"/>
    <hyperlink ref="O307" r:id="rId688" xr:uid="{00000000-0004-0000-0100-0000AF020000}"/>
    <hyperlink ref="P307" r:id="rId689" xr:uid="{00000000-0004-0000-0100-0000B0020000}"/>
    <hyperlink ref="C308" r:id="rId690" location="heading=h.7iytixuza48v" xr:uid="{00000000-0004-0000-0100-0000B1020000}"/>
    <hyperlink ref="O308" r:id="rId691" xr:uid="{00000000-0004-0000-0100-0000B2020000}"/>
    <hyperlink ref="P308" r:id="rId692" xr:uid="{00000000-0004-0000-0100-0000B3020000}"/>
    <hyperlink ref="O309" r:id="rId693" xr:uid="{00000000-0004-0000-0100-0000B4020000}"/>
    <hyperlink ref="C310" r:id="rId694" location="heading=h.2yni9p8hdbly" xr:uid="{00000000-0004-0000-0100-0000B5020000}"/>
    <hyperlink ref="O310" r:id="rId695" xr:uid="{00000000-0004-0000-0100-0000B6020000}"/>
    <hyperlink ref="C311" r:id="rId696" location="heading=h.2yni9p8hdbly" xr:uid="{00000000-0004-0000-0100-0000B7020000}"/>
    <hyperlink ref="O311" r:id="rId697" xr:uid="{00000000-0004-0000-0100-0000B8020000}"/>
    <hyperlink ref="P311" r:id="rId698" xr:uid="{00000000-0004-0000-0100-0000B9020000}"/>
    <hyperlink ref="O312" r:id="rId699" xr:uid="{00000000-0004-0000-0100-0000BA020000}"/>
    <hyperlink ref="P312" r:id="rId700" xr:uid="{00000000-0004-0000-0100-0000BB020000}"/>
    <hyperlink ref="C313" r:id="rId701" location="heading=h.ioaox2fc2bn2" xr:uid="{00000000-0004-0000-0100-0000BC020000}"/>
    <hyperlink ref="O313" r:id="rId702" xr:uid="{00000000-0004-0000-0100-0000BD020000}"/>
    <hyperlink ref="P313" r:id="rId703" xr:uid="{00000000-0004-0000-0100-0000BE020000}"/>
    <hyperlink ref="C314" r:id="rId704" location="heading=h.ejcmx020vu6v" xr:uid="{00000000-0004-0000-0100-0000BF020000}"/>
    <hyperlink ref="O314" r:id="rId705" xr:uid="{00000000-0004-0000-0100-0000C0020000}"/>
    <hyperlink ref="O315" r:id="rId706" xr:uid="{00000000-0004-0000-0100-0000C1020000}"/>
    <hyperlink ref="P315" r:id="rId707" xr:uid="{00000000-0004-0000-0100-0000C2020000}"/>
    <hyperlink ref="O316" r:id="rId708" xr:uid="{00000000-0004-0000-0100-0000C3020000}"/>
    <hyperlink ref="P316" r:id="rId709" xr:uid="{00000000-0004-0000-0100-0000C4020000}"/>
    <hyperlink ref="O317" r:id="rId710" xr:uid="{00000000-0004-0000-0100-0000C5020000}"/>
    <hyperlink ref="P317" r:id="rId711" xr:uid="{00000000-0004-0000-0100-0000C6020000}"/>
    <hyperlink ref="O318" r:id="rId712" xr:uid="{00000000-0004-0000-0100-0000C7020000}"/>
    <hyperlink ref="P318" r:id="rId713" xr:uid="{00000000-0004-0000-0100-0000C8020000}"/>
    <hyperlink ref="C319" r:id="rId714" location="heading=h.ejcmx020vu6v" xr:uid="{00000000-0004-0000-0100-0000C9020000}"/>
    <hyperlink ref="O319" r:id="rId715" xr:uid="{00000000-0004-0000-0100-0000CA020000}"/>
    <hyperlink ref="P319" r:id="rId716" xr:uid="{00000000-0004-0000-0100-0000CB020000}"/>
    <hyperlink ref="C320" r:id="rId717" location="heading=h.kxkbnb6c0xcl" xr:uid="{00000000-0004-0000-0100-0000CC020000}"/>
    <hyperlink ref="O320" r:id="rId718" xr:uid="{00000000-0004-0000-0100-0000CD020000}"/>
    <hyperlink ref="P320" r:id="rId719" xr:uid="{00000000-0004-0000-0100-0000CE020000}"/>
    <hyperlink ref="C321" r:id="rId720" location="heading=h.kxkbnb6c0xcl" xr:uid="{00000000-0004-0000-0100-0000CF020000}"/>
    <hyperlink ref="O321" r:id="rId721" xr:uid="{00000000-0004-0000-0100-0000D0020000}"/>
    <hyperlink ref="P321" r:id="rId722" xr:uid="{00000000-0004-0000-0100-0000D1020000}"/>
    <hyperlink ref="B322" r:id="rId723" location="heading=h.pygn821xg7j" xr:uid="{00000000-0004-0000-0100-0000D2020000}"/>
    <hyperlink ref="C322" r:id="rId724" location="heading=h.pygn821xg7j" xr:uid="{00000000-0004-0000-0100-0000D3020000}"/>
    <hyperlink ref="O322" r:id="rId725" xr:uid="{00000000-0004-0000-0100-0000D4020000}"/>
    <hyperlink ref="P322" r:id="rId726" xr:uid="{00000000-0004-0000-0100-0000D5020000}"/>
    <hyperlink ref="B323" r:id="rId727" location="heading=h.gsr0vhvwwhoq" xr:uid="{00000000-0004-0000-0100-0000D6020000}"/>
    <hyperlink ref="C323" r:id="rId728" location="heading=h.gsr0vhvwwhoq" xr:uid="{00000000-0004-0000-0100-0000D7020000}"/>
    <hyperlink ref="O323" r:id="rId729" xr:uid="{00000000-0004-0000-0100-0000D8020000}"/>
    <hyperlink ref="P323" r:id="rId730" xr:uid="{00000000-0004-0000-0100-0000D9020000}"/>
    <hyperlink ref="O324" r:id="rId731" xr:uid="{00000000-0004-0000-0100-0000DA020000}"/>
    <hyperlink ref="O325" r:id="rId732" xr:uid="{00000000-0004-0000-0100-0000DB020000}"/>
    <hyperlink ref="P325" r:id="rId733" xr:uid="{00000000-0004-0000-0100-0000DC020000}"/>
    <hyperlink ref="O326" r:id="rId734" xr:uid="{00000000-0004-0000-0100-0000DD020000}"/>
    <hyperlink ref="P326" r:id="rId735" xr:uid="{00000000-0004-0000-0100-0000DE020000}"/>
    <hyperlink ref="O327" r:id="rId736" xr:uid="{00000000-0004-0000-0100-0000DF020000}"/>
    <hyperlink ref="P327" r:id="rId737" xr:uid="{00000000-0004-0000-0100-0000E0020000}"/>
    <hyperlink ref="O328" r:id="rId738" xr:uid="{00000000-0004-0000-0100-0000E1020000}"/>
    <hyperlink ref="P328" r:id="rId739" xr:uid="{00000000-0004-0000-0100-0000E2020000}"/>
    <hyperlink ref="O329" r:id="rId740" xr:uid="{00000000-0004-0000-0100-0000E3020000}"/>
    <hyperlink ref="P329" r:id="rId741" xr:uid="{00000000-0004-0000-0100-0000E4020000}"/>
    <hyperlink ref="O330" r:id="rId742" xr:uid="{00000000-0004-0000-0100-0000E5020000}"/>
    <hyperlink ref="P330" r:id="rId743" xr:uid="{00000000-0004-0000-0100-0000E6020000}"/>
    <hyperlink ref="O331" r:id="rId744" xr:uid="{00000000-0004-0000-0100-0000E7020000}"/>
    <hyperlink ref="P331" r:id="rId745" xr:uid="{00000000-0004-0000-0100-0000E8020000}"/>
    <hyperlink ref="O332" r:id="rId746" xr:uid="{00000000-0004-0000-0100-0000E9020000}"/>
    <hyperlink ref="P332" r:id="rId747" xr:uid="{00000000-0004-0000-0100-0000EA020000}"/>
    <hyperlink ref="O333" r:id="rId748" xr:uid="{00000000-0004-0000-0100-0000EB020000}"/>
    <hyperlink ref="P333" r:id="rId749" xr:uid="{00000000-0004-0000-0100-0000EC020000}"/>
    <hyperlink ref="O334" r:id="rId750" xr:uid="{00000000-0004-0000-0100-0000ED020000}"/>
    <hyperlink ref="P334" r:id="rId751" xr:uid="{00000000-0004-0000-0100-0000EE020000}"/>
    <hyperlink ref="O335" r:id="rId752" xr:uid="{00000000-0004-0000-0100-0000EF020000}"/>
    <hyperlink ref="P335" r:id="rId753" xr:uid="{00000000-0004-0000-0100-0000F0020000}"/>
    <hyperlink ref="O336" r:id="rId754" xr:uid="{00000000-0004-0000-0100-0000F1020000}"/>
    <hyperlink ref="P336" r:id="rId755" xr:uid="{00000000-0004-0000-0100-0000F2020000}"/>
    <hyperlink ref="O337" r:id="rId756" xr:uid="{00000000-0004-0000-0100-0000F3020000}"/>
    <hyperlink ref="P337" r:id="rId757" xr:uid="{00000000-0004-0000-0100-0000F4020000}"/>
    <hyperlink ref="O338" r:id="rId758" xr:uid="{00000000-0004-0000-0100-0000F5020000}"/>
    <hyperlink ref="P338" r:id="rId759" xr:uid="{00000000-0004-0000-0100-0000F6020000}"/>
    <hyperlink ref="O339" r:id="rId760" xr:uid="{00000000-0004-0000-0100-0000F7020000}"/>
    <hyperlink ref="P339" r:id="rId761" xr:uid="{00000000-0004-0000-0100-0000F8020000}"/>
    <hyperlink ref="O340" r:id="rId762" xr:uid="{00000000-0004-0000-0100-0000F9020000}"/>
    <hyperlink ref="P340" r:id="rId763" xr:uid="{00000000-0004-0000-0100-0000FA020000}"/>
    <hyperlink ref="O341" r:id="rId764" xr:uid="{00000000-0004-0000-0100-0000FB020000}"/>
    <hyperlink ref="O342" r:id="rId765" xr:uid="{00000000-0004-0000-0100-0000FC020000}"/>
    <hyperlink ref="P342" r:id="rId766" xr:uid="{00000000-0004-0000-0100-0000FD020000}"/>
    <hyperlink ref="O343" r:id="rId767" xr:uid="{00000000-0004-0000-0100-0000FE020000}"/>
    <hyperlink ref="P343" r:id="rId768" xr:uid="{00000000-0004-0000-0100-0000FF020000}"/>
    <hyperlink ref="O344" r:id="rId769" xr:uid="{00000000-0004-0000-0100-000000030000}"/>
    <hyperlink ref="P344" r:id="rId770" xr:uid="{00000000-0004-0000-0100-000001030000}"/>
    <hyperlink ref="O345" r:id="rId771" xr:uid="{00000000-0004-0000-0100-000002030000}"/>
    <hyperlink ref="O346" r:id="rId772" xr:uid="{00000000-0004-0000-0100-000003030000}"/>
    <hyperlink ref="P346" r:id="rId773" xr:uid="{00000000-0004-0000-0100-000004030000}"/>
    <hyperlink ref="O347" r:id="rId774" xr:uid="{00000000-0004-0000-0100-000005030000}"/>
    <hyperlink ref="P347" r:id="rId775" xr:uid="{00000000-0004-0000-0100-000006030000}"/>
    <hyperlink ref="O348" r:id="rId776" xr:uid="{00000000-0004-0000-0100-000007030000}"/>
    <hyperlink ref="P348" r:id="rId777" xr:uid="{00000000-0004-0000-0100-000008030000}"/>
    <hyperlink ref="C349" r:id="rId778" location="heading=h.e2qyrv5v9lpr" xr:uid="{00000000-0004-0000-0100-000009030000}"/>
    <hyperlink ref="O349" r:id="rId779" xr:uid="{00000000-0004-0000-0100-00000A030000}"/>
    <hyperlink ref="C350" r:id="rId780" xr:uid="{00000000-0004-0000-0100-00000B030000}"/>
    <hyperlink ref="O350" r:id="rId781" xr:uid="{00000000-0004-0000-0100-00000C030000}"/>
    <hyperlink ref="P350" r:id="rId782" xr:uid="{00000000-0004-0000-0100-00000D030000}"/>
    <hyperlink ref="O351" r:id="rId783" xr:uid="{00000000-0004-0000-0100-00000E030000}"/>
    <hyperlink ref="P351" r:id="rId784" xr:uid="{00000000-0004-0000-0100-00000F030000}"/>
    <hyperlink ref="O352" r:id="rId785" xr:uid="{00000000-0004-0000-0100-000010030000}"/>
    <hyperlink ref="P352" r:id="rId786" xr:uid="{00000000-0004-0000-0100-000011030000}"/>
    <hyperlink ref="B353" r:id="rId787" xr:uid="{00000000-0004-0000-0100-000012030000}"/>
    <hyperlink ref="O353" r:id="rId788" xr:uid="{00000000-0004-0000-0100-000013030000}"/>
    <hyperlink ref="P353" r:id="rId789" xr:uid="{00000000-0004-0000-0100-000014030000}"/>
    <hyperlink ref="O354" r:id="rId790" xr:uid="{00000000-0004-0000-0100-000015030000}"/>
    <hyperlink ref="P354" r:id="rId791" xr:uid="{00000000-0004-0000-0100-000016030000}"/>
    <hyperlink ref="O355" r:id="rId792" xr:uid="{00000000-0004-0000-0100-000017030000}"/>
    <hyperlink ref="P355" r:id="rId793" xr:uid="{00000000-0004-0000-0100-000018030000}"/>
    <hyperlink ref="O356" r:id="rId794" xr:uid="{00000000-0004-0000-0100-000019030000}"/>
    <hyperlink ref="O357" r:id="rId795" xr:uid="{00000000-0004-0000-0100-00001A030000}"/>
    <hyperlink ref="P357" r:id="rId796" xr:uid="{00000000-0004-0000-0100-00001B030000}"/>
    <hyperlink ref="O358" r:id="rId797" xr:uid="{00000000-0004-0000-0100-00001C030000}"/>
    <hyperlink ref="P358" r:id="rId798" xr:uid="{00000000-0004-0000-0100-00001D030000}"/>
    <hyperlink ref="O359" r:id="rId799" xr:uid="{00000000-0004-0000-0100-00001E030000}"/>
    <hyperlink ref="P359" r:id="rId800" xr:uid="{00000000-0004-0000-0100-00001F030000}"/>
    <hyperlink ref="O360" r:id="rId801" xr:uid="{00000000-0004-0000-0100-000020030000}"/>
    <hyperlink ref="O361" r:id="rId802" xr:uid="{00000000-0004-0000-0100-000021030000}"/>
    <hyperlink ref="O362" r:id="rId803" xr:uid="{00000000-0004-0000-0100-000022030000}"/>
    <hyperlink ref="C363" r:id="rId804" location="heading=h.7ny0hvz0pzfe" xr:uid="{00000000-0004-0000-0100-000023030000}"/>
    <hyperlink ref="O363" r:id="rId805" xr:uid="{00000000-0004-0000-0100-000024030000}"/>
    <hyperlink ref="O364" r:id="rId806" xr:uid="{00000000-0004-0000-0100-000025030000}"/>
    <hyperlink ref="O365" r:id="rId807" xr:uid="{00000000-0004-0000-0100-000026030000}"/>
  </hyperlinks>
  <pageMargins left="0.7" right="0.7" top="0.75" bottom="0.75" header="0" footer="0"/>
  <pageSetup orientation="landscape"/>
  <legacyDrawing r:id="rId80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9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5" customWidth="1"/>
    <col min="2" max="2" width="47.140625" customWidth="1"/>
    <col min="3" max="3" width="56.28515625" customWidth="1"/>
    <col min="4" max="4" width="15" customWidth="1"/>
    <col min="5" max="5" width="13" customWidth="1"/>
    <col min="6" max="6" width="16" customWidth="1"/>
    <col min="7" max="7" width="14.42578125" customWidth="1"/>
    <col min="8" max="8" width="12" customWidth="1"/>
    <col min="9" max="9" width="11.42578125" customWidth="1"/>
    <col min="10" max="10" width="14.42578125" customWidth="1"/>
    <col min="11" max="11" width="15" customWidth="1"/>
    <col min="12" max="12" width="46.5703125" customWidth="1"/>
  </cols>
  <sheetData>
    <row r="1" spans="1:26" ht="22.5" customHeight="1">
      <c r="A1" s="237" t="s">
        <v>2301</v>
      </c>
      <c r="B1" s="237" t="s">
        <v>21</v>
      </c>
      <c r="C1" s="232" t="s">
        <v>22</v>
      </c>
      <c r="D1" s="232" t="s">
        <v>25</v>
      </c>
      <c r="E1" s="238" t="s">
        <v>26</v>
      </c>
      <c r="F1" s="239"/>
      <c r="G1" s="240"/>
      <c r="H1" s="238" t="s">
        <v>27</v>
      </c>
      <c r="I1" s="240"/>
      <c r="J1" s="237" t="s">
        <v>28</v>
      </c>
      <c r="K1" s="232" t="s">
        <v>29</v>
      </c>
      <c r="L1" s="234" t="s">
        <v>31</v>
      </c>
      <c r="M1" s="23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33"/>
      <c r="B2" s="233"/>
      <c r="C2" s="233"/>
      <c r="D2" s="233"/>
      <c r="E2" s="174" t="s">
        <v>39</v>
      </c>
      <c r="F2" s="174" t="s">
        <v>40</v>
      </c>
      <c r="G2" s="174" t="s">
        <v>41</v>
      </c>
      <c r="H2" s="174" t="s">
        <v>42</v>
      </c>
      <c r="I2" s="174" t="s">
        <v>43</v>
      </c>
      <c r="J2" s="233"/>
      <c r="K2" s="233"/>
      <c r="L2" s="235"/>
      <c r="M2" s="23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75">
        <v>1</v>
      </c>
      <c r="B3" s="176" t="s">
        <v>2302</v>
      </c>
      <c r="C3" s="175" t="s">
        <v>2303</v>
      </c>
      <c r="D3" s="177" t="s">
        <v>2304</v>
      </c>
      <c r="E3" s="178" t="s">
        <v>2305</v>
      </c>
      <c r="F3" s="178" t="s">
        <v>2306</v>
      </c>
      <c r="G3" s="177">
        <v>20</v>
      </c>
      <c r="H3" s="177">
        <v>28</v>
      </c>
      <c r="I3" s="177">
        <v>30</v>
      </c>
      <c r="J3" s="179"/>
      <c r="K3" s="180" t="s">
        <v>2307</v>
      </c>
      <c r="L3" s="181" t="s">
        <v>2308</v>
      </c>
      <c r="M3" s="182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spans="1:26" ht="15.75" customHeight="1">
      <c r="A4" s="175">
        <v>2</v>
      </c>
      <c r="B4" s="176" t="s">
        <v>2309</v>
      </c>
      <c r="C4" s="177" t="s">
        <v>2310</v>
      </c>
      <c r="D4" s="177" t="s">
        <v>59</v>
      </c>
      <c r="E4" s="178" t="s">
        <v>2311</v>
      </c>
      <c r="F4" s="178" t="s">
        <v>2312</v>
      </c>
      <c r="G4" s="178">
        <v>1.75</v>
      </c>
      <c r="H4" s="177">
        <v>63</v>
      </c>
      <c r="I4" s="177">
        <v>3</v>
      </c>
      <c r="J4" s="80" t="s">
        <v>2313</v>
      </c>
      <c r="K4" s="184" t="s">
        <v>2314</v>
      </c>
      <c r="L4" s="185"/>
      <c r="M4" s="177" t="s">
        <v>2315</v>
      </c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spans="1:26" ht="15" customHeight="1">
      <c r="A5" s="175">
        <v>3</v>
      </c>
      <c r="B5" s="176" t="s">
        <v>2316</v>
      </c>
      <c r="C5" s="177" t="s">
        <v>2317</v>
      </c>
      <c r="D5" s="177" t="s">
        <v>68</v>
      </c>
      <c r="E5" s="178" t="s">
        <v>2318</v>
      </c>
      <c r="F5" s="178" t="s">
        <v>2318</v>
      </c>
      <c r="G5" s="177">
        <v>5.5</v>
      </c>
      <c r="H5" s="177">
        <v>6</v>
      </c>
      <c r="I5" s="177">
        <v>10</v>
      </c>
      <c r="J5" s="80" t="s">
        <v>2319</v>
      </c>
      <c r="K5" s="184" t="s">
        <v>2320</v>
      </c>
      <c r="L5" s="185"/>
      <c r="M5" s="177" t="s">
        <v>2315</v>
      </c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spans="1:26" ht="15" customHeight="1">
      <c r="A6" s="177">
        <v>4</v>
      </c>
      <c r="B6" s="186" t="s">
        <v>2321</v>
      </c>
      <c r="C6" s="177" t="s">
        <v>2322</v>
      </c>
      <c r="D6" s="177" t="s">
        <v>2323</v>
      </c>
      <c r="E6" s="187" t="s">
        <v>2324</v>
      </c>
      <c r="F6" s="187" t="s">
        <v>2325</v>
      </c>
      <c r="G6" s="177">
        <v>5</v>
      </c>
      <c r="H6" s="182"/>
      <c r="I6" s="182"/>
      <c r="J6" s="80" t="s">
        <v>2326</v>
      </c>
      <c r="K6" s="185"/>
      <c r="L6" s="185"/>
      <c r="M6" s="177" t="s">
        <v>2315</v>
      </c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spans="1:26" ht="89.25" customHeight="1">
      <c r="A7" s="177">
        <v>5</v>
      </c>
      <c r="B7" s="186" t="s">
        <v>2327</v>
      </c>
      <c r="C7" s="177" t="s">
        <v>2328</v>
      </c>
      <c r="D7" s="177" t="s">
        <v>226</v>
      </c>
      <c r="E7" s="187" t="s">
        <v>2329</v>
      </c>
      <c r="F7" s="187" t="s">
        <v>2330</v>
      </c>
      <c r="G7" s="177">
        <v>7</v>
      </c>
      <c r="H7" s="182"/>
      <c r="I7" s="182"/>
      <c r="J7" s="80" t="s">
        <v>2331</v>
      </c>
      <c r="K7" s="181" t="s">
        <v>546</v>
      </c>
      <c r="L7" s="185"/>
      <c r="M7" s="177" t="s">
        <v>2315</v>
      </c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spans="1:26" ht="15.75" customHeight="1">
      <c r="A8" s="177">
        <v>6</v>
      </c>
      <c r="B8" s="186" t="s">
        <v>2332</v>
      </c>
      <c r="C8" s="185"/>
      <c r="D8" s="177" t="s">
        <v>75</v>
      </c>
      <c r="E8" s="178" t="s">
        <v>2333</v>
      </c>
      <c r="F8" s="178" t="s">
        <v>2334</v>
      </c>
      <c r="G8" s="177">
        <v>7</v>
      </c>
      <c r="H8" s="177">
        <v>13</v>
      </c>
      <c r="I8" s="177">
        <v>19</v>
      </c>
      <c r="J8" s="80" t="s">
        <v>2335</v>
      </c>
      <c r="K8" s="184" t="s">
        <v>2336</v>
      </c>
      <c r="L8" s="185"/>
      <c r="M8" s="182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spans="1:26" ht="17.25" customHeight="1">
      <c r="A9" s="177">
        <v>7</v>
      </c>
      <c r="B9" s="186" t="s">
        <v>2337</v>
      </c>
      <c r="C9" s="185"/>
      <c r="D9" s="177" t="s">
        <v>68</v>
      </c>
      <c r="E9" s="187" t="s">
        <v>2338</v>
      </c>
      <c r="F9" s="187" t="s">
        <v>2339</v>
      </c>
      <c r="G9" s="177">
        <v>16.5</v>
      </c>
      <c r="H9" s="177">
        <v>372</v>
      </c>
      <c r="I9" s="177">
        <v>132</v>
      </c>
      <c r="J9" s="80" t="s">
        <v>2340</v>
      </c>
      <c r="K9" s="184" t="s">
        <v>2341</v>
      </c>
      <c r="L9" s="185"/>
      <c r="M9" s="177" t="s">
        <v>2315</v>
      </c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</row>
    <row r="10" spans="1:26" ht="18" customHeight="1">
      <c r="A10" s="177">
        <v>8</v>
      </c>
      <c r="B10" s="186" t="s">
        <v>2342</v>
      </c>
      <c r="C10" s="185"/>
      <c r="D10" s="177" t="s">
        <v>68</v>
      </c>
      <c r="E10" s="187" t="s">
        <v>2343</v>
      </c>
      <c r="F10" s="187" t="s">
        <v>2343</v>
      </c>
      <c r="G10" s="177">
        <v>0.5</v>
      </c>
      <c r="H10" s="177">
        <v>3</v>
      </c>
      <c r="I10" s="177">
        <v>4</v>
      </c>
      <c r="J10" s="80" t="s">
        <v>2344</v>
      </c>
      <c r="K10" s="184" t="s">
        <v>2345</v>
      </c>
      <c r="L10" s="185"/>
      <c r="M10" s="177" t="s">
        <v>2315</v>
      </c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spans="1:26" ht="26.25" customHeight="1">
      <c r="A11" s="188">
        <v>9</v>
      </c>
      <c r="B11" s="189" t="s">
        <v>2346</v>
      </c>
      <c r="C11" s="190"/>
      <c r="D11" s="191"/>
      <c r="E11" s="191"/>
      <c r="F11" s="191"/>
      <c r="G11" s="191"/>
      <c r="H11" s="191"/>
      <c r="I11" s="191"/>
      <c r="J11" s="192" t="s">
        <v>2347</v>
      </c>
      <c r="K11" s="190"/>
      <c r="L11" s="193" t="s">
        <v>2348</v>
      </c>
      <c r="M11" s="19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77">
        <v>10</v>
      </c>
      <c r="B12" s="186" t="s">
        <v>2349</v>
      </c>
      <c r="C12" s="185"/>
      <c r="D12" s="177" t="s">
        <v>59</v>
      </c>
      <c r="E12" s="187" t="s">
        <v>2350</v>
      </c>
      <c r="F12" s="187" t="s">
        <v>2351</v>
      </c>
      <c r="G12" s="177">
        <v>0.5</v>
      </c>
      <c r="H12" s="177">
        <v>21</v>
      </c>
      <c r="I12" s="177">
        <v>18</v>
      </c>
      <c r="J12" s="80" t="s">
        <v>2352</v>
      </c>
      <c r="K12" s="184" t="s">
        <v>2353</v>
      </c>
      <c r="L12" s="185"/>
      <c r="M12" s="177" t="s">
        <v>2315</v>
      </c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spans="1:26" ht="27.75" customHeight="1">
      <c r="A13" s="177">
        <v>11</v>
      </c>
      <c r="B13" s="186" t="s">
        <v>2354</v>
      </c>
      <c r="C13" s="185"/>
      <c r="D13" s="177" t="s">
        <v>59</v>
      </c>
      <c r="E13" s="187" t="s">
        <v>2355</v>
      </c>
      <c r="F13" s="187" t="s">
        <v>2356</v>
      </c>
      <c r="G13" s="177">
        <v>5</v>
      </c>
      <c r="H13" s="177">
        <v>55</v>
      </c>
      <c r="I13" s="177">
        <v>21</v>
      </c>
      <c r="J13" s="80" t="s">
        <v>2357</v>
      </c>
      <c r="K13" s="184" t="s">
        <v>2358</v>
      </c>
      <c r="L13" s="185"/>
      <c r="M13" s="177" t="s">
        <v>2315</v>
      </c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</row>
    <row r="14" spans="1:26" ht="27" customHeight="1">
      <c r="A14" s="177">
        <v>12</v>
      </c>
      <c r="B14" s="186" t="s">
        <v>2359</v>
      </c>
      <c r="C14" s="185"/>
      <c r="D14" s="177" t="s">
        <v>59</v>
      </c>
      <c r="E14" s="187" t="s">
        <v>2360</v>
      </c>
      <c r="F14" s="187" t="s">
        <v>2361</v>
      </c>
      <c r="G14" s="177">
        <v>3.5</v>
      </c>
      <c r="H14" s="182"/>
      <c r="I14" s="182"/>
      <c r="J14" s="80" t="s">
        <v>2362</v>
      </c>
      <c r="K14" s="185"/>
      <c r="L14" s="185"/>
      <c r="M14" s="177" t="s">
        <v>2315</v>
      </c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</row>
    <row r="15" spans="1:26" ht="27" customHeight="1">
      <c r="A15" s="177">
        <v>13</v>
      </c>
      <c r="B15" s="186" t="s">
        <v>2363</v>
      </c>
      <c r="C15" s="185"/>
      <c r="D15" s="177" t="s">
        <v>606</v>
      </c>
      <c r="E15" s="187" t="s">
        <v>2364</v>
      </c>
      <c r="F15" s="187" t="s">
        <v>2365</v>
      </c>
      <c r="G15" s="177">
        <v>3</v>
      </c>
      <c r="H15" s="182"/>
      <c r="I15" s="182"/>
      <c r="J15" s="80" t="s">
        <v>2366</v>
      </c>
      <c r="K15" s="185"/>
      <c r="L15" s="181"/>
      <c r="M15" s="177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</row>
    <row r="16" spans="1:26" ht="27" customHeight="1">
      <c r="A16" s="177">
        <v>14</v>
      </c>
      <c r="B16" s="186" t="s">
        <v>2367</v>
      </c>
      <c r="C16" s="185"/>
      <c r="D16" s="177" t="s">
        <v>606</v>
      </c>
      <c r="E16" s="187" t="s">
        <v>2368</v>
      </c>
      <c r="F16" s="187" t="s">
        <v>2369</v>
      </c>
      <c r="G16" s="177">
        <v>16.5</v>
      </c>
      <c r="H16" s="182"/>
      <c r="I16" s="182"/>
      <c r="J16" s="80" t="s">
        <v>2370</v>
      </c>
      <c r="K16" s="185"/>
      <c r="L16" s="181"/>
      <c r="M16" s="177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</row>
    <row r="17" spans="1:26" ht="18.75" customHeight="1">
      <c r="A17" s="177">
        <v>15</v>
      </c>
      <c r="B17" s="186" t="s">
        <v>2371</v>
      </c>
      <c r="C17" s="185"/>
      <c r="D17" s="177" t="s">
        <v>59</v>
      </c>
      <c r="E17" s="187" t="s">
        <v>2372</v>
      </c>
      <c r="F17" s="187" t="s">
        <v>2373</v>
      </c>
      <c r="G17" s="177">
        <v>2.5</v>
      </c>
      <c r="H17" s="182"/>
      <c r="I17" s="182"/>
      <c r="J17" s="80" t="s">
        <v>2374</v>
      </c>
      <c r="K17" s="185"/>
      <c r="L17" s="185"/>
      <c r="M17" s="177" t="s">
        <v>2315</v>
      </c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</row>
    <row r="18" spans="1:26" ht="18.75" customHeight="1">
      <c r="A18" s="177">
        <v>16</v>
      </c>
      <c r="B18" s="186" t="s">
        <v>2375</v>
      </c>
      <c r="C18" s="185"/>
      <c r="D18" s="177" t="s">
        <v>75</v>
      </c>
      <c r="E18" s="187" t="s">
        <v>2376</v>
      </c>
      <c r="F18" s="187" t="s">
        <v>2377</v>
      </c>
      <c r="G18" s="177">
        <v>18</v>
      </c>
      <c r="H18" s="182"/>
      <c r="I18" s="182"/>
      <c r="J18" s="80" t="s">
        <v>2378</v>
      </c>
      <c r="K18" s="185"/>
      <c r="L18" s="185"/>
      <c r="M18" s="177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</row>
    <row r="19" spans="1:26" ht="17.25" customHeight="1">
      <c r="A19" s="177">
        <v>17</v>
      </c>
      <c r="B19" s="194" t="s">
        <v>2379</v>
      </c>
      <c r="C19" s="185"/>
      <c r="D19" s="177" t="s">
        <v>59</v>
      </c>
      <c r="E19" s="187" t="s">
        <v>2380</v>
      </c>
      <c r="F19" s="187" t="s">
        <v>2381</v>
      </c>
      <c r="G19" s="177">
        <v>6</v>
      </c>
      <c r="H19" s="182"/>
      <c r="I19" s="182"/>
      <c r="J19" s="80" t="s">
        <v>2382</v>
      </c>
      <c r="K19" s="185"/>
      <c r="L19" s="185"/>
      <c r="M19" s="177" t="s">
        <v>2315</v>
      </c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</row>
    <row r="20" spans="1:26" ht="27" customHeight="1">
      <c r="A20" s="177">
        <v>18</v>
      </c>
      <c r="B20" s="186" t="s">
        <v>2383</v>
      </c>
      <c r="C20" s="185"/>
      <c r="D20" s="177" t="s">
        <v>2384</v>
      </c>
      <c r="E20" s="187" t="s">
        <v>2385</v>
      </c>
      <c r="F20" s="187" t="s">
        <v>2386</v>
      </c>
      <c r="G20" s="177">
        <v>11</v>
      </c>
      <c r="H20" s="182"/>
      <c r="I20" s="182"/>
      <c r="J20" s="80" t="s">
        <v>2387</v>
      </c>
      <c r="K20" s="185"/>
      <c r="L20" s="178"/>
      <c r="M20" s="177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</row>
    <row r="21" spans="1:26" ht="29.25" customHeight="1">
      <c r="A21" s="177">
        <v>19</v>
      </c>
      <c r="B21" s="186" t="s">
        <v>2388</v>
      </c>
      <c r="C21" s="185"/>
      <c r="D21" s="177" t="s">
        <v>226</v>
      </c>
      <c r="E21" s="187" t="s">
        <v>2389</v>
      </c>
      <c r="F21" s="187" t="s">
        <v>2389</v>
      </c>
      <c r="G21" s="177">
        <v>2</v>
      </c>
      <c r="H21" s="182"/>
      <c r="I21" s="182"/>
      <c r="J21" s="80" t="s">
        <v>2390</v>
      </c>
      <c r="K21" s="181" t="s">
        <v>546</v>
      </c>
      <c r="L21" s="185"/>
      <c r="M21" s="177" t="s">
        <v>2315</v>
      </c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</row>
    <row r="22" spans="1:26" ht="18" customHeight="1">
      <c r="A22" s="177">
        <v>20</v>
      </c>
      <c r="B22" s="186" t="s">
        <v>2391</v>
      </c>
      <c r="C22" s="185"/>
      <c r="D22" s="177" t="s">
        <v>606</v>
      </c>
      <c r="E22" s="187" t="s">
        <v>2392</v>
      </c>
      <c r="F22" s="187" t="s">
        <v>2393</v>
      </c>
      <c r="G22" s="177">
        <v>4</v>
      </c>
      <c r="H22" s="182"/>
      <c r="I22" s="182"/>
      <c r="J22" s="80" t="s">
        <v>2394</v>
      </c>
      <c r="K22" s="185"/>
      <c r="L22" s="181"/>
      <c r="M22" s="177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</row>
    <row r="23" spans="1:26" ht="27.75" customHeight="1">
      <c r="A23" s="177">
        <v>21</v>
      </c>
      <c r="B23" s="186" t="s">
        <v>2395</v>
      </c>
      <c r="C23" s="185"/>
      <c r="D23" s="177" t="s">
        <v>253</v>
      </c>
      <c r="E23" s="187" t="s">
        <v>2396</v>
      </c>
      <c r="F23" s="187" t="s">
        <v>2396</v>
      </c>
      <c r="G23" s="177">
        <v>2</v>
      </c>
      <c r="H23" s="177">
        <v>125</v>
      </c>
      <c r="I23" s="177">
        <v>43</v>
      </c>
      <c r="J23" s="80" t="s">
        <v>2397</v>
      </c>
      <c r="K23" s="184" t="s">
        <v>2398</v>
      </c>
      <c r="L23" s="185"/>
      <c r="M23" s="177" t="s">
        <v>2315</v>
      </c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</row>
    <row r="24" spans="1:26" ht="27.75" customHeight="1">
      <c r="A24" s="195">
        <v>22</v>
      </c>
      <c r="B24" s="189" t="s">
        <v>2399</v>
      </c>
      <c r="C24" s="190"/>
      <c r="D24" s="191"/>
      <c r="E24" s="191"/>
      <c r="F24" s="191"/>
      <c r="G24" s="191"/>
      <c r="H24" s="191"/>
      <c r="I24" s="191"/>
      <c r="J24" s="192" t="s">
        <v>2400</v>
      </c>
      <c r="K24" s="190"/>
      <c r="L24" s="193" t="s">
        <v>2348</v>
      </c>
      <c r="M24" s="19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.75" customHeight="1">
      <c r="A25" s="177">
        <v>23</v>
      </c>
      <c r="B25" s="186" t="s">
        <v>2401</v>
      </c>
      <c r="C25" s="185"/>
      <c r="D25" s="177" t="s">
        <v>226</v>
      </c>
      <c r="E25" s="187" t="s">
        <v>2402</v>
      </c>
      <c r="F25" s="187" t="s">
        <v>2403</v>
      </c>
      <c r="G25" s="177">
        <v>8</v>
      </c>
      <c r="H25" s="182"/>
      <c r="I25" s="182"/>
      <c r="J25" s="80" t="s">
        <v>2404</v>
      </c>
      <c r="K25" s="185"/>
      <c r="L25" s="185"/>
      <c r="M25" s="177" t="s">
        <v>2315</v>
      </c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</row>
    <row r="26" spans="1:26" ht="18.75" customHeight="1">
      <c r="A26" s="177">
        <v>24</v>
      </c>
      <c r="B26" s="186" t="s">
        <v>2405</v>
      </c>
      <c r="C26" s="185"/>
      <c r="D26" s="177" t="s">
        <v>226</v>
      </c>
      <c r="E26" s="187" t="s">
        <v>2406</v>
      </c>
      <c r="F26" s="187" t="s">
        <v>2407</v>
      </c>
      <c r="G26" s="177">
        <v>0.5</v>
      </c>
      <c r="H26" s="182"/>
      <c r="I26" s="182"/>
      <c r="J26" s="80" t="s">
        <v>2408</v>
      </c>
      <c r="K26" s="185"/>
      <c r="L26" s="185"/>
      <c r="M26" s="177" t="s">
        <v>2315</v>
      </c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</row>
    <row r="27" spans="1:26" ht="18" customHeight="1">
      <c r="A27" s="177">
        <v>25</v>
      </c>
      <c r="B27" s="186" t="s">
        <v>2409</v>
      </c>
      <c r="C27" s="185"/>
      <c r="D27" s="177" t="s">
        <v>2410</v>
      </c>
      <c r="E27" s="187" t="s">
        <v>2411</v>
      </c>
      <c r="F27" s="187" t="s">
        <v>2412</v>
      </c>
      <c r="G27" s="177">
        <v>10.5</v>
      </c>
      <c r="H27" s="182"/>
      <c r="I27" s="182"/>
      <c r="J27" s="80" t="s">
        <v>2413</v>
      </c>
      <c r="K27" s="185"/>
      <c r="L27" s="185"/>
      <c r="M27" s="177" t="s">
        <v>2315</v>
      </c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</row>
    <row r="28" spans="1:26" ht="27.75" customHeight="1">
      <c r="A28" s="177">
        <v>26</v>
      </c>
      <c r="B28" s="186" t="s">
        <v>2414</v>
      </c>
      <c r="C28" s="185"/>
      <c r="D28" s="177" t="s">
        <v>68</v>
      </c>
      <c r="E28" s="187" t="s">
        <v>2415</v>
      </c>
      <c r="F28" s="187" t="s">
        <v>2415</v>
      </c>
      <c r="G28" s="177">
        <v>0</v>
      </c>
      <c r="H28" s="182"/>
      <c r="I28" s="182"/>
      <c r="J28" s="80" t="s">
        <v>2416</v>
      </c>
      <c r="K28" s="181" t="s">
        <v>546</v>
      </c>
      <c r="L28" s="181" t="s">
        <v>2417</v>
      </c>
      <c r="M28" s="177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</row>
    <row r="29" spans="1:26" ht="26.25" customHeight="1">
      <c r="A29" s="177">
        <v>27</v>
      </c>
      <c r="B29" s="186" t="s">
        <v>2418</v>
      </c>
      <c r="C29" s="185"/>
      <c r="D29" s="177" t="s">
        <v>606</v>
      </c>
      <c r="E29" s="187" t="s">
        <v>2419</v>
      </c>
      <c r="F29" s="187" t="s">
        <v>2420</v>
      </c>
      <c r="G29" s="177">
        <v>3.5</v>
      </c>
      <c r="H29" s="182"/>
      <c r="I29" s="182"/>
      <c r="J29" s="80" t="s">
        <v>2421</v>
      </c>
      <c r="K29" s="185"/>
      <c r="L29" s="185"/>
      <c r="M29" s="177" t="s">
        <v>2315</v>
      </c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</row>
    <row r="30" spans="1:26" ht="16.5" customHeight="1">
      <c r="A30" s="177">
        <v>28</v>
      </c>
      <c r="B30" s="177" t="s">
        <v>2422</v>
      </c>
      <c r="C30" s="185"/>
      <c r="D30" s="177" t="s">
        <v>226</v>
      </c>
      <c r="E30" s="187" t="s">
        <v>2423</v>
      </c>
      <c r="F30" s="187" t="s">
        <v>2424</v>
      </c>
      <c r="G30" s="177">
        <v>7.16</v>
      </c>
      <c r="H30" s="182"/>
      <c r="I30" s="182"/>
      <c r="J30" s="94" t="s">
        <v>2425</v>
      </c>
      <c r="K30" s="185"/>
      <c r="L30" s="185"/>
      <c r="M30" s="177" t="s">
        <v>2315</v>
      </c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</row>
    <row r="31" spans="1:26" ht="15" customHeight="1">
      <c r="A31" s="177">
        <v>29</v>
      </c>
      <c r="B31" s="177" t="s">
        <v>2426</v>
      </c>
      <c r="C31" s="185"/>
      <c r="D31" s="177" t="s">
        <v>606</v>
      </c>
      <c r="E31" s="187" t="s">
        <v>2427</v>
      </c>
      <c r="F31" s="187" t="s">
        <v>2428</v>
      </c>
      <c r="G31" s="177">
        <v>6</v>
      </c>
      <c r="H31" s="182"/>
      <c r="I31" s="182"/>
      <c r="J31" s="94" t="s">
        <v>2429</v>
      </c>
      <c r="K31" s="185"/>
      <c r="L31" s="185"/>
      <c r="M31" s="177" t="s">
        <v>2315</v>
      </c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</row>
    <row r="32" spans="1:26" ht="17.25" customHeight="1">
      <c r="A32" s="177">
        <v>30</v>
      </c>
      <c r="B32" s="177" t="s">
        <v>2430</v>
      </c>
      <c r="C32" s="185"/>
      <c r="D32" s="177" t="s">
        <v>2431</v>
      </c>
      <c r="E32" s="187" t="s">
        <v>2432</v>
      </c>
      <c r="F32" s="187" t="s">
        <v>2432</v>
      </c>
      <c r="G32" s="177">
        <v>4.5</v>
      </c>
      <c r="H32" s="182"/>
      <c r="I32" s="182"/>
      <c r="J32" s="94" t="s">
        <v>2433</v>
      </c>
      <c r="K32" s="185"/>
      <c r="L32" s="185"/>
      <c r="M32" s="177" t="s">
        <v>2315</v>
      </c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</row>
    <row r="33" spans="1:26" ht="16.5" customHeight="1">
      <c r="A33" s="177">
        <v>31</v>
      </c>
      <c r="B33" s="177" t="s">
        <v>2434</v>
      </c>
      <c r="C33" s="185"/>
      <c r="D33" s="177" t="s">
        <v>2410</v>
      </c>
      <c r="E33" s="187" t="s">
        <v>2435</v>
      </c>
      <c r="F33" s="187" t="s">
        <v>2436</v>
      </c>
      <c r="G33" s="177">
        <v>0.5</v>
      </c>
      <c r="H33" s="182"/>
      <c r="I33" s="182"/>
      <c r="J33" s="94" t="s">
        <v>2437</v>
      </c>
      <c r="K33" s="185"/>
      <c r="L33" s="185"/>
      <c r="M33" s="177" t="s">
        <v>2315</v>
      </c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</row>
    <row r="34" spans="1:26" ht="18.75" customHeight="1">
      <c r="A34" s="177">
        <v>32</v>
      </c>
      <c r="B34" s="177" t="s">
        <v>2438</v>
      </c>
      <c r="C34" s="185"/>
      <c r="D34" s="177" t="s">
        <v>2431</v>
      </c>
      <c r="E34" s="187" t="s">
        <v>2439</v>
      </c>
      <c r="F34" s="187" t="s">
        <v>2439</v>
      </c>
      <c r="G34" s="177">
        <v>4</v>
      </c>
      <c r="H34" s="182"/>
      <c r="I34" s="182"/>
      <c r="J34" s="94" t="s">
        <v>2440</v>
      </c>
      <c r="K34" s="185"/>
      <c r="L34" s="185"/>
      <c r="M34" s="177" t="s">
        <v>2315</v>
      </c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</row>
    <row r="35" spans="1:26" ht="12.75" customHeight="1">
      <c r="A35" s="177">
        <v>33</v>
      </c>
      <c r="B35" s="177" t="s">
        <v>2441</v>
      </c>
      <c r="C35" s="185"/>
      <c r="D35" s="177" t="s">
        <v>2431</v>
      </c>
      <c r="E35" s="187" t="s">
        <v>2442</v>
      </c>
      <c r="F35" s="187" t="s">
        <v>2442</v>
      </c>
      <c r="G35" s="177">
        <v>0</v>
      </c>
      <c r="H35" s="182"/>
      <c r="I35" s="182"/>
      <c r="J35" s="94" t="s">
        <v>2443</v>
      </c>
      <c r="K35" s="181" t="s">
        <v>546</v>
      </c>
      <c r="L35" s="185"/>
      <c r="M35" s="182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</row>
    <row r="36" spans="1:26" ht="12.75" customHeight="1">
      <c r="A36" s="177">
        <v>34</v>
      </c>
      <c r="B36" s="177" t="s">
        <v>2444</v>
      </c>
      <c r="C36" s="185"/>
      <c r="D36" s="177" t="s">
        <v>75</v>
      </c>
      <c r="E36" s="187" t="s">
        <v>2445</v>
      </c>
      <c r="F36" s="187" t="s">
        <v>2446</v>
      </c>
      <c r="G36" s="177">
        <v>6</v>
      </c>
      <c r="H36" s="182"/>
      <c r="I36" s="182"/>
      <c r="J36" s="94" t="s">
        <v>2447</v>
      </c>
      <c r="K36" s="185"/>
      <c r="L36" s="185"/>
      <c r="M36" s="182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</row>
    <row r="37" spans="1:26" ht="12.75" customHeight="1">
      <c r="A37" s="177">
        <v>35</v>
      </c>
      <c r="B37" s="177" t="s">
        <v>2448</v>
      </c>
      <c r="C37" s="185"/>
      <c r="D37" s="177" t="s">
        <v>606</v>
      </c>
      <c r="E37" s="187" t="s">
        <v>2449</v>
      </c>
      <c r="F37" s="187" t="s">
        <v>2450</v>
      </c>
      <c r="G37" s="177">
        <v>1</v>
      </c>
      <c r="H37" s="182"/>
      <c r="I37" s="182"/>
      <c r="J37" s="94" t="s">
        <v>2451</v>
      </c>
      <c r="K37" s="185"/>
      <c r="L37" s="185"/>
      <c r="M37" s="177" t="s">
        <v>2315</v>
      </c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</row>
    <row r="38" spans="1:26" ht="12.75" customHeight="1">
      <c r="A38" s="177">
        <v>36</v>
      </c>
      <c r="B38" s="177" t="s">
        <v>2452</v>
      </c>
      <c r="C38" s="185"/>
      <c r="D38" s="182"/>
      <c r="E38" s="187" t="s">
        <v>2453</v>
      </c>
      <c r="F38" s="187" t="s">
        <v>2453</v>
      </c>
      <c r="G38" s="177">
        <v>0</v>
      </c>
      <c r="H38" s="182"/>
      <c r="I38" s="182"/>
      <c r="J38" s="94" t="s">
        <v>2454</v>
      </c>
      <c r="K38" s="185"/>
      <c r="L38" s="181" t="s">
        <v>2455</v>
      </c>
      <c r="M38" s="182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</row>
    <row r="39" spans="1:26" ht="12.75" customHeight="1">
      <c r="A39" s="177">
        <v>37</v>
      </c>
      <c r="B39" s="177" t="s">
        <v>2456</v>
      </c>
      <c r="C39" s="185"/>
      <c r="D39" s="177" t="s">
        <v>2410</v>
      </c>
      <c r="E39" s="187" t="s">
        <v>2457</v>
      </c>
      <c r="F39" s="187" t="s">
        <v>2457</v>
      </c>
      <c r="G39" s="177">
        <v>2.5</v>
      </c>
      <c r="H39" s="182"/>
      <c r="I39" s="182"/>
      <c r="J39" s="94" t="s">
        <v>2458</v>
      </c>
      <c r="K39" s="185"/>
      <c r="L39" s="185"/>
      <c r="M39" s="177" t="s">
        <v>2315</v>
      </c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</row>
    <row r="40" spans="1:26" ht="12.75" customHeight="1">
      <c r="A40" s="177">
        <v>38</v>
      </c>
      <c r="B40" s="177" t="s">
        <v>2459</v>
      </c>
      <c r="C40" s="185"/>
      <c r="D40" s="177" t="s">
        <v>606</v>
      </c>
      <c r="E40" s="187" t="s">
        <v>2460</v>
      </c>
      <c r="F40" s="187" t="s">
        <v>2461</v>
      </c>
      <c r="G40" s="177">
        <v>10.5</v>
      </c>
      <c r="H40" s="182"/>
      <c r="I40" s="182"/>
      <c r="J40" s="94" t="s">
        <v>2462</v>
      </c>
      <c r="K40" s="185"/>
      <c r="L40" s="185"/>
      <c r="M40" s="177" t="s">
        <v>2315</v>
      </c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</row>
    <row r="41" spans="1:26" ht="12.75" customHeight="1">
      <c r="A41" s="177">
        <v>39</v>
      </c>
      <c r="B41" s="177" t="s">
        <v>2463</v>
      </c>
      <c r="C41" s="185"/>
      <c r="D41" s="177" t="s">
        <v>226</v>
      </c>
      <c r="E41" s="187" t="s">
        <v>2464</v>
      </c>
      <c r="F41" s="187" t="s">
        <v>2465</v>
      </c>
      <c r="G41" s="177">
        <v>3.5</v>
      </c>
      <c r="H41" s="182"/>
      <c r="I41" s="182"/>
      <c r="J41" s="94" t="s">
        <v>2466</v>
      </c>
      <c r="K41" s="185"/>
      <c r="L41" s="185"/>
      <c r="M41" s="177" t="s">
        <v>2315</v>
      </c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</row>
    <row r="42" spans="1:26" ht="12.75" customHeight="1">
      <c r="A42" s="177">
        <v>40</v>
      </c>
      <c r="B42" s="177" t="s">
        <v>2467</v>
      </c>
      <c r="C42" s="185"/>
      <c r="D42" s="177" t="s">
        <v>606</v>
      </c>
      <c r="E42" s="187" t="s">
        <v>607</v>
      </c>
      <c r="F42" s="187" t="s">
        <v>2468</v>
      </c>
      <c r="G42" s="177">
        <v>7.5</v>
      </c>
      <c r="H42" s="182"/>
      <c r="I42" s="182"/>
      <c r="J42" s="94" t="s">
        <v>2469</v>
      </c>
      <c r="K42" s="185"/>
      <c r="L42" s="185"/>
      <c r="M42" s="177" t="s">
        <v>2315</v>
      </c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</row>
    <row r="43" spans="1:26" ht="12.75" customHeight="1">
      <c r="A43" s="177">
        <v>41</v>
      </c>
      <c r="B43" s="196" t="s">
        <v>2470</v>
      </c>
      <c r="C43" s="197"/>
      <c r="D43" s="196" t="s">
        <v>2471</v>
      </c>
      <c r="E43" s="187" t="s">
        <v>2472</v>
      </c>
      <c r="F43" s="187" t="s">
        <v>2473</v>
      </c>
      <c r="G43" s="196">
        <v>0.5</v>
      </c>
      <c r="H43" s="183"/>
      <c r="I43" s="183"/>
      <c r="J43" s="94" t="s">
        <v>2474</v>
      </c>
      <c r="K43" s="198" t="s">
        <v>546</v>
      </c>
      <c r="L43" s="197"/>
      <c r="M43" s="177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</row>
    <row r="44" spans="1:26" ht="12.75" customHeight="1">
      <c r="A44" s="177">
        <v>42</v>
      </c>
      <c r="B44" s="196" t="s">
        <v>2475</v>
      </c>
      <c r="C44" s="197"/>
      <c r="D44" s="196" t="s">
        <v>606</v>
      </c>
      <c r="E44" s="187" t="s">
        <v>2476</v>
      </c>
      <c r="F44" s="187" t="s">
        <v>2477</v>
      </c>
      <c r="G44" s="196">
        <v>1.5</v>
      </c>
      <c r="H44" s="196">
        <v>5</v>
      </c>
      <c r="I44" s="196">
        <v>2</v>
      </c>
      <c r="J44" s="94" t="s">
        <v>2478</v>
      </c>
      <c r="K44" s="199" t="s">
        <v>2479</v>
      </c>
      <c r="L44" s="197"/>
      <c r="M44" s="177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</row>
    <row r="45" spans="1:26" ht="12.75" customHeight="1">
      <c r="A45" s="177">
        <v>43</v>
      </c>
      <c r="B45" s="196" t="s">
        <v>2480</v>
      </c>
      <c r="C45" s="197"/>
      <c r="D45" s="196" t="s">
        <v>606</v>
      </c>
      <c r="E45" s="187" t="s">
        <v>2481</v>
      </c>
      <c r="F45" s="187" t="s">
        <v>2481</v>
      </c>
      <c r="G45" s="196">
        <v>1</v>
      </c>
      <c r="H45" s="183"/>
      <c r="I45" s="183"/>
      <c r="J45" s="94" t="s">
        <v>2482</v>
      </c>
      <c r="K45" s="197"/>
      <c r="L45" s="197"/>
      <c r="M45" s="177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</row>
    <row r="46" spans="1:26" ht="12.75" customHeight="1">
      <c r="A46" s="177">
        <v>44</v>
      </c>
      <c r="B46" s="196" t="s">
        <v>2483</v>
      </c>
      <c r="C46" s="197"/>
      <c r="D46" s="196" t="s">
        <v>2410</v>
      </c>
      <c r="E46" s="187" t="s">
        <v>2484</v>
      </c>
      <c r="F46" s="187" t="s">
        <v>2485</v>
      </c>
      <c r="G46" s="196">
        <v>6.5</v>
      </c>
      <c r="H46" s="183"/>
      <c r="I46" s="183"/>
      <c r="J46" s="94" t="s">
        <v>2486</v>
      </c>
      <c r="K46" s="197"/>
      <c r="L46" s="197"/>
      <c r="M46" s="177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</row>
    <row r="47" spans="1:26" ht="12.75" customHeight="1">
      <c r="A47" s="177">
        <v>45</v>
      </c>
      <c r="B47" s="196" t="s">
        <v>2487</v>
      </c>
      <c r="C47" s="197"/>
      <c r="D47" s="196" t="s">
        <v>226</v>
      </c>
      <c r="E47" s="187" t="s">
        <v>2488</v>
      </c>
      <c r="F47" s="187" t="s">
        <v>2489</v>
      </c>
      <c r="G47" s="196">
        <v>2</v>
      </c>
      <c r="H47" s="183"/>
      <c r="I47" s="183"/>
      <c r="J47" s="94" t="s">
        <v>2490</v>
      </c>
      <c r="K47" s="197"/>
      <c r="L47" s="197"/>
      <c r="M47" s="177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</row>
    <row r="48" spans="1:26" ht="12.75" customHeight="1">
      <c r="A48" s="177">
        <v>46</v>
      </c>
      <c r="B48" s="196" t="s">
        <v>2491</v>
      </c>
      <c r="C48" s="197"/>
      <c r="D48" s="196" t="s">
        <v>2471</v>
      </c>
      <c r="E48" s="187" t="s">
        <v>2492</v>
      </c>
      <c r="F48" s="187" t="s">
        <v>2492</v>
      </c>
      <c r="G48" s="196">
        <v>0</v>
      </c>
      <c r="H48" s="183"/>
      <c r="I48" s="183"/>
      <c r="J48" s="94" t="s">
        <v>2493</v>
      </c>
      <c r="K48" s="198" t="s">
        <v>546</v>
      </c>
      <c r="L48" s="181" t="s">
        <v>2455</v>
      </c>
      <c r="M48" s="183"/>
      <c r="N48" s="183"/>
      <c r="O48" s="183"/>
      <c r="P48" s="183"/>
      <c r="Q48" s="183"/>
      <c r="R48" s="183"/>
      <c r="S48" s="183"/>
      <c r="T48" s="183"/>
      <c r="U48" s="183"/>
      <c r="V48" s="183"/>
      <c r="W48" s="183"/>
      <c r="X48" s="183"/>
      <c r="Y48" s="183"/>
      <c r="Z48" s="183"/>
    </row>
    <row r="49" spans="1:26" ht="12.75" customHeight="1">
      <c r="A49" s="177">
        <v>47</v>
      </c>
      <c r="B49" s="200" t="s">
        <v>2494</v>
      </c>
      <c r="C49" s="201"/>
      <c r="D49" s="200" t="s">
        <v>2410</v>
      </c>
      <c r="E49" s="111" t="s">
        <v>2495</v>
      </c>
      <c r="F49" s="1"/>
      <c r="G49" s="1"/>
      <c r="H49" s="1"/>
      <c r="I49" s="1"/>
      <c r="J49" s="143" t="s">
        <v>2496</v>
      </c>
      <c r="K49" s="201"/>
      <c r="L49" s="20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77">
        <v>48</v>
      </c>
      <c r="B50" s="196" t="s">
        <v>2497</v>
      </c>
      <c r="C50" s="197"/>
      <c r="D50" s="196" t="s">
        <v>226</v>
      </c>
      <c r="E50" s="187" t="s">
        <v>2498</v>
      </c>
      <c r="F50" s="187" t="s">
        <v>2499</v>
      </c>
      <c r="G50" s="196">
        <v>5</v>
      </c>
      <c r="H50" s="183"/>
      <c r="I50" s="183"/>
      <c r="J50" s="94" t="s">
        <v>2500</v>
      </c>
      <c r="K50" s="197"/>
      <c r="L50" s="197"/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</row>
    <row r="51" spans="1:26" ht="12.75" customHeight="1">
      <c r="A51" s="177">
        <v>49</v>
      </c>
      <c r="B51" s="196" t="s">
        <v>2501</v>
      </c>
      <c r="C51" s="197"/>
      <c r="D51" s="196" t="s">
        <v>606</v>
      </c>
      <c r="E51" s="187" t="s">
        <v>2502</v>
      </c>
      <c r="F51" s="187" t="s">
        <v>2503</v>
      </c>
      <c r="G51" s="196">
        <v>1.5</v>
      </c>
      <c r="H51" s="183"/>
      <c r="I51" s="183"/>
      <c r="J51" s="94" t="s">
        <v>2504</v>
      </c>
      <c r="K51" s="197"/>
      <c r="L51" s="197"/>
      <c r="M51" s="177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3"/>
    </row>
    <row r="52" spans="1:26" ht="12.75" customHeight="1">
      <c r="A52" s="195">
        <v>50</v>
      </c>
      <c r="B52" s="202" t="s">
        <v>2505</v>
      </c>
      <c r="C52" s="203"/>
      <c r="D52" s="204"/>
      <c r="E52" s="204"/>
      <c r="F52" s="204"/>
      <c r="G52" s="204"/>
      <c r="H52" s="204"/>
      <c r="I52" s="204"/>
      <c r="J52" s="143" t="s">
        <v>2506</v>
      </c>
      <c r="K52" s="203"/>
      <c r="L52" s="203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</row>
    <row r="53" spans="1:26" ht="12.75" customHeight="1">
      <c r="A53" s="195">
        <v>51</v>
      </c>
      <c r="B53" s="202" t="s">
        <v>2507</v>
      </c>
      <c r="C53" s="203"/>
      <c r="D53" s="202" t="s">
        <v>2508</v>
      </c>
      <c r="E53" s="111" t="s">
        <v>2509</v>
      </c>
      <c r="F53" s="204"/>
      <c r="G53" s="204"/>
      <c r="H53" s="204"/>
      <c r="I53" s="204"/>
      <c r="J53" s="143" t="s">
        <v>2510</v>
      </c>
      <c r="K53" s="203"/>
      <c r="L53" s="203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</row>
    <row r="54" spans="1:26" ht="12.75" customHeight="1">
      <c r="A54" s="195">
        <v>52</v>
      </c>
      <c r="B54" s="202" t="s">
        <v>2511</v>
      </c>
      <c r="C54" s="203"/>
      <c r="D54" s="204"/>
      <c r="E54" s="204"/>
      <c r="F54" s="204"/>
      <c r="G54" s="204"/>
      <c r="H54" s="204"/>
      <c r="I54" s="204"/>
      <c r="J54" s="143" t="s">
        <v>2512</v>
      </c>
      <c r="K54" s="203"/>
      <c r="L54" s="203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</row>
    <row r="55" spans="1:26" ht="12.75" customHeight="1">
      <c r="A55" s="177">
        <v>53</v>
      </c>
      <c r="B55" s="196" t="s">
        <v>2513</v>
      </c>
      <c r="C55" s="197"/>
      <c r="D55" s="196" t="s">
        <v>606</v>
      </c>
      <c r="E55" s="187" t="s">
        <v>2514</v>
      </c>
      <c r="F55" s="183"/>
      <c r="G55" s="183"/>
      <c r="H55" s="183"/>
      <c r="I55" s="183"/>
      <c r="J55" s="94" t="s">
        <v>2515</v>
      </c>
      <c r="K55" s="197"/>
      <c r="L55" s="197"/>
      <c r="M55" s="177" t="s">
        <v>2315</v>
      </c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</row>
    <row r="56" spans="1:26" ht="12.75" customHeight="1">
      <c r="A56" s="195">
        <v>54</v>
      </c>
      <c r="B56" s="202" t="s">
        <v>2516</v>
      </c>
      <c r="C56" s="203"/>
      <c r="D56" s="202" t="s">
        <v>2410</v>
      </c>
      <c r="E56" s="111" t="s">
        <v>2517</v>
      </c>
      <c r="F56" s="204"/>
      <c r="G56" s="204"/>
      <c r="H56" s="204"/>
      <c r="I56" s="204"/>
      <c r="J56" s="143" t="s">
        <v>2518</v>
      </c>
      <c r="K56" s="203"/>
      <c r="L56" s="203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</row>
    <row r="57" spans="1:26" ht="12.75" customHeight="1">
      <c r="A57" s="195">
        <v>55</v>
      </c>
      <c r="B57" s="204"/>
      <c r="C57" s="203"/>
      <c r="D57" s="204"/>
      <c r="E57" s="204"/>
      <c r="F57" s="204"/>
      <c r="G57" s="204"/>
      <c r="H57" s="204"/>
      <c r="I57" s="204"/>
      <c r="J57" s="204"/>
      <c r="K57" s="203"/>
      <c r="L57" s="203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</row>
    <row r="58" spans="1:26" ht="12.75" customHeight="1">
      <c r="A58" s="195">
        <v>56</v>
      </c>
      <c r="B58" s="204"/>
      <c r="C58" s="203"/>
      <c r="D58" s="204"/>
      <c r="E58" s="204"/>
      <c r="F58" s="204"/>
      <c r="G58" s="204"/>
      <c r="H58" s="204"/>
      <c r="I58" s="204"/>
      <c r="J58" s="204"/>
      <c r="K58" s="203"/>
      <c r="L58" s="203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</row>
    <row r="59" spans="1:26" ht="12.75" customHeight="1">
      <c r="A59" s="195">
        <v>57</v>
      </c>
      <c r="B59" s="204"/>
      <c r="C59" s="203"/>
      <c r="D59" s="204"/>
      <c r="E59" s="204"/>
      <c r="F59" s="204"/>
      <c r="G59" s="204"/>
      <c r="H59" s="204"/>
      <c r="I59" s="204"/>
      <c r="J59" s="204"/>
      <c r="K59" s="203"/>
      <c r="L59" s="203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</row>
    <row r="60" spans="1:26" ht="12.75" customHeight="1">
      <c r="A60" s="195">
        <v>58</v>
      </c>
      <c r="B60" s="204"/>
      <c r="C60" s="203"/>
      <c r="D60" s="204"/>
      <c r="E60" s="204"/>
      <c r="F60" s="204"/>
      <c r="G60" s="204"/>
      <c r="H60" s="204"/>
      <c r="I60" s="204"/>
      <c r="J60" s="204"/>
      <c r="K60" s="203"/>
      <c r="L60" s="203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</row>
    <row r="61" spans="1:26" ht="12.75" customHeight="1">
      <c r="A61" s="195">
        <v>59</v>
      </c>
      <c r="B61" s="204"/>
      <c r="C61" s="203"/>
      <c r="D61" s="204"/>
      <c r="E61" s="204"/>
      <c r="F61" s="204"/>
      <c r="G61" s="204"/>
      <c r="H61" s="204"/>
      <c r="I61" s="204"/>
      <c r="J61" s="204"/>
      <c r="K61" s="203"/>
      <c r="L61" s="203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</row>
    <row r="62" spans="1:26" ht="12.75" customHeight="1">
      <c r="A62" s="195">
        <v>60</v>
      </c>
      <c r="B62" s="204"/>
      <c r="C62" s="203"/>
      <c r="D62" s="204"/>
      <c r="E62" s="204"/>
      <c r="F62" s="204"/>
      <c r="G62" s="204"/>
      <c r="H62" s="204"/>
      <c r="I62" s="204"/>
      <c r="J62" s="204"/>
      <c r="K62" s="203"/>
      <c r="L62" s="203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</row>
    <row r="63" spans="1:26" ht="12.75" customHeight="1">
      <c r="A63" s="195">
        <v>61</v>
      </c>
      <c r="B63" s="204"/>
      <c r="C63" s="203"/>
      <c r="D63" s="204"/>
      <c r="E63" s="204"/>
      <c r="F63" s="204"/>
      <c r="G63" s="204"/>
      <c r="H63" s="204"/>
      <c r="I63" s="204"/>
      <c r="J63" s="204"/>
      <c r="K63" s="203"/>
      <c r="L63" s="203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</row>
    <row r="64" spans="1:26" ht="12.75" customHeight="1">
      <c r="A64" s="195">
        <v>62</v>
      </c>
      <c r="B64" s="204"/>
      <c r="C64" s="203"/>
      <c r="D64" s="204"/>
      <c r="E64" s="204"/>
      <c r="F64" s="204"/>
      <c r="G64" s="204"/>
      <c r="H64" s="204"/>
      <c r="I64" s="204"/>
      <c r="J64" s="204"/>
      <c r="K64" s="203"/>
      <c r="L64" s="203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</row>
    <row r="65" spans="1:26" ht="12.75" customHeight="1">
      <c r="A65" s="195">
        <v>63</v>
      </c>
      <c r="B65" s="204"/>
      <c r="C65" s="203"/>
      <c r="D65" s="204"/>
      <c r="E65" s="204"/>
      <c r="F65" s="204"/>
      <c r="G65" s="204"/>
      <c r="H65" s="204"/>
      <c r="I65" s="204"/>
      <c r="J65" s="204"/>
      <c r="K65" s="203"/>
      <c r="L65" s="203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</row>
    <row r="66" spans="1:26" ht="12.75" customHeight="1">
      <c r="A66" s="195">
        <v>64</v>
      </c>
      <c r="B66" s="204"/>
      <c r="C66" s="203"/>
      <c r="D66" s="204"/>
      <c r="E66" s="204"/>
      <c r="F66" s="204"/>
      <c r="G66" s="204"/>
      <c r="H66" s="204"/>
      <c r="I66" s="204"/>
      <c r="J66" s="204"/>
      <c r="K66" s="203"/>
      <c r="L66" s="203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</row>
    <row r="67" spans="1:26" ht="12.75" customHeight="1">
      <c r="A67" s="195">
        <v>65</v>
      </c>
      <c r="B67" s="204"/>
      <c r="C67" s="203"/>
      <c r="D67" s="204"/>
      <c r="E67" s="204"/>
      <c r="F67" s="204"/>
      <c r="G67" s="204"/>
      <c r="H67" s="204"/>
      <c r="I67" s="204"/>
      <c r="J67" s="204"/>
      <c r="K67" s="203"/>
      <c r="L67" s="203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</row>
    <row r="68" spans="1:26" ht="12.75" customHeight="1">
      <c r="A68" s="195">
        <v>66</v>
      </c>
      <c r="B68" s="204"/>
      <c r="C68" s="203"/>
      <c r="D68" s="204"/>
      <c r="E68" s="204"/>
      <c r="F68" s="204"/>
      <c r="G68" s="204"/>
      <c r="H68" s="204"/>
      <c r="I68" s="204"/>
      <c r="J68" s="204"/>
      <c r="K68" s="203"/>
      <c r="L68" s="203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</row>
    <row r="69" spans="1:26" ht="12.75" customHeight="1">
      <c r="A69" s="195">
        <v>67</v>
      </c>
      <c r="B69" s="204"/>
      <c r="C69" s="203"/>
      <c r="D69" s="204"/>
      <c r="E69" s="204"/>
      <c r="F69" s="204"/>
      <c r="G69" s="204"/>
      <c r="H69" s="204"/>
      <c r="I69" s="204"/>
      <c r="J69" s="204"/>
      <c r="K69" s="203"/>
      <c r="L69" s="203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</row>
    <row r="70" spans="1:26" ht="12.75" customHeight="1">
      <c r="A70" s="195">
        <v>68</v>
      </c>
      <c r="B70" s="204"/>
      <c r="C70" s="203"/>
      <c r="D70" s="204"/>
      <c r="E70" s="204"/>
      <c r="F70" s="204"/>
      <c r="G70" s="204"/>
      <c r="H70" s="204"/>
      <c r="I70" s="204"/>
      <c r="J70" s="204"/>
      <c r="K70" s="203"/>
      <c r="L70" s="203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204"/>
    </row>
    <row r="71" spans="1:26" ht="12.75" customHeight="1">
      <c r="A71" s="195">
        <v>69</v>
      </c>
      <c r="B71" s="204"/>
      <c r="C71" s="203"/>
      <c r="D71" s="204"/>
      <c r="E71" s="204"/>
      <c r="F71" s="204"/>
      <c r="G71" s="204"/>
      <c r="H71" s="204"/>
      <c r="I71" s="204"/>
      <c r="J71" s="204"/>
      <c r="K71" s="203"/>
      <c r="L71" s="203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</row>
    <row r="72" spans="1:26" ht="12.75" customHeight="1">
      <c r="A72" s="195">
        <v>70</v>
      </c>
      <c r="B72" s="204"/>
      <c r="C72" s="203"/>
      <c r="D72" s="204"/>
      <c r="E72" s="204"/>
      <c r="F72" s="204"/>
      <c r="G72" s="204"/>
      <c r="H72" s="204"/>
      <c r="I72" s="204"/>
      <c r="J72" s="204"/>
      <c r="K72" s="203"/>
      <c r="L72" s="203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204"/>
    </row>
    <row r="73" spans="1:26" ht="12.75" customHeight="1">
      <c r="A73" s="195">
        <v>71</v>
      </c>
      <c r="B73" s="204"/>
      <c r="C73" s="203"/>
      <c r="D73" s="204"/>
      <c r="E73" s="204"/>
      <c r="F73" s="204"/>
      <c r="G73" s="204"/>
      <c r="H73" s="204"/>
      <c r="I73" s="204"/>
      <c r="J73" s="204"/>
      <c r="K73" s="203"/>
      <c r="L73" s="203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</row>
    <row r="74" spans="1:26" ht="12.75" customHeight="1">
      <c r="A74" s="195">
        <v>72</v>
      </c>
      <c r="B74" s="204"/>
      <c r="C74" s="203"/>
      <c r="D74" s="204"/>
      <c r="E74" s="204"/>
      <c r="F74" s="204"/>
      <c r="G74" s="204"/>
      <c r="H74" s="204"/>
      <c r="I74" s="204"/>
      <c r="J74" s="204"/>
      <c r="K74" s="203"/>
      <c r="L74" s="203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</row>
    <row r="75" spans="1:26" ht="12.75" customHeight="1">
      <c r="A75" s="195">
        <v>73</v>
      </c>
      <c r="B75" s="204"/>
      <c r="C75" s="203"/>
      <c r="D75" s="204"/>
      <c r="E75" s="204"/>
      <c r="F75" s="204"/>
      <c r="G75" s="204"/>
      <c r="H75" s="204"/>
      <c r="I75" s="204"/>
      <c r="J75" s="204"/>
      <c r="K75" s="203"/>
      <c r="L75" s="203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</row>
    <row r="76" spans="1:26" ht="12.75" customHeight="1">
      <c r="A76" s="204"/>
      <c r="B76" s="204"/>
      <c r="C76" s="203"/>
      <c r="D76" s="204"/>
      <c r="E76" s="204"/>
      <c r="F76" s="204"/>
      <c r="G76" s="204"/>
      <c r="H76" s="204"/>
      <c r="I76" s="204"/>
      <c r="J76" s="204"/>
      <c r="K76" s="203"/>
      <c r="L76" s="203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</row>
    <row r="77" spans="1:26" ht="12.75" customHeight="1">
      <c r="A77" s="204"/>
      <c r="B77" s="204"/>
      <c r="C77" s="203"/>
      <c r="D77" s="204"/>
      <c r="E77" s="204"/>
      <c r="F77" s="204"/>
      <c r="G77" s="204"/>
      <c r="H77" s="204"/>
      <c r="I77" s="204"/>
      <c r="J77" s="204"/>
      <c r="K77" s="203"/>
      <c r="L77" s="203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</row>
    <row r="78" spans="1:26" ht="12.75" customHeight="1">
      <c r="A78" s="204"/>
      <c r="B78" s="204"/>
      <c r="C78" s="203"/>
      <c r="D78" s="204"/>
      <c r="E78" s="204"/>
      <c r="F78" s="204"/>
      <c r="G78" s="204"/>
      <c r="H78" s="204"/>
      <c r="I78" s="204"/>
      <c r="J78" s="204"/>
      <c r="K78" s="203"/>
      <c r="L78" s="203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</row>
    <row r="79" spans="1:26" ht="12.75" customHeight="1">
      <c r="A79" s="204"/>
      <c r="B79" s="204"/>
      <c r="C79" s="203"/>
      <c r="D79" s="204"/>
      <c r="E79" s="204"/>
      <c r="F79" s="204"/>
      <c r="G79" s="204"/>
      <c r="H79" s="204"/>
      <c r="I79" s="204"/>
      <c r="J79" s="204"/>
      <c r="K79" s="203"/>
      <c r="L79" s="203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</row>
    <row r="80" spans="1:26" ht="12.75" customHeight="1">
      <c r="A80" s="204"/>
      <c r="B80" s="204"/>
      <c r="C80" s="203"/>
      <c r="D80" s="204"/>
      <c r="E80" s="204"/>
      <c r="F80" s="204"/>
      <c r="G80" s="204"/>
      <c r="H80" s="204"/>
      <c r="I80" s="204"/>
      <c r="J80" s="204"/>
      <c r="K80" s="203"/>
      <c r="L80" s="203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</row>
    <row r="81" spans="1:26" ht="12.75" customHeight="1">
      <c r="A81" s="204"/>
      <c r="B81" s="204"/>
      <c r="C81" s="203"/>
      <c r="D81" s="204"/>
      <c r="E81" s="204"/>
      <c r="F81" s="204"/>
      <c r="G81" s="204"/>
      <c r="H81" s="204"/>
      <c r="I81" s="204"/>
      <c r="J81" s="204"/>
      <c r="K81" s="203"/>
      <c r="L81" s="203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</row>
    <row r="82" spans="1:26" ht="12.75" customHeight="1">
      <c r="A82" s="204"/>
      <c r="B82" s="204"/>
      <c r="C82" s="203"/>
      <c r="D82" s="204"/>
      <c r="E82" s="204"/>
      <c r="F82" s="204"/>
      <c r="G82" s="204"/>
      <c r="H82" s="204"/>
      <c r="I82" s="204"/>
      <c r="J82" s="204"/>
      <c r="K82" s="203"/>
      <c r="L82" s="203"/>
      <c r="M82" s="204"/>
      <c r="N82" s="204"/>
      <c r="O82" s="204"/>
      <c r="P82" s="204"/>
      <c r="Q82" s="204"/>
      <c r="R82" s="204"/>
      <c r="S82" s="204"/>
      <c r="T82" s="204"/>
      <c r="U82" s="204"/>
      <c r="V82" s="204"/>
      <c r="W82" s="204"/>
      <c r="X82" s="204"/>
      <c r="Y82" s="204"/>
      <c r="Z82" s="204"/>
    </row>
    <row r="83" spans="1:26" ht="12.75" customHeight="1">
      <c r="A83" s="204"/>
      <c r="B83" s="204"/>
      <c r="C83" s="203"/>
      <c r="D83" s="204"/>
      <c r="E83" s="204"/>
      <c r="F83" s="204"/>
      <c r="G83" s="204"/>
      <c r="H83" s="204"/>
      <c r="I83" s="204"/>
      <c r="J83" s="204"/>
      <c r="K83" s="203"/>
      <c r="L83" s="203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</row>
    <row r="84" spans="1:26" ht="12.75" customHeight="1">
      <c r="A84" s="204"/>
      <c r="B84" s="204"/>
      <c r="C84" s="203"/>
      <c r="D84" s="204"/>
      <c r="E84" s="204"/>
      <c r="F84" s="204"/>
      <c r="G84" s="204"/>
      <c r="H84" s="204"/>
      <c r="I84" s="204"/>
      <c r="J84" s="204"/>
      <c r="K84" s="203"/>
      <c r="L84" s="203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</row>
    <row r="85" spans="1:26" ht="12.75" customHeight="1">
      <c r="A85" s="204"/>
      <c r="B85" s="204"/>
      <c r="C85" s="203"/>
      <c r="D85" s="204"/>
      <c r="E85" s="204"/>
      <c r="F85" s="204"/>
      <c r="G85" s="204"/>
      <c r="H85" s="204"/>
      <c r="I85" s="204"/>
      <c r="J85" s="204"/>
      <c r="K85" s="203"/>
      <c r="L85" s="203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</row>
    <row r="86" spans="1:26" ht="12.75" customHeight="1">
      <c r="A86" s="204"/>
      <c r="B86" s="204"/>
      <c r="C86" s="203"/>
      <c r="D86" s="204"/>
      <c r="E86" s="204"/>
      <c r="F86" s="204"/>
      <c r="G86" s="204"/>
      <c r="H86" s="204"/>
      <c r="I86" s="204"/>
      <c r="J86" s="204"/>
      <c r="K86" s="203"/>
      <c r="L86" s="203"/>
      <c r="M86" s="204"/>
      <c r="N86" s="204"/>
      <c r="O86" s="204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</row>
    <row r="87" spans="1:26" ht="12.75" customHeight="1">
      <c r="A87" s="204"/>
      <c r="B87" s="204"/>
      <c r="C87" s="203"/>
      <c r="D87" s="204"/>
      <c r="E87" s="204"/>
      <c r="F87" s="204"/>
      <c r="G87" s="204"/>
      <c r="H87" s="204"/>
      <c r="I87" s="204"/>
      <c r="J87" s="204"/>
      <c r="K87" s="203"/>
      <c r="L87" s="203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Z87" s="204"/>
    </row>
    <row r="88" spans="1:26" ht="12.75" customHeight="1">
      <c r="A88" s="204"/>
      <c r="B88" s="204"/>
      <c r="C88" s="203"/>
      <c r="D88" s="204"/>
      <c r="E88" s="204"/>
      <c r="F88" s="204"/>
      <c r="G88" s="204"/>
      <c r="H88" s="204"/>
      <c r="I88" s="204"/>
      <c r="J88" s="204"/>
      <c r="K88" s="203"/>
      <c r="L88" s="203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</row>
    <row r="89" spans="1:26" ht="12.75" customHeight="1">
      <c r="A89" s="204"/>
      <c r="B89" s="204"/>
      <c r="C89" s="203"/>
      <c r="D89" s="204"/>
      <c r="E89" s="204"/>
      <c r="F89" s="204"/>
      <c r="G89" s="204"/>
      <c r="H89" s="204"/>
      <c r="I89" s="204"/>
      <c r="J89" s="204"/>
      <c r="K89" s="203"/>
      <c r="L89" s="203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</row>
    <row r="90" spans="1:26" ht="12.75" customHeight="1">
      <c r="A90" s="1"/>
      <c r="B90" s="1"/>
      <c r="C90" s="201"/>
      <c r="D90" s="1"/>
      <c r="E90" s="1"/>
      <c r="F90" s="1"/>
      <c r="G90" s="1"/>
      <c r="H90" s="1"/>
      <c r="I90" s="1"/>
      <c r="J90" s="1"/>
      <c r="K90" s="201"/>
      <c r="L90" s="20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201"/>
      <c r="D91" s="1"/>
      <c r="E91" s="1"/>
      <c r="F91" s="1"/>
      <c r="G91" s="1"/>
      <c r="H91" s="1"/>
      <c r="I91" s="1"/>
      <c r="J91" s="1"/>
      <c r="K91" s="201"/>
      <c r="L91" s="20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201"/>
      <c r="D92" s="1"/>
      <c r="E92" s="1"/>
      <c r="F92" s="1"/>
      <c r="G92" s="1"/>
      <c r="H92" s="1"/>
      <c r="I92" s="1"/>
      <c r="J92" s="1"/>
      <c r="K92" s="201"/>
      <c r="L92" s="20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201"/>
      <c r="D93" s="1"/>
      <c r="E93" s="1"/>
      <c r="F93" s="1"/>
      <c r="G93" s="1"/>
      <c r="H93" s="1"/>
      <c r="I93" s="1"/>
      <c r="J93" s="1"/>
      <c r="K93" s="201"/>
      <c r="L93" s="20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201"/>
      <c r="D94" s="1"/>
      <c r="E94" s="1"/>
      <c r="F94" s="1"/>
      <c r="G94" s="1"/>
      <c r="H94" s="1"/>
      <c r="I94" s="1"/>
      <c r="J94" s="1"/>
      <c r="K94" s="201"/>
      <c r="L94" s="20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201"/>
      <c r="D95" s="1"/>
      <c r="E95" s="1"/>
      <c r="F95" s="1"/>
      <c r="G95" s="1"/>
      <c r="H95" s="1"/>
      <c r="I95" s="1"/>
      <c r="J95" s="1"/>
      <c r="K95" s="201"/>
      <c r="L95" s="20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201"/>
      <c r="D96" s="1"/>
      <c r="E96" s="1"/>
      <c r="F96" s="1"/>
      <c r="G96" s="1"/>
      <c r="H96" s="1"/>
      <c r="I96" s="1"/>
      <c r="J96" s="1"/>
      <c r="K96" s="201"/>
      <c r="L96" s="20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201"/>
      <c r="D97" s="1"/>
      <c r="E97" s="1"/>
      <c r="F97" s="1"/>
      <c r="G97" s="1"/>
      <c r="H97" s="1"/>
      <c r="I97" s="1"/>
      <c r="J97" s="1"/>
      <c r="K97" s="201"/>
      <c r="L97" s="20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201"/>
      <c r="D98" s="1"/>
      <c r="E98" s="1"/>
      <c r="F98" s="1"/>
      <c r="G98" s="1"/>
      <c r="H98" s="1"/>
      <c r="I98" s="1"/>
      <c r="J98" s="1"/>
      <c r="K98" s="201"/>
      <c r="L98" s="20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201"/>
      <c r="D99" s="1"/>
      <c r="E99" s="1"/>
      <c r="F99" s="1"/>
      <c r="G99" s="1"/>
      <c r="H99" s="1"/>
      <c r="I99" s="1"/>
      <c r="J99" s="1"/>
      <c r="K99" s="201"/>
      <c r="L99" s="20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201"/>
      <c r="D100" s="1"/>
      <c r="E100" s="1"/>
      <c r="F100" s="1"/>
      <c r="G100" s="1"/>
      <c r="H100" s="1"/>
      <c r="I100" s="1"/>
      <c r="J100" s="1"/>
      <c r="K100" s="201"/>
      <c r="L100" s="20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201"/>
      <c r="D101" s="1"/>
      <c r="E101" s="1"/>
      <c r="F101" s="1"/>
      <c r="G101" s="1"/>
      <c r="H101" s="1"/>
      <c r="I101" s="1"/>
      <c r="J101" s="1"/>
      <c r="K101" s="201"/>
      <c r="L101" s="20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201"/>
      <c r="D102" s="1"/>
      <c r="E102" s="1"/>
      <c r="F102" s="1"/>
      <c r="G102" s="1"/>
      <c r="H102" s="1"/>
      <c r="I102" s="1"/>
      <c r="J102" s="1"/>
      <c r="K102" s="201"/>
      <c r="L102" s="20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201"/>
      <c r="D103" s="1"/>
      <c r="E103" s="1"/>
      <c r="F103" s="1"/>
      <c r="G103" s="1"/>
      <c r="H103" s="1"/>
      <c r="I103" s="1"/>
      <c r="J103" s="1"/>
      <c r="K103" s="201"/>
      <c r="L103" s="20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201"/>
      <c r="D104" s="1"/>
      <c r="E104" s="1"/>
      <c r="F104" s="1"/>
      <c r="G104" s="1"/>
      <c r="H104" s="1"/>
      <c r="I104" s="1"/>
      <c r="J104" s="1"/>
      <c r="K104" s="201"/>
      <c r="L104" s="20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201"/>
      <c r="D105" s="1"/>
      <c r="E105" s="1"/>
      <c r="F105" s="1"/>
      <c r="G105" s="1"/>
      <c r="H105" s="1"/>
      <c r="I105" s="1"/>
      <c r="J105" s="1"/>
      <c r="K105" s="201"/>
      <c r="L105" s="20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201"/>
      <c r="D106" s="1"/>
      <c r="E106" s="1"/>
      <c r="F106" s="1"/>
      <c r="G106" s="1"/>
      <c r="H106" s="1"/>
      <c r="I106" s="1"/>
      <c r="J106" s="1"/>
      <c r="K106" s="201"/>
      <c r="L106" s="20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201"/>
      <c r="D107" s="1"/>
      <c r="E107" s="1"/>
      <c r="F107" s="1"/>
      <c r="G107" s="1"/>
      <c r="H107" s="1"/>
      <c r="I107" s="1"/>
      <c r="J107" s="1"/>
      <c r="K107" s="201"/>
      <c r="L107" s="20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201"/>
      <c r="D108" s="1"/>
      <c r="E108" s="1"/>
      <c r="F108" s="1"/>
      <c r="G108" s="1"/>
      <c r="H108" s="1"/>
      <c r="I108" s="1"/>
      <c r="J108" s="1"/>
      <c r="K108" s="201"/>
      <c r="L108" s="20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201"/>
      <c r="D109" s="1"/>
      <c r="E109" s="1"/>
      <c r="F109" s="1"/>
      <c r="G109" s="1"/>
      <c r="H109" s="1"/>
      <c r="I109" s="1"/>
      <c r="J109" s="1"/>
      <c r="K109" s="201"/>
      <c r="L109" s="20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201"/>
      <c r="D110" s="1"/>
      <c r="E110" s="1"/>
      <c r="F110" s="1"/>
      <c r="G110" s="1"/>
      <c r="H110" s="1"/>
      <c r="I110" s="1"/>
      <c r="J110" s="1"/>
      <c r="K110" s="201"/>
      <c r="L110" s="20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201"/>
      <c r="D111" s="1"/>
      <c r="E111" s="1"/>
      <c r="F111" s="1"/>
      <c r="G111" s="1"/>
      <c r="H111" s="1"/>
      <c r="I111" s="1"/>
      <c r="J111" s="1"/>
      <c r="K111" s="201"/>
      <c r="L111" s="20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201"/>
      <c r="D112" s="1"/>
      <c r="E112" s="1"/>
      <c r="F112" s="1"/>
      <c r="G112" s="1"/>
      <c r="H112" s="1"/>
      <c r="I112" s="1"/>
      <c r="J112" s="1"/>
      <c r="K112" s="201"/>
      <c r="L112" s="20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201"/>
      <c r="D113" s="1"/>
      <c r="E113" s="1"/>
      <c r="F113" s="1"/>
      <c r="G113" s="1"/>
      <c r="H113" s="1"/>
      <c r="I113" s="1"/>
      <c r="J113" s="1"/>
      <c r="K113" s="201"/>
      <c r="L113" s="20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201"/>
      <c r="D114" s="1"/>
      <c r="E114" s="1"/>
      <c r="F114" s="1"/>
      <c r="G114" s="1"/>
      <c r="H114" s="1"/>
      <c r="I114" s="1"/>
      <c r="J114" s="1"/>
      <c r="K114" s="201"/>
      <c r="L114" s="20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201"/>
      <c r="D115" s="1"/>
      <c r="E115" s="1"/>
      <c r="F115" s="1"/>
      <c r="G115" s="1"/>
      <c r="H115" s="1"/>
      <c r="I115" s="1"/>
      <c r="J115" s="1"/>
      <c r="K115" s="201"/>
      <c r="L115" s="20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201"/>
      <c r="D116" s="1"/>
      <c r="E116" s="1"/>
      <c r="F116" s="1"/>
      <c r="G116" s="1"/>
      <c r="H116" s="1"/>
      <c r="I116" s="1"/>
      <c r="J116" s="1"/>
      <c r="K116" s="201"/>
      <c r="L116" s="20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201"/>
      <c r="D117" s="1"/>
      <c r="E117" s="1"/>
      <c r="F117" s="1"/>
      <c r="G117" s="1"/>
      <c r="H117" s="1"/>
      <c r="I117" s="1"/>
      <c r="J117" s="1"/>
      <c r="K117" s="201"/>
      <c r="L117" s="20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201"/>
      <c r="D118" s="1"/>
      <c r="E118" s="1"/>
      <c r="F118" s="1"/>
      <c r="G118" s="1"/>
      <c r="H118" s="1"/>
      <c r="I118" s="1"/>
      <c r="J118" s="1"/>
      <c r="K118" s="201"/>
      <c r="L118" s="20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201"/>
      <c r="D119" s="1"/>
      <c r="E119" s="1"/>
      <c r="F119" s="1"/>
      <c r="G119" s="1"/>
      <c r="H119" s="1"/>
      <c r="I119" s="1"/>
      <c r="J119" s="1"/>
      <c r="K119" s="201"/>
      <c r="L119" s="20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201"/>
      <c r="D120" s="1"/>
      <c r="E120" s="1"/>
      <c r="F120" s="1"/>
      <c r="G120" s="1"/>
      <c r="H120" s="1"/>
      <c r="I120" s="1"/>
      <c r="J120" s="1"/>
      <c r="K120" s="201"/>
      <c r="L120" s="20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201"/>
      <c r="D121" s="1"/>
      <c r="E121" s="1"/>
      <c r="F121" s="1"/>
      <c r="G121" s="1"/>
      <c r="H121" s="1"/>
      <c r="I121" s="1"/>
      <c r="J121" s="1"/>
      <c r="K121" s="201"/>
      <c r="L121" s="20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201"/>
      <c r="D122" s="1"/>
      <c r="E122" s="1"/>
      <c r="F122" s="1"/>
      <c r="G122" s="1"/>
      <c r="H122" s="1"/>
      <c r="I122" s="1"/>
      <c r="J122" s="1"/>
      <c r="K122" s="201"/>
      <c r="L122" s="20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201"/>
      <c r="D123" s="1"/>
      <c r="E123" s="1"/>
      <c r="F123" s="1"/>
      <c r="G123" s="1"/>
      <c r="H123" s="1"/>
      <c r="I123" s="1"/>
      <c r="J123" s="1"/>
      <c r="K123" s="201"/>
      <c r="L123" s="20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201"/>
      <c r="D124" s="1"/>
      <c r="E124" s="1"/>
      <c r="F124" s="1"/>
      <c r="G124" s="1"/>
      <c r="H124" s="1"/>
      <c r="I124" s="1"/>
      <c r="J124" s="1"/>
      <c r="K124" s="201"/>
      <c r="L124" s="20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201"/>
      <c r="D125" s="1"/>
      <c r="E125" s="1"/>
      <c r="F125" s="1"/>
      <c r="G125" s="1"/>
      <c r="H125" s="1"/>
      <c r="I125" s="1"/>
      <c r="J125" s="1"/>
      <c r="K125" s="201"/>
      <c r="L125" s="20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201"/>
      <c r="D126" s="1"/>
      <c r="E126" s="1"/>
      <c r="F126" s="1"/>
      <c r="G126" s="1"/>
      <c r="H126" s="1"/>
      <c r="I126" s="1"/>
      <c r="J126" s="1"/>
      <c r="K126" s="201"/>
      <c r="L126" s="20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201"/>
      <c r="D127" s="1"/>
      <c r="E127" s="1"/>
      <c r="F127" s="1"/>
      <c r="G127" s="1"/>
      <c r="H127" s="1"/>
      <c r="I127" s="1"/>
      <c r="J127" s="1"/>
      <c r="K127" s="201"/>
      <c r="L127" s="20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201"/>
      <c r="D128" s="1"/>
      <c r="E128" s="1"/>
      <c r="F128" s="1"/>
      <c r="G128" s="1"/>
      <c r="H128" s="1"/>
      <c r="I128" s="1"/>
      <c r="J128" s="1"/>
      <c r="K128" s="201"/>
      <c r="L128" s="20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201"/>
      <c r="D129" s="1"/>
      <c r="E129" s="1"/>
      <c r="F129" s="1"/>
      <c r="G129" s="1"/>
      <c r="H129" s="1"/>
      <c r="I129" s="1"/>
      <c r="J129" s="1"/>
      <c r="K129" s="201"/>
      <c r="L129" s="20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201"/>
      <c r="D130" s="1"/>
      <c r="E130" s="1"/>
      <c r="F130" s="1"/>
      <c r="G130" s="1"/>
      <c r="H130" s="1"/>
      <c r="I130" s="1"/>
      <c r="J130" s="1"/>
      <c r="K130" s="201"/>
      <c r="L130" s="20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201"/>
      <c r="D131" s="1"/>
      <c r="E131" s="1"/>
      <c r="F131" s="1"/>
      <c r="G131" s="1"/>
      <c r="H131" s="1"/>
      <c r="I131" s="1"/>
      <c r="J131" s="1"/>
      <c r="K131" s="201"/>
      <c r="L131" s="20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201"/>
      <c r="D132" s="1"/>
      <c r="E132" s="1"/>
      <c r="F132" s="1"/>
      <c r="G132" s="1"/>
      <c r="H132" s="1"/>
      <c r="I132" s="1"/>
      <c r="J132" s="1"/>
      <c r="K132" s="201"/>
      <c r="L132" s="20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201"/>
      <c r="D133" s="1"/>
      <c r="E133" s="1"/>
      <c r="F133" s="1"/>
      <c r="G133" s="1"/>
      <c r="H133" s="1"/>
      <c r="I133" s="1"/>
      <c r="J133" s="1"/>
      <c r="K133" s="201"/>
      <c r="L133" s="20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201"/>
      <c r="D134" s="1"/>
      <c r="E134" s="1"/>
      <c r="F134" s="1"/>
      <c r="G134" s="1"/>
      <c r="H134" s="1"/>
      <c r="I134" s="1"/>
      <c r="J134" s="1"/>
      <c r="K134" s="201"/>
      <c r="L134" s="20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201"/>
      <c r="D135" s="1"/>
      <c r="E135" s="1"/>
      <c r="F135" s="1"/>
      <c r="G135" s="1"/>
      <c r="H135" s="1"/>
      <c r="I135" s="1"/>
      <c r="J135" s="1"/>
      <c r="K135" s="201"/>
      <c r="L135" s="20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201"/>
      <c r="D136" s="1"/>
      <c r="E136" s="1"/>
      <c r="F136" s="1"/>
      <c r="G136" s="1"/>
      <c r="H136" s="1"/>
      <c r="I136" s="1"/>
      <c r="J136" s="1"/>
      <c r="K136" s="201"/>
      <c r="L136" s="20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201"/>
      <c r="D137" s="1"/>
      <c r="E137" s="1"/>
      <c r="F137" s="1"/>
      <c r="G137" s="1"/>
      <c r="H137" s="1"/>
      <c r="I137" s="1"/>
      <c r="J137" s="1"/>
      <c r="K137" s="201"/>
      <c r="L137" s="20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201"/>
      <c r="D138" s="1"/>
      <c r="E138" s="1"/>
      <c r="F138" s="1"/>
      <c r="G138" s="1"/>
      <c r="H138" s="1"/>
      <c r="I138" s="1"/>
      <c r="J138" s="1"/>
      <c r="K138" s="201"/>
      <c r="L138" s="20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201"/>
      <c r="D139" s="1"/>
      <c r="E139" s="1"/>
      <c r="F139" s="1"/>
      <c r="G139" s="1"/>
      <c r="H139" s="1"/>
      <c r="I139" s="1"/>
      <c r="J139" s="1"/>
      <c r="K139" s="201"/>
      <c r="L139" s="20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201"/>
      <c r="D140" s="1"/>
      <c r="E140" s="1"/>
      <c r="F140" s="1"/>
      <c r="G140" s="1"/>
      <c r="H140" s="1"/>
      <c r="I140" s="1"/>
      <c r="J140" s="1"/>
      <c r="K140" s="201"/>
      <c r="L140" s="20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201"/>
      <c r="D141" s="1"/>
      <c r="E141" s="1"/>
      <c r="F141" s="1"/>
      <c r="G141" s="1"/>
      <c r="H141" s="1"/>
      <c r="I141" s="1"/>
      <c r="J141" s="1"/>
      <c r="K141" s="201"/>
      <c r="L141" s="20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201"/>
      <c r="D142" s="1"/>
      <c r="E142" s="1"/>
      <c r="F142" s="1"/>
      <c r="G142" s="1"/>
      <c r="H142" s="1"/>
      <c r="I142" s="1"/>
      <c r="J142" s="1"/>
      <c r="K142" s="201"/>
      <c r="L142" s="20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201"/>
      <c r="D143" s="1"/>
      <c r="E143" s="1"/>
      <c r="F143" s="1"/>
      <c r="G143" s="1"/>
      <c r="H143" s="1"/>
      <c r="I143" s="1"/>
      <c r="J143" s="1"/>
      <c r="K143" s="201"/>
      <c r="L143" s="20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201"/>
      <c r="D144" s="1"/>
      <c r="E144" s="1"/>
      <c r="F144" s="1"/>
      <c r="G144" s="1"/>
      <c r="H144" s="1"/>
      <c r="I144" s="1"/>
      <c r="J144" s="1"/>
      <c r="K144" s="201"/>
      <c r="L144" s="20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201"/>
      <c r="D145" s="1"/>
      <c r="E145" s="1"/>
      <c r="F145" s="1"/>
      <c r="G145" s="1"/>
      <c r="H145" s="1"/>
      <c r="I145" s="1"/>
      <c r="J145" s="1"/>
      <c r="K145" s="201"/>
      <c r="L145" s="20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201"/>
      <c r="D146" s="1"/>
      <c r="E146" s="1"/>
      <c r="F146" s="1"/>
      <c r="G146" s="1"/>
      <c r="H146" s="1"/>
      <c r="I146" s="1"/>
      <c r="J146" s="1"/>
      <c r="K146" s="201"/>
      <c r="L146" s="20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201"/>
      <c r="D147" s="1"/>
      <c r="E147" s="1"/>
      <c r="F147" s="1"/>
      <c r="G147" s="1"/>
      <c r="H147" s="1"/>
      <c r="I147" s="1"/>
      <c r="J147" s="1"/>
      <c r="K147" s="201"/>
      <c r="L147" s="20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201"/>
      <c r="D148" s="1"/>
      <c r="E148" s="1"/>
      <c r="F148" s="1"/>
      <c r="G148" s="1"/>
      <c r="H148" s="1"/>
      <c r="I148" s="1"/>
      <c r="J148" s="1"/>
      <c r="K148" s="201"/>
      <c r="L148" s="20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201"/>
      <c r="D149" s="1"/>
      <c r="E149" s="1"/>
      <c r="F149" s="1"/>
      <c r="G149" s="1"/>
      <c r="H149" s="1"/>
      <c r="I149" s="1"/>
      <c r="J149" s="1"/>
      <c r="K149" s="201"/>
      <c r="L149" s="20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201"/>
      <c r="D150" s="1"/>
      <c r="E150" s="1"/>
      <c r="F150" s="1"/>
      <c r="G150" s="1"/>
      <c r="H150" s="1"/>
      <c r="I150" s="1"/>
      <c r="J150" s="1"/>
      <c r="K150" s="201"/>
      <c r="L150" s="20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201"/>
      <c r="D151" s="1"/>
      <c r="E151" s="1"/>
      <c r="F151" s="1"/>
      <c r="G151" s="1"/>
      <c r="H151" s="1"/>
      <c r="I151" s="1"/>
      <c r="J151" s="1"/>
      <c r="K151" s="201"/>
      <c r="L151" s="20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201"/>
      <c r="D152" s="1"/>
      <c r="E152" s="1"/>
      <c r="F152" s="1"/>
      <c r="G152" s="1"/>
      <c r="H152" s="1"/>
      <c r="I152" s="1"/>
      <c r="J152" s="1"/>
      <c r="K152" s="201"/>
      <c r="L152" s="20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201"/>
      <c r="D153" s="1"/>
      <c r="E153" s="1"/>
      <c r="F153" s="1"/>
      <c r="G153" s="1"/>
      <c r="H153" s="1"/>
      <c r="I153" s="1"/>
      <c r="J153" s="1"/>
      <c r="K153" s="201"/>
      <c r="L153" s="20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201"/>
      <c r="D154" s="1"/>
      <c r="E154" s="1"/>
      <c r="F154" s="1"/>
      <c r="G154" s="1"/>
      <c r="H154" s="1"/>
      <c r="I154" s="1"/>
      <c r="J154" s="1"/>
      <c r="K154" s="201"/>
      <c r="L154" s="20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201"/>
      <c r="D155" s="1"/>
      <c r="E155" s="1"/>
      <c r="F155" s="1"/>
      <c r="G155" s="1"/>
      <c r="H155" s="1"/>
      <c r="I155" s="1"/>
      <c r="J155" s="1"/>
      <c r="K155" s="201"/>
      <c r="L155" s="20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201"/>
      <c r="D156" s="1"/>
      <c r="E156" s="1"/>
      <c r="F156" s="1"/>
      <c r="G156" s="1"/>
      <c r="H156" s="1"/>
      <c r="I156" s="1"/>
      <c r="J156" s="1"/>
      <c r="K156" s="201"/>
      <c r="L156" s="20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201"/>
      <c r="D157" s="1"/>
      <c r="E157" s="1"/>
      <c r="F157" s="1"/>
      <c r="G157" s="1"/>
      <c r="H157" s="1"/>
      <c r="I157" s="1"/>
      <c r="J157" s="1"/>
      <c r="K157" s="201"/>
      <c r="L157" s="20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201"/>
      <c r="D158" s="1"/>
      <c r="E158" s="1"/>
      <c r="F158" s="1"/>
      <c r="G158" s="1"/>
      <c r="H158" s="1"/>
      <c r="I158" s="1"/>
      <c r="J158" s="1"/>
      <c r="K158" s="201"/>
      <c r="L158" s="20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201"/>
      <c r="D159" s="1"/>
      <c r="E159" s="1"/>
      <c r="F159" s="1"/>
      <c r="G159" s="1"/>
      <c r="H159" s="1"/>
      <c r="I159" s="1"/>
      <c r="J159" s="1"/>
      <c r="K159" s="201"/>
      <c r="L159" s="20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201"/>
      <c r="D160" s="1"/>
      <c r="E160" s="1"/>
      <c r="F160" s="1"/>
      <c r="G160" s="1"/>
      <c r="H160" s="1"/>
      <c r="I160" s="1"/>
      <c r="J160" s="1"/>
      <c r="K160" s="201"/>
      <c r="L160" s="20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201"/>
      <c r="D161" s="1"/>
      <c r="E161" s="1"/>
      <c r="F161" s="1"/>
      <c r="G161" s="1"/>
      <c r="H161" s="1"/>
      <c r="I161" s="1"/>
      <c r="J161" s="1"/>
      <c r="K161" s="201"/>
      <c r="L161" s="20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201"/>
      <c r="D162" s="1"/>
      <c r="E162" s="1"/>
      <c r="F162" s="1"/>
      <c r="G162" s="1"/>
      <c r="H162" s="1"/>
      <c r="I162" s="1"/>
      <c r="J162" s="1"/>
      <c r="K162" s="201"/>
      <c r="L162" s="20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201"/>
      <c r="D163" s="1"/>
      <c r="E163" s="1"/>
      <c r="F163" s="1"/>
      <c r="G163" s="1"/>
      <c r="H163" s="1"/>
      <c r="I163" s="1"/>
      <c r="J163" s="1"/>
      <c r="K163" s="201"/>
      <c r="L163" s="20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201"/>
      <c r="D164" s="1"/>
      <c r="E164" s="1"/>
      <c r="F164" s="1"/>
      <c r="G164" s="1"/>
      <c r="H164" s="1"/>
      <c r="I164" s="1"/>
      <c r="J164" s="1"/>
      <c r="K164" s="201"/>
      <c r="L164" s="20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201"/>
      <c r="D165" s="1"/>
      <c r="E165" s="1"/>
      <c r="F165" s="1"/>
      <c r="G165" s="1"/>
      <c r="H165" s="1"/>
      <c r="I165" s="1"/>
      <c r="J165" s="1"/>
      <c r="K165" s="201"/>
      <c r="L165" s="20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201"/>
      <c r="D166" s="1"/>
      <c r="E166" s="1"/>
      <c r="F166" s="1"/>
      <c r="G166" s="1"/>
      <c r="H166" s="1"/>
      <c r="I166" s="1"/>
      <c r="J166" s="1"/>
      <c r="K166" s="201"/>
      <c r="L166" s="20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201"/>
      <c r="D167" s="1"/>
      <c r="E167" s="1"/>
      <c r="F167" s="1"/>
      <c r="G167" s="1"/>
      <c r="H167" s="1"/>
      <c r="I167" s="1"/>
      <c r="J167" s="1"/>
      <c r="K167" s="201"/>
      <c r="L167" s="20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201"/>
      <c r="D168" s="1"/>
      <c r="E168" s="1"/>
      <c r="F168" s="1"/>
      <c r="G168" s="1"/>
      <c r="H168" s="1"/>
      <c r="I168" s="1"/>
      <c r="J168" s="1"/>
      <c r="K168" s="201"/>
      <c r="L168" s="20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201"/>
      <c r="D169" s="1"/>
      <c r="E169" s="1"/>
      <c r="F169" s="1"/>
      <c r="G169" s="1"/>
      <c r="H169" s="1"/>
      <c r="I169" s="1"/>
      <c r="J169" s="1"/>
      <c r="K169" s="201"/>
      <c r="L169" s="20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201"/>
      <c r="D170" s="1"/>
      <c r="E170" s="1"/>
      <c r="F170" s="1"/>
      <c r="G170" s="1"/>
      <c r="H170" s="1"/>
      <c r="I170" s="1"/>
      <c r="J170" s="1"/>
      <c r="K170" s="201"/>
      <c r="L170" s="20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201"/>
      <c r="D171" s="1"/>
      <c r="E171" s="1"/>
      <c r="F171" s="1"/>
      <c r="G171" s="1"/>
      <c r="H171" s="1"/>
      <c r="I171" s="1"/>
      <c r="J171" s="1"/>
      <c r="K171" s="201"/>
      <c r="L171" s="20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201"/>
      <c r="D172" s="1"/>
      <c r="E172" s="1"/>
      <c r="F172" s="1"/>
      <c r="G172" s="1"/>
      <c r="H172" s="1"/>
      <c r="I172" s="1"/>
      <c r="J172" s="1"/>
      <c r="K172" s="201"/>
      <c r="L172" s="20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201"/>
      <c r="D173" s="1"/>
      <c r="E173" s="1"/>
      <c r="F173" s="1"/>
      <c r="G173" s="1"/>
      <c r="H173" s="1"/>
      <c r="I173" s="1"/>
      <c r="J173" s="1"/>
      <c r="K173" s="201"/>
      <c r="L173" s="20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201"/>
      <c r="D174" s="1"/>
      <c r="E174" s="1"/>
      <c r="F174" s="1"/>
      <c r="G174" s="1"/>
      <c r="H174" s="1"/>
      <c r="I174" s="1"/>
      <c r="J174" s="1"/>
      <c r="K174" s="201"/>
      <c r="L174" s="20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201"/>
      <c r="D175" s="1"/>
      <c r="E175" s="1"/>
      <c r="F175" s="1"/>
      <c r="G175" s="1"/>
      <c r="H175" s="1"/>
      <c r="I175" s="1"/>
      <c r="J175" s="1"/>
      <c r="K175" s="201"/>
      <c r="L175" s="20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201"/>
      <c r="D176" s="1"/>
      <c r="E176" s="1"/>
      <c r="F176" s="1"/>
      <c r="G176" s="1"/>
      <c r="H176" s="1"/>
      <c r="I176" s="1"/>
      <c r="J176" s="1"/>
      <c r="K176" s="201"/>
      <c r="L176" s="20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201"/>
      <c r="D177" s="1"/>
      <c r="E177" s="1"/>
      <c r="F177" s="1"/>
      <c r="G177" s="1"/>
      <c r="H177" s="1"/>
      <c r="I177" s="1"/>
      <c r="J177" s="1"/>
      <c r="K177" s="201"/>
      <c r="L177" s="20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201"/>
      <c r="D178" s="1"/>
      <c r="E178" s="1"/>
      <c r="F178" s="1"/>
      <c r="G178" s="1"/>
      <c r="H178" s="1"/>
      <c r="I178" s="1"/>
      <c r="J178" s="1"/>
      <c r="K178" s="201"/>
      <c r="L178" s="20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201"/>
      <c r="D179" s="1"/>
      <c r="E179" s="1"/>
      <c r="F179" s="1"/>
      <c r="G179" s="1"/>
      <c r="H179" s="1"/>
      <c r="I179" s="1"/>
      <c r="J179" s="1"/>
      <c r="K179" s="201"/>
      <c r="L179" s="20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201"/>
      <c r="D180" s="1"/>
      <c r="E180" s="1"/>
      <c r="F180" s="1"/>
      <c r="G180" s="1"/>
      <c r="H180" s="1"/>
      <c r="I180" s="1"/>
      <c r="J180" s="1"/>
      <c r="K180" s="201"/>
      <c r="L180" s="20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201"/>
      <c r="D181" s="1"/>
      <c r="E181" s="1"/>
      <c r="F181" s="1"/>
      <c r="G181" s="1"/>
      <c r="H181" s="1"/>
      <c r="I181" s="1"/>
      <c r="J181" s="1"/>
      <c r="K181" s="201"/>
      <c r="L181" s="20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201"/>
      <c r="D182" s="1"/>
      <c r="E182" s="1"/>
      <c r="F182" s="1"/>
      <c r="G182" s="1"/>
      <c r="H182" s="1"/>
      <c r="I182" s="1"/>
      <c r="J182" s="1"/>
      <c r="K182" s="201"/>
      <c r="L182" s="20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201"/>
      <c r="D183" s="1"/>
      <c r="E183" s="1"/>
      <c r="F183" s="1"/>
      <c r="G183" s="1"/>
      <c r="H183" s="1"/>
      <c r="I183" s="1"/>
      <c r="J183" s="1"/>
      <c r="K183" s="201"/>
      <c r="L183" s="20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201"/>
      <c r="D184" s="1"/>
      <c r="E184" s="1"/>
      <c r="F184" s="1"/>
      <c r="G184" s="1"/>
      <c r="H184" s="1"/>
      <c r="I184" s="1"/>
      <c r="J184" s="1"/>
      <c r="K184" s="201"/>
      <c r="L184" s="20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201"/>
      <c r="D185" s="1"/>
      <c r="E185" s="1"/>
      <c r="F185" s="1"/>
      <c r="G185" s="1"/>
      <c r="H185" s="1"/>
      <c r="I185" s="1"/>
      <c r="J185" s="1"/>
      <c r="K185" s="201"/>
      <c r="L185" s="20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201"/>
      <c r="D186" s="1"/>
      <c r="E186" s="1"/>
      <c r="F186" s="1"/>
      <c r="G186" s="1"/>
      <c r="H186" s="1"/>
      <c r="I186" s="1"/>
      <c r="J186" s="1"/>
      <c r="K186" s="201"/>
      <c r="L186" s="20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201"/>
      <c r="D187" s="1"/>
      <c r="E187" s="1"/>
      <c r="F187" s="1"/>
      <c r="G187" s="1"/>
      <c r="H187" s="1"/>
      <c r="I187" s="1"/>
      <c r="J187" s="1"/>
      <c r="K187" s="201"/>
      <c r="L187" s="20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201"/>
      <c r="D188" s="1"/>
      <c r="E188" s="1"/>
      <c r="F188" s="1"/>
      <c r="G188" s="1"/>
      <c r="H188" s="1"/>
      <c r="I188" s="1"/>
      <c r="J188" s="1"/>
      <c r="K188" s="201"/>
      <c r="L188" s="20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201"/>
      <c r="D189" s="1"/>
      <c r="E189" s="1"/>
      <c r="F189" s="1"/>
      <c r="G189" s="1"/>
      <c r="H189" s="1"/>
      <c r="I189" s="1"/>
      <c r="J189" s="1"/>
      <c r="K189" s="201"/>
      <c r="L189" s="20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201"/>
      <c r="D190" s="1"/>
      <c r="E190" s="1"/>
      <c r="F190" s="1"/>
      <c r="G190" s="1"/>
      <c r="H190" s="1"/>
      <c r="I190" s="1"/>
      <c r="J190" s="1"/>
      <c r="K190" s="201"/>
      <c r="L190" s="20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201"/>
      <c r="D191" s="1"/>
      <c r="E191" s="1"/>
      <c r="F191" s="1"/>
      <c r="G191" s="1"/>
      <c r="H191" s="1"/>
      <c r="I191" s="1"/>
      <c r="J191" s="1"/>
      <c r="K191" s="201"/>
      <c r="L191" s="20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201"/>
      <c r="D192" s="1"/>
      <c r="E192" s="1"/>
      <c r="F192" s="1"/>
      <c r="G192" s="1"/>
      <c r="H192" s="1"/>
      <c r="I192" s="1"/>
      <c r="J192" s="1"/>
      <c r="K192" s="201"/>
      <c r="L192" s="20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201"/>
      <c r="D193" s="1"/>
      <c r="E193" s="1"/>
      <c r="F193" s="1"/>
      <c r="G193" s="1"/>
      <c r="H193" s="1"/>
      <c r="I193" s="1"/>
      <c r="J193" s="1"/>
      <c r="K193" s="201"/>
      <c r="L193" s="20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201"/>
      <c r="D194" s="1"/>
      <c r="E194" s="1"/>
      <c r="F194" s="1"/>
      <c r="G194" s="1"/>
      <c r="H194" s="1"/>
      <c r="I194" s="1"/>
      <c r="J194" s="1"/>
      <c r="K194" s="201"/>
      <c r="L194" s="20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201"/>
      <c r="D195" s="1"/>
      <c r="E195" s="1"/>
      <c r="F195" s="1"/>
      <c r="G195" s="1"/>
      <c r="H195" s="1"/>
      <c r="I195" s="1"/>
      <c r="J195" s="1"/>
      <c r="K195" s="201"/>
      <c r="L195" s="20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201"/>
      <c r="D196" s="1"/>
      <c r="E196" s="1"/>
      <c r="F196" s="1"/>
      <c r="G196" s="1"/>
      <c r="H196" s="1"/>
      <c r="I196" s="1"/>
      <c r="J196" s="1"/>
      <c r="K196" s="201"/>
      <c r="L196" s="20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201"/>
      <c r="D197" s="1"/>
      <c r="E197" s="1"/>
      <c r="F197" s="1"/>
      <c r="G197" s="1"/>
      <c r="H197" s="1"/>
      <c r="I197" s="1"/>
      <c r="J197" s="1"/>
      <c r="K197" s="201"/>
      <c r="L197" s="20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201"/>
      <c r="D198" s="1"/>
      <c r="E198" s="1"/>
      <c r="F198" s="1"/>
      <c r="G198" s="1"/>
      <c r="H198" s="1"/>
      <c r="I198" s="1"/>
      <c r="J198" s="1"/>
      <c r="K198" s="201"/>
      <c r="L198" s="20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201"/>
      <c r="D199" s="1"/>
      <c r="E199" s="1"/>
      <c r="F199" s="1"/>
      <c r="G199" s="1"/>
      <c r="H199" s="1"/>
      <c r="I199" s="1"/>
      <c r="J199" s="1"/>
      <c r="K199" s="201"/>
      <c r="L199" s="20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201"/>
      <c r="D200" s="1"/>
      <c r="E200" s="1"/>
      <c r="F200" s="1"/>
      <c r="G200" s="1"/>
      <c r="H200" s="1"/>
      <c r="I200" s="1"/>
      <c r="J200" s="1"/>
      <c r="K200" s="201"/>
      <c r="L200" s="20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201"/>
      <c r="D201" s="1"/>
      <c r="E201" s="1"/>
      <c r="F201" s="1"/>
      <c r="G201" s="1"/>
      <c r="H201" s="1"/>
      <c r="I201" s="1"/>
      <c r="J201" s="1"/>
      <c r="K201" s="201"/>
      <c r="L201" s="20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201"/>
      <c r="D202" s="1"/>
      <c r="E202" s="1"/>
      <c r="F202" s="1"/>
      <c r="G202" s="1"/>
      <c r="H202" s="1"/>
      <c r="I202" s="1"/>
      <c r="J202" s="1"/>
      <c r="K202" s="201"/>
      <c r="L202" s="20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201"/>
      <c r="D203" s="1"/>
      <c r="E203" s="1"/>
      <c r="F203" s="1"/>
      <c r="G203" s="1"/>
      <c r="H203" s="1"/>
      <c r="I203" s="1"/>
      <c r="J203" s="1"/>
      <c r="K203" s="201"/>
      <c r="L203" s="20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201"/>
      <c r="D204" s="1"/>
      <c r="E204" s="1"/>
      <c r="F204" s="1"/>
      <c r="G204" s="1"/>
      <c r="H204" s="1"/>
      <c r="I204" s="1"/>
      <c r="J204" s="1"/>
      <c r="K204" s="201"/>
      <c r="L204" s="20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201"/>
      <c r="D205" s="1"/>
      <c r="E205" s="1"/>
      <c r="F205" s="1"/>
      <c r="G205" s="1"/>
      <c r="H205" s="1"/>
      <c r="I205" s="1"/>
      <c r="J205" s="1"/>
      <c r="K205" s="201"/>
      <c r="L205" s="20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201"/>
      <c r="D206" s="1"/>
      <c r="E206" s="1"/>
      <c r="F206" s="1"/>
      <c r="G206" s="1"/>
      <c r="H206" s="1"/>
      <c r="I206" s="1"/>
      <c r="J206" s="1"/>
      <c r="K206" s="201"/>
      <c r="L206" s="20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201"/>
      <c r="D207" s="1"/>
      <c r="E207" s="1"/>
      <c r="F207" s="1"/>
      <c r="G207" s="1"/>
      <c r="H207" s="1"/>
      <c r="I207" s="1"/>
      <c r="J207" s="1"/>
      <c r="K207" s="201"/>
      <c r="L207" s="20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201"/>
      <c r="D208" s="1"/>
      <c r="E208" s="1"/>
      <c r="F208" s="1"/>
      <c r="G208" s="1"/>
      <c r="H208" s="1"/>
      <c r="I208" s="1"/>
      <c r="J208" s="1"/>
      <c r="K208" s="201"/>
      <c r="L208" s="20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201"/>
      <c r="D209" s="1"/>
      <c r="E209" s="1"/>
      <c r="F209" s="1"/>
      <c r="G209" s="1"/>
      <c r="H209" s="1"/>
      <c r="I209" s="1"/>
      <c r="J209" s="1"/>
      <c r="K209" s="201"/>
      <c r="L209" s="20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201"/>
      <c r="D210" s="1"/>
      <c r="E210" s="1"/>
      <c r="F210" s="1"/>
      <c r="G210" s="1"/>
      <c r="H210" s="1"/>
      <c r="I210" s="1"/>
      <c r="J210" s="1"/>
      <c r="K210" s="201"/>
      <c r="L210" s="20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201"/>
      <c r="D211" s="1"/>
      <c r="E211" s="1"/>
      <c r="F211" s="1"/>
      <c r="G211" s="1"/>
      <c r="H211" s="1"/>
      <c r="I211" s="1"/>
      <c r="J211" s="1"/>
      <c r="K211" s="201"/>
      <c r="L211" s="20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201"/>
      <c r="D212" s="1"/>
      <c r="E212" s="1"/>
      <c r="F212" s="1"/>
      <c r="G212" s="1"/>
      <c r="H212" s="1"/>
      <c r="I212" s="1"/>
      <c r="J212" s="1"/>
      <c r="K212" s="201"/>
      <c r="L212" s="20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201"/>
      <c r="D213" s="1"/>
      <c r="E213" s="1"/>
      <c r="F213" s="1"/>
      <c r="G213" s="1"/>
      <c r="H213" s="1"/>
      <c r="I213" s="1"/>
      <c r="J213" s="1"/>
      <c r="K213" s="201"/>
      <c r="L213" s="20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201"/>
      <c r="D214" s="1"/>
      <c r="E214" s="1"/>
      <c r="F214" s="1"/>
      <c r="G214" s="1"/>
      <c r="H214" s="1"/>
      <c r="I214" s="1"/>
      <c r="J214" s="1"/>
      <c r="K214" s="201"/>
      <c r="L214" s="20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201"/>
      <c r="D215" s="1"/>
      <c r="E215" s="1"/>
      <c r="F215" s="1"/>
      <c r="G215" s="1"/>
      <c r="H215" s="1"/>
      <c r="I215" s="1"/>
      <c r="J215" s="1"/>
      <c r="K215" s="201"/>
      <c r="L215" s="20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201"/>
      <c r="D216" s="1"/>
      <c r="E216" s="1"/>
      <c r="F216" s="1"/>
      <c r="G216" s="1"/>
      <c r="H216" s="1"/>
      <c r="I216" s="1"/>
      <c r="J216" s="1"/>
      <c r="K216" s="201"/>
      <c r="L216" s="20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201"/>
      <c r="D217" s="1"/>
      <c r="E217" s="1"/>
      <c r="F217" s="1"/>
      <c r="G217" s="1"/>
      <c r="H217" s="1"/>
      <c r="I217" s="1"/>
      <c r="J217" s="1"/>
      <c r="K217" s="201"/>
      <c r="L217" s="20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201"/>
      <c r="D218" s="1"/>
      <c r="E218" s="1"/>
      <c r="F218" s="1"/>
      <c r="G218" s="1"/>
      <c r="H218" s="1"/>
      <c r="I218" s="1"/>
      <c r="J218" s="1"/>
      <c r="K218" s="201"/>
      <c r="L218" s="20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201"/>
      <c r="D219" s="1"/>
      <c r="E219" s="1"/>
      <c r="F219" s="1"/>
      <c r="G219" s="1"/>
      <c r="H219" s="1"/>
      <c r="I219" s="1"/>
      <c r="J219" s="1"/>
      <c r="K219" s="201"/>
      <c r="L219" s="20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0">
    <mergeCell ref="K1:K2"/>
    <mergeCell ref="L1:L2"/>
    <mergeCell ref="M1:M2"/>
    <mergeCell ref="A1:A2"/>
    <mergeCell ref="B1:B2"/>
    <mergeCell ref="C1:C2"/>
    <mergeCell ref="D1:D2"/>
    <mergeCell ref="E1:G1"/>
    <mergeCell ref="H1:I1"/>
    <mergeCell ref="J1:J2"/>
  </mergeCells>
  <hyperlinks>
    <hyperlink ref="K3" r:id="rId1" xr:uid="{00000000-0004-0000-0200-000000000000}"/>
    <hyperlink ref="J4" r:id="rId2" xr:uid="{00000000-0004-0000-0200-000001000000}"/>
    <hyperlink ref="K4" r:id="rId3" xr:uid="{00000000-0004-0000-0200-000002000000}"/>
    <hyperlink ref="J5" r:id="rId4" xr:uid="{00000000-0004-0000-0200-000003000000}"/>
    <hyperlink ref="K5" r:id="rId5" xr:uid="{00000000-0004-0000-0200-000004000000}"/>
    <hyperlink ref="J6" r:id="rId6" xr:uid="{00000000-0004-0000-0200-000005000000}"/>
    <hyperlink ref="J7" r:id="rId7" xr:uid="{00000000-0004-0000-0200-000006000000}"/>
    <hyperlink ref="J8" r:id="rId8" xr:uid="{00000000-0004-0000-0200-000007000000}"/>
    <hyperlink ref="K8" r:id="rId9" xr:uid="{00000000-0004-0000-0200-000008000000}"/>
    <hyperlink ref="J9" r:id="rId10" xr:uid="{00000000-0004-0000-0200-000009000000}"/>
    <hyperlink ref="K9" r:id="rId11" xr:uid="{00000000-0004-0000-0200-00000A000000}"/>
    <hyperlink ref="J10" r:id="rId12" xr:uid="{00000000-0004-0000-0200-00000B000000}"/>
    <hyperlink ref="K10" r:id="rId13" xr:uid="{00000000-0004-0000-0200-00000C000000}"/>
    <hyperlink ref="J11" r:id="rId14" xr:uid="{00000000-0004-0000-0200-00000D000000}"/>
    <hyperlink ref="J12" r:id="rId15" xr:uid="{00000000-0004-0000-0200-00000E000000}"/>
    <hyperlink ref="K12" r:id="rId16" xr:uid="{00000000-0004-0000-0200-00000F000000}"/>
    <hyperlink ref="J13" r:id="rId17" xr:uid="{00000000-0004-0000-0200-000010000000}"/>
    <hyperlink ref="K13" r:id="rId18" xr:uid="{00000000-0004-0000-0200-000011000000}"/>
    <hyperlink ref="J14" r:id="rId19" xr:uid="{00000000-0004-0000-0200-000012000000}"/>
    <hyperlink ref="J15" r:id="rId20" xr:uid="{00000000-0004-0000-0200-000013000000}"/>
    <hyperlink ref="J16" r:id="rId21" xr:uid="{00000000-0004-0000-0200-000014000000}"/>
    <hyperlink ref="J17" r:id="rId22" xr:uid="{00000000-0004-0000-0200-000015000000}"/>
    <hyperlink ref="J18" r:id="rId23" xr:uid="{00000000-0004-0000-0200-000016000000}"/>
    <hyperlink ref="J19" r:id="rId24" xr:uid="{00000000-0004-0000-0200-000017000000}"/>
    <hyperlink ref="J20" r:id="rId25" xr:uid="{00000000-0004-0000-0200-000018000000}"/>
    <hyperlink ref="J21" r:id="rId26" xr:uid="{00000000-0004-0000-0200-000019000000}"/>
    <hyperlink ref="J22" r:id="rId27" xr:uid="{00000000-0004-0000-0200-00001A000000}"/>
    <hyperlink ref="J23" r:id="rId28" xr:uid="{00000000-0004-0000-0200-00001B000000}"/>
    <hyperlink ref="K23" r:id="rId29" xr:uid="{00000000-0004-0000-0200-00001C000000}"/>
    <hyperlink ref="J24" r:id="rId30" xr:uid="{00000000-0004-0000-0200-00001D000000}"/>
    <hyperlink ref="J25" r:id="rId31" xr:uid="{00000000-0004-0000-0200-00001E000000}"/>
    <hyperlink ref="J26" r:id="rId32" xr:uid="{00000000-0004-0000-0200-00001F000000}"/>
    <hyperlink ref="J27" r:id="rId33" xr:uid="{00000000-0004-0000-0200-000020000000}"/>
    <hyperlink ref="J28" r:id="rId34" xr:uid="{00000000-0004-0000-0200-000021000000}"/>
    <hyperlink ref="J29" r:id="rId35" xr:uid="{00000000-0004-0000-0200-000022000000}"/>
    <hyperlink ref="J30" r:id="rId36" xr:uid="{00000000-0004-0000-0200-000023000000}"/>
    <hyperlink ref="J31" r:id="rId37" xr:uid="{00000000-0004-0000-0200-000024000000}"/>
    <hyperlink ref="J32" r:id="rId38" xr:uid="{00000000-0004-0000-0200-000025000000}"/>
    <hyperlink ref="J33" r:id="rId39" xr:uid="{00000000-0004-0000-0200-000026000000}"/>
    <hyperlink ref="J34" r:id="rId40" xr:uid="{00000000-0004-0000-0200-000027000000}"/>
    <hyperlink ref="J35" r:id="rId41" xr:uid="{00000000-0004-0000-0200-000028000000}"/>
    <hyperlink ref="J36" r:id="rId42" xr:uid="{00000000-0004-0000-0200-000029000000}"/>
    <hyperlink ref="J37" r:id="rId43" xr:uid="{00000000-0004-0000-0200-00002A000000}"/>
    <hyperlink ref="J38" r:id="rId44" xr:uid="{00000000-0004-0000-0200-00002B000000}"/>
    <hyperlink ref="J39" r:id="rId45" xr:uid="{00000000-0004-0000-0200-00002C000000}"/>
    <hyperlink ref="J40" r:id="rId46" xr:uid="{00000000-0004-0000-0200-00002D000000}"/>
    <hyperlink ref="J41" r:id="rId47" xr:uid="{00000000-0004-0000-0200-00002E000000}"/>
    <hyperlink ref="J42" r:id="rId48" xr:uid="{00000000-0004-0000-0200-00002F000000}"/>
    <hyperlink ref="J43" r:id="rId49" xr:uid="{00000000-0004-0000-0200-000030000000}"/>
    <hyperlink ref="J44" r:id="rId50" xr:uid="{00000000-0004-0000-0200-000031000000}"/>
    <hyperlink ref="K44" r:id="rId51" xr:uid="{00000000-0004-0000-0200-000032000000}"/>
    <hyperlink ref="J45" r:id="rId52" xr:uid="{00000000-0004-0000-0200-000033000000}"/>
    <hyperlink ref="J46" r:id="rId53" xr:uid="{00000000-0004-0000-0200-000034000000}"/>
    <hyperlink ref="J47" r:id="rId54" xr:uid="{00000000-0004-0000-0200-000035000000}"/>
    <hyperlink ref="J48" r:id="rId55" xr:uid="{00000000-0004-0000-0200-000036000000}"/>
    <hyperlink ref="J49" r:id="rId56" xr:uid="{00000000-0004-0000-0200-000037000000}"/>
    <hyperlink ref="J50" r:id="rId57" xr:uid="{00000000-0004-0000-0200-000038000000}"/>
    <hyperlink ref="J51" r:id="rId58" xr:uid="{00000000-0004-0000-0200-000039000000}"/>
    <hyperlink ref="J52" r:id="rId59" xr:uid="{00000000-0004-0000-0200-00003A000000}"/>
    <hyperlink ref="J53" r:id="rId60" xr:uid="{00000000-0004-0000-0200-00003B000000}"/>
    <hyperlink ref="J54" r:id="rId61" xr:uid="{00000000-0004-0000-0200-00003C000000}"/>
    <hyperlink ref="J55" r:id="rId62" xr:uid="{00000000-0004-0000-0200-00003D000000}"/>
    <hyperlink ref="J56" r:id="rId63" xr:uid="{00000000-0004-0000-0200-00003E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69"/>
  <sheetViews>
    <sheetView workbookViewId="0"/>
  </sheetViews>
  <sheetFormatPr defaultColWidth="14.42578125" defaultRowHeight="15" customHeight="1"/>
  <cols>
    <col min="6" max="6" width="10.85546875" customWidth="1"/>
    <col min="7" max="7" width="7.28515625" customWidth="1"/>
    <col min="8" max="8" width="7.85546875" customWidth="1"/>
  </cols>
  <sheetData>
    <row r="1" spans="1:15">
      <c r="A1" s="17" t="s">
        <v>2519</v>
      </c>
      <c r="B1" s="17" t="s">
        <v>2520</v>
      </c>
      <c r="C1" s="17" t="s">
        <v>2521</v>
      </c>
      <c r="D1" s="17" t="s">
        <v>2522</v>
      </c>
    </row>
    <row r="2" spans="1:15">
      <c r="A2" s="205">
        <v>44298</v>
      </c>
      <c r="B2" s="206">
        <v>7</v>
      </c>
      <c r="C2" s="206">
        <f>B2 * 7.5</f>
        <v>52.5</v>
      </c>
      <c r="D2" s="206">
        <f t="shared" ref="D2:D69" si="0">SUM($C$2:$C2)</f>
        <v>52.5</v>
      </c>
      <c r="F2" s="111" t="s">
        <v>341</v>
      </c>
      <c r="G2" s="6">
        <f t="shared" ref="G2:G48" si="1">B2*8</f>
        <v>56</v>
      </c>
      <c r="H2" s="6">
        <f t="shared" ref="H2:H48" ca="1" si="2">IF(TODAY() &gt;= A2,0,C2)</f>
        <v>0</v>
      </c>
    </row>
    <row r="3" spans="1:15">
      <c r="A3" s="205">
        <v>44299</v>
      </c>
      <c r="B3" s="206">
        <v>7</v>
      </c>
      <c r="C3" s="206">
        <f t="shared" ref="C3:C69" si="3">B3 * 6</f>
        <v>42</v>
      </c>
      <c r="D3" s="206">
        <f t="shared" si="0"/>
        <v>94.5</v>
      </c>
      <c r="F3" s="111" t="s">
        <v>341</v>
      </c>
      <c r="G3" s="6">
        <f t="shared" si="1"/>
        <v>56</v>
      </c>
      <c r="H3" s="6">
        <f t="shared" ca="1" si="2"/>
        <v>0</v>
      </c>
    </row>
    <row r="4" spans="1:15">
      <c r="A4" s="205">
        <v>44300</v>
      </c>
      <c r="B4" s="206">
        <v>7</v>
      </c>
      <c r="C4" s="206">
        <f t="shared" si="3"/>
        <v>42</v>
      </c>
      <c r="D4" s="206">
        <f t="shared" si="0"/>
        <v>136.5</v>
      </c>
      <c r="F4" s="111" t="s">
        <v>341</v>
      </c>
      <c r="G4" s="6">
        <f t="shared" si="1"/>
        <v>56</v>
      </c>
      <c r="H4" s="6">
        <f t="shared" ca="1" si="2"/>
        <v>0</v>
      </c>
    </row>
    <row r="5" spans="1:15">
      <c r="A5" s="205">
        <v>44301</v>
      </c>
      <c r="B5" s="206">
        <v>7</v>
      </c>
      <c r="C5" s="206">
        <f t="shared" si="3"/>
        <v>42</v>
      </c>
      <c r="D5" s="206">
        <f t="shared" si="0"/>
        <v>178.5</v>
      </c>
      <c r="F5" s="111" t="s">
        <v>341</v>
      </c>
      <c r="G5" s="6">
        <f t="shared" si="1"/>
        <v>56</v>
      </c>
      <c r="H5" s="6">
        <f t="shared" ca="1" si="2"/>
        <v>0</v>
      </c>
    </row>
    <row r="6" spans="1:15">
      <c r="A6" s="205">
        <v>44302</v>
      </c>
      <c r="B6" s="206">
        <v>7</v>
      </c>
      <c r="C6" s="206">
        <f t="shared" si="3"/>
        <v>42</v>
      </c>
      <c r="D6" s="206">
        <f t="shared" si="0"/>
        <v>220.5</v>
      </c>
      <c r="F6" s="111" t="s">
        <v>341</v>
      </c>
      <c r="G6" s="6">
        <f t="shared" si="1"/>
        <v>56</v>
      </c>
      <c r="H6" s="6">
        <f t="shared" ca="1" si="2"/>
        <v>0</v>
      </c>
    </row>
    <row r="7" spans="1:15">
      <c r="A7" s="207">
        <v>44303</v>
      </c>
      <c r="B7" s="208">
        <v>0</v>
      </c>
      <c r="C7" s="208">
        <f t="shared" si="3"/>
        <v>0</v>
      </c>
      <c r="D7" s="208">
        <f t="shared" si="0"/>
        <v>220.5</v>
      </c>
      <c r="G7" s="6">
        <f t="shared" si="1"/>
        <v>0</v>
      </c>
      <c r="H7" s="6">
        <f t="shared" ca="1" si="2"/>
        <v>0</v>
      </c>
    </row>
    <row r="8" spans="1:15">
      <c r="A8" s="207">
        <v>44304</v>
      </c>
      <c r="B8" s="208">
        <v>0</v>
      </c>
      <c r="C8" s="208">
        <f t="shared" si="3"/>
        <v>0</v>
      </c>
      <c r="D8" s="208">
        <f t="shared" si="0"/>
        <v>220.5</v>
      </c>
      <c r="G8" s="6">
        <f t="shared" si="1"/>
        <v>0</v>
      </c>
      <c r="H8" s="6">
        <f t="shared" ca="1" si="2"/>
        <v>0</v>
      </c>
    </row>
    <row r="9" spans="1:15">
      <c r="A9" s="205">
        <v>44305</v>
      </c>
      <c r="B9" s="209">
        <v>8</v>
      </c>
      <c r="C9" s="206">
        <f t="shared" si="3"/>
        <v>48</v>
      </c>
      <c r="D9" s="206">
        <f t="shared" si="0"/>
        <v>268.5</v>
      </c>
      <c r="F9" s="111" t="s">
        <v>56</v>
      </c>
      <c r="G9" s="6">
        <f t="shared" si="1"/>
        <v>64</v>
      </c>
      <c r="H9" s="6">
        <f t="shared" ca="1" si="2"/>
        <v>0</v>
      </c>
    </row>
    <row r="10" spans="1:15">
      <c r="A10" s="205">
        <v>44306</v>
      </c>
      <c r="B10" s="209">
        <v>8</v>
      </c>
      <c r="C10" s="206">
        <f t="shared" si="3"/>
        <v>48</v>
      </c>
      <c r="D10" s="206">
        <f t="shared" si="0"/>
        <v>316.5</v>
      </c>
      <c r="F10" s="111" t="s">
        <v>56</v>
      </c>
      <c r="G10" s="6">
        <f t="shared" si="1"/>
        <v>64</v>
      </c>
      <c r="H10" s="6">
        <f t="shared" ca="1" si="2"/>
        <v>0</v>
      </c>
    </row>
    <row r="11" spans="1:15">
      <c r="A11" s="205">
        <v>44307</v>
      </c>
      <c r="B11" s="209">
        <v>8</v>
      </c>
      <c r="C11" s="206">
        <f t="shared" si="3"/>
        <v>48</v>
      </c>
      <c r="D11" s="206">
        <f t="shared" si="0"/>
        <v>364.5</v>
      </c>
      <c r="F11" s="111" t="s">
        <v>56</v>
      </c>
      <c r="G11" s="6">
        <f t="shared" si="1"/>
        <v>64</v>
      </c>
      <c r="H11" s="6">
        <f t="shared" ca="1" si="2"/>
        <v>0</v>
      </c>
    </row>
    <row r="12" spans="1:15">
      <c r="A12" s="205">
        <v>44308</v>
      </c>
      <c r="B12" s="209">
        <v>8</v>
      </c>
      <c r="C12" s="206">
        <f t="shared" si="3"/>
        <v>48</v>
      </c>
      <c r="D12" s="206">
        <f t="shared" si="0"/>
        <v>412.5</v>
      </c>
      <c r="F12" s="111" t="s">
        <v>56</v>
      </c>
      <c r="G12" s="6">
        <f t="shared" si="1"/>
        <v>64</v>
      </c>
      <c r="H12" s="6">
        <f t="shared" ca="1" si="2"/>
        <v>0</v>
      </c>
      <c r="K12" s="111" t="s">
        <v>2523</v>
      </c>
      <c r="L12" s="111" t="s">
        <v>2524</v>
      </c>
      <c r="M12" s="111" t="s">
        <v>2525</v>
      </c>
      <c r="O12" s="210" t="s">
        <v>2526</v>
      </c>
    </row>
    <row r="13" spans="1:15">
      <c r="A13" s="205">
        <v>44309</v>
      </c>
      <c r="B13" s="209">
        <v>8</v>
      </c>
      <c r="C13" s="206">
        <f t="shared" si="3"/>
        <v>48</v>
      </c>
      <c r="D13" s="206">
        <f t="shared" si="0"/>
        <v>460.5</v>
      </c>
      <c r="F13" s="111" t="s">
        <v>56</v>
      </c>
      <c r="G13" s="6">
        <f t="shared" si="1"/>
        <v>64</v>
      </c>
      <c r="H13" s="6">
        <f t="shared" ca="1" si="2"/>
        <v>0</v>
      </c>
      <c r="K13" s="211">
        <f ca="1">IFERROR(__xludf.DUMMYFUNCTION("IMPORTRANGE(""https://docs.google.com/spreadsheets/d/1lJGKuwezjyIgZtKuZb9BtAdq1nB4mTHaDayUem2gUmU"", ""Description!B13:B19"")"),114)</f>
        <v>114</v>
      </c>
      <c r="L13" s="211">
        <f ca="1">IFERROR(__xludf.DUMMYFUNCTION("IMPORTRANGE(""https://docs.google.com/spreadsheets/d/1PjTmDUoKFltAYcu90V5V6xSvKNn_9KvMUzrOP7DPdAM"", ""Description!B13:B19"")"),649)</f>
        <v>649</v>
      </c>
      <c r="M13" s="211">
        <f>Description!B13</f>
        <v>2322</v>
      </c>
      <c r="O13" s="211">
        <f t="shared" ref="O13:O16" ca="1" si="4">SUM(K13:M13)</f>
        <v>3085</v>
      </c>
    </row>
    <row r="14" spans="1:15">
      <c r="A14" s="207">
        <v>44310</v>
      </c>
      <c r="B14" s="208">
        <v>0</v>
      </c>
      <c r="C14" s="208">
        <f t="shared" si="3"/>
        <v>0</v>
      </c>
      <c r="D14" s="208">
        <f t="shared" si="0"/>
        <v>460.5</v>
      </c>
      <c r="G14" s="6">
        <f t="shared" si="1"/>
        <v>0</v>
      </c>
      <c r="H14" s="6">
        <f t="shared" ca="1" si="2"/>
        <v>0</v>
      </c>
      <c r="K14" s="211">
        <f ca="1">IFERROR(__xludf.DUMMYFUNCTION("""COMPUTED_VALUE"""),114)</f>
        <v>114</v>
      </c>
      <c r="L14" s="211">
        <f ca="1">IFERROR(__xludf.DUMMYFUNCTION("""COMPUTED_VALUE"""),641)</f>
        <v>641</v>
      </c>
      <c r="M14" s="211" t="e">
        <f>Description!B14</f>
        <v>#REF!</v>
      </c>
      <c r="O14" s="211" t="e">
        <f t="shared" ca="1" si="4"/>
        <v>#REF!</v>
      </c>
    </row>
    <row r="15" spans="1:15">
      <c r="A15" s="207">
        <v>44311</v>
      </c>
      <c r="B15" s="208">
        <v>0</v>
      </c>
      <c r="C15" s="208">
        <f t="shared" si="3"/>
        <v>0</v>
      </c>
      <c r="D15" s="208">
        <f t="shared" si="0"/>
        <v>460.5</v>
      </c>
      <c r="G15" s="6">
        <f t="shared" si="1"/>
        <v>0</v>
      </c>
      <c r="H15" s="6">
        <f t="shared" ca="1" si="2"/>
        <v>0</v>
      </c>
      <c r="K15" s="211">
        <f ca="1">IFERROR(__xludf.DUMMYFUNCTION("""COMPUTED_VALUE"""),125.002)</f>
        <v>125.002</v>
      </c>
      <c r="L15" s="211">
        <f ca="1">IFERROR(__xludf.DUMMYFUNCTION("""COMPUTED_VALUE"""),436.583333333333)</f>
        <v>436.58333333333297</v>
      </c>
      <c r="M15" s="211">
        <f>Description!B15</f>
        <v>2246.786666666666</v>
      </c>
      <c r="O15" s="211">
        <f t="shared" ca="1" si="4"/>
        <v>2808.3719999999989</v>
      </c>
    </row>
    <row r="16" spans="1:15">
      <c r="A16" s="205">
        <v>44312</v>
      </c>
      <c r="B16" s="209">
        <v>8</v>
      </c>
      <c r="C16" s="206">
        <f t="shared" si="3"/>
        <v>48</v>
      </c>
      <c r="D16" s="206">
        <f t="shared" si="0"/>
        <v>508.5</v>
      </c>
      <c r="F16" s="111" t="s">
        <v>56</v>
      </c>
      <c r="G16" s="6">
        <f t="shared" si="1"/>
        <v>64</v>
      </c>
      <c r="H16" s="6">
        <f t="shared" ca="1" si="2"/>
        <v>0</v>
      </c>
      <c r="K16" s="211">
        <f ca="1">IFERROR(__xludf.DUMMYFUNCTION("""COMPUTED_VALUE"""),0)</f>
        <v>0</v>
      </c>
      <c r="L16" s="211">
        <f ca="1">IFERROR(__xludf.DUMMYFUNCTION("""COMPUTED_VALUE"""),8)</f>
        <v>8</v>
      </c>
      <c r="M16" s="211" t="e">
        <f>Description!B16</f>
        <v>#REF!</v>
      </c>
      <c r="O16" s="211" t="e">
        <f t="shared" ca="1" si="4"/>
        <v>#REF!</v>
      </c>
    </row>
    <row r="17" spans="1:15">
      <c r="A17" s="205">
        <v>44313</v>
      </c>
      <c r="B17" s="209">
        <v>8</v>
      </c>
      <c r="C17" s="206">
        <f t="shared" si="3"/>
        <v>48</v>
      </c>
      <c r="D17" s="206">
        <f t="shared" si="0"/>
        <v>556.5</v>
      </c>
      <c r="F17" s="111" t="s">
        <v>56</v>
      </c>
      <c r="G17" s="6">
        <f t="shared" si="1"/>
        <v>64</v>
      </c>
      <c r="H17" s="6">
        <f t="shared" ca="1" si="2"/>
        <v>0</v>
      </c>
      <c r="K17" s="6"/>
      <c r="L17" s="6"/>
      <c r="M17" s="211">
        <f>Description!B17</f>
        <v>0</v>
      </c>
      <c r="O17" s="211">
        <f ca="1">SUM(H:H)</f>
        <v>0</v>
      </c>
    </row>
    <row r="18" spans="1:15">
      <c r="A18" s="205">
        <v>44314</v>
      </c>
      <c r="B18" s="209">
        <v>8</v>
      </c>
      <c r="C18" s="206">
        <f t="shared" si="3"/>
        <v>48</v>
      </c>
      <c r="D18" s="206">
        <f t="shared" si="0"/>
        <v>604.5</v>
      </c>
      <c r="F18" s="111" t="s">
        <v>56</v>
      </c>
      <c r="G18" s="6">
        <f t="shared" si="1"/>
        <v>64</v>
      </c>
      <c r="H18" s="6">
        <f t="shared" ca="1" si="2"/>
        <v>0</v>
      </c>
      <c r="K18" s="211">
        <f ca="1">IFERROR(__xludf.DUMMYFUNCTION("""COMPUTED_VALUE"""),100)</f>
        <v>100</v>
      </c>
      <c r="L18" s="211">
        <f ca="1">IFERROR(__xludf.DUMMYFUNCTION("""COMPUTED_VALUE"""),98.7673343605547)</f>
        <v>98.767334360554699</v>
      </c>
      <c r="M18" s="211" t="e">
        <f>Description!B18</f>
        <v>#REF!</v>
      </c>
      <c r="O18" s="211" t="e">
        <f t="shared" ref="O18:O19" ca="1" si="5">O14/O13*100</f>
        <v>#REF!</v>
      </c>
    </row>
    <row r="19" spans="1:15">
      <c r="A19" s="205">
        <v>44315</v>
      </c>
      <c r="B19" s="209">
        <v>8</v>
      </c>
      <c r="C19" s="206">
        <f t="shared" si="3"/>
        <v>48</v>
      </c>
      <c r="D19" s="206">
        <f t="shared" si="0"/>
        <v>652.5</v>
      </c>
      <c r="F19" s="111" t="s">
        <v>56</v>
      </c>
      <c r="G19" s="6">
        <f t="shared" si="1"/>
        <v>64</v>
      </c>
      <c r="H19" s="6">
        <f t="shared" ca="1" si="2"/>
        <v>0</v>
      </c>
      <c r="K19" s="211">
        <f ca="1">IFERROR(__xludf.DUMMYFUNCTION("""COMPUTED_VALUE"""),109.650877192982)</f>
        <v>109.65087719298199</v>
      </c>
      <c r="L19" s="211">
        <f ca="1">IFERROR(__xludf.DUMMYFUNCTION("""COMPUTED_VALUE"""),68.1097243889755)</f>
        <v>68.109724388975494</v>
      </c>
      <c r="M19" s="211" t="e">
        <f>Description!B19</f>
        <v>#REF!</v>
      </c>
      <c r="O19" s="211" t="e">
        <f t="shared" ca="1" si="5"/>
        <v>#REF!</v>
      </c>
    </row>
    <row r="20" spans="1:15">
      <c r="A20" s="205">
        <v>44316</v>
      </c>
      <c r="B20" s="209">
        <v>8</v>
      </c>
      <c r="C20" s="206">
        <f t="shared" si="3"/>
        <v>48</v>
      </c>
      <c r="D20" s="206">
        <f t="shared" si="0"/>
        <v>700.5</v>
      </c>
      <c r="F20" s="111" t="s">
        <v>56</v>
      </c>
      <c r="G20" s="6">
        <f t="shared" si="1"/>
        <v>64</v>
      </c>
      <c r="H20" s="6">
        <f t="shared" ca="1" si="2"/>
        <v>0</v>
      </c>
      <c r="O20" s="211"/>
    </row>
    <row r="21" spans="1:15">
      <c r="A21" s="207">
        <v>44317</v>
      </c>
      <c r="B21" s="208">
        <v>0</v>
      </c>
      <c r="C21" s="208">
        <f t="shared" si="3"/>
        <v>0</v>
      </c>
      <c r="D21" s="208">
        <f t="shared" si="0"/>
        <v>700.5</v>
      </c>
      <c r="G21" s="6">
        <f t="shared" si="1"/>
        <v>0</v>
      </c>
      <c r="H21" s="6">
        <f t="shared" ca="1" si="2"/>
        <v>0</v>
      </c>
      <c r="O21" s="211"/>
    </row>
    <row r="22" spans="1:15">
      <c r="A22" s="207">
        <v>44318</v>
      </c>
      <c r="B22" s="208">
        <v>0</v>
      </c>
      <c r="C22" s="208">
        <f t="shared" si="3"/>
        <v>0</v>
      </c>
      <c r="D22" s="208">
        <f t="shared" si="0"/>
        <v>700.5</v>
      </c>
      <c r="G22" s="6">
        <f t="shared" si="1"/>
        <v>0</v>
      </c>
      <c r="H22" s="6">
        <f t="shared" ca="1" si="2"/>
        <v>0</v>
      </c>
    </row>
    <row r="23" spans="1:15">
      <c r="A23" s="207">
        <v>44319</v>
      </c>
      <c r="B23" s="212">
        <v>1</v>
      </c>
      <c r="C23" s="208">
        <f t="shared" si="3"/>
        <v>6</v>
      </c>
      <c r="D23" s="208">
        <f t="shared" si="0"/>
        <v>706.5</v>
      </c>
      <c r="F23" s="111" t="s">
        <v>373</v>
      </c>
      <c r="G23" s="6">
        <f t="shared" si="1"/>
        <v>8</v>
      </c>
      <c r="H23" s="6">
        <f t="shared" ca="1" si="2"/>
        <v>0</v>
      </c>
    </row>
    <row r="24" spans="1:15">
      <c r="A24" s="205">
        <v>44320</v>
      </c>
      <c r="B24" s="209">
        <v>6</v>
      </c>
      <c r="C24" s="206">
        <f t="shared" si="3"/>
        <v>36</v>
      </c>
      <c r="D24" s="206">
        <f t="shared" si="0"/>
        <v>742.5</v>
      </c>
      <c r="F24" s="111" t="s">
        <v>373</v>
      </c>
      <c r="G24" s="6">
        <f t="shared" si="1"/>
        <v>48</v>
      </c>
      <c r="H24" s="6">
        <f t="shared" ca="1" si="2"/>
        <v>0</v>
      </c>
    </row>
    <row r="25" spans="1:15">
      <c r="A25" s="205">
        <v>44321</v>
      </c>
      <c r="B25" s="209">
        <v>6</v>
      </c>
      <c r="C25" s="206">
        <f t="shared" si="3"/>
        <v>36</v>
      </c>
      <c r="D25" s="206">
        <f t="shared" si="0"/>
        <v>778.5</v>
      </c>
      <c r="F25" s="111" t="s">
        <v>373</v>
      </c>
      <c r="G25" s="6">
        <f t="shared" si="1"/>
        <v>48</v>
      </c>
      <c r="H25" s="6">
        <f t="shared" ca="1" si="2"/>
        <v>0</v>
      </c>
    </row>
    <row r="26" spans="1:15">
      <c r="A26" s="205">
        <v>44322</v>
      </c>
      <c r="B26" s="209">
        <v>6</v>
      </c>
      <c r="C26" s="206">
        <f t="shared" si="3"/>
        <v>36</v>
      </c>
      <c r="D26" s="206">
        <f t="shared" si="0"/>
        <v>814.5</v>
      </c>
      <c r="F26" s="111" t="s">
        <v>373</v>
      </c>
      <c r="G26" s="6">
        <f t="shared" si="1"/>
        <v>48</v>
      </c>
      <c r="H26" s="6">
        <f t="shared" ca="1" si="2"/>
        <v>0</v>
      </c>
    </row>
    <row r="27" spans="1:15">
      <c r="A27" s="205">
        <v>44323</v>
      </c>
      <c r="B27" s="209">
        <v>6</v>
      </c>
      <c r="C27" s="206">
        <f t="shared" si="3"/>
        <v>36</v>
      </c>
      <c r="D27" s="206">
        <f t="shared" si="0"/>
        <v>850.5</v>
      </c>
      <c r="F27" s="111" t="s">
        <v>373</v>
      </c>
      <c r="G27" s="6">
        <f t="shared" si="1"/>
        <v>48</v>
      </c>
      <c r="H27" s="6">
        <f t="shared" ca="1" si="2"/>
        <v>0</v>
      </c>
    </row>
    <row r="28" spans="1:15">
      <c r="A28" s="207">
        <v>44324</v>
      </c>
      <c r="B28" s="208">
        <v>0</v>
      </c>
      <c r="C28" s="208">
        <f t="shared" si="3"/>
        <v>0</v>
      </c>
      <c r="D28" s="208">
        <f t="shared" si="0"/>
        <v>850.5</v>
      </c>
      <c r="G28" s="6">
        <f t="shared" si="1"/>
        <v>0</v>
      </c>
      <c r="H28" s="6">
        <f t="shared" ca="1" si="2"/>
        <v>0</v>
      </c>
    </row>
    <row r="29" spans="1:15">
      <c r="A29" s="207">
        <v>44325</v>
      </c>
      <c r="B29" s="208">
        <v>0</v>
      </c>
      <c r="C29" s="208">
        <f t="shared" si="3"/>
        <v>0</v>
      </c>
      <c r="D29" s="208">
        <f t="shared" si="0"/>
        <v>850.5</v>
      </c>
      <c r="G29" s="6">
        <f t="shared" si="1"/>
        <v>0</v>
      </c>
      <c r="H29" s="6">
        <f t="shared" ca="1" si="2"/>
        <v>0</v>
      </c>
    </row>
    <row r="30" spans="1:15">
      <c r="A30" s="205">
        <v>44326</v>
      </c>
      <c r="B30" s="209">
        <v>6</v>
      </c>
      <c r="C30" s="206">
        <f t="shared" si="3"/>
        <v>36</v>
      </c>
      <c r="D30" s="206">
        <f t="shared" si="0"/>
        <v>886.5</v>
      </c>
      <c r="F30" s="111" t="s">
        <v>373</v>
      </c>
      <c r="G30" s="6">
        <f t="shared" si="1"/>
        <v>48</v>
      </c>
      <c r="H30" s="6">
        <f t="shared" ca="1" si="2"/>
        <v>0</v>
      </c>
    </row>
    <row r="31" spans="1:15">
      <c r="A31" s="205">
        <v>44327</v>
      </c>
      <c r="B31" s="209">
        <v>6</v>
      </c>
      <c r="C31" s="206">
        <f t="shared" si="3"/>
        <v>36</v>
      </c>
      <c r="D31" s="206">
        <f t="shared" si="0"/>
        <v>922.5</v>
      </c>
      <c r="F31" s="111" t="s">
        <v>373</v>
      </c>
      <c r="G31" s="6">
        <f t="shared" si="1"/>
        <v>48</v>
      </c>
      <c r="H31" s="6">
        <f t="shared" ca="1" si="2"/>
        <v>0</v>
      </c>
    </row>
    <row r="32" spans="1:15">
      <c r="A32" s="205">
        <v>44328</v>
      </c>
      <c r="B32" s="209">
        <v>6</v>
      </c>
      <c r="C32" s="206">
        <f t="shared" si="3"/>
        <v>36</v>
      </c>
      <c r="D32" s="206">
        <f t="shared" si="0"/>
        <v>958.5</v>
      </c>
      <c r="F32" s="111" t="s">
        <v>373</v>
      </c>
      <c r="G32" s="6">
        <f t="shared" si="1"/>
        <v>48</v>
      </c>
      <c r="H32" s="6">
        <f t="shared" ca="1" si="2"/>
        <v>0</v>
      </c>
    </row>
    <row r="33" spans="1:8">
      <c r="A33" s="205">
        <v>44329</v>
      </c>
      <c r="B33" s="209">
        <v>6</v>
      </c>
      <c r="C33" s="206">
        <f t="shared" si="3"/>
        <v>36</v>
      </c>
      <c r="D33" s="206">
        <f t="shared" si="0"/>
        <v>994.5</v>
      </c>
      <c r="F33" s="111" t="s">
        <v>373</v>
      </c>
      <c r="G33" s="6">
        <f t="shared" si="1"/>
        <v>48</v>
      </c>
      <c r="H33" s="6">
        <f t="shared" ca="1" si="2"/>
        <v>0</v>
      </c>
    </row>
    <row r="34" spans="1:8">
      <c r="A34" s="205">
        <v>44330</v>
      </c>
      <c r="B34" s="209">
        <v>6</v>
      </c>
      <c r="C34" s="206">
        <f t="shared" si="3"/>
        <v>36</v>
      </c>
      <c r="D34" s="206">
        <f t="shared" si="0"/>
        <v>1030.5</v>
      </c>
      <c r="F34" s="111" t="s">
        <v>373</v>
      </c>
      <c r="G34" s="6">
        <f t="shared" si="1"/>
        <v>48</v>
      </c>
      <c r="H34" s="6">
        <f t="shared" ca="1" si="2"/>
        <v>0</v>
      </c>
    </row>
    <row r="35" spans="1:8">
      <c r="A35" s="207">
        <v>44331</v>
      </c>
      <c r="B35" s="208">
        <v>0</v>
      </c>
      <c r="C35" s="208">
        <f t="shared" si="3"/>
        <v>0</v>
      </c>
      <c r="D35" s="208">
        <f t="shared" si="0"/>
        <v>1030.5</v>
      </c>
      <c r="G35" s="6">
        <f t="shared" si="1"/>
        <v>0</v>
      </c>
      <c r="H35" s="6">
        <f t="shared" ca="1" si="2"/>
        <v>0</v>
      </c>
    </row>
    <row r="36" spans="1:8">
      <c r="A36" s="207">
        <v>44332</v>
      </c>
      <c r="B36" s="208">
        <v>0</v>
      </c>
      <c r="C36" s="208">
        <f t="shared" si="3"/>
        <v>0</v>
      </c>
      <c r="D36" s="208">
        <f t="shared" si="0"/>
        <v>1030.5</v>
      </c>
      <c r="G36" s="6">
        <f t="shared" si="1"/>
        <v>0</v>
      </c>
      <c r="H36" s="6">
        <f t="shared" ca="1" si="2"/>
        <v>0</v>
      </c>
    </row>
    <row r="37" spans="1:8">
      <c r="A37" s="205">
        <v>44333</v>
      </c>
      <c r="B37" s="209">
        <v>4</v>
      </c>
      <c r="C37" s="206">
        <f t="shared" si="3"/>
        <v>24</v>
      </c>
      <c r="D37" s="206">
        <f t="shared" si="0"/>
        <v>1054.5</v>
      </c>
      <c r="F37" s="111" t="s">
        <v>49</v>
      </c>
      <c r="G37" s="6">
        <f t="shared" si="1"/>
        <v>32</v>
      </c>
      <c r="H37" s="6">
        <f t="shared" ca="1" si="2"/>
        <v>0</v>
      </c>
    </row>
    <row r="38" spans="1:8">
      <c r="A38" s="205">
        <v>44334</v>
      </c>
      <c r="B38" s="209">
        <v>4</v>
      </c>
      <c r="C38" s="206">
        <f t="shared" si="3"/>
        <v>24</v>
      </c>
      <c r="D38" s="206">
        <f t="shared" si="0"/>
        <v>1078.5</v>
      </c>
      <c r="F38" s="111" t="s">
        <v>49</v>
      </c>
      <c r="G38" s="6">
        <f t="shared" si="1"/>
        <v>32</v>
      </c>
      <c r="H38" s="6">
        <f t="shared" ca="1" si="2"/>
        <v>0</v>
      </c>
    </row>
    <row r="39" spans="1:8">
      <c r="A39" s="205">
        <v>44335</v>
      </c>
      <c r="B39" s="209">
        <v>4</v>
      </c>
      <c r="C39" s="206">
        <f t="shared" si="3"/>
        <v>24</v>
      </c>
      <c r="D39" s="206">
        <f t="shared" si="0"/>
        <v>1102.5</v>
      </c>
      <c r="F39" s="111" t="s">
        <v>49</v>
      </c>
      <c r="G39" s="6">
        <f t="shared" si="1"/>
        <v>32</v>
      </c>
      <c r="H39" s="6">
        <f t="shared" ca="1" si="2"/>
        <v>0</v>
      </c>
    </row>
    <row r="40" spans="1:8">
      <c r="A40" s="205">
        <v>44336</v>
      </c>
      <c r="B40" s="209">
        <v>4</v>
      </c>
      <c r="C40" s="206">
        <f t="shared" si="3"/>
        <v>24</v>
      </c>
      <c r="D40" s="206">
        <f t="shared" si="0"/>
        <v>1126.5</v>
      </c>
      <c r="F40" s="111" t="s">
        <v>49</v>
      </c>
      <c r="G40" s="6">
        <f t="shared" si="1"/>
        <v>32</v>
      </c>
      <c r="H40" s="6">
        <f t="shared" ca="1" si="2"/>
        <v>0</v>
      </c>
    </row>
    <row r="41" spans="1:8">
      <c r="A41" s="205">
        <v>44337</v>
      </c>
      <c r="B41" s="209">
        <v>4</v>
      </c>
      <c r="C41" s="206">
        <f t="shared" si="3"/>
        <v>24</v>
      </c>
      <c r="D41" s="206">
        <f t="shared" si="0"/>
        <v>1150.5</v>
      </c>
      <c r="F41" s="111" t="s">
        <v>49</v>
      </c>
      <c r="G41" s="6">
        <f t="shared" si="1"/>
        <v>32</v>
      </c>
      <c r="H41" s="6">
        <f t="shared" ca="1" si="2"/>
        <v>0</v>
      </c>
    </row>
    <row r="42" spans="1:8">
      <c r="A42" s="207">
        <v>44338</v>
      </c>
      <c r="B42" s="208">
        <v>0</v>
      </c>
      <c r="C42" s="208">
        <f t="shared" si="3"/>
        <v>0</v>
      </c>
      <c r="D42" s="208">
        <f t="shared" si="0"/>
        <v>1150.5</v>
      </c>
      <c r="G42" s="6">
        <f t="shared" si="1"/>
        <v>0</v>
      </c>
      <c r="H42" s="6">
        <f t="shared" ca="1" si="2"/>
        <v>0</v>
      </c>
    </row>
    <row r="43" spans="1:8">
      <c r="A43" s="207">
        <v>44339</v>
      </c>
      <c r="B43" s="208">
        <v>0</v>
      </c>
      <c r="C43" s="208">
        <f t="shared" si="3"/>
        <v>0</v>
      </c>
      <c r="D43" s="208">
        <f t="shared" si="0"/>
        <v>1150.5</v>
      </c>
      <c r="G43" s="6">
        <f t="shared" si="1"/>
        <v>0</v>
      </c>
      <c r="H43" s="6">
        <f t="shared" ca="1" si="2"/>
        <v>0</v>
      </c>
    </row>
    <row r="44" spans="1:8">
      <c r="A44" s="205">
        <v>44340</v>
      </c>
      <c r="B44" s="209">
        <v>5</v>
      </c>
      <c r="C44" s="206">
        <f t="shared" si="3"/>
        <v>30</v>
      </c>
      <c r="D44" s="206">
        <f t="shared" si="0"/>
        <v>1180.5</v>
      </c>
      <c r="F44" s="111" t="s">
        <v>49</v>
      </c>
      <c r="G44" s="6">
        <f t="shared" si="1"/>
        <v>40</v>
      </c>
      <c r="H44" s="6">
        <f t="shared" ca="1" si="2"/>
        <v>0</v>
      </c>
    </row>
    <row r="45" spans="1:8">
      <c r="A45" s="205">
        <v>44341</v>
      </c>
      <c r="B45" s="209">
        <v>5</v>
      </c>
      <c r="C45" s="206">
        <f t="shared" si="3"/>
        <v>30</v>
      </c>
      <c r="D45" s="206">
        <f t="shared" si="0"/>
        <v>1210.5</v>
      </c>
      <c r="F45" s="111" t="s">
        <v>49</v>
      </c>
      <c r="G45" s="6">
        <f t="shared" si="1"/>
        <v>40</v>
      </c>
      <c r="H45" s="6">
        <f t="shared" ca="1" si="2"/>
        <v>0</v>
      </c>
    </row>
    <row r="46" spans="1:8">
      <c r="A46" s="205">
        <v>44342</v>
      </c>
      <c r="B46" s="209">
        <v>5</v>
      </c>
      <c r="C46" s="206">
        <f t="shared" si="3"/>
        <v>30</v>
      </c>
      <c r="D46" s="206">
        <f t="shared" si="0"/>
        <v>1240.5</v>
      </c>
      <c r="F46" s="111" t="s">
        <v>49</v>
      </c>
      <c r="G46" s="6">
        <f t="shared" si="1"/>
        <v>40</v>
      </c>
      <c r="H46" s="6">
        <f t="shared" ca="1" si="2"/>
        <v>0</v>
      </c>
    </row>
    <row r="47" spans="1:8">
      <c r="A47" s="205">
        <v>44343</v>
      </c>
      <c r="B47" s="209">
        <v>5</v>
      </c>
      <c r="C47" s="206">
        <f t="shared" si="3"/>
        <v>30</v>
      </c>
      <c r="D47" s="206">
        <f t="shared" si="0"/>
        <v>1270.5</v>
      </c>
      <c r="F47" s="111" t="s">
        <v>49</v>
      </c>
      <c r="G47" s="6">
        <f t="shared" si="1"/>
        <v>40</v>
      </c>
      <c r="H47" s="6">
        <f t="shared" ca="1" si="2"/>
        <v>0</v>
      </c>
    </row>
    <row r="48" spans="1:8">
      <c r="A48" s="205">
        <v>44344</v>
      </c>
      <c r="B48" s="209">
        <v>5</v>
      </c>
      <c r="C48" s="206">
        <f t="shared" si="3"/>
        <v>30</v>
      </c>
      <c r="D48" s="206">
        <f t="shared" si="0"/>
        <v>1300.5</v>
      </c>
      <c r="F48" s="111" t="s">
        <v>49</v>
      </c>
      <c r="G48" s="6">
        <f t="shared" si="1"/>
        <v>40</v>
      </c>
      <c r="H48" s="6">
        <f t="shared" ca="1" si="2"/>
        <v>0</v>
      </c>
    </row>
    <row r="49" spans="1:4">
      <c r="A49" s="205">
        <v>44345</v>
      </c>
      <c r="B49" s="208">
        <v>0</v>
      </c>
      <c r="C49" s="206">
        <f t="shared" si="3"/>
        <v>0</v>
      </c>
      <c r="D49" s="206">
        <f t="shared" si="0"/>
        <v>1300.5</v>
      </c>
    </row>
    <row r="50" spans="1:4">
      <c r="A50" s="205">
        <v>44346</v>
      </c>
      <c r="B50" s="208">
        <v>0</v>
      </c>
      <c r="C50" s="206">
        <f t="shared" si="3"/>
        <v>0</v>
      </c>
      <c r="D50" s="206">
        <f t="shared" si="0"/>
        <v>1300.5</v>
      </c>
    </row>
    <row r="51" spans="1:4">
      <c r="A51" s="205">
        <v>44347</v>
      </c>
      <c r="B51" s="209">
        <v>6</v>
      </c>
      <c r="C51" s="206">
        <f t="shared" si="3"/>
        <v>36</v>
      </c>
      <c r="D51" s="206">
        <f t="shared" si="0"/>
        <v>1336.5</v>
      </c>
    </row>
    <row r="52" spans="1:4">
      <c r="A52" s="205">
        <v>44348</v>
      </c>
      <c r="B52" s="209">
        <v>6</v>
      </c>
      <c r="C52" s="206">
        <f t="shared" si="3"/>
        <v>36</v>
      </c>
      <c r="D52" s="206">
        <f t="shared" si="0"/>
        <v>1372.5</v>
      </c>
    </row>
    <row r="53" spans="1:4">
      <c r="A53" s="205">
        <v>44349</v>
      </c>
      <c r="B53" s="209">
        <v>6</v>
      </c>
      <c r="C53" s="206">
        <f t="shared" si="3"/>
        <v>36</v>
      </c>
      <c r="D53" s="206">
        <f t="shared" si="0"/>
        <v>1408.5</v>
      </c>
    </row>
    <row r="54" spans="1:4">
      <c r="A54" s="205">
        <v>44350</v>
      </c>
      <c r="B54" s="209">
        <v>6</v>
      </c>
      <c r="C54" s="206">
        <f t="shared" si="3"/>
        <v>36</v>
      </c>
      <c r="D54" s="206">
        <f t="shared" si="0"/>
        <v>1444.5</v>
      </c>
    </row>
    <row r="55" spans="1:4">
      <c r="A55" s="205">
        <v>44351</v>
      </c>
      <c r="B55" s="209">
        <v>6</v>
      </c>
      <c r="C55" s="206">
        <f t="shared" si="3"/>
        <v>36</v>
      </c>
      <c r="D55" s="206">
        <f t="shared" si="0"/>
        <v>1480.5</v>
      </c>
    </row>
    <row r="56" spans="1:4">
      <c r="A56" s="205">
        <v>44352</v>
      </c>
      <c r="B56" s="208">
        <v>0</v>
      </c>
      <c r="C56" s="206">
        <f t="shared" si="3"/>
        <v>0</v>
      </c>
      <c r="D56" s="206">
        <f t="shared" si="0"/>
        <v>1480.5</v>
      </c>
    </row>
    <row r="57" spans="1:4">
      <c r="A57" s="205">
        <v>44353</v>
      </c>
      <c r="B57" s="208">
        <v>0</v>
      </c>
      <c r="C57" s="206">
        <f t="shared" si="3"/>
        <v>0</v>
      </c>
      <c r="D57" s="206">
        <f t="shared" si="0"/>
        <v>1480.5</v>
      </c>
    </row>
    <row r="58" spans="1:4">
      <c r="A58" s="205">
        <v>44354</v>
      </c>
      <c r="B58" s="209">
        <v>6</v>
      </c>
      <c r="C58" s="206">
        <f t="shared" si="3"/>
        <v>36</v>
      </c>
      <c r="D58" s="206">
        <f t="shared" si="0"/>
        <v>1516.5</v>
      </c>
    </row>
    <row r="59" spans="1:4">
      <c r="A59" s="205">
        <v>44355</v>
      </c>
      <c r="B59" s="209">
        <v>6</v>
      </c>
      <c r="C59" s="206">
        <f t="shared" si="3"/>
        <v>36</v>
      </c>
      <c r="D59" s="206">
        <f t="shared" si="0"/>
        <v>1552.5</v>
      </c>
    </row>
    <row r="60" spans="1:4">
      <c r="A60" s="205">
        <v>44356</v>
      </c>
      <c r="B60" s="209">
        <v>6</v>
      </c>
      <c r="C60" s="206">
        <f t="shared" si="3"/>
        <v>36</v>
      </c>
      <c r="D60" s="206">
        <f t="shared" si="0"/>
        <v>1588.5</v>
      </c>
    </row>
    <row r="61" spans="1:4">
      <c r="A61" s="205">
        <v>44357</v>
      </c>
      <c r="B61" s="209">
        <v>6</v>
      </c>
      <c r="C61" s="206">
        <f t="shared" si="3"/>
        <v>36</v>
      </c>
      <c r="D61" s="206">
        <f t="shared" si="0"/>
        <v>1624.5</v>
      </c>
    </row>
    <row r="62" spans="1:4">
      <c r="A62" s="205">
        <v>44358</v>
      </c>
      <c r="B62" s="209">
        <v>6</v>
      </c>
      <c r="C62" s="206">
        <f t="shared" si="3"/>
        <v>36</v>
      </c>
      <c r="D62" s="206">
        <f t="shared" si="0"/>
        <v>1660.5</v>
      </c>
    </row>
    <row r="63" spans="1:4">
      <c r="A63" s="205">
        <v>44359</v>
      </c>
      <c r="B63" s="208">
        <v>0</v>
      </c>
      <c r="C63" s="206">
        <f t="shared" si="3"/>
        <v>0</v>
      </c>
      <c r="D63" s="206">
        <f t="shared" si="0"/>
        <v>1660.5</v>
      </c>
    </row>
    <row r="64" spans="1:4">
      <c r="A64" s="205">
        <v>44360</v>
      </c>
      <c r="B64" s="208">
        <v>0</v>
      </c>
      <c r="C64" s="206">
        <f t="shared" si="3"/>
        <v>0</v>
      </c>
      <c r="D64" s="206">
        <f t="shared" si="0"/>
        <v>1660.5</v>
      </c>
    </row>
    <row r="65" spans="1:4">
      <c r="A65" s="205">
        <v>44361</v>
      </c>
      <c r="B65" s="209">
        <v>6</v>
      </c>
      <c r="C65" s="206">
        <f t="shared" si="3"/>
        <v>36</v>
      </c>
      <c r="D65" s="206">
        <f t="shared" si="0"/>
        <v>1696.5</v>
      </c>
    </row>
    <row r="66" spans="1:4">
      <c r="A66" s="205">
        <v>44362</v>
      </c>
      <c r="B66" s="209">
        <v>6</v>
      </c>
      <c r="C66" s="206">
        <f t="shared" si="3"/>
        <v>36</v>
      </c>
      <c r="D66" s="206">
        <f t="shared" si="0"/>
        <v>1732.5</v>
      </c>
    </row>
    <row r="67" spans="1:4">
      <c r="A67" s="205">
        <v>44363</v>
      </c>
      <c r="B67" s="209">
        <v>6</v>
      </c>
      <c r="C67" s="206">
        <f t="shared" si="3"/>
        <v>36</v>
      </c>
      <c r="D67" s="206">
        <f t="shared" si="0"/>
        <v>1768.5</v>
      </c>
    </row>
    <row r="68" spans="1:4">
      <c r="A68" s="205">
        <v>44364</v>
      </c>
      <c r="B68" s="209">
        <v>6</v>
      </c>
      <c r="C68" s="206">
        <f t="shared" si="3"/>
        <v>36</v>
      </c>
      <c r="D68" s="206">
        <f t="shared" si="0"/>
        <v>1804.5</v>
      </c>
    </row>
    <row r="69" spans="1:4">
      <c r="A69" s="205">
        <v>44365</v>
      </c>
      <c r="B69" s="209">
        <v>6</v>
      </c>
      <c r="C69" s="206">
        <f t="shared" si="3"/>
        <v>36</v>
      </c>
      <c r="D69" s="206">
        <f t="shared" si="0"/>
        <v>1840.5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3:P27"/>
  <sheetViews>
    <sheetView workbookViewId="0"/>
  </sheetViews>
  <sheetFormatPr defaultColWidth="14.42578125" defaultRowHeight="15" customHeight="1"/>
  <cols>
    <col min="10" max="10" width="24" customWidth="1"/>
    <col min="11" max="16" width="9.28515625" customWidth="1"/>
  </cols>
  <sheetData>
    <row r="3" spans="3:11">
      <c r="C3" s="244" t="s">
        <v>2527</v>
      </c>
      <c r="D3" s="239"/>
      <c r="E3" s="240"/>
      <c r="F3" s="244" t="s">
        <v>2528</v>
      </c>
      <c r="G3" s="239"/>
      <c r="H3" s="240"/>
      <c r="I3" s="244" t="s">
        <v>2529</v>
      </c>
      <c r="J3" s="239"/>
      <c r="K3" s="240"/>
    </row>
    <row r="4" spans="3:11">
      <c r="C4" s="213" t="s">
        <v>56</v>
      </c>
      <c r="D4" s="213" t="s">
        <v>373</v>
      </c>
      <c r="E4" s="213" t="s">
        <v>49</v>
      </c>
      <c r="F4" s="213" t="s">
        <v>56</v>
      </c>
      <c r="G4" s="213" t="s">
        <v>373</v>
      </c>
      <c r="H4" s="213" t="s">
        <v>49</v>
      </c>
      <c r="I4" s="213" t="s">
        <v>56</v>
      </c>
      <c r="J4" s="213" t="s">
        <v>373</v>
      </c>
      <c r="K4" s="213" t="s">
        <v>49</v>
      </c>
    </row>
    <row r="5" spans="3:11">
      <c r="C5" s="214" t="s">
        <v>2530</v>
      </c>
      <c r="D5" s="214" t="s">
        <v>2531</v>
      </c>
      <c r="E5" s="214" t="s">
        <v>2532</v>
      </c>
      <c r="F5" s="214" t="s">
        <v>2533</v>
      </c>
      <c r="G5" s="214" t="s">
        <v>2534</v>
      </c>
      <c r="H5" s="214" t="s">
        <v>2535</v>
      </c>
      <c r="I5" s="214" t="s">
        <v>2536</v>
      </c>
      <c r="J5" s="214" t="s">
        <v>2537</v>
      </c>
      <c r="K5" s="214" t="s">
        <v>2538</v>
      </c>
    </row>
    <row r="6" spans="3:11">
      <c r="C6" s="215">
        <v>44344</v>
      </c>
      <c r="D6" s="215">
        <v>44355</v>
      </c>
      <c r="E6" s="215">
        <v>44355</v>
      </c>
      <c r="F6" s="215">
        <v>44386</v>
      </c>
      <c r="G6" s="215">
        <v>44410</v>
      </c>
      <c r="H6" s="215">
        <v>44410</v>
      </c>
      <c r="I6" s="215">
        <v>44362</v>
      </c>
      <c r="J6" s="215">
        <v>44362</v>
      </c>
      <c r="K6" s="215">
        <v>44362</v>
      </c>
    </row>
    <row r="7" spans="3:11">
      <c r="C7" s="214" t="s">
        <v>2539</v>
      </c>
      <c r="D7" s="214" t="s">
        <v>2540</v>
      </c>
      <c r="E7" s="214" t="s">
        <v>2541</v>
      </c>
      <c r="F7" s="214" t="s">
        <v>2542</v>
      </c>
      <c r="G7" s="214" t="s">
        <v>2542</v>
      </c>
      <c r="H7" s="214" t="s">
        <v>2543</v>
      </c>
      <c r="I7" s="214" t="s">
        <v>2544</v>
      </c>
      <c r="J7" s="214" t="s">
        <v>2544</v>
      </c>
      <c r="K7" s="214" t="s">
        <v>2544</v>
      </c>
    </row>
    <row r="8" spans="3:11">
      <c r="C8" s="214" t="s">
        <v>2545</v>
      </c>
      <c r="D8" s="214" t="s">
        <v>2546</v>
      </c>
      <c r="E8" s="214" t="s">
        <v>2547</v>
      </c>
      <c r="F8" s="214" t="s">
        <v>2548</v>
      </c>
      <c r="G8" s="214" t="s">
        <v>2549</v>
      </c>
      <c r="H8" s="214" t="s">
        <v>2550</v>
      </c>
      <c r="I8" s="214" t="s">
        <v>2551</v>
      </c>
      <c r="J8" s="214" t="s">
        <v>2552</v>
      </c>
      <c r="K8" s="214" t="s">
        <v>2553</v>
      </c>
    </row>
    <row r="10" spans="3:11">
      <c r="D10" s="111" t="s">
        <v>2554</v>
      </c>
      <c r="E10" s="111" t="s">
        <v>2528</v>
      </c>
      <c r="F10" s="111" t="s">
        <v>2555</v>
      </c>
    </row>
    <row r="11" spans="3:11">
      <c r="C11" s="213" t="s">
        <v>56</v>
      </c>
      <c r="D11" s="216">
        <v>73</v>
      </c>
      <c r="E11" s="217">
        <v>21</v>
      </c>
      <c r="F11" s="217">
        <v>62</v>
      </c>
    </row>
    <row r="12" spans="3:11">
      <c r="C12" s="213" t="s">
        <v>373</v>
      </c>
      <c r="D12" s="216">
        <v>85</v>
      </c>
      <c r="E12" s="217">
        <v>26</v>
      </c>
      <c r="F12" s="217">
        <v>71</v>
      </c>
    </row>
    <row r="13" spans="3:11">
      <c r="C13" s="213" t="s">
        <v>49</v>
      </c>
      <c r="D13" s="216">
        <v>90</v>
      </c>
      <c r="E13" s="217">
        <v>51</v>
      </c>
      <c r="F13" s="217">
        <v>91</v>
      </c>
    </row>
    <row r="21" spans="10:16">
      <c r="J21" s="218" t="s">
        <v>2556</v>
      </c>
      <c r="K21" s="245" t="s">
        <v>2557</v>
      </c>
      <c r="L21" s="239"/>
      <c r="M21" s="240"/>
      <c r="N21" s="246" t="s">
        <v>2558</v>
      </c>
      <c r="O21" s="239"/>
      <c r="P21" s="240"/>
    </row>
    <row r="22" spans="10:16">
      <c r="J22" s="219" t="s">
        <v>2559</v>
      </c>
      <c r="K22" s="241">
        <v>15</v>
      </c>
      <c r="L22" s="239"/>
      <c r="M22" s="240"/>
      <c r="N22" s="241">
        <v>15</v>
      </c>
      <c r="O22" s="239"/>
      <c r="P22" s="240"/>
    </row>
    <row r="23" spans="10:16">
      <c r="J23" s="219" t="s">
        <v>2560</v>
      </c>
      <c r="K23" s="241">
        <v>11</v>
      </c>
      <c r="L23" s="239"/>
      <c r="M23" s="240"/>
      <c r="N23" s="241">
        <v>11</v>
      </c>
      <c r="O23" s="239"/>
      <c r="P23" s="240"/>
    </row>
    <row r="24" spans="10:16">
      <c r="J24" s="219" t="s">
        <v>2561</v>
      </c>
      <c r="K24" s="241">
        <v>52</v>
      </c>
      <c r="L24" s="239"/>
      <c r="M24" s="240"/>
      <c r="N24" s="241">
        <v>52</v>
      </c>
      <c r="O24" s="239"/>
      <c r="P24" s="240"/>
    </row>
    <row r="25" spans="10:16">
      <c r="J25" s="242" t="s">
        <v>2562</v>
      </c>
      <c r="K25" s="241" t="s">
        <v>2563</v>
      </c>
      <c r="L25" s="239"/>
      <c r="M25" s="240"/>
      <c r="N25" s="241" t="s">
        <v>2563</v>
      </c>
      <c r="O25" s="239"/>
      <c r="P25" s="240"/>
    </row>
    <row r="26" spans="10:16">
      <c r="J26" s="243"/>
      <c r="K26" s="220" t="s">
        <v>2554</v>
      </c>
      <c r="L26" s="220" t="s">
        <v>2528</v>
      </c>
      <c r="M26" s="220" t="s">
        <v>2555</v>
      </c>
      <c r="N26" s="220" t="s">
        <v>2554</v>
      </c>
      <c r="O26" s="220" t="s">
        <v>2528</v>
      </c>
      <c r="P26" s="220" t="s">
        <v>2555</v>
      </c>
    </row>
    <row r="27" spans="10:16">
      <c r="J27" s="233"/>
      <c r="K27" s="220" t="s">
        <v>2564</v>
      </c>
      <c r="L27" s="220" t="s">
        <v>2565</v>
      </c>
      <c r="M27" s="220" t="s">
        <v>2566</v>
      </c>
      <c r="N27" s="220" t="s">
        <v>2564</v>
      </c>
      <c r="O27" s="220" t="s">
        <v>2565</v>
      </c>
      <c r="P27" s="220" t="s">
        <v>2566</v>
      </c>
    </row>
  </sheetData>
  <mergeCells count="14">
    <mergeCell ref="K22:M22"/>
    <mergeCell ref="N22:P22"/>
    <mergeCell ref="C3:E3"/>
    <mergeCell ref="F3:H3"/>
    <mergeCell ref="I3:K3"/>
    <mergeCell ref="K21:M21"/>
    <mergeCell ref="N21:P21"/>
    <mergeCell ref="K23:M23"/>
    <mergeCell ref="N23:P23"/>
    <mergeCell ref="K24:M24"/>
    <mergeCell ref="N24:P24"/>
    <mergeCell ref="J25:J27"/>
    <mergeCell ref="K25:M25"/>
    <mergeCell ref="N25:P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Tasks</vt:lpstr>
      <vt:lpstr>Bugs</vt:lpstr>
      <vt:lpstr>Planned availability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</cp:lastModifiedBy>
  <dcterms:modified xsi:type="dcterms:W3CDTF">2021-07-08T15:12:54Z</dcterms:modified>
</cp:coreProperties>
</file>