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Tasks" sheetId="2" r:id="rId5"/>
    <sheet state="visible" name="Bugs" sheetId="3" r:id="rId6"/>
    <sheet state="visible" name="Planned availability" sheetId="4" r:id="rId7"/>
  </sheets>
  <definedNames>
    <definedName hidden="1" localSheetId="1" name="Z_8438BEC2_B45B_494E_809E_36DA0A0F2B1D_.wvu.FilterData">Tasks!$H$2:$H$1227</definedName>
    <definedName hidden="1" localSheetId="1" name="Z_34DB4577_46F8_4AEF_9F49_CAB351252A83_.wvu.FilterData">Tasks!$O$3:$O$1227</definedName>
    <definedName hidden="1" localSheetId="1" name="Z_530C50D8_84EF_4EC4_8322_537F5A14AE5F_.wvu.FilterData">Tasks!$Q$3:$Q$1227</definedName>
  </definedNames>
  <calcPr/>
  <customWorkbookViews>
    <customWorkbookView activeSheetId="0" maximized="1" tabRatio="600" windowHeight="0" windowWidth="0" guid="{530C50D8-84EF-4EC4-8322-537F5A14AE5F}" name="Sprint filter"/>
    <customWorkbookView activeSheetId="0" maximized="1" tabRatio="600" windowHeight="0" windowWidth="0" guid="{34DB4577-46F8-4AEF-9F49-CAB351252A83}" name="jira issues"/>
    <customWorkbookView activeSheetId="0" maximized="1" tabRatio="600" windowHeight="0" windowWidth="0" guid="{8438BEC2-B45B-494E-809E-36DA0A0F2B1D}" name="estimations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15">
      <text>
        <t xml:space="preserve">@awaz@ownedoutcomes.com 
This PP-461 task 'Implement extract_action method' was completed in Feb. 
It does not seem to be planned in sprint 5. 
cc: @krupa@ownedoutcomes.com
_Assigned to Artur Waz_
	-Joslyn Huang
@joslyn@ownedoutcomes.com sorry Joslyn, but I'm not getting it. The development started at April 6, 2021, 3:21 PM. The task itself was created March 19, 2021, 10:11 AM.
cc: @krupa@ownedoutcomes.com
_Reassigned to Joslyn Huang_
	-Artur Waz
@awaz@ownedoutcomes.com 
The fields are updated now.
Earlier, the "actual start date" was 2021/02/21, and the "actual end date" was "2021/02/22".
And I saw it's already code complete and marked as closed and merged the request (highlighted in green in the excel sheet per your process). So that's why I asked why the planning would be in sprint 5. Thanks for updating the fields now.
Can you confirm the green highlight on the excel again? 
cc @krupa@ownedoutcomes.com
_Reassigned to Artur Waz_
	-Joslyn Huang</t>
      </text>
    </comment>
    <comment authorId="0" ref="Q156">
      <text>
        <t xml:space="preserve">@awaz@ownedoutcomes.com 
Question from our side:
What is the gap between the BE Capacity 456h (including holidays and planned vacation) and the Planned tasks 403h?
cc: @krupa@ownedoutcomes.com
_Assigned to Artur Waz_
	-Joslyn Huang
I marked less amount, as some higher priority tasks hasn't been designed, it was related to configuration mainly. But right now I will have to do rescheduling to adjust unplanned unavailability.
	-Artur Waz
@awaz@ownedoutcomes.com How should we look at the higher priority tasks are not designed in sprint 4 and its impact? Are we postponing them to sprint 5
@krupa@ownedoutcomes.com
	-Joslyn Huang</t>
      </text>
    </comment>
    <comment authorId="0" ref="R137">
      <text>
        <t xml:space="preserve">postponed from sprint 3.
	-Joslyn Huang</t>
      </text>
    </comment>
    <comment authorId="0" ref="R135">
      <text>
        <t xml:space="preserve">postponed from sprint 3.
	-Joslyn Huang</t>
      </text>
    </comment>
  </commentList>
</comments>
</file>

<file path=xl/sharedStrings.xml><?xml version="1.0" encoding="utf-8"?>
<sst xmlns="http://schemas.openxmlformats.org/spreadsheetml/2006/main" count="2951" uniqueCount="1656">
  <si>
    <t>Design document:</t>
  </si>
  <si>
    <t>Preferred Partners Backend v3</t>
  </si>
  <si>
    <t>Jira project:</t>
  </si>
  <si>
    <t>P2 next gen (PP)</t>
  </si>
  <si>
    <t>Jira label:</t>
  </si>
  <si>
    <t>P2_v3</t>
  </si>
  <si>
    <t>Number of tasks:</t>
  </si>
  <si>
    <t>Number of reported bugs:</t>
  </si>
  <si>
    <t>BE + DM + Grouper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</si>
  <si>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</si>
  <si>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</si>
  <si>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</si>
  <si>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</si>
  <si>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Planned availability (until 28 May) [h]:</t>
  </si>
  <si>
    <t>Project completeness based on planned worktime [%]:</t>
  </si>
  <si>
    <t>Current worktime vs planned worktime [%]:</t>
  </si>
  <si>
    <t>&gt; 100% - delay; &lt; 100% - ahead</t>
  </si>
  <si>
    <t>Last update</t>
  </si>
  <si>
    <t>May 02, 2021 17:46:01</t>
  </si>
  <si>
    <r>
      <rPr>
        <rFont val="Arial"/>
        <b/>
        <color rgb="FF000000"/>
        <sz val="10.0"/>
      </rPr>
      <t xml:space="preserve">Number of updated tasks </t>
    </r>
    <r>
      <rPr>
        <rFont val="Arial"/>
        <b val="0"/>
        <color rgb="FF000000"/>
        <sz val="10.0"/>
      </rPr>
      <t>(during last update)</t>
    </r>
  </si>
  <si>
    <t>WBS</t>
  </si>
  <si>
    <t>Name</t>
  </si>
  <si>
    <t>Description</t>
  </si>
  <si>
    <t>Depends on</t>
  </si>
  <si>
    <t>Estimated development time [h]</t>
  </si>
  <si>
    <t>Assigned developer</t>
  </si>
  <si>
    <t>Actual development time</t>
  </si>
  <si>
    <t>Commit statistics</t>
  </si>
  <si>
    <t>Jira ID</t>
  </si>
  <si>
    <t>Commit ID</t>
  </si>
  <si>
    <t>Sprint</t>
  </si>
  <si>
    <t>Comment</t>
  </si>
  <si>
    <t>Category</t>
  </si>
  <si>
    <t>Planned dates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</si>
  <si>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</si>
  <si>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</si>
  <si>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</si>
  <si>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</si>
  <si>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</si>
  <si>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</si>
  <si>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</si>
  <si>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</si>
  <si>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</si>
  <si>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Start</t>
  </si>
  <si>
    <t>Finish</t>
  </si>
  <si>
    <t>1</t>
  </si>
  <si>
    <t>Analytical API</t>
  </si>
  <si>
    <t>PP-226</t>
  </si>
  <si>
    <t>Sprint 7</t>
  </si>
  <si>
    <t>System</t>
  </si>
  <si>
    <t>1.1</t>
  </si>
  <si>
    <t>caseSummaryCollection endpoint</t>
  </si>
  <si>
    <t>This is the basic functionality with filtering but without: benchmarks, pagination or sorting, some response elements are not present in the outputs</t>
  </si>
  <si>
    <t>PP-247</t>
  </si>
  <si>
    <t>Sprint 5</t>
  </si>
  <si>
    <t xml:space="preserve">Visualization Generation        </t>
  </si>
  <si>
    <t>1.1.1</t>
  </si>
  <si>
    <t>Implement Filter and derived classes - ColumnFilter, DistanceFilter</t>
  </si>
  <si>
    <t>Michał</t>
  </si>
  <si>
    <t>February 22, 2021, 5:13 PM</t>
  </si>
  <si>
    <t>February 23, 2021, 12:08 PM</t>
  </si>
  <si>
    <t>PP-227</t>
  </si>
  <si>
    <t>https://gitlab-01.itx.pl/p2-project/p2backendv3/-/merge_requests/2</t>
  </si>
  <si>
    <t>Sprint 1</t>
  </si>
  <si>
    <t>More time due to code analysis tool rejections.</t>
  </si>
  <si>
    <t>1.1.2</t>
  </si>
  <si>
    <t>Implement extract_filters for the CaseSummaryFilterInputType input</t>
  </si>
  <si>
    <t>Maciej</t>
  </si>
  <si>
    <t>February 23, 2021, 2:11 PM</t>
  </si>
  <si>
    <t>March 1, 2021, 6:13 PM</t>
  </si>
  <si>
    <t>PP-228</t>
  </si>
  <si>
    <t>https://gitlab-01.itx.pl/p2-project/p2backendv3/-/merge_requests/8</t>
  </si>
  <si>
    <t>1.1.3</t>
  </si>
  <si>
    <t>Implement extract_filters for the CaseSummaryActionsInputType input</t>
  </si>
  <si>
    <t>Aleksandra</t>
  </si>
  <si>
    <t>March 4, 2021, 1:38 PM</t>
  </si>
  <si>
    <t>March 11, 2021, 11:56 AM</t>
  </si>
  <si>
    <t>PP-229</t>
  </si>
  <si>
    <t>https://gitlab-01.itx.pl/p2-project/p2backendv3/-/merge_requests/19</t>
  </si>
  <si>
    <t>Sprint 2</t>
  </si>
  <si>
    <t>1.1.4</t>
  </si>
  <si>
    <t>Implement extract_filters for the RangeInputType input</t>
  </si>
  <si>
    <t>March 1, 2021, 12:13 PM</t>
  </si>
  <si>
    <t>PP-230</t>
  </si>
  <si>
    <t>1.1.5</t>
  </si>
  <si>
    <t>Implement filter_by method for pandas.DataFrame with the ColumnFilter</t>
  </si>
  <si>
    <t>February 25, 2021, 5:46 PM</t>
  </si>
  <si>
    <t>February 26, 2021, 4:25 PM</t>
  </si>
  <si>
    <t>PP-231</t>
  </si>
  <si>
    <t>https://gitlab-01.itx.pl/p2-project/p2backendv3/-/merge_requests/6</t>
  </si>
  <si>
    <t>More time due to code review rejection.</t>
  </si>
  <si>
    <t>1.1.6</t>
  </si>
  <si>
    <t>Implement filter_by method for pandas.DataFrame with the DistanceFilter</t>
  </si>
  <si>
    <t>February 26, 2021, 3:08 PM</t>
  </si>
  <si>
    <t>March 1, 2021, 5:48 PM</t>
  </si>
  <si>
    <t>PP-232</t>
  </si>
  <si>
    <t>https://gitlab-01.itx.pl/p2-project/p2backendv3/-/merge_requests/7</t>
  </si>
  <si>
    <t>1.1.19</t>
  </si>
  <si>
    <t>Implement filter_by method for pandas.DataFrame with the RangeFilter</t>
  </si>
  <si>
    <t>March 2, 2021, 12:21 PM</t>
  </si>
  <si>
    <t>March 2, 2021, 5:02 PM</t>
  </si>
  <si>
    <t>PP-307</t>
  </si>
  <si>
    <t>https://gitlab-01.itx.pl/p2-project/p2backendv3/-/merge_requests/11</t>
  </si>
  <si>
    <t>Added to sprint - it appeard as a blocker for dependent tasks.</t>
  </si>
  <si>
    <t>1.1.7</t>
  </si>
  <si>
    <t>Implement Node, NodeTypeEnum and NodeSubTypeEnum classes, implement get_node_type_from_subtype method</t>
  </si>
  <si>
    <t>February 23, 2021, 1:06 PM</t>
  </si>
  <si>
    <t>February 23, 2021, 1:42 PM</t>
  </si>
  <si>
    <t>PP-233</t>
  </si>
  <si>
    <t>https://gitlab-01.itx.pl/p2-project/p2backendv3/-/merge_requests/3</t>
  </si>
  <si>
    <t>Forgot to change jira status at the beginning of the work on task.</t>
  </si>
  <si>
    <t>1.1.8</t>
  </si>
  <si>
    <t>Implement PandasProvider class (extending the AnalyticsProvider)</t>
  </si>
  <si>
    <t>We should be able to pull data from files (available in the project) and join with entities_ac / entities_pac automatically / carelines</t>
  </si>
  <si>
    <t>February 23, 2021, 12:12 PM</t>
  </si>
  <si>
    <t>February 25, 2021, 3:43 PM</t>
  </si>
  <si>
    <t>PP-234</t>
  </si>
  <si>
    <t>https://gitlab-01.itx.pl/p2-project/p2backendv3/-/merge_requests/4</t>
  </si>
  <si>
    <t>More time spend due to fixes after code review + code fixes after more rigorous code analysis tool was implemented.</t>
  </si>
  <si>
    <t>1.1.20</t>
  </si>
  <si>
    <t>Add computed column fiscal_date to PandasAnalyticalService</t>
  </si>
  <si>
    <t>fiscal_date = fiscal_year * 10 + fiscal_quarter</t>
  </si>
  <si>
    <t>PP-308</t>
  </si>
  <si>
    <t>1.1.9</t>
  </si>
  <si>
    <t>Implement the PandasAnalyticalService find_nodes method</t>
  </si>
  <si>
    <t>leave other methods unimplemented, all types of nodes should be supported</t>
  </si>
  <si>
    <t>1.1.8, 1.1.5, 1.1.6</t>
  </si>
  <si>
    <t>March 2, 2021, 10:32 AM</t>
  </si>
  <si>
    <t>March 3, 2021, 05:45 PM</t>
  </si>
  <si>
    <t>PP-235</t>
  </si>
  <si>
    <t>https://gitlab-01.itx.pl/p2-project/p2backendv3/-/merge_requests/13</t>
  </si>
  <si>
    <t>1.1.10</t>
  </si>
  <si>
    <t>Implement AbstractGraphQuery class and make_abstract_graph_query method</t>
  </si>
  <si>
    <t>for now only implement the methods get_nodes and get_filters, leave the others unimplemented</t>
  </si>
  <si>
    <t>1.1.1 - 1.1.9</t>
  </si>
  <si>
    <t>March 9, 2021, 10:32 AM</t>
  </si>
  <si>
    <t>PP-236</t>
  </si>
  <si>
    <t>postponed from Sprint 1</t>
  </si>
  <si>
    <t>1.1.11</t>
  </si>
  <si>
    <t>Implement AbstractGraphModel class and the make_abstract_graph_model method</t>
  </si>
  <si>
    <t>for now do not handle the sorting or pagination info</t>
  </si>
  <si>
    <t>PP-237</t>
  </si>
  <si>
    <t>1.1.12</t>
  </si>
  <si>
    <t>Implement PandasAnalyticalService group_nodes method</t>
  </si>
  <si>
    <t>All types of nodes should be supported</t>
  </si>
  <si>
    <t>March 4, 2021, 4:01 PM</t>
  </si>
  <si>
    <t>March 16, 2021, 11:26PM</t>
  </si>
  <si>
    <t>PP-238</t>
  </si>
  <si>
    <t>https://gitlab-01.itx.pl/p2-project/p2backendv3/-/merge_requests/29</t>
  </si>
  <si>
    <t>postponed from Sprint 1; finish delayed due to bug #1</t>
  </si>
  <si>
    <t>1.1.13</t>
  </si>
  <si>
    <t>Implement SummaryStatistics class and extract_node_statistics method</t>
  </si>
  <si>
    <t>March 16, 2021, 12:04 PM</t>
  </si>
  <si>
    <t>March 18, 2021, 1:43 PM</t>
  </si>
  <si>
    <t>PP-239</t>
  </si>
  <si>
    <t>https://gitlab-01.itx.pl/p2-project/p2backendv3/-/merge_requests/49</t>
  </si>
  <si>
    <t>1.1.14</t>
  </si>
  <si>
    <t>Implement extract_relation_statistics method</t>
  </si>
  <si>
    <t>For now do not extract benchmark_value</t>
  </si>
  <si>
    <t>March 19, 2021, 11:34 AM</t>
  </si>
  <si>
    <t>March 19, 2021, 4:26 PM</t>
  </si>
  <si>
    <t>PP-240</t>
  </si>
  <si>
    <t>https://gitlab-01.itx.pl/p2-project/p2backendv3/-/merge_requests/57</t>
  </si>
  <si>
    <t>1.1.15</t>
  </si>
  <si>
    <t>Implement PandasAnalyticalService get_entity_details method</t>
  </si>
  <si>
    <t>Just pull matching data from entities data frames</t>
  </si>
  <si>
    <t>March 8, 2021, 2:48 PM</t>
  </si>
  <si>
    <t>March 9, 2021, 1:42 PM</t>
  </si>
  <si>
    <t>PP-241</t>
  </si>
  <si>
    <t>https://gitlab-01.itx.pl/p2-project/p2backendv3/-/merge_requests/16</t>
  </si>
  <si>
    <t>1.1.16</t>
  </si>
  <si>
    <t>Implement copy_summary_statistics method</t>
  </si>
  <si>
    <t>March 18, 2021, 5:55 PM</t>
  </si>
  <si>
    <t>March 19, 2021, 12:55 PM</t>
  </si>
  <si>
    <t>PP-242</t>
  </si>
  <si>
    <t>https://gitlab-01.itx.pl/p2-project/p2backendv3/-/merge_requests/54</t>
  </si>
  <si>
    <t>1.1.24</t>
  </si>
  <si>
    <t>Implement copy_node_details method</t>
  </si>
  <si>
    <t>March 24, 2021, 9:21 AM</t>
  </si>
  <si>
    <t>March 25, 2021, 3:55 PM</t>
  </si>
  <si>
    <t>PP-502</t>
  </si>
  <si>
    <t>https://gitlab-01.itx.pl/p2-project/p2backendv3/-/merge_requests/75</t>
  </si>
  <si>
    <t>Sprint 3</t>
  </si>
  <si>
    <t>Added to sprint in Sprint 3</t>
  </si>
  <si>
    <t>1.1.17</t>
  </si>
  <si>
    <t>Implement CaseSummaryQueryRunner class</t>
  </si>
  <si>
    <t>For now ignore the groupingInfo, benchmarkValues, count and legendData responses, ignore benchmark Future argument</t>
  </si>
  <si>
    <t>1.1.1 - 1.1.16, 1.1.24, 1.1.25</t>
  </si>
  <si>
    <t>March 22, 2021, 9:50 AM</t>
  </si>
  <si>
    <t>March 31, 2021, 4:17 PM</t>
  </si>
  <si>
    <t>PP-243</t>
  </si>
  <si>
    <t>https://gitlab-01.itx.pl/p2-project/p2backendv3/-/merge_requests/96</t>
  </si>
  <si>
    <t>postponed from Sprint 2</t>
  </si>
  <si>
    <t>1.1.25</t>
  </si>
  <si>
    <t>Implement format_case_summary_element method</t>
  </si>
  <si>
    <t>March 30, 2021, 2:39 PM</t>
  </si>
  <si>
    <t>March 30, 2021, 4:39 PM</t>
  </si>
  <si>
    <t>PP-575</t>
  </si>
  <si>
    <t>https://gitlab-01.itx.pl/p2-project/p2backendv3/-/merge_requests/93</t>
  </si>
  <si>
    <t>1.1.18</t>
  </si>
  <si>
    <t>implement caseSummaryCollection endpoint</t>
  </si>
  <si>
    <t>April 1, 2021, 6:06 AM</t>
  </si>
  <si>
    <t>April 1, 2021, 2:40 PM</t>
  </si>
  <si>
    <t>PP-244</t>
  </si>
  <si>
    <t>https://gitlab-01.itx.pl/p2-project/p2backendv3/-/merge_requests/103</t>
  </si>
  <si>
    <t>Sprint 3 due to dependencies</t>
  </si>
  <si>
    <t>1.1.21</t>
  </si>
  <si>
    <t>Implement get_sql_filter for Node</t>
  </si>
  <si>
    <t>should return python object</t>
  </si>
  <si>
    <t>March 3, 2021, 4:58 PM</t>
  </si>
  <si>
    <t>March 4, 2021, 1:39 PM</t>
  </si>
  <si>
    <t>PP-309</t>
  </si>
  <si>
    <t>https://gitlab-01.itx.pl/p2-project/p2backendv3/-/merge_requests/14</t>
  </si>
  <si>
    <t>1.1.22</t>
  </si>
  <si>
    <t>Implement get_sql_group_column for Node</t>
  </si>
  <si>
    <t>PP-310</t>
  </si>
  <si>
    <t>1.1.23</t>
  </si>
  <si>
    <t>Implement get_sql_chilld_id column for Node</t>
  </si>
  <si>
    <t>March 9, 2021, 12:41 PM</t>
  </si>
  <si>
    <t>March 9, 2021, 12:58 PM</t>
  </si>
  <si>
    <t>PP-368</t>
  </si>
  <si>
    <t>https://gitlab-01.itx.pl/p2-project/p2backendv3/-/merge_requests/15</t>
  </si>
  <si>
    <t>1.1.32</t>
  </si>
  <si>
    <t>Implement filter_by method for pandas.DataFrame with the MultiFilter</t>
  </si>
  <si>
    <r>
      <rPr>
        <rFont val="Arial"/>
        <color theme="1"/>
        <sz val="10.0"/>
      </rPr>
      <t xml:space="preserve">add MultiFilter class to the project, see </t>
    </r>
    <r>
      <rPr>
        <rFont val="Arial"/>
        <color rgb="FF1155CC"/>
        <sz val="10.0"/>
        <u/>
      </rPr>
      <t>design</t>
    </r>
  </si>
  <si>
    <t>Tomek We</t>
  </si>
  <si>
    <t>April 22, 2021, 2:24 PM</t>
  </si>
  <si>
    <t>PP-1294</t>
  </si>
  <si>
    <t>https://gitlab-01.itx.pl/p2-project/p2backendv3/-/merge_requests/170</t>
  </si>
  <si>
    <t>1.1.29</t>
  </si>
  <si>
    <t>Improve extract_filters for CaseSummaryFilterInputType</t>
  </si>
  <si>
    <t xml:space="preserve"> </t>
  </si>
  <si>
    <t>Apr 23, 2021 08:59:32</t>
  </si>
  <si>
    <t>Apr 26, 2021 12:58:41</t>
  </si>
  <si>
    <t>PP-1295</t>
  </si>
  <si>
    <t>https://gitlab-01.itx.pl/p2-project/p2backendv3/-/merge_requests/177</t>
  </si>
  <si>
    <t>1.1.30</t>
  </si>
  <si>
    <t>Improve extract_filters to properly handle entity filter</t>
  </si>
  <si>
    <r>
      <rPr>
        <rFont val="Arial"/>
        <color theme="1"/>
        <sz val="10.0"/>
      </rPr>
      <t xml:space="preserve">create MultiFilter instance, see </t>
    </r>
    <r>
      <rPr>
        <rFont val="Arial"/>
        <color rgb="FF1155CC"/>
        <sz val="10.0"/>
        <u/>
      </rPr>
      <t>design</t>
    </r>
  </si>
  <si>
    <t>Apr 26, 2021 13:34:24</t>
  </si>
  <si>
    <t>Apr 27, 2021 07:44:53</t>
  </si>
  <si>
    <t>PP-1296</t>
  </si>
  <si>
    <t>https://gitlab-01.itx.pl/p2-project/p2backendv3/-/merge_requests/180</t>
  </si>
  <si>
    <t>1.1.31</t>
  </si>
  <si>
    <t>Improve extract_filters to properly handle service line filter</t>
  </si>
  <si>
    <r>
      <rPr>
        <rFont val="Arial"/>
        <color theme="1"/>
        <sz val="10.0"/>
      </rPr>
      <t xml:space="preserve">create MultiFilter intstance, see </t>
    </r>
    <r>
      <rPr>
        <rFont val="Arial"/>
        <color rgb="FF1155CC"/>
        <sz val="10.0"/>
        <u/>
      </rPr>
      <t>design</t>
    </r>
  </si>
  <si>
    <t>Apr 26, 2021 15:48:14</t>
  </si>
  <si>
    <t>Apr 27, 2021 15:10:46</t>
  </si>
  <si>
    <t>PP-1297</t>
  </si>
  <si>
    <t>https://gitlab-01.itx.pl/p2-project/p2backendv3/-/merge_requests/184</t>
  </si>
  <si>
    <t>1.1.26</t>
  </si>
  <si>
    <t>groupingInfo in caseSummaryCollection result</t>
  </si>
  <si>
    <t>PP-1014</t>
  </si>
  <si>
    <t>Sprint 4</t>
  </si>
  <si>
    <t>1.1.26.1</t>
  </si>
  <si>
    <t>Implement get_grouping_info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</si>
  <si>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</si>
  <si>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April 15, 2021, 11:30 AM</t>
  </si>
  <si>
    <t>April 15, 2021, 6:03 PM</t>
  </si>
  <si>
    <t>PP-1007</t>
  </si>
  <si>
    <t>https://gitlab-01.itx.pl/p2-project/p2backendv3/-/merge_requests/141</t>
  </si>
  <si>
    <t>Added to sprint in sprint 4</t>
  </si>
  <si>
    <t>1.1.26.2</t>
  </si>
  <si>
    <t>Handle grouping_info argument in copy_node_details, pass grouping_info when calling this method</t>
  </si>
  <si>
    <t>run get_grouping_info and then use the results</t>
  </si>
  <si>
    <t>Apr 15, 2021 16:04:30</t>
  </si>
  <si>
    <t>Apr 19, 2021 14:30:08</t>
  </si>
  <si>
    <t>PP-1008</t>
  </si>
  <si>
    <t>https://gitlab-01.itx.pl/p2-project/p2backendv3/-/merge_requests/145</t>
  </si>
  <si>
    <t>1.1.27</t>
  </si>
  <si>
    <t>auto-expanding of nodes</t>
  </si>
  <si>
    <t>PP-1015</t>
  </si>
  <si>
    <t>Sprint 6</t>
  </si>
  <si>
    <t>Not so important so far, as well needs to discuss with FE as some modification will be required.</t>
  </si>
  <si>
    <t>1.1.27.1</t>
  </si>
  <si>
    <t>Implement post_process_nodes method</t>
  </si>
  <si>
    <r>
      <rPr>
        <rFont val="Arial"/>
        <color theme="1"/>
        <sz val="10.0"/>
      </rPr>
      <t xml:space="preserve">make sure to use multiple threads when executing find_child_nodes, see </t>
    </r>
    <r>
      <rPr>
        <rFont val="Arial"/>
        <color rgb="FF1155CC"/>
        <sz val="10.0"/>
        <u/>
      </rPr>
      <t>design</t>
    </r>
  </si>
  <si>
    <t>Manoj</t>
  </si>
  <si>
    <t>Apr 27, 2021 09:00:21</t>
  </si>
  <si>
    <t>Apr 28, 2021 09:56:17</t>
  </si>
  <si>
    <t>PP-1039</t>
  </si>
  <si>
    <t>https://gitlab-01.itx.pl/p2-project/p2backendv3/-/merge_requests/186</t>
  </si>
  <si>
    <t>1.1.27.2</t>
  </si>
  <si>
    <t>Integrate post_process_nodes method with CaseSummaryQueryRunner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</si>
  <si>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add auto_expand flag to class constructor, pass auto_expand = False in legacy tests so that they pass</t>
    </r>
  </si>
  <si>
    <t>Apr 28, 2021 11:39:20</t>
  </si>
  <si>
    <t>Apr 28, 2021 15:02:44</t>
  </si>
  <si>
    <t>PP-1040</t>
  </si>
  <si>
    <t>https://gitlab-01.itx.pl/p2-project/p2backendv3/-/merge_requests/187</t>
  </si>
  <si>
    <t>1.1.27.3</t>
  </si>
  <si>
    <t>Implement find_expanded_child_nodes</t>
  </si>
  <si>
    <r>
      <rPr>
        <rFont val="Arial"/>
        <color theme="1"/>
        <sz val="10.0"/>
      </rPr>
      <t xml:space="preserve">Make sure to handle dry_run result (int), see </t>
    </r>
    <r>
      <rPr>
        <rFont val="Arial"/>
        <color rgb="FF1155CC"/>
        <sz val="10.0"/>
        <u/>
      </rPr>
      <t>design</t>
    </r>
  </si>
  <si>
    <t>Apr 29, 2021 06:52:28</t>
  </si>
  <si>
    <t>Apr 29, 2021 13:18:27</t>
  </si>
  <si>
    <t>PP-1298</t>
  </si>
  <si>
    <t>1.1.27.4</t>
  </si>
  <si>
    <t>Integrate find_expanded_child_nodes with caseSummaryCollection endpoint</t>
  </si>
  <si>
    <t>just replace use of find_child_nodes with find_expanded_child_nodes, preserve existing unit tests</t>
  </si>
  <si>
    <t>Apr 29, 2021 15:01:54</t>
  </si>
  <si>
    <t>Apr 29, 2021 15:23:58</t>
  </si>
  <si>
    <t>PP-1299</t>
  </si>
  <si>
    <t>1.1.27.5</t>
  </si>
  <si>
    <t>Implement is_hospital_node_included method</t>
  </si>
  <si>
    <t>Apr 30, 2021 11:30:45</t>
  </si>
  <si>
    <t>Apr 30, 2021 11:31:02</t>
  </si>
  <si>
    <t>PP-1300</t>
  </si>
  <si>
    <t>1.1.27.6</t>
  </si>
  <si>
    <t>Add expand_hospital_node argument to find_expanded_child_nodes and integrate with caseSummaryCollection</t>
  </si>
  <si>
    <t>Call is_hospital_node_included and pass the result to find_expanded_child_nodes</t>
  </si>
  <si>
    <t>PP-1301</t>
  </si>
  <si>
    <t>1.1.28</t>
  </si>
  <si>
    <t>Geography Selection Logic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</si>
  <si>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</si>
  <si>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PP-1041</t>
  </si>
  <si>
    <t>1.1.28.1</t>
  </si>
  <si>
    <t>Implement get_location_filter_level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</si>
  <si>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</si>
  <si>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Michał, Kamil C</t>
  </si>
  <si>
    <t>April 22, 2021, 1:31 PM</t>
  </si>
  <si>
    <t>PP-1042</t>
  </si>
  <si>
    <r>
      <rPr>
        <rFont val="Arial"/>
        <color rgb="FF1155CC"/>
        <sz val="10.0"/>
        <u/>
      </rPr>
      <t>https://gitlab-01.itx.pl/p2-project/p2backendv3/-/merge_requests/175</t>
    </r>
    <r>
      <rPr>
        <rFont val="Arial"/>
        <color theme="1"/>
        <sz val="10.0"/>
      </rPr>
      <t xml:space="preserve">  </t>
    </r>
    <r>
      <rPr>
        <rFont val="Arial"/>
        <color rgb="FF1155CC"/>
        <sz val="10.0"/>
        <u/>
      </rPr>
      <t>https://gitlab-01.itx.pl/p2-project/p2backendv3/-/merge_requests/176/diffs</t>
    </r>
  </si>
  <si>
    <t>1.1.28.2</t>
  </si>
  <si>
    <t>Modify extract_filters method to take LocationFilterLevel as argument and construct filters accordingy (using proper column aliases), update DistanceFilter class to keep the "level" property</t>
  </si>
  <si>
    <t>refactor code and pass location_filter_level argument to all calls of extract_filter method, use get_location_filter_level to extract this information, modify PandasAnalyticalService and SQLAnalyticalService to generate proper column aliases</t>
  </si>
  <si>
    <t>Apr 23, 2021 14:56:08</t>
  </si>
  <si>
    <t>Apr 29, 2021 06:25:59</t>
  </si>
  <si>
    <t>PP-1043</t>
  </si>
  <si>
    <t>https://gitlab-01.itx.pl/p2-project/p2backendv3/-/merge_requests/182</t>
  </si>
  <si>
    <t>1.1.28.3</t>
  </si>
  <si>
    <t>Refactor PandasAnalyticalService filtering by DistanceFilter</t>
  </si>
  <si>
    <t>Handle "level" property from the DistanceFilter, use proper columns for filtering</t>
  </si>
  <si>
    <t>Apr 26, 2021 12:27:10</t>
  </si>
  <si>
    <t>Apr 26, 2021 12:27:16</t>
  </si>
  <si>
    <t>PP-1044</t>
  </si>
  <si>
    <t>https://gitlab-01.itx.pl/p2-project/p2backendv3/-/merge_requests/178</t>
  </si>
  <si>
    <t>1.1.28.4</t>
  </si>
  <si>
    <t>Refactor SQLAnalyticalService filtering by DistanceFilter</t>
  </si>
  <si>
    <t>1.24</t>
  </si>
  <si>
    <t>PP-1045</t>
  </si>
  <si>
    <t>1.2</t>
  </si>
  <si>
    <t>caseLocationDetails endpoint</t>
  </si>
  <si>
    <t>For now we ignore the "state" output which is likely not used</t>
  </si>
  <si>
    <t>PP-248</t>
  </si>
  <si>
    <t>Filters - Geography (Location) filters</t>
  </si>
  <si>
    <t>1.2.1</t>
  </si>
  <si>
    <t>implement extract_filters method</t>
  </si>
  <si>
    <t>The method takes CaseLocationOptionInputType as input, use already existing extract_filters method implementation for the nested types</t>
  </si>
  <si>
    <t>1.1.2 - 1.1.4</t>
  </si>
  <si>
    <t>March 17, 2021, 1:56 PM</t>
  </si>
  <si>
    <t>March 17, 2021, 6:32 PM</t>
  </si>
  <si>
    <t>PP-249</t>
  </si>
  <si>
    <t>https://gitlab-01.itx.pl/p2-project/p2backendv3/-/merge_requests/46</t>
  </si>
  <si>
    <t>1.2.2</t>
  </si>
  <si>
    <t>implement get_entity_counts method in PandasAnalyticalService</t>
  </si>
  <si>
    <t>use data frames provided in the examples, calculate statistics both for PACs and hospitals</t>
  </si>
  <si>
    <t>1.1.8, 1.2.1</t>
  </si>
  <si>
    <t>March 9, 2021, 4:58 PM</t>
  </si>
  <si>
    <t>March 12, 2021, 4:14PM</t>
  </si>
  <si>
    <t>PP-250</t>
  </si>
  <si>
    <t>https://gitlab-01.itx.pl/p2-project/p2backendv3/-/merge_requests/22</t>
  </si>
  <si>
    <t>1.2.3</t>
  </si>
  <si>
    <t>implement copy_location_details method</t>
  </si>
  <si>
    <t>March 15, 2021, 1:07 PM</t>
  </si>
  <si>
    <t>March 17, 2021, 3:59 PM</t>
  </si>
  <si>
    <t>PP-251</t>
  </si>
  <si>
    <t>https://gitlab-01.itx.pl/p2-project/p2backendv3/-/merge_requests/35</t>
  </si>
  <si>
    <t>1.2.4</t>
  </si>
  <si>
    <t>implement caseLocationDetails endpoint</t>
  </si>
  <si>
    <t>1.2.1 - 1.2.3</t>
  </si>
  <si>
    <t>March 19, 2021, 5:41 PM</t>
  </si>
  <si>
    <t>PP-252</t>
  </si>
  <si>
    <t>https://gitlab-01.itx.pl/p2-project/p2backendv3/-/merge_requests/60</t>
  </si>
  <si>
    <t>1.3</t>
  </si>
  <si>
    <t>caseLobCounts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</si>
  <si>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</si>
  <si>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PP-253</t>
  </si>
  <si>
    <t>Filters - LOB filters</t>
  </si>
  <si>
    <t>1.3.1</t>
  </si>
  <si>
    <t>implement get_lob_statistics in PandasAnalyticalService</t>
  </si>
  <si>
    <t>March 11, 2021, 5:22 PM</t>
  </si>
  <si>
    <t>March 11, 2021, 7:48 PM</t>
  </si>
  <si>
    <t>PP-254</t>
  </si>
  <si>
    <t>https://gitlab-01.itx.pl/p2-project/p2backendv3/-/merge_requests/21</t>
  </si>
  <si>
    <t>1.3.2</t>
  </si>
  <si>
    <t>implement copy_lob_statistics method</t>
  </si>
  <si>
    <t>PP-255</t>
  </si>
  <si>
    <t>1.3.3</t>
  </si>
  <si>
    <t>Implement caseLobCounts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</si>
  <si>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</si>
  <si>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1.3.1, 1.3.2</t>
  </si>
  <si>
    <t>PP-256</t>
  </si>
  <si>
    <t>1.4</t>
  </si>
  <si>
    <t>getAvailableYears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</si>
  <si>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</si>
  <si>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PP-257</t>
  </si>
  <si>
    <t>1.4.1</t>
  </si>
  <si>
    <t>Implement get_all_years method in PandasAnalitycalService</t>
  </si>
  <si>
    <t>March 12, 2021, 1:52 PM</t>
  </si>
  <si>
    <t>March 15, 2021, 11:25 AM</t>
  </si>
  <si>
    <t>PP-258</t>
  </si>
  <si>
    <t>https://gitlab-01.itx.pl/p2-project/p2backendv3/-/merge_requests/25</t>
  </si>
  <si>
    <t>1.4.2</t>
  </si>
  <si>
    <t>Implement get_row_range helper method for pandas DF</t>
  </si>
  <si>
    <t>March 15, 2021, 11:28 AM</t>
  </si>
  <si>
    <t>PP-259</t>
  </si>
  <si>
    <t>https://gitlab-01.itx.pl/p2-project/p2backendv3/-/merge_requests/26</t>
  </si>
  <si>
    <t>1.4.3</t>
  </si>
  <si>
    <t>Implement getAvailableYears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</si>
  <si>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</si>
  <si>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1.4.1, 1.4.2</t>
  </si>
  <si>
    <t>March 15, 2021, 11:29 AM</t>
  </si>
  <si>
    <t>PP-260</t>
  </si>
  <si>
    <t>https://gitlab-01.itx.pl/p2-project/p2backendv3/-/merge_requests/27</t>
  </si>
  <si>
    <t>1.5</t>
  </si>
  <si>
    <t>getDateTimeStatsForListOfYears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</si>
  <si>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</si>
  <si>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PP-261</t>
  </si>
  <si>
    <t>1.5.1</t>
  </si>
  <si>
    <t>implement get_quarterly_statistics method in PandasAnalyticalService</t>
  </si>
  <si>
    <t>March 11, 2021, 11:55 AM</t>
  </si>
  <si>
    <t>March 12, 2021, 6:17 PM</t>
  </si>
  <si>
    <t>PP-262</t>
  </si>
  <si>
    <t>https://gitlab-01.itx.pl/p2-project/p2backendv3/-/merge_requests/23</t>
  </si>
  <si>
    <t>1.5.2</t>
  </si>
  <si>
    <t>implement copy_quarterly_statistics method</t>
  </si>
  <si>
    <t>PP-263</t>
  </si>
  <si>
    <t>1.5.3</t>
  </si>
  <si>
    <t>implement getDateTimeStatsForListOfYears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</si>
  <si>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</si>
  <si>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1.5.1, 1.5.2</t>
  </si>
  <si>
    <t>PP-264</t>
  </si>
  <si>
    <t>1.6</t>
  </si>
  <si>
    <t>implement filteredCareUnitTypes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</si>
  <si>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</si>
  <si>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PP-265</t>
  </si>
  <si>
    <t>1.6.1</t>
  </si>
  <si>
    <t>Implement get_careunit_statistics method in PandasAnalyticalService</t>
  </si>
  <si>
    <t>March 5, 2021, 3:33 PM</t>
  </si>
  <si>
    <t>March 10, 2021, 6:12 PM</t>
  </si>
  <si>
    <t>PP-285</t>
  </si>
  <si>
    <t>https://gitlab-01.itx.pl/p2-project/p2backendv3/-/merge_requests/18</t>
  </si>
  <si>
    <t>1.6.2</t>
  </si>
  <si>
    <t>Implement extract_careunit_statistics method</t>
  </si>
  <si>
    <t>PP-286</t>
  </si>
  <si>
    <t>1.6.3</t>
  </si>
  <si>
    <t>Implement filteredCareUnitTypes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</si>
  <si>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</si>
  <si>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1.6.1, 1.6.2</t>
  </si>
  <si>
    <t>March 9, 2021, 11:43 AM</t>
  </si>
  <si>
    <t>1.7</t>
  </si>
  <si>
    <t>implement getDatasetsInitialFilters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</si>
  <si>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</si>
  <si>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PP-288</t>
  </si>
  <si>
    <t>1.7.1</t>
  </si>
  <si>
    <t>Implement get_diagnose_statistics method in PandasAnalyticalService</t>
  </si>
  <si>
    <t>February 25, 2021, 2:55 PM</t>
  </si>
  <si>
    <t>March 4, 2021, 01:19 AM</t>
  </si>
  <si>
    <t>PP-289</t>
  </si>
  <si>
    <t>https://gitlab-01.itx.pl/p2-project/p2backendv3/-/merge_requests/12</t>
  </si>
  <si>
    <t>Added during sprint, due to earlier finish of research tasks.</t>
  </si>
  <si>
    <t>1.7.2</t>
  </si>
  <si>
    <t>implement copy_diagnose_statistics method</t>
  </si>
  <si>
    <t>March 1, 2021, 5:02 PM</t>
  </si>
  <si>
    <t>PP-290</t>
  </si>
  <si>
    <t>1.7.3</t>
  </si>
  <si>
    <t>implement getDatasetsInitialFilters endpoint</t>
  </si>
  <si>
    <t>use existing queries / methods to populate data in the requested fields</t>
  </si>
  <si>
    <t>1.3, 1.4, 1.5, 1.6</t>
  </si>
  <si>
    <t>March 1, 2021, 5:03 PM</t>
  </si>
  <si>
    <t>PP-291</t>
  </si>
  <si>
    <t>Added during sprint, due to earlier finish of research tasks. Task to be finished - dependencies have to be implemented later.</t>
  </si>
  <si>
    <t>1.8</t>
  </si>
  <si>
    <t>filteredCareUnits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</si>
  <si>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</si>
  <si>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PP-371</t>
  </si>
  <si>
    <t>1.8.3</t>
  </si>
  <si>
    <t>Implement format_careunits method</t>
  </si>
  <si>
    <t>April 8, 2021, 5:11 PM</t>
  </si>
  <si>
    <t>PP-375</t>
  </si>
  <si>
    <t>https://gitlab-01.itx.pl/p2-project/p2backendv3/-/merge_requests/115</t>
  </si>
  <si>
    <t>1.8.4</t>
  </si>
  <si>
    <t>Implement filteredCareUnits endpoint</t>
  </si>
  <si>
    <t>1.6, 1.8.3, 1.13</t>
  </si>
  <si>
    <t>April 8, 2021, 6:52 PM</t>
  </si>
  <si>
    <t>April 9, 2021, 3:44 PM</t>
  </si>
  <si>
    <t>PP-376</t>
  </si>
  <si>
    <t>https://gitlab-01.itx.pl/p2-project/p2backendv3/-/merge_requests/119</t>
  </si>
  <si>
    <t>1.9</t>
  </si>
  <si>
    <t>searchCareUnitAndDetail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</si>
  <si>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</si>
  <si>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PP-377</t>
  </si>
  <si>
    <t>1.9.1</t>
  </si>
  <si>
    <t>Implement make_hospital_node</t>
  </si>
  <si>
    <t>March 16, 2021, 5:07 PM</t>
  </si>
  <si>
    <t>March 17, 2021, 2:11 PM</t>
  </si>
  <si>
    <t>PP-378</t>
  </si>
  <si>
    <t>https://gitlab-01.itx.pl/p2-project/p2backendv3/-/merge_requests/44</t>
  </si>
  <si>
    <t>Added to sprint in Sprint 2</t>
  </si>
  <si>
    <t>1.9.2</t>
  </si>
  <si>
    <t>Implement make_entity_node</t>
  </si>
  <si>
    <t>PP-379</t>
  </si>
  <si>
    <t>1.9.3</t>
  </si>
  <si>
    <t>Handle result_set argument in the group_nodes method (inside PandasAnalyticalService)</t>
  </si>
  <si>
    <t>handle only SHORT and FULL GroupNodesResultSet values</t>
  </si>
  <si>
    <t>March 17, 2021, 5:44 PM</t>
  </si>
  <si>
    <t>March 17, 2021, 8:03 PM</t>
  </si>
  <si>
    <t>PP-380</t>
  </si>
  <si>
    <t>https://gitlab-01.itx.pl/p2-project/p2backendv3/-/merge_requests/47</t>
  </si>
  <si>
    <t>1.9.4</t>
  </si>
  <si>
    <t>Modify extract_node_statistics to extract full result</t>
  </si>
  <si>
    <t>extract 60-day readmission statistics when available</t>
  </si>
  <si>
    <t>March 22, 2021, 5:34 PM</t>
  </si>
  <si>
    <t>March 22, 2021, 4:16 PM</t>
  </si>
  <si>
    <t>PP-381</t>
  </si>
  <si>
    <t>https://gitlab-01.itx.pl/p2-project/p2backendv3/-/merge_requests/61</t>
  </si>
  <si>
    <t>Problem with actual time estimation, because of not updated jira</t>
  </si>
  <si>
    <t>1.9.5</t>
  </si>
  <si>
    <t>Implement get_careunit_details method</t>
  </si>
  <si>
    <t>1.1.15, 1.9.4</t>
  </si>
  <si>
    <t>March 22, 2021, 5:35 PM</t>
  </si>
  <si>
    <t>March 22, 2021, 7:43 AM</t>
  </si>
  <si>
    <t>PP-382</t>
  </si>
  <si>
    <t>https://gitlab-01.itx.pl/p2-project/p2backendv3/-/merge_requests/62</t>
  </si>
  <si>
    <t>1.9.6</t>
  </si>
  <si>
    <t>Implement get_entity_address in PandasAnalyticalService</t>
  </si>
  <si>
    <t>provide required datasets</t>
  </si>
  <si>
    <t>March 18, 2021, 8:14 AM</t>
  </si>
  <si>
    <t>March 19, 2021, 4:28 PM</t>
  </si>
  <si>
    <t>PP-383</t>
  </si>
  <si>
    <t>https://gitlab-01.itx.pl/p2-project/p2backendv3/-/merge_requests/58</t>
  </si>
  <si>
    <t>1.9.7</t>
  </si>
  <si>
    <t>Implement make_address method</t>
  </si>
  <si>
    <t>March 19, 2021, 4:55 PM</t>
  </si>
  <si>
    <t>March 19, 2021, 4:43PM</t>
  </si>
  <si>
    <t>PP-384</t>
  </si>
  <si>
    <t>https://gitlab-01.itx.pl/p2-project/p2backendv3/-/merge_requests/59</t>
  </si>
  <si>
    <t>1.9.8</t>
  </si>
  <si>
    <t>Implement get_entity_quality in PandasAnalyticalService</t>
  </si>
  <si>
    <t>Bartek</t>
  </si>
  <si>
    <t>March 31, 2021, 3:15 PM</t>
  </si>
  <si>
    <t>April 6, 2021, 8:52 AM</t>
  </si>
  <si>
    <t>PP-385</t>
  </si>
  <si>
    <t>https://gitlab-01.itx.pl/p2-project/p2backendv3/-/merge_requests/106</t>
  </si>
  <si>
    <t>Sprint 3, sprint 4</t>
  </si>
  <si>
    <t>1.9.9</t>
  </si>
  <si>
    <t>Implement make_quality method</t>
  </si>
  <si>
    <t>March 24, 2021, 2:00 PM</t>
  </si>
  <si>
    <t>March 24, 2021, 10:24 AM</t>
  </si>
  <si>
    <t>PP-386</t>
  </si>
  <si>
    <t>https://gitlab-01.itx.pl/p2-project/p2backendv3/-/merge_requests/70</t>
  </si>
  <si>
    <t>1.9.10</t>
  </si>
  <si>
    <t>Implement get_facility_details in PandasAnalyticalService</t>
  </si>
  <si>
    <t>April 6, 2021, 9:38 AM</t>
  </si>
  <si>
    <t>April 6, 2021, 2:29 PM</t>
  </si>
  <si>
    <t>PP-387</t>
  </si>
  <si>
    <t>https://gitlab-01.itx.pl/p2-project/p2backendv3/-/merge_requests/109</t>
  </si>
  <si>
    <t>Postponed from sprint 3 (lower priority)</t>
  </si>
  <si>
    <t>1.9.11</t>
  </si>
  <si>
    <t>Implement make_facility method</t>
  </si>
  <si>
    <t>March 24, 2021, 2:02 PM</t>
  </si>
  <si>
    <t>PP-388</t>
  </si>
  <si>
    <t>1.9.12</t>
  </si>
  <si>
    <t>Implement get_entity_staffing in PandasAnalyticalService</t>
  </si>
  <si>
    <t>March 23, 2021, 5:03 PM</t>
  </si>
  <si>
    <t>March 24, 2021, 10:31 AM</t>
  </si>
  <si>
    <t>PP-389</t>
  </si>
  <si>
    <t>https://gitlab-01.itx.pl/p2-project/p2backendv3/-/merge_requests/71</t>
  </si>
  <si>
    <t>1.9.13</t>
  </si>
  <si>
    <t>Implement make_staffing method</t>
  </si>
  <si>
    <t>PP-390</t>
  </si>
  <si>
    <t>1.9.14</t>
  </si>
  <si>
    <t>Implement searchCareUnitAndDetail endpoint</t>
  </si>
  <si>
    <t>1.9.1 - 1.9.13</t>
  </si>
  <si>
    <t>April 6, 2021, 3:10 PM</t>
  </si>
  <si>
    <t>April 22, 2021, 12:40 PM</t>
  </si>
  <si>
    <t>PP-391</t>
  </si>
  <si>
    <t>https://gitlab-01.itx.pl/p2-project/p2backendv3/-/merge_requests/167</t>
  </si>
  <si>
    <t>Postponed from sprint 3 (lower priority), Postponed from Sprint 4 due to Bartek unavailability</t>
  </si>
  <si>
    <t>1.10</t>
  </si>
  <si>
    <t>getDateTimesForYear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</si>
  <si>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</si>
  <si>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PP-392</t>
  </si>
  <si>
    <t>Filters - Time filters</t>
  </si>
  <si>
    <t>1.10.1</t>
  </si>
  <si>
    <t>Implement find_fiscal_quarters method in PandasAnalyticalService</t>
  </si>
  <si>
    <t>March 16, 2021, 11:54 AM</t>
  </si>
  <si>
    <t>March 17, 2021, 1:29 PM</t>
  </si>
  <si>
    <t>PP-393</t>
  </si>
  <si>
    <t>https://gitlab-01.itx.pl/p2-project/p2backendv3/-/merge_requests/33</t>
  </si>
  <si>
    <t>1.10.2</t>
  </si>
  <si>
    <t>Implement getDateTimesForYear endpoint</t>
  </si>
  <si>
    <t>PP-394</t>
  </si>
  <si>
    <t>1.11</t>
  </si>
  <si>
    <t>Benchmark Calculation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</si>
  <si>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</si>
  <si>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PP-395</t>
  </si>
  <si>
    <t>1.11.1</t>
  </si>
  <si>
    <t>Implement get_dataset_properties in the DatasetService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</si>
  <si>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DatasetService design</t>
    </r>
  </si>
  <si>
    <t>DM</t>
  </si>
  <si>
    <t>Kamil C</t>
  </si>
  <si>
    <t>PP-396</t>
  </si>
  <si>
    <t>https://gitlab-01.itx.pl/p2-project/p2backendv3/-/merge_requests/73</t>
  </si>
  <si>
    <t>Done already together with 1.15.1</t>
  </si>
  <si>
    <t>1.11.2</t>
  </si>
  <si>
    <t>Implement set_dataset_properties in DatasetService</t>
  </si>
  <si>
    <t>PP-397</t>
  </si>
  <si>
    <t>1.11.3</t>
  </si>
  <si>
    <t>Implement find_datasets in DatasetService</t>
  </si>
  <si>
    <t>PP-398</t>
  </si>
  <si>
    <t>1.11.4</t>
  </si>
  <si>
    <t>Implement get_time_range in PandasAnalyticalService</t>
  </si>
  <si>
    <t>March 18, 2021, 12:36 PM</t>
  </si>
  <si>
    <t>March 19, 2021, 12:25 PM</t>
  </si>
  <si>
    <t>PP-399</t>
  </si>
  <si>
    <t>https://gitlab-01.itx.pl/p2-project/p2backendv3/-/merge_requests/50</t>
  </si>
  <si>
    <t>1.11.5</t>
  </si>
  <si>
    <t>Implement find_dataset_time_range</t>
  </si>
  <si>
    <t>use mock DatasetService for tests</t>
  </si>
  <si>
    <t>March 19, 2021, 11:36 AM</t>
  </si>
  <si>
    <t>March 22, 2021, 9:56 AM</t>
  </si>
  <si>
    <t>PP-400</t>
  </si>
  <si>
    <t>https://gitlab-01.itx.pl/p2-project/p2backendv3/-/merge_requests/55</t>
  </si>
  <si>
    <t>1.11.6</t>
  </si>
  <si>
    <t>Implement find_benchmark_datasets method</t>
  </si>
  <si>
    <t>1.11.4, 1.11.5</t>
  </si>
  <si>
    <t>March 22, 2021, 10:24 AM</t>
  </si>
  <si>
    <t>March 24, 2021, 4:18 PM</t>
  </si>
  <si>
    <t>PP-401</t>
  </si>
  <si>
    <t>https://gitlab-01.itx.pl/p2-project/p2backendv3/-/merge_requests/63</t>
  </si>
  <si>
    <r>
      <rPr>
        <rFont val="Arial"/>
        <color theme="1"/>
        <sz val="10.0"/>
      </rPr>
      <t xml:space="preserve">Require reimplementation due to misunderstanding of requirements: </t>
    </r>
    <r>
      <rPr>
        <rFont val="Arial"/>
        <color rgb="FF1155CC"/>
        <sz val="10.0"/>
        <u/>
      </rPr>
      <t>https://gitlab-01.itx.pl/p2-project/p2backendv3/-/merge_requests/63</t>
    </r>
    <r>
      <rPr>
        <rFont val="Arial"/>
        <color theme="1"/>
        <sz val="10.0"/>
      </rPr>
      <t xml:space="preserve"> </t>
    </r>
  </si>
  <si>
    <t>1.11.7</t>
  </si>
  <si>
    <t>Implement calculate_benchmark method in PandasAnalyticalService</t>
  </si>
  <si>
    <t>for now do not implement any special handling of AC_Entity / PAC_Entity nodes, do not handle packed nodes</t>
  </si>
  <si>
    <t>March 19, 2021, 6:26 PM</t>
  </si>
  <si>
    <t>April 9, 2021, 3:54 PM</t>
  </si>
  <si>
    <t>PP-402</t>
  </si>
  <si>
    <t>https://gitlab-01.itx.pl/p2-project/p2backendv3/-/merge_requests/120</t>
  </si>
  <si>
    <t>Delayed significantly due to COVID</t>
  </si>
  <si>
    <t>1.11.8</t>
  </si>
  <si>
    <t>Implement get_service_line in PandasAnalyticalService</t>
  </si>
  <si>
    <t>March 23, 2021, 9:49 AM</t>
  </si>
  <si>
    <t>March 24, 2021, 4:39 PM</t>
  </si>
  <si>
    <t>PP-403</t>
  </si>
  <si>
    <t>https://gitlab-01.itx.pl/p2-project/p2backendv3/-/merge_requests/67</t>
  </si>
  <si>
    <t>1.11.9</t>
  </si>
  <si>
    <t>Implement get_clinical_episode in PandasAnalyticalService</t>
  </si>
  <si>
    <t>March 23, 2021, 3:19 PM</t>
  </si>
  <si>
    <t>March 24, 2021, 4:23PM</t>
  </si>
  <si>
    <t>PP-404</t>
  </si>
  <si>
    <t>https://gitlab-01.itx.pl/p2-project/p2backendv3/-/merge_requests/68</t>
  </si>
  <si>
    <t>1.11.10</t>
  </si>
  <si>
    <t>Implement get_parent_node method</t>
  </si>
  <si>
    <t>1.11.8, 1.11.9</t>
  </si>
  <si>
    <t>March 24, 2021, 2:54 PM</t>
  </si>
  <si>
    <t>March 25, 2021, 11:27 PM</t>
  </si>
  <si>
    <t>PP-405</t>
  </si>
  <si>
    <t>https://gitlab-01.itx.pl/p2-project/p2backendv3/-/merge_requests/74</t>
  </si>
  <si>
    <t>1.11.11</t>
  </si>
  <si>
    <t>Handle parent nodes in calculate_benchmark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</si>
  <si>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</si>
  <si>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Apr 09, 2021 15:17:28</t>
  </si>
  <si>
    <t>Apr 13, 2021 18:10:14</t>
  </si>
  <si>
    <t>PP-406</t>
  </si>
  <si>
    <t>https://gitlab-01.itx.pl/p2-project/p2backendv3/-/merge_requests/129</t>
  </si>
  <si>
    <t>April 9, 2021, 5:17 PM</t>
  </si>
  <si>
    <t>1.11.12</t>
  </si>
  <si>
    <t>Implement extract_time_range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</si>
  <si>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</si>
  <si>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March 24, 2021, 10:47 AM</t>
  </si>
  <si>
    <t>March 24, 2021, 4:00 PM</t>
  </si>
  <si>
    <t>PP-407</t>
  </si>
  <si>
    <t>https://gitlab-01.itx.pl/p2-project/p2backendv3/-/merge_requests/72</t>
  </si>
  <si>
    <t>1.11.13</t>
  </si>
  <si>
    <t>Implement make_filter (from time range)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</si>
  <si>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</si>
  <si>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PP-408</t>
  </si>
  <si>
    <t>1.11.14</t>
  </si>
  <si>
    <t>Extract benchmark_value in extract_relation_statistics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</si>
  <si>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</si>
  <si>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March 25, 2021, 9:55 AM</t>
  </si>
  <si>
    <t>PP-409</t>
  </si>
  <si>
    <t>https://gitlab-01.itx.pl/p2-project/p2backendv3/-/merge_requests/78</t>
  </si>
  <si>
    <t>1.11.15</t>
  </si>
  <si>
    <t>Handle benchmark future argument in CaseSummaryQueryRunner</t>
  </si>
  <si>
    <t>April 8, 2021, 11:26 AM</t>
  </si>
  <si>
    <t>April 9, 2021, 5:47 PM</t>
  </si>
  <si>
    <t>PP-410</t>
  </si>
  <si>
    <t>https://gitlab-01.itx.pl/p2-project/p2backendv3/-/merge_requests/122</t>
  </si>
  <si>
    <t>1.11.16</t>
  </si>
  <si>
    <t>Integrate benchmark calculations with the caseSummaryCollection query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</si>
  <si>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</si>
  <si>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1.11.4 - 1.11.15</t>
  </si>
  <si>
    <t>April 16, 2021, 9:47 AM</t>
  </si>
  <si>
    <t>April 20, 2021, 2:20 PM</t>
  </si>
  <si>
    <t>PP-411</t>
  </si>
  <si>
    <t>https://gitlab-01.itx.pl/p2-project/p2backendv3/-/merge_requests/154</t>
  </si>
  <si>
    <t>Started in sprint 4</t>
  </si>
  <si>
    <t>1.11.17</t>
  </si>
  <si>
    <t>Implement handling of packed nodes in calculate_benchmark (use decompose_packed_nodes decorator)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</si>
  <si>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implement a unit test for this use case</t>
    </r>
  </si>
  <si>
    <t>1.14.7, 1.14.11</t>
  </si>
  <si>
    <t>April 21, 2021, 4:01 PM</t>
  </si>
  <si>
    <t>PP-503</t>
  </si>
  <si>
    <t>https://gitlab-01.itx.pl/p2-project/p2backendv3/-/merge_requests/162</t>
  </si>
  <si>
    <t>1.11.18</t>
  </si>
  <si>
    <t>Add source / destination to CaseSummaryType in format_relation_statistics</t>
  </si>
  <si>
    <t>fix extract_relation_statistics to populate lhs_node and rhs_node in RelationStatistics, then use those members to populate CaseSummaryType in format_relation_statistics</t>
  </si>
  <si>
    <t>April 14, 2021, 5:20 PM</t>
  </si>
  <si>
    <t>April 14, 2021, 5:56 PM</t>
  </si>
  <si>
    <t>PP-704</t>
  </si>
  <si>
    <t>https://gitlab-01.itx.pl/p2-project/p2backendv3/-/merge_requests/134</t>
  </si>
  <si>
    <t xml:space="preserve"> Added to sprint in Sprint 4</t>
  </si>
  <si>
    <t>1.12</t>
  </si>
  <si>
    <t>Node Expand and Collapse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</si>
  <si>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</si>
  <si>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PP-460</t>
  </si>
  <si>
    <t>Visualization Navigation</t>
  </si>
  <si>
    <t>1.12.1</t>
  </si>
  <si>
    <t>Implement extract_action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</si>
  <si>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</si>
  <si>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April 6, 2021, 3:21 PM</t>
  </si>
  <si>
    <t>PP-461</t>
  </si>
  <si>
    <t>https://gitlab-01.itx.pl/p2-project/p2backendv3/-/merge_requests/110</t>
  </si>
  <si>
    <t>Moved from Sprint 5</t>
  </si>
  <si>
    <t>1.12.2</t>
  </si>
  <si>
    <t>Implement make_filter_from_node method</t>
  </si>
  <si>
    <r>
      <rPr>
        <rFont val="Arial"/>
        <strike/>
        <color theme="1"/>
        <sz val="10.0"/>
      </rPr>
      <t xml:space="preserve">see </t>
    </r>
    <r>
      <rPr>
        <rFont val="Arial"/>
        <strike/>
        <color rgb="FF1155CC"/>
        <sz val="10.0"/>
      </rPr>
      <t>design</t>
    </r>
  </si>
  <si>
    <t>1.1.7, 1.1.21 - 1.1.23</t>
  </si>
  <si>
    <t>PP-462</t>
  </si>
  <si>
    <t>Abandoned - method already exists.</t>
  </si>
  <si>
    <t>1.12.3</t>
  </si>
  <si>
    <t>Implement extract_filters method</t>
  </si>
  <si>
    <t>extracting filters from list of actions</t>
  </si>
  <si>
    <t>1.12.1, 1.12.2</t>
  </si>
  <si>
    <t>April 6, 2021, 3:45 PM</t>
  </si>
  <si>
    <t>April 20, 2021, 9:32 AM</t>
  </si>
  <si>
    <t>PP-463</t>
  </si>
  <si>
    <t>https://gitlab-01.itx.pl/p2-project/p2backendv3/-/merge_requests/146</t>
  </si>
  <si>
    <t>1.12.4</t>
  </si>
  <si>
    <t>Integrate expand / collapse functionality with the caseSummaryCollection query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</si>
  <si>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</si>
  <si>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1.1, 1.12.1 - 1.12.3</t>
  </si>
  <si>
    <t>April 7, 2021, 7:52 PM</t>
  </si>
  <si>
    <t>PP-464</t>
  </si>
  <si>
    <t>1.13</t>
  </si>
  <si>
    <t>find_child_nodes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</si>
  <si>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</si>
  <si>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PP-465</t>
  </si>
  <si>
    <t>1.13.1</t>
  </si>
  <si>
    <t>Implement get_child_node_columns method</t>
  </si>
  <si>
    <t>March 17, 2021, 6:53 PM</t>
  </si>
  <si>
    <t>March 18, 2021, 12:32 PM</t>
  </si>
  <si>
    <t>PP-454</t>
  </si>
  <si>
    <t>https://gitlab-01.itx.pl/p2-project/p2backendv3/-/merge_requests/48</t>
  </si>
  <si>
    <t>1.13.2</t>
  </si>
  <si>
    <t>Implement find_child_nodes method in PandasAnalyticalService, for now without sorting</t>
  </si>
  <si>
    <t>implement first version without sorting or handing other options (dry_run, pagination, match_prefix)</t>
  </si>
  <si>
    <t>1.13.1, 1.9.1</t>
  </si>
  <si>
    <t>March 18, 2021, 1:52 PM</t>
  </si>
  <si>
    <t>March 18, 2021, 8:25 PM</t>
  </si>
  <si>
    <t>PP-455</t>
  </si>
  <si>
    <t>https://gitlab-01.itx.pl/p2-project/p2backendv3/-/merge_requests/52</t>
  </si>
  <si>
    <t>1.13.3</t>
  </si>
  <si>
    <t>Handle sorting by case_count in find_child_nodes, add case_count property in Node class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</si>
  <si>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also set case_count property in returned nodes, for now we can allow only sorting by 1 sort criteria</t>
    </r>
  </si>
  <si>
    <t>March 18, 2021, 7:36 PM</t>
  </si>
  <si>
    <t>March 19, 2021, 12:10 PM</t>
  </si>
  <si>
    <t>PP-456</t>
  </si>
  <si>
    <t>https://gitlab-01.itx.pl/p2-project/p2backendv3/-/merge_requests/53</t>
  </si>
  <si>
    <t>1.13.4</t>
  </si>
  <si>
    <t>Handle sorting by options 2 - 7 in find_child_nodes</t>
  </si>
  <si>
    <t>also handle sorting by multiple columns</t>
  </si>
  <si>
    <t>March 22, 2021, 10:20 AM</t>
  </si>
  <si>
    <t>March 23, 2021, 11:17 AM</t>
  </si>
  <si>
    <t>PP-466</t>
  </si>
  <si>
    <t>https://gitlab-01.itx.pl/p2-project/p2backendv3/-/merge_requests/64</t>
  </si>
  <si>
    <t>1.13.5</t>
  </si>
  <si>
    <t>Handle sorting by rating in find_child_nodes</t>
  </si>
  <si>
    <t>March 31, 2021, 5:17 PM</t>
  </si>
  <si>
    <t>March 31, 2021, 6:40 PM</t>
  </si>
  <si>
    <t>PP-467</t>
  </si>
  <si>
    <t>https://gitlab-01.itx.pl/p2-project/p2backendv3/-/merge_requests/98</t>
  </si>
  <si>
    <t>1.13.6</t>
  </si>
  <si>
    <t>Handle sorting by name in find_child_nodes</t>
  </si>
  <si>
    <t>March 23, 2021, 11:20 AM</t>
  </si>
  <si>
    <t>March 23, 2021, 12:22AM</t>
  </si>
  <si>
    <t>PP-468</t>
  </si>
  <si>
    <r>
      <rPr>
        <rFont val="Arial"/>
        <color theme="1"/>
        <sz val="10.0"/>
      </rPr>
      <t xml:space="preserve">https://gitlab-01.itx.pl/p2-project/p2backendv3/-/merge_requests/65, </t>
    </r>
    <r>
      <rPr>
        <rFont val="Arial"/>
        <color rgb="FF1155CC"/>
        <sz val="10.0"/>
        <u/>
      </rPr>
      <t>https://gitlab-01.itx.pl/p2-project/p2backendv3/-/merge_requests/69</t>
    </r>
  </si>
  <si>
    <t>Planned in Sprint 4</t>
  </si>
  <si>
    <t>1.13.7</t>
  </si>
  <si>
    <t>Handle pagination argument</t>
  </si>
  <si>
    <t>Limit results to a specific page only</t>
  </si>
  <si>
    <t>March 29, 2021, 3:28 PM</t>
  </si>
  <si>
    <t>March 29, 2021, 4:20 PM</t>
  </si>
  <si>
    <t>PP-469</t>
  </si>
  <si>
    <t>https://gitlab-01.itx.pl/p2-project/p2backendv3/-/merge_requests/90</t>
  </si>
  <si>
    <t>1.13.8</t>
  </si>
  <si>
    <t>Handle match_prefix argument</t>
  </si>
  <si>
    <t>March 29, 2021, 12:34 PM</t>
  </si>
  <si>
    <t>March 29, 2021, 1:22 PM</t>
  </si>
  <si>
    <t>PP-470</t>
  </si>
  <si>
    <t>https://gitlab-01.itx.pl/p2-project/p2backendv3/-/merge_requests/88</t>
  </si>
  <si>
    <t>1.13.9</t>
  </si>
  <si>
    <t>Handle dry_run option</t>
  </si>
  <si>
    <t>return int when dry_run = True</t>
  </si>
  <si>
    <t>April 1, 2021, 12:31 PM</t>
  </si>
  <si>
    <t>April 1, 2021, 2:07 PM</t>
  </si>
  <si>
    <t>PP-471</t>
  </si>
  <si>
    <t>https://gitlab-01.itx.pl/p2-project/p2backendv3/-/merge_requests/102</t>
  </si>
  <si>
    <t>1.14</t>
  </si>
  <si>
    <t>Sorting and Pagination of Nodes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</si>
  <si>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</si>
  <si>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PP-472</t>
  </si>
  <si>
    <t>1.14.1</t>
  </si>
  <si>
    <t>Implement extract_sort_criteria method</t>
  </si>
  <si>
    <t>March 25, 2021, 4:42 PM</t>
  </si>
  <si>
    <t>March 26, 2021, 1:00 PM</t>
  </si>
  <si>
    <t>PP-473</t>
  </si>
  <si>
    <t>https://gitlab-01.itx.pl/p2-project/p2backendv3/-/merge_requests/82</t>
  </si>
  <si>
    <t>1.14.2</t>
  </si>
  <si>
    <t>Implement pack_nodes method, add is_packed() and unpack() methods to Node class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</si>
  <si>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make sure to check performance for ~40k nodes</t>
    </r>
  </si>
  <si>
    <t>March 25, 2021, 12:45 PM</t>
  </si>
  <si>
    <t>March 26, 2021, 9:20 AM</t>
  </si>
  <si>
    <t>PP-474</t>
  </si>
  <si>
    <t>https://gitlab-01.itx.pl/p2-project/p2backendv3/-/merge_requests/79</t>
  </si>
  <si>
    <t>1.14.3</t>
  </si>
  <si>
    <t>Implement extract_pagination method</t>
  </si>
  <si>
    <t>March 26, 2021, 1:07 PM</t>
  </si>
  <si>
    <t>March 26, 2021, 3:16 PM</t>
  </si>
  <si>
    <t>PP-475</t>
  </si>
  <si>
    <t>https://gitlab-01.itx.pl/p2-project/p2backendv3/-/merge_requests/83</t>
  </si>
  <si>
    <t>1.14.4</t>
  </si>
  <si>
    <t>Implement get_graph_orientation method</t>
  </si>
  <si>
    <t>March 26, 2021, 5:53 PM</t>
  </si>
  <si>
    <t>March 29, 2021, 9:17 AM</t>
  </si>
  <si>
    <t>PP-476</t>
  </si>
  <si>
    <t>https://gitlab-01.itx.pl/p2-project/p2backendv3/-/merge_requests/86</t>
  </si>
  <si>
    <t>1.14.5</t>
  </si>
  <si>
    <t>Implement extract_graph_pagination method</t>
  </si>
  <si>
    <t>1.14.3, 1.14.4</t>
  </si>
  <si>
    <t>March 29, 2021, 10:14 AM</t>
  </si>
  <si>
    <t>March 29, 2021, 1:29 PM</t>
  </si>
  <si>
    <t>PP-477</t>
  </si>
  <si>
    <t>https://gitlab-01.itx.pl/p2-project/p2backendv3/-/merge_requests/89</t>
  </si>
  <si>
    <t>1.14.6</t>
  </si>
  <si>
    <t>Update group_nodes method in PandasAnalyticalService to allow a single packed node on either side (and up to 2 pack nodes in total)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</si>
  <si>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</si>
  <si>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March 26, 2021, 9:22 AM</t>
  </si>
  <si>
    <t>April 2, 2021, 5:27 PM</t>
  </si>
  <si>
    <t>PP-478</t>
  </si>
  <si>
    <t>https://gitlab-01.itx.pl/p2-project/p2backendv3/-/merge_requests/105</t>
  </si>
  <si>
    <t>1.14.11</t>
  </si>
  <si>
    <t>Handle single packed node on each side in calculate_benchmark method</t>
  </si>
  <si>
    <t>see also 1.14.6</t>
  </si>
  <si>
    <t>1.11.7, 1.14.6</t>
  </si>
  <si>
    <t>April 16, 2021, 2:51 PM</t>
  </si>
  <si>
    <t>April 19, 2021, 7:02 PM</t>
  </si>
  <si>
    <t>PP-504</t>
  </si>
  <si>
    <t>https://gitlab-01.itx.pl/p2-project/p2backendv3/-/merge_requests/150</t>
  </si>
  <si>
    <t>Postponed, due to bug fixing: PP-1003</t>
  </si>
  <si>
    <t>1.14.7</t>
  </si>
  <si>
    <t>Implement decompose_packed_nodes decorator</t>
  </si>
  <si>
    <r>
      <rPr>
        <rFont val="Arial"/>
        <color theme="1"/>
        <sz val="10.0"/>
      </rPr>
      <t xml:space="preserve">Apply decorator to all group_nodes implementations (see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), make sure to run queries in parallel</t>
    </r>
  </si>
  <si>
    <t>March 29, 2021, 3:01 PM</t>
  </si>
  <si>
    <t>April 6, 2021, 1:01 PM</t>
  </si>
  <si>
    <t>PP-479</t>
  </si>
  <si>
    <t>https://gitlab-01.itx.pl/p2-project/p2backendv3/-/merge_requests/92</t>
  </si>
  <si>
    <t>1.14.8</t>
  </si>
  <si>
    <t>Refactor make_abstract_graph_query to use find_child_nodes method</t>
  </si>
  <si>
    <r>
      <rPr>
        <rFont val="Arial"/>
        <color theme="1"/>
        <sz val="10.0"/>
      </rPr>
      <t xml:space="preserve">pass sorting criteria, see </t>
    </r>
    <r>
      <rPr>
        <rFont val="Arial"/>
        <color rgb="FF1155CC"/>
        <sz val="10.0"/>
        <u/>
      </rPr>
      <t>updated design</t>
    </r>
    <r>
      <rPr>
        <rFont val="Arial"/>
        <color theme="1"/>
        <sz val="10.0"/>
      </rPr>
      <t>, make sure to run lhs/rhs queries in parallel</t>
    </r>
  </si>
  <si>
    <t>1.1.10, 1.13.3, 1.14.1</t>
  </si>
  <si>
    <t>April 7, 2021, 3:41 PM</t>
  </si>
  <si>
    <t>April 9, 2021, 1:28 PM</t>
  </si>
  <si>
    <t>PP-480</t>
  </si>
  <si>
    <t>https://gitlab-01.itx.pl/p2-project/p2backendv3/-/merge_requests/118</t>
  </si>
  <si>
    <t>1.14.9</t>
  </si>
  <si>
    <t>Refactor AbstractGraphModel class and make_abstract_graph_model method to reflect design</t>
  </si>
  <si>
    <r>
      <rPr>
        <rFont val="Arial"/>
        <color theme="1"/>
        <sz val="10.0"/>
      </rPr>
      <t xml:space="preserve">make sure to pack nodes according to rules, see </t>
    </r>
    <r>
      <rPr>
        <rFont val="Arial"/>
        <color rgb="FF1155CC"/>
        <sz val="10.0"/>
        <u/>
      </rPr>
      <t>design</t>
    </r>
  </si>
  <si>
    <t>1.14.1 - 1.14.5</t>
  </si>
  <si>
    <t>March 29, 2021, 2:21 PM</t>
  </si>
  <si>
    <t>March 31, 2021, 6:16 PM</t>
  </si>
  <si>
    <t>PP-481</t>
  </si>
  <si>
    <t>https://gitlab-01.itx.pl/p2-project/p2backendv3/-/merge_requests/97</t>
  </si>
  <si>
    <t>1.14.12</t>
  </si>
  <si>
    <t>Implement make_abstract_graph_model special case to handle pagination (0,0)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</si>
  <si>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</si>
  <si>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April 6, 2021, 10:02 AM</t>
  </si>
  <si>
    <t>April 6, 2021, 11:58 AM</t>
  </si>
  <si>
    <t>PP-623</t>
  </si>
  <si>
    <t>https://gitlab-01.itx.pl/p2-project/p2backendv3/-/merge_requests/108</t>
  </si>
  <si>
    <t>1.14.10</t>
  </si>
  <si>
    <t>Update caseSummaryCollection endpoint to handle sorting and pagination</t>
  </si>
  <si>
    <t>make sure sorting and pagination rules are processed, add unit tests for this functionality</t>
  </si>
  <si>
    <t>1.14.1 - 1.14.9</t>
  </si>
  <si>
    <t>April 20, 2021, 5:01 PM</t>
  </si>
  <si>
    <t>April 21, 2021, 10:30 AM</t>
  </si>
  <si>
    <t>PP-482</t>
  </si>
  <si>
    <t>https://gitlab-01.itx.pl/p2-project/p2backendv3/-/merge_requests/156</t>
  </si>
  <si>
    <t>Postponed from Sprint 4</t>
  </si>
  <si>
    <t>1.14.13</t>
  </si>
  <si>
    <t>Update extract_node_statistics to handle packed nodes</t>
  </si>
  <si>
    <t>update method to set rating = None for packed nodes, update failing tests</t>
  </si>
  <si>
    <t>April 23, 2021, 8:19 AM</t>
  </si>
  <si>
    <t>April 23, 2021, 10:19 AM</t>
  </si>
  <si>
    <t>PP-1302</t>
  </si>
  <si>
    <t>https://gitlab-01.itx.pl/p2-project/p2backendv3/-/merge_requests/172</t>
  </si>
  <si>
    <t>1.15</t>
  </si>
  <si>
    <t>allDatasets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</si>
  <si>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</si>
  <si>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PP-483</t>
  </si>
  <si>
    <t>Dataset upload and management</t>
  </si>
  <si>
    <t>1.15.1</t>
  </si>
  <si>
    <t>define the DatasetDetails class</t>
  </si>
  <si>
    <t>March 24, 2021, 5:51 PM</t>
  </si>
  <si>
    <t>March 24, 2021, 6:08 PM</t>
  </si>
  <si>
    <t>PP-505</t>
  </si>
  <si>
    <t>1.15.2</t>
  </si>
  <si>
    <t>Implement get_all_datasets method in the DatasetService class</t>
  </si>
  <si>
    <t>order by upload_time descending</t>
  </si>
  <si>
    <t>April 14, 2021, 12:02 PM</t>
  </si>
  <si>
    <t>April 16, 2021, 8:47 AM</t>
  </si>
  <si>
    <t>PP-484</t>
  </si>
  <si>
    <t>https://gitlab-01.itx.pl/p2-project/p2backendv3/-/merge_requests/139</t>
  </si>
  <si>
    <t>1.15.3</t>
  </si>
  <si>
    <t>Implement format_all_datasets_response method</t>
  </si>
  <si>
    <t>March 25, 2021, 5:16 PM</t>
  </si>
  <si>
    <t>March 25, 2021, 7:42 PM</t>
  </si>
  <si>
    <t>PP-506</t>
  </si>
  <si>
    <t>https://gitlab-01.itx.pl/p2-project/p2backendv3/-/merge_requests/80</t>
  </si>
  <si>
    <t>1.15.4</t>
  </si>
  <si>
    <t>Implement DummyDatasetService</t>
  </si>
  <si>
    <t>This is to run P2 application without the actual DM implementation yet, do not implement any unit tests for this class</t>
  </si>
  <si>
    <t>March 25, 2021, 11:22 AM</t>
  </si>
  <si>
    <t>March 25, 2021, 3:22 PM</t>
  </si>
  <si>
    <t>PP-518</t>
  </si>
  <si>
    <t>https://gitlab-01.itx.pl/p2-project/p2backendv3/-/merge_requests/76</t>
  </si>
  <si>
    <t>1.15.5</t>
  </si>
  <si>
    <t>Implement allDatasets endpoint</t>
  </si>
  <si>
    <t>use DummyDatasetService for now</t>
  </si>
  <si>
    <t>1.15.3, 1.15.4</t>
  </si>
  <si>
    <t>March 26, 2021, 11:43 AM</t>
  </si>
  <si>
    <t>March 26, 2021, 4:41 PM</t>
  </si>
  <si>
    <t>PP-507</t>
  </si>
  <si>
    <t>https://gitlab-01.itx.pl/p2-project/p2backendv3/-/merge_requests/85</t>
  </si>
  <si>
    <t>1.16</t>
  </si>
  <si>
    <t>getLdsDatasetsIds endpoint</t>
  </si>
  <si>
    <t>see design</t>
  </si>
  <si>
    <t>PP-508</t>
  </si>
  <si>
    <t>1.16.1</t>
  </si>
  <si>
    <t>Implement getLDSDatasetsIDs endpoint</t>
  </si>
  <si>
    <t>use mock DatasetService for now</t>
  </si>
  <si>
    <t>March 29, 2021, 10:23 AM</t>
  </si>
  <si>
    <t>March 29, 2021, 11:14 AM</t>
  </si>
  <si>
    <t>PP-509</t>
  </si>
  <si>
    <t>https://gitlab-01.itx.pl/p2-project/p2backendv3/-/merge_requests/87</t>
  </si>
  <si>
    <t>1.17</t>
  </si>
  <si>
    <t>dataset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</si>
  <si>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</si>
  <si>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PP-510</t>
  </si>
  <si>
    <t>1.17.1</t>
  </si>
  <si>
    <t>Implement get_datasets method in DatasetService</t>
  </si>
  <si>
    <t>PP-511</t>
  </si>
  <si>
    <t>Moved from Sprint 5, done together with 1.15.2</t>
  </si>
  <si>
    <t>1.17.2</t>
  </si>
  <si>
    <t>Implement get_pipeline_statistics method in DatasetService</t>
  </si>
  <si>
    <t>connect to the Pipeline Server</t>
  </si>
  <si>
    <t>O2Grouper</t>
  </si>
  <si>
    <t>PP-512</t>
  </si>
  <si>
    <t>1.17.3</t>
  </si>
  <si>
    <t>Implement dataset endpoint</t>
  </si>
  <si>
    <t>1.17.1, 1.17.2</t>
  </si>
  <si>
    <t>PP-513</t>
  </si>
  <si>
    <t>1.18</t>
  </si>
  <si>
    <t>caseStatistics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</si>
  <si>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</si>
  <si>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PP-514</t>
  </si>
  <si>
    <t>1.18.1</t>
  </si>
  <si>
    <t>Implement get_case_statistics in PandasAnalyticalService</t>
  </si>
  <si>
    <t>Handle sorting and limitation of results</t>
  </si>
  <si>
    <t>April 9, 2021, 4:01 PM</t>
  </si>
  <si>
    <t>April 19, 2021, 2:48 PM</t>
  </si>
  <si>
    <t>PP-519</t>
  </si>
  <si>
    <t>https://gitlab-01.itx.pl/p2-project/p2backendv3/-/merge_requests/147</t>
  </si>
  <si>
    <t>Started in Sprint 4</t>
  </si>
  <si>
    <t>1.18.2</t>
  </si>
  <si>
    <t>Implement get_serviceline_benchmarks in PandasAnalyticalService</t>
  </si>
  <si>
    <t>similar to 1.19.2</t>
  </si>
  <si>
    <t>Apr 13, 2021 09:16:40</t>
  </si>
  <si>
    <t>Apr 15, 2021 06:14:18</t>
  </si>
  <si>
    <t>PP-520</t>
  </si>
  <si>
    <t>https://gitlab-01.itx.pl/p2-project/p2backendv3/-/merge_requests/135</t>
  </si>
  <si>
    <t>1.18.3</t>
  </si>
  <si>
    <t>Implement join_serviceline_benchmarks</t>
  </si>
  <si>
    <t>similar to 1.19.3</t>
  </si>
  <si>
    <t>April 12, 2021, 1:20 PM</t>
  </si>
  <si>
    <t>April 12, 2021, 1:21 PM</t>
  </si>
  <si>
    <t>PP-521</t>
  </si>
  <si>
    <t>https://gitlab-01.itx.pl/p2-project/p2backendv3/-/merge_requests/126</t>
  </si>
  <si>
    <t>1.18.4</t>
  </si>
  <si>
    <t>Implement format_case_statistics</t>
  </si>
  <si>
    <t>Prepare synthetic data frames for unit tests (without and with benchmark values)</t>
  </si>
  <si>
    <t>April 12, 2021, 4:55 PM</t>
  </si>
  <si>
    <t>PP-522</t>
  </si>
  <si>
    <t>https://gitlab-01.itx.pl/p2-project/p2backendv3/-/merge_requests/127</t>
  </si>
  <si>
    <t>1.18.5</t>
  </si>
  <si>
    <t>Implement caseStatistics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</si>
  <si>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make sure to run queries in parallel</t>
    </r>
  </si>
  <si>
    <t>1.18.1 - 1.18.4, 1.21</t>
  </si>
  <si>
    <t>April 20, 2021, 11:06 AM</t>
  </si>
  <si>
    <t>April 21, 2021, 4:13 PM</t>
  </si>
  <si>
    <t>PP-523</t>
  </si>
  <si>
    <t>https://gitlab-01.itx.pl/p2-project/p2backendv3/-/merge_requests/159</t>
  </si>
  <si>
    <t>1.19</t>
  </si>
  <si>
    <t>caseSummaryCollectionMapView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</si>
  <si>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</si>
  <si>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PP-515</t>
  </si>
  <si>
    <t>1.19.1</t>
  </si>
  <si>
    <t>Implement get_map_view_entity_statistics in PandasAnalyticalService</t>
  </si>
  <si>
    <t>April 14, 2021, 6:14 PM</t>
  </si>
  <si>
    <t>April 19, 2021, 1:45 PM</t>
  </si>
  <si>
    <t>PP-524</t>
  </si>
  <si>
    <t>https://gitlab-01.itx.pl/p2-project/p2backendv3/-/merge_requests/148</t>
  </si>
  <si>
    <t>1.19.2</t>
  </si>
  <si>
    <t>Implement get_careunit_benchmarks in PandasAnalyticalService</t>
  </si>
  <si>
    <t>April 20, 2021, 2:33 PM</t>
  </si>
  <si>
    <t>April 21, 2021, 5:02 PM</t>
  </si>
  <si>
    <t>PP-525</t>
  </si>
  <si>
    <t>https://gitlab-01.itx.pl/p2-project/p2backendv3/-/merge_requests/161</t>
  </si>
  <si>
    <t>1.19.3</t>
  </si>
  <si>
    <t>Implement join_careunit_benchmarks</t>
  </si>
  <si>
    <t>Prepare sythetic data frames for the unit test</t>
  </si>
  <si>
    <t>Kamil C, Manoj</t>
  </si>
  <si>
    <t>April 14, 2021, 5:14 PM</t>
  </si>
  <si>
    <t>April 15, 2021, 2:36 PM</t>
  </si>
  <si>
    <t>PP-526</t>
  </si>
  <si>
    <r>
      <rPr>
        <rFont val="Arial"/>
        <color rgb="FF000000"/>
        <sz val="10.0"/>
        <u/>
      </rPr>
      <t>https://gitlab-01.itx.pl/p2-project/p2backendv3/-/merge_requests/168</t>
    </r>
    <r>
      <rPr>
        <rFont val="Arial"/>
        <color theme="1"/>
        <sz val="10.0"/>
      </rPr>
      <t xml:space="preserve"> </t>
    </r>
    <r>
      <rPr>
        <rFont val="Arial"/>
        <color rgb="FF1155CC"/>
        <sz val="10.0"/>
        <u/>
      </rPr>
      <t>https://gitlab-01.itx.pl/p2-project/p2backendv3/-/merge_requests/169</t>
    </r>
    <r>
      <rPr>
        <rFont val="Arial"/>
        <color theme="1"/>
        <sz val="10.0"/>
      </rPr>
      <t xml:space="preserve"> </t>
    </r>
  </si>
  <si>
    <t>1.19.4</t>
  </si>
  <si>
    <t>Implement format_entity_statistics</t>
  </si>
  <si>
    <t>April 15, 2021, 5:11 PM</t>
  </si>
  <si>
    <t>April 16, 2021, 9:24 AM</t>
  </si>
  <si>
    <t>PP-527</t>
  </si>
  <si>
    <t>https://gitlab-01.itx.pl/p2-project/p2backendv3/-/merge_requests/142</t>
  </si>
  <si>
    <t>1.19.5</t>
  </si>
  <si>
    <t>Implement caseSummaryCollectionMapView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</si>
  <si>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make sure to run queries in parallel</t>
    </r>
  </si>
  <si>
    <t>1.19.1 - 1.19.4</t>
  </si>
  <si>
    <t>Apr 23, 2021 06:10:35</t>
  </si>
  <si>
    <t>Apr 26, 2021 14:50:34</t>
  </si>
  <si>
    <t>PP-528</t>
  </si>
  <si>
    <t>https://gitlab-01.itx.pl/p2-project/p2backendv3/-/merge_requests/173</t>
  </si>
  <si>
    <t>1.20</t>
  </si>
  <si>
    <t>Error Handling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</si>
  <si>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 xml:space="preserve"> (to be modified)</t>
    </r>
  </si>
  <si>
    <t>PP-529</t>
  </si>
  <si>
    <t>1.20.1</t>
  </si>
  <si>
    <t>Define ApplicationError base class and app_error_class decorator</t>
  </si>
  <si>
    <t>just copy from the design and add unit tests</t>
  </si>
  <si>
    <t>PP-530</t>
  </si>
  <si>
    <t>1.20.2</t>
  </si>
  <si>
    <t>Review application's code, find all raise statements and throw proper errors</t>
  </si>
  <si>
    <r>
      <rPr>
        <rFont val="Arial"/>
        <color theme="1"/>
        <sz val="10.0"/>
      </rPr>
      <t xml:space="preserve">Declare proper exception classes, define error variables, use DatasetNotFound as a model example, place all errors in the </t>
    </r>
    <r>
      <rPr>
        <rFont val="Arial"/>
        <color rgb="FF1155CC"/>
        <sz val="10.0"/>
        <u/>
      </rPr>
      <t>errors.py</t>
    </r>
    <r>
      <rPr>
        <rFont val="Arial"/>
        <color theme="1"/>
        <sz val="10.0"/>
      </rPr>
      <t xml:space="preserve"> module</t>
    </r>
  </si>
  <si>
    <t>1.1 - 1.19</t>
  </si>
  <si>
    <t>PP-531</t>
  </si>
  <si>
    <t>1.20.3</t>
  </si>
  <si>
    <t>Add list of error codes and descriptions to technical design</t>
  </si>
  <si>
    <t>This task is development driven</t>
  </si>
  <si>
    <t>Wojtek</t>
  </si>
  <si>
    <t>PP-532</t>
  </si>
  <si>
    <t>1.21</t>
  </si>
  <si>
    <t>Backend Configuration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</si>
  <si>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</si>
  <si>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PP-533</t>
  </si>
  <si>
    <t>1.21.1</t>
  </si>
  <si>
    <t>Implement AppConfig singleton</t>
  </si>
  <si>
    <t>Define ConfigVariables and defaults, validate configuration on first access to AppConfig</t>
  </si>
  <si>
    <t>April 12, 2021, 12:16 PM</t>
  </si>
  <si>
    <t>April 12, 2021, 5:40 PM</t>
  </si>
  <si>
    <t>PP-534</t>
  </si>
  <si>
    <t>https://gitlab-01.itx.pl/p2-project/p2backendv3/-/merge_requests/128</t>
  </si>
  <si>
    <t>Added to sprint in Sprint 4</t>
  </si>
  <si>
    <t>14/04/2021</t>
  </si>
  <si>
    <t>1.22</t>
  </si>
  <si>
    <t>Data Suppression (LDS-11 rule)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</si>
  <si>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</si>
  <si>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PP-537</t>
  </si>
  <si>
    <t>LDS suppression rule-11</t>
  </si>
  <si>
    <t>1.22.1</t>
  </si>
  <si>
    <t>Implement get_aggregation_level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</si>
  <si>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</si>
  <si>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PP-1016</t>
  </si>
  <si>
    <t>1.22.2</t>
  </si>
  <si>
    <t>Add LDS_SUPPRESSION_ENABLED flag to AppConfig</t>
  </si>
  <si>
    <t>allow False only in DEBUG deployment mode</t>
  </si>
  <si>
    <t>PP-1017</t>
  </si>
  <si>
    <t>1.22.3</t>
  </si>
  <si>
    <t>Handle __lds_suppress_aggregation_level member in select_from_relations method from SQLAnalyticalService</t>
  </si>
  <si>
    <t>implement suppression logic, read tutorial</t>
  </si>
  <si>
    <t>1.22.2, 1.24.6</t>
  </si>
  <si>
    <t>PP-1018</t>
  </si>
  <si>
    <t>1.22.4</t>
  </si>
  <si>
    <t>Modify open method in SQLAnalyticsProvider</t>
  </si>
  <si>
    <r>
      <rPr>
        <rFont val="Arial"/>
        <color theme="1"/>
        <sz val="10.0"/>
      </rPr>
      <t xml:space="preserve">pass lds_tables argument to SQLAnalyticalService and forward lds_suppress_aggregation_level, see </t>
    </r>
    <r>
      <rPr>
        <rFont val="Arial"/>
        <color rgb="FF1155CC"/>
        <sz val="10.0"/>
        <u/>
      </rPr>
      <t>design</t>
    </r>
  </si>
  <si>
    <t>1.24.9</t>
  </si>
  <si>
    <t>PP-1019</t>
  </si>
  <si>
    <t>1.22.5</t>
  </si>
  <si>
    <t>Integrate LDS suppression rules with the caseSummaryCollection endpoint</t>
  </si>
  <si>
    <t>use get_aggregation_level method and pass its result to open in the AnalyticsProvider, implement unit tests to check if proper aggregation level is passed for various queries, check LDS_SUPPRESSION_ENABLED flag</t>
  </si>
  <si>
    <t>PP-1020</t>
  </si>
  <si>
    <t>1.22.6</t>
  </si>
  <si>
    <t>Integrate with other endpoints</t>
  </si>
  <si>
    <t>Review all places where the method "open" from AnalyticsProvider is being called, pass lds_suppress_aggregation_level argument where it makes sense</t>
  </si>
  <si>
    <t>PP-1021</t>
  </si>
  <si>
    <t>1.22.7</t>
  </si>
  <si>
    <t>Implement is_suppressed method in SQLAnalyticalService</t>
  </si>
  <si>
    <t>define new method in AnalyticalService base class, always return False from the PandasAnalyticalService</t>
  </si>
  <si>
    <t>PP-1022</t>
  </si>
  <si>
    <t>1.22.8</t>
  </si>
  <si>
    <t>Return isSuppressed flag in caseSummaryCollection result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</si>
  <si>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</si>
  <si>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PP-1023</t>
  </si>
  <si>
    <t>1.23</t>
  </si>
  <si>
    <t>User Dataset Upload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</si>
  <si>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</si>
  <si>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PP-538</t>
  </si>
  <si>
    <t>1.23.16</t>
  </si>
  <si>
    <t>Add PIPELINE_SERVER_URL variable to AppConfig</t>
  </si>
  <si>
    <t>only required in RELEASE deployments</t>
  </si>
  <si>
    <t>Apr 26, 2021 07:56:13</t>
  </si>
  <si>
    <t>Apr 26, 2021 14:50:02</t>
  </si>
  <si>
    <t>PP-1024</t>
  </si>
  <si>
    <t>https://gitlab-01.itx.pl/p2-project/p2backendv3/-/merge_requests/176</t>
  </si>
  <si>
    <t>1.23.1</t>
  </si>
  <si>
    <t>Implement add_uploaded_file in Repository class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</si>
  <si>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define repository data model (use Django), add Repository instance to context (available to endpoint resolvers)</t>
    </r>
  </si>
  <si>
    <t>Apr 26, 2021 09:17:30</t>
  </si>
  <si>
    <t>Apr 27, 2021 12:08:14</t>
  </si>
  <si>
    <t>PP-942</t>
  </si>
  <si>
    <t>https://gitlab-01.itx.pl/p2-project/p2backendv3/-/merge_requests/179</t>
  </si>
  <si>
    <t>1.23.2</t>
  </si>
  <si>
    <t>Implement set_error method in Repository class</t>
  </si>
  <si>
    <t>Apr 27, 2021 11:41:01</t>
  </si>
  <si>
    <t>Apr 27, 2021 12:07:47</t>
  </si>
  <si>
    <t>PP-943</t>
  </si>
  <si>
    <t>Done and reported with 1.23.1</t>
  </si>
  <si>
    <t>1.23.3</t>
  </si>
  <si>
    <t>Implement set_s3_url method in Repository class</t>
  </si>
  <si>
    <t>Apr 27, 2021 11:41:08</t>
  </si>
  <si>
    <t>Apr 27, 2021 12:09:07</t>
  </si>
  <si>
    <t>PP-944</t>
  </si>
  <si>
    <t>1.23.4</t>
  </si>
  <si>
    <t>Implement set_pipeline_id in Repository class</t>
  </si>
  <si>
    <t>Apr 27, 2021 11:41:15</t>
  </si>
  <si>
    <t>Apr 27, 2021 12:08:47</t>
  </si>
  <si>
    <t>PP-945</t>
  </si>
  <si>
    <t>1.23.5</t>
  </si>
  <si>
    <t>Implement AppProcessPool class</t>
  </si>
  <si>
    <r>
      <rPr>
        <rFont val="Arial"/>
        <color theme="1"/>
        <sz val="10.0"/>
      </rPr>
      <t xml:space="preserve">just copy code from the </t>
    </r>
    <r>
      <rPr>
        <rFont val="Arial"/>
        <color rgb="FF1155CC"/>
        <sz val="10.0"/>
        <u/>
      </rPr>
      <t>design</t>
    </r>
  </si>
  <si>
    <t>Apr 27, 2021 11:53:00</t>
  </si>
  <si>
    <t>Apr 27, 2021 13:18:28</t>
  </si>
  <si>
    <t>PP-1025</t>
  </si>
  <si>
    <t>https://gitlab-01.itx.pl/p2-project/p2backendv3/-/merge_requests/181</t>
  </si>
  <si>
    <t>1.23.6.1</t>
  </si>
  <si>
    <t>Implement parse_aws_host_region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</si>
  <si>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</si>
  <si>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Apr 27, 2021 14:22:42</t>
  </si>
  <si>
    <t>Apr 28, 2021 09:43:50</t>
  </si>
  <si>
    <t>PP-1284</t>
  </si>
  <si>
    <t>https://gitlab-01.itx.pl/p2-project/p2backendv3/-/merge_requests/183</t>
  </si>
  <si>
    <t>1.23.6.2</t>
  </si>
  <si>
    <t>Implement generate_aws_gateway_header method</t>
  </si>
  <si>
    <r>
      <rPr>
        <rFont val="Arial"/>
        <color theme="1"/>
        <sz val="10.0"/>
      </rPr>
      <t xml:space="preserve">just copy code from example </t>
    </r>
    <r>
      <rPr>
        <rFont val="Arial"/>
        <color rgb="FF1155CC"/>
        <sz val="10.0"/>
        <u/>
      </rPr>
      <t>notebook</t>
    </r>
  </si>
  <si>
    <t>Apr 27, 2021 14:22:14</t>
  </si>
  <si>
    <t>Apr 28, 2021 09:43:21</t>
  </si>
  <si>
    <t>PP-1285</t>
  </si>
  <si>
    <t>1.23.6</t>
  </si>
  <si>
    <t>Implement start_o2_grouper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</si>
  <si>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</si>
  <si>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1.21, 1.23.6.1 - 2</t>
  </si>
  <si>
    <t>PP-1026</t>
  </si>
  <si>
    <t>1.23.7</t>
  </si>
  <si>
    <t>Implement upload_to_s3_and_start_o2_grouper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</si>
  <si>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</si>
  <si>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1.23.1 - 1.23.6</t>
  </si>
  <si>
    <t>PP-1027</t>
  </si>
  <si>
    <t>1.23.8</t>
  </si>
  <si>
    <t>Implement sendfile/upload_file endpoint</t>
  </si>
  <si>
    <t>copy from P2 v2 backend, run upload_to_s3_and_start_o2_grouper form in a separate process task and return immediately</t>
  </si>
  <si>
    <t>PP-1028</t>
  </si>
  <si>
    <t>1.23.9</t>
  </si>
  <si>
    <t>Implement has_s3_put_object_permission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</si>
  <si>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</si>
  <si>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PP-1029</t>
  </si>
  <si>
    <t>1.23.10</t>
  </si>
  <si>
    <t>Validate s3:PutObject permission on start-up (in RELEASE deployment mode only)</t>
  </si>
  <si>
    <t>PP-1030</t>
  </si>
  <si>
    <t>1.23.11</t>
  </si>
  <si>
    <t>Implement get_user_uploaded_files method in Repository class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</si>
  <si>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</si>
  <si>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PP-1031</t>
  </si>
  <si>
    <t>1.23.12</t>
  </si>
  <si>
    <t>Update format_all_datasets_response method to take into account upload_status field in DatasetDetails (Validation, Failed or Finished)</t>
  </si>
  <si>
    <t>PP-1032</t>
  </si>
  <si>
    <t>1.23.13</t>
  </si>
  <si>
    <t>Update allDatasets endpoint to include currently processed and failed processing files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</si>
  <si>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</si>
  <si>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PP-1033</t>
  </si>
  <si>
    <t>1.23.14</t>
  </si>
  <si>
    <t>Implement get_uploaded_file in Repository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</si>
  <si>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</si>
  <si>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PP-1034</t>
  </si>
  <si>
    <t>1.23.15</t>
  </si>
  <si>
    <t>Update get_datasets method in DatasetService</t>
  </si>
  <si>
    <r>
      <rPr>
        <rFont val="Arial"/>
        <color theme="1"/>
        <sz val="10.0"/>
      </rPr>
      <t xml:space="preserve">handle uploaded file ids, see </t>
    </r>
    <r>
      <rPr>
        <rFont val="Arial"/>
        <color rgb="FF1155CC"/>
        <sz val="10.0"/>
        <u/>
      </rPr>
      <t>design</t>
    </r>
  </si>
  <si>
    <t>PP-1035</t>
  </si>
  <si>
    <t>Snowflake Integration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</si>
  <si>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</si>
  <si>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PP-539</t>
  </si>
  <si>
    <t>1.24.1</t>
  </si>
  <si>
    <t>Implement SQLConnectionFactory and SQLConnection</t>
  </si>
  <si>
    <t>implement connect and close methods, define and use connection configuration variables</t>
  </si>
  <si>
    <t>April 20, 2021, 10:34 AM</t>
  </si>
  <si>
    <t>April 20, 2021, 6:49 PM</t>
  </si>
  <si>
    <t>PP-946</t>
  </si>
  <si>
    <t>https://gitlab-01.itx.pl/p2-project/p2backendv3/-/merge_requests/155</t>
  </si>
  <si>
    <t>1.24.2</t>
  </si>
  <si>
    <t>Implement get_sql_column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</si>
  <si>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</si>
  <si>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Apr 20, 2021 16:54:31</t>
  </si>
  <si>
    <t>Apr 21, 2021 11:28:51</t>
  </si>
  <si>
    <t>PP-947</t>
  </si>
  <si>
    <t>https://gitlab-01.itx.pl/p2-project/p2backendv3/-/merge_requests/158</t>
  </si>
  <si>
    <t>1.24.3</t>
  </si>
  <si>
    <t>Implement make_sql_filter (for ColumnFilter)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</si>
  <si>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</si>
  <si>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Apr 21, 2021 11:29:31</t>
  </si>
  <si>
    <t>Apr 21, 2021 14:51:31</t>
  </si>
  <si>
    <t>PP-948</t>
  </si>
  <si>
    <t>https://gitlab-01.itx.pl/p2-project/p2backendv3/-/merge_requests/163</t>
  </si>
  <si>
    <t>1.24.4</t>
  </si>
  <si>
    <t>Implement make_sql_filter (for RangeFilter) method</t>
  </si>
  <si>
    <t>make sure to handle special "fiscal_date" column name</t>
  </si>
  <si>
    <t>Apr 21, 2021 14:52:43</t>
  </si>
  <si>
    <t>Apr 21, 2021 16:41:49</t>
  </si>
  <si>
    <t>PP-949</t>
  </si>
  <si>
    <t>https://gitlab-01.itx.pl/p2-project/p2backendv3/-/merge_requests/166</t>
  </si>
  <si>
    <t>1.24.5</t>
  </si>
  <si>
    <t>Implement make_sql_distance_filter method</t>
  </si>
  <si>
    <t>or_ combine from AC and PAC entities</t>
  </si>
  <si>
    <t>Aleksandra, Maciej</t>
  </si>
  <si>
    <t>April 21, 2021, 5:49 PM</t>
  </si>
  <si>
    <t>PP-950</t>
  </si>
  <si>
    <t>https://gitlab-01.itx.pl/p2-project/p2backendv3/-/merge_requests/174</t>
  </si>
  <si>
    <t>Aleksandra started, because of unavailability, Maciej took care of task</t>
  </si>
  <si>
    <t>1.24.6</t>
  </si>
  <si>
    <t>Implement select_from_relations in SQLAnalyticalService</t>
  </si>
  <si>
    <t>define SQLAnalyticalService class, handle unions, joined tables and additional columns, raise error from unimplemented interface methods, ignore lds_suppress_aggregation_level argument</t>
  </si>
  <si>
    <t>1.24.3 - 1.24.5</t>
  </si>
  <si>
    <t>Apr 23, 2021 14:04:13</t>
  </si>
  <si>
    <t>Apr 29, 2021 10:43:12</t>
  </si>
  <si>
    <t>PP-951</t>
  </si>
  <si>
    <t>1.24.7</t>
  </si>
  <si>
    <t>Implement DataCommons class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</si>
  <si>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implement validation of all datasets</t>
    </r>
  </si>
  <si>
    <t>PP-952</t>
  </si>
  <si>
    <t>1.24.8</t>
  </si>
  <si>
    <t>Implement get_dataset_details method in DatasetService</t>
  </si>
  <si>
    <r>
      <rPr/>
      <t xml:space="preserve">see </t>
    </r>
    <r>
      <rPr>
        <color rgb="FF1155CC"/>
        <u/>
      </rPr>
      <t>design</t>
    </r>
  </si>
  <si>
    <t>DM, 1.17.2</t>
  </si>
  <si>
    <t>PP-953</t>
  </si>
  <si>
    <t>Implement SQLAnalyticsProvider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</si>
  <si>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always query DatasetService, make sure to cache Tables, use mocked DatasetService for tests</t>
    </r>
  </si>
  <si>
    <t>PP-954</t>
  </si>
  <si>
    <t>1.24.10</t>
  </si>
  <si>
    <t>Handle backend type selection from configuration</t>
  </si>
  <si>
    <t>Check BACKEND_TYPE configuration variable to create either PandasAnalyticsProvider and mocked DatasetService or SQLAnalyticsProvider and real DatasetService</t>
  </si>
  <si>
    <t>1.24.1 - 1.24.7, 1.24.9</t>
  </si>
  <si>
    <t>PP-955</t>
  </si>
  <si>
    <t>1.24.11</t>
  </si>
  <si>
    <t>Implement find_child_nodes in SQLAnalyticalService</t>
  </si>
  <si>
    <t>handle all arguments, use pandas implementation as example</t>
  </si>
  <si>
    <t>1.13, 1.24.6</t>
  </si>
  <si>
    <t>PP-956</t>
  </si>
  <si>
    <t>1.24.12</t>
  </si>
  <si>
    <t>Implement group_nodes in SQLAnalyticalService</t>
  </si>
  <si>
    <t>see pandas implementation as example</t>
  </si>
  <si>
    <t>1.14.6, 1.24.6</t>
  </si>
  <si>
    <t>PP-957</t>
  </si>
  <si>
    <t>1.24.13</t>
  </si>
  <si>
    <t>Implement get_entity_details in SQLAnalyticalService</t>
  </si>
  <si>
    <t>PP-958</t>
  </si>
  <si>
    <t>1.24.14</t>
  </si>
  <si>
    <t>Implement get_entity_counts in SQLAnalyticalService</t>
  </si>
  <si>
    <t>PP-959</t>
  </si>
  <si>
    <t>1.24.15</t>
  </si>
  <si>
    <t>Implement get_lob_statistics in SQLAnalyticalService</t>
  </si>
  <si>
    <t>PP-960</t>
  </si>
  <si>
    <t>1.24.16</t>
  </si>
  <si>
    <t>Implement get_quarterly_statistics in SQLAnalyticalService</t>
  </si>
  <si>
    <t>PP-961</t>
  </si>
  <si>
    <t>1.24.17</t>
  </si>
  <si>
    <t>Implement get_careunit_statistics in SQLAnalyticalService</t>
  </si>
  <si>
    <t>PP-962</t>
  </si>
  <si>
    <t>1.24.18</t>
  </si>
  <si>
    <t>Implement get_diagnose_statistics in SQLAnalyticalService</t>
  </si>
  <si>
    <t>PP-963</t>
  </si>
  <si>
    <t>1.24.19</t>
  </si>
  <si>
    <t>Implement find_fiscal_quarters in SQLAnalyticalService</t>
  </si>
  <si>
    <t>PP-964</t>
  </si>
  <si>
    <t>1.24.20</t>
  </si>
  <si>
    <t>Implement get_time_range in SQLAnalyticalService</t>
  </si>
  <si>
    <t>PP-965</t>
  </si>
  <si>
    <t>1.24.21</t>
  </si>
  <si>
    <t>Implement calculate_benchmark in SQLAnalyticalService</t>
  </si>
  <si>
    <t>1.11.7, 1.24.6</t>
  </si>
  <si>
    <t>PP-966</t>
  </si>
  <si>
    <t>1.24.22</t>
  </si>
  <si>
    <t>Implement get_entity_address in SQLAnalyticalService</t>
  </si>
  <si>
    <t>PP-967</t>
  </si>
  <si>
    <t>1.24.23</t>
  </si>
  <si>
    <t>Implement get_entity_quality in SQLAnalyticalService</t>
  </si>
  <si>
    <t>PP-968</t>
  </si>
  <si>
    <t>1.24.24</t>
  </si>
  <si>
    <t>Implement get_facility_details in SQLAnalyticalService</t>
  </si>
  <si>
    <t>PP-969</t>
  </si>
  <si>
    <t>1.24.25</t>
  </si>
  <si>
    <t>Implement get_entity_staffing in SQLAnalyticalService</t>
  </si>
  <si>
    <t>PP-970</t>
  </si>
  <si>
    <t>1.24.32</t>
  </si>
  <si>
    <t>Impement get_service_unit_ids method in DataCommons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</si>
  <si>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make sure to cache results</t>
    </r>
  </si>
  <si>
    <t>PP-971</t>
  </si>
  <si>
    <t>1.24.33</t>
  </si>
  <si>
    <t>Implement get_service_line in SQLAnalyticalService</t>
  </si>
  <si>
    <t>use get_service_unit_ids and resolve the ID mapping from its result</t>
  </si>
  <si>
    <t>PP-972</t>
  </si>
  <si>
    <t>1.24.34</t>
  </si>
  <si>
    <t>Implement get_clinical_episode in SQLAnalyticalService</t>
  </si>
  <si>
    <t>PP-973</t>
  </si>
  <si>
    <t>1.24.35</t>
  </si>
  <si>
    <t>Implement get_map_view_entity_statistics in SQLAnalyticalService</t>
  </si>
  <si>
    <t>1.19.1, 1.24.6</t>
  </si>
  <si>
    <t>PP-974</t>
  </si>
  <si>
    <t>1.24.36</t>
  </si>
  <si>
    <t>Implement get_case_statistics in SQLAnalyticalService</t>
  </si>
  <si>
    <t>1.18.1, 1.24.6</t>
  </si>
  <si>
    <t>PP-975</t>
  </si>
  <si>
    <t>1.24.37</t>
  </si>
  <si>
    <t>Implement get_serviceline_benchmarks in SQLAnalyticalService</t>
  </si>
  <si>
    <t>1.18.2, 1.24.6</t>
  </si>
  <si>
    <t>PP-976</t>
  </si>
  <si>
    <t>1.24.38</t>
  </si>
  <si>
    <t>Implement get_careunit_benchmarks in SQLAnalyticalService</t>
  </si>
  <si>
    <t>see pandas and 1.24.30 implementation as example</t>
  </si>
  <si>
    <t>1.24.30, 1.24.6</t>
  </si>
  <si>
    <t>PP-977</t>
  </si>
  <si>
    <t>1.24.39</t>
  </si>
  <si>
    <t>Implement get_all_service_line_ids in SQLAnalyticalService</t>
  </si>
  <si>
    <t>use get_service_unit_ids method result from DataCommons</t>
  </si>
  <si>
    <t>PP-978</t>
  </si>
  <si>
    <t>1.24.40</t>
  </si>
  <si>
    <t>Implement get_unique_drgs in SQLAnalyticalService</t>
  </si>
  <si>
    <t>PP-979</t>
  </si>
  <si>
    <t>1.24.41</t>
  </si>
  <si>
    <t>Extend make_sql_filter method to take list_size_limit argument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</si>
  <si>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refactor all usages and pass this argument from SNOWFLAKE_LIST_SIZE_LIMIT config variable</t>
    </r>
  </si>
  <si>
    <t>PP-1286</t>
  </si>
  <si>
    <t>1.25</t>
  </si>
  <si>
    <t>ServiceLine API</t>
  </si>
  <si>
    <r>
      <rPr>
        <rFont val="Arial"/>
        <color rgb="FF000000"/>
        <sz val="10.0"/>
      </rPr>
      <t xml:space="preserve">see </t>
    </r>
    <r>
      <rPr>
        <rFont val="Arial"/>
        <color rgb="FF1155CC"/>
        <sz val="10.0"/>
        <u/>
      </rPr>
      <t>design</t>
    </r>
  </si>
  <si>
    <t>PP-540</t>
  </si>
  <si>
    <t>Filters - Service Line filters</t>
  </si>
  <si>
    <t>1.25.1</t>
  </si>
  <si>
    <t>Handle parent_node = None for service line nodes in find_child_nodes_method</t>
  </si>
  <si>
    <t>implement unit test to cover this case</t>
  </si>
  <si>
    <t>April 13, 2021, 6:09 PM</t>
  </si>
  <si>
    <t>April 14, 2021, 11:48 AM</t>
  </si>
  <si>
    <t>PP-980</t>
  </si>
  <si>
    <t>https://gitlab-01.itx.pl/p2-project/p2backendv3/-/merge_requests/131</t>
  </si>
  <si>
    <t>1.25.2</t>
  </si>
  <si>
    <t>Implement filteredServiceLines, filteredClinicalEpisodes and filteredDRGs endpoints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</si>
  <si>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</si>
  <si>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April 13, 2021, 3:06 PM</t>
  </si>
  <si>
    <t>PP-981</t>
  </si>
  <si>
    <t>https://gitlab-01.itx.pl/p2-project/p2backendv3/-/merge_requests/132</t>
  </si>
  <si>
    <t>1.25.4</t>
  </si>
  <si>
    <t>Implement searchAllDiagnose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</si>
  <si>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</si>
  <si>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Apr 22, 2021 15:19:20</t>
  </si>
  <si>
    <t>Apr 22, 2021 15:19:34</t>
  </si>
  <si>
    <t>PP-580</t>
  </si>
  <si>
    <t>https://gitlab-01.itx.pl/p2-project/p2backendv3/-/merge_requests/171</t>
  </si>
  <si>
    <t>1.26</t>
  </si>
  <si>
    <t>Location API</t>
  </si>
  <si>
    <t>Move code and data from existing P2v2 implementation to P2v3</t>
  </si>
  <si>
    <t>PP-542</t>
  </si>
  <si>
    <t>1.26.1</t>
  </si>
  <si>
    <t>Move allUSStates endpoint</t>
  </si>
  <si>
    <t>Copy data to postgres, move django model from P2v2</t>
  </si>
  <si>
    <t>April 2, 2021, 4:02 PM</t>
  </si>
  <si>
    <t>April 6, 2021, 11:09 AM</t>
  </si>
  <si>
    <t>PP-543</t>
  </si>
  <si>
    <t>https://gitlab-01.itx.pl/p2-project/p2backendv3/-/merge_requests/111</t>
  </si>
  <si>
    <t>1.26.2</t>
  </si>
  <si>
    <t>Move usState endpoint</t>
  </si>
  <si>
    <t>April 5, 2021, 3:23 PM</t>
  </si>
  <si>
    <t>PP-584</t>
  </si>
  <si>
    <t>1.26.3</t>
  </si>
  <si>
    <t>Move searchUsLocation endpoint</t>
  </si>
  <si>
    <t>PP-585</t>
  </si>
  <si>
    <t>1.26.4</t>
  </si>
  <si>
    <t>Move usStateGeoAll endpoint</t>
  </si>
  <si>
    <t>Copy .json file, make the path configurable</t>
  </si>
  <si>
    <t>April 1, 2021, 4:58 PM</t>
  </si>
  <si>
    <t>PP-586</t>
  </si>
  <si>
    <t>https://gitlab-01.itx.pl/p2-project/p2backendv3/-/merge_requests/99</t>
  </si>
  <si>
    <t>1.26.5</t>
  </si>
  <si>
    <t>Move usCountyGeoForState endpoint</t>
  </si>
  <si>
    <t>April 1, 2021, 4:59 PM</t>
  </si>
  <si>
    <t>PP-587</t>
  </si>
  <si>
    <t>1.26.6</t>
  </si>
  <si>
    <t>Move usStateGeoSearch</t>
  </si>
  <si>
    <t>April 5, 2021, 3:24 PM</t>
  </si>
  <si>
    <t>PP-588</t>
  </si>
  <si>
    <t>1.26.7</t>
  </si>
  <si>
    <t>Move usCountyGeoAll endpoint</t>
  </si>
  <si>
    <t>April 5, 2021, 3:25 PM</t>
  </si>
  <si>
    <t>PP-589</t>
  </si>
  <si>
    <t>1.26.8</t>
  </si>
  <si>
    <t>Move locationByRadialLocation endpoint</t>
  </si>
  <si>
    <t>April 1, 2021, 5:00 PM</t>
  </si>
  <si>
    <t>PP-590</t>
  </si>
  <si>
    <t>https://gitlab-01.itx.pl/p2-project/p2backendv3/-/merge_requests/104</t>
  </si>
  <si>
    <t>1.27</t>
  </si>
  <si>
    <t>Legend Data calculations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</si>
  <si>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</si>
  <si>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PP-982</t>
  </si>
  <si>
    <t>Visualization Legend</t>
  </si>
  <si>
    <t>1.27.1</t>
  </si>
  <si>
    <t>Implement get_legend_data_statistics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</si>
  <si>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prepare unit tests for all combinations of nodes used in the application</t>
    </r>
  </si>
  <si>
    <t>April 20, 2021, 1:32 PM</t>
  </si>
  <si>
    <t>PP-983</t>
  </si>
  <si>
    <t>1.27.2</t>
  </si>
  <si>
    <t>Implement get_top_parent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</si>
  <si>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</si>
  <si>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PP-1306</t>
  </si>
  <si>
    <t>1.27.3</t>
  </si>
  <si>
    <t>Implement get_all_service_line_ids in PandasAnalyticalService</t>
  </si>
  <si>
    <t>Apr 20, 2021 07:38:30</t>
  </si>
  <si>
    <t>Apr 20, 2021 09:23:06</t>
  </si>
  <si>
    <t>PP-985</t>
  </si>
  <si>
    <t>1.27.6</t>
  </si>
  <si>
    <t>Implement calculate_legend_data method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</si>
  <si>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avoid unnecessary base value calculations</t>
    </r>
  </si>
  <si>
    <t>1.27.1 - 1.27.3, 1.29</t>
  </si>
  <si>
    <t>PP-988</t>
  </si>
  <si>
    <t>1.27.7</t>
  </si>
  <si>
    <t>Implement format_legend_data method</t>
  </si>
  <si>
    <t>PP-989</t>
  </si>
  <si>
    <t>1.27.8</t>
  </si>
  <si>
    <t>Integrate legend data calculation with the caseSummaryCollection endpoint</t>
  </si>
  <si>
    <t>make sure to pass action_filters separately, for lhs_parent / rhs_parent pass whatever is passed to find_child_nodes</t>
  </si>
  <si>
    <t>1.27.6 , 1.27.7</t>
  </si>
  <si>
    <t>PP-990</t>
  </si>
  <si>
    <t>1.27.9</t>
  </si>
  <si>
    <t>Implement legendData endpoint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</si>
  <si>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  <r>
      <rPr>
        <rFont val="Arial"/>
        <color theme="1"/>
        <sz val="10.0"/>
      </rPr>
      <t>, make sure to reuse code from caseSummaryCollection, avoid code duplication</t>
    </r>
  </si>
  <si>
    <t>1.27.1 - 1.27.8</t>
  </si>
  <si>
    <t>PP-1307</t>
  </si>
  <si>
    <t>1.27.10</t>
  </si>
  <si>
    <t>Remove legendData support from caseSummaryCollection</t>
  </si>
  <si>
    <t>FE integration with legendData endpoint</t>
  </si>
  <si>
    <t>PP-1308</t>
  </si>
  <si>
    <t>1.28</t>
  </si>
  <si>
    <t>Miscellaneous</t>
  </si>
  <si>
    <t>approx est. ~40h</t>
  </si>
  <si>
    <t>PP-991</t>
  </si>
  <si>
    <t>1.28.3</t>
  </si>
  <si>
    <t>LRU-cache (performance)</t>
  </si>
  <si>
    <t>PP-994</t>
  </si>
  <si>
    <t>1.28.4</t>
  </si>
  <si>
    <t>Redis cache (performance)</t>
  </si>
  <si>
    <t>PP-995</t>
  </si>
  <si>
    <t>1.28.5</t>
  </si>
  <si>
    <t>Flexible dataset IDs</t>
  </si>
  <si>
    <t>PP-996</t>
  </si>
  <si>
    <t>1.28.6</t>
  </si>
  <si>
    <t>Review requirements.txt and remove unnecessary packages</t>
  </si>
  <si>
    <t>cleanup task</t>
  </si>
  <si>
    <t>PP-1309</t>
  </si>
  <si>
    <t>1.29</t>
  </si>
  <si>
    <t>Multithreading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</si>
  <si>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</si>
  <si>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PP-997</t>
  </si>
  <si>
    <t>1.29.1</t>
  </si>
  <si>
    <t>Implement AppThreads singleton class</t>
  </si>
  <si>
    <t>just copy from design</t>
  </si>
  <si>
    <t>April 8, 2021, 9:41 PM</t>
  </si>
  <si>
    <t>April 8, 2021, 1:28 PM</t>
  </si>
  <si>
    <t>PP-998</t>
  </si>
  <si>
    <t>-</t>
  </si>
  <si>
    <t>Done, no task in jira</t>
  </si>
  <si>
    <t>1.29.2</t>
  </si>
  <si>
    <t>Refactor code to use AppThreads singleton</t>
  </si>
  <si>
    <t>instead of creating ad-hoc ThreadPoolExecutors, modify decompose_packed_nodes, find_child_nodes and possibly other methods</t>
  </si>
  <si>
    <t>April 14, 2021, 2:56 PM</t>
  </si>
  <si>
    <t>April 14, 2021, 5:18 PM</t>
  </si>
  <si>
    <t>PP-999</t>
  </si>
  <si>
    <t>https://gitlab-01.itx.pl/p2-project/p2backendv3/-/merge_requests/133</t>
  </si>
  <si>
    <t>1.30</t>
  </si>
  <si>
    <t>Deleting Datasets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</si>
  <si>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</si>
  <si>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PP-1287</t>
  </si>
  <si>
    <t>1.30.1</t>
  </si>
  <si>
    <t>Implement drop_dataset method in DatasetService</t>
  </si>
  <si>
    <r>
      <rPr>
        <rFont val="Arial"/>
        <color theme="1"/>
        <sz val="10.0"/>
      </rPr>
      <t xml:space="preserve">see </t>
    </r>
    <r>
      <rPr>
        <rFont val="Arial"/>
        <color rgb="FF1155CC"/>
        <sz val="10.0"/>
        <u/>
      </rPr>
      <t>design</t>
    </r>
  </si>
  <si>
    <t>PP-1288</t>
  </si>
  <si>
    <t>1.30.2</t>
  </si>
  <si>
    <t>Implement drop_all method in SQLAnalyticalService</t>
  </si>
  <si>
    <t>Add this method to AnalyticalService base class and to PandasAnalyticalService (where it does nothing)</t>
  </si>
  <si>
    <t>PP-1289</t>
  </si>
  <si>
    <t>1.30.3</t>
  </si>
  <si>
    <t>Implement DropDataset mutation</t>
  </si>
  <si>
    <r>
      <rPr>
        <rFont val="Arial"/>
        <color theme="1"/>
        <sz val="10.0"/>
      </rPr>
      <t xml:space="preserve">Move mutation definition from the P2v2 backed code, see </t>
    </r>
    <r>
      <rPr>
        <rFont val="Arial"/>
        <color rgb="FF1155CC"/>
        <sz val="10.0"/>
        <u/>
      </rPr>
      <t>design</t>
    </r>
  </si>
  <si>
    <t>1.30.1, 1.30.2</t>
  </si>
  <si>
    <t>PP-1290</t>
  </si>
  <si>
    <t>3</t>
  </si>
  <si>
    <t>Report View Management</t>
  </si>
  <si>
    <t>PP-356</t>
  </si>
  <si>
    <t>Design not detailed enough to estimate by reviewer/PM</t>
  </si>
  <si>
    <t>View Dashboard</t>
  </si>
  <si>
    <t>3.0</t>
  </si>
  <si>
    <t>Environment Setup</t>
  </si>
  <si>
    <t>Setu development environment including DJangoand PGSql</t>
  </si>
  <si>
    <t>March 5, 2021, 3:31 PM</t>
  </si>
  <si>
    <t>March 16, 2021, 6:33 PM</t>
  </si>
  <si>
    <t>PP-357</t>
  </si>
  <si>
    <t>https://gitlab-01.itx.pl/p2-project/p2backendv3/-/merge_requests/20</t>
  </si>
  <si>
    <t>3.1</t>
  </si>
  <si>
    <r>
      <rPr>
        <rFont val="Arial"/>
        <color rgb="FF000000"/>
        <sz val="10.0"/>
      </rPr>
      <t xml:space="preserve">Define </t>
    </r>
    <r>
      <rPr>
        <rFont val="Arial"/>
        <color rgb="FF000000"/>
        <sz val="10.0"/>
      </rPr>
      <t>schema.py</t>
    </r>
  </si>
  <si>
    <t>Class that defines graphQL queries, endpoints and object structure. Python file will have definition of following ojects. Developer can refer existing P2BE code at p2backend\ReportView\schema.py file.</t>
  </si>
  <si>
    <t>PP-358</t>
  </si>
  <si>
    <t>3.2</t>
  </si>
  <si>
    <r>
      <rPr>
        <rFont val="Arial"/>
        <color rgb="FF000000"/>
        <sz val="10.0"/>
      </rPr>
      <t xml:space="preserve">Define </t>
    </r>
    <r>
      <rPr>
        <rFont val="Arial"/>
        <color rgb="FF000000"/>
        <sz val="10.0"/>
      </rPr>
      <t>reportview_api.py</t>
    </r>
  </si>
  <si>
    <t>Class that has actual implementation for all end points. Developer can refer p2backend\BigSense\Reportview\reportview_api.py file from existing P2BE code</t>
  </si>
  <si>
    <t>PP-359</t>
  </si>
  <si>
    <t>3.3</t>
  </si>
  <si>
    <r>
      <rPr>
        <rFont val="Arial"/>
        <color rgb="FF000000"/>
        <sz val="10.0"/>
      </rPr>
      <t xml:space="preserve">Define </t>
    </r>
    <r>
      <rPr>
        <rFont val="Arial"/>
        <color rgb="FF000000"/>
        <sz val="10.0"/>
      </rPr>
      <t>model.py</t>
    </r>
  </si>
  <si>
    <t>Class that defines the Entity Relation of report view as per OLTP database(Postgres)</t>
  </si>
  <si>
    <t>March 5, 2021, 3:32 PM</t>
  </si>
  <si>
    <t>PP-360</t>
  </si>
  <si>
    <t>3.4</t>
  </si>
  <si>
    <t>Implementing Endpoints</t>
  </si>
  <si>
    <t>This implementation will have a resolve method in schema.py and corresponding method in reportview_api.py file</t>
  </si>
  <si>
    <t>PP-361</t>
  </si>
  <si>
    <t>3.4.1</t>
  </si>
  <si>
    <t>ReportView</t>
  </si>
  <si>
    <t>PP-362</t>
  </si>
  <si>
    <t>3.4.2</t>
  </si>
  <si>
    <t>ReportViews</t>
  </si>
  <si>
    <t>PP-363</t>
  </si>
  <si>
    <t>3.4.3</t>
  </si>
  <si>
    <t>SearchReportViews</t>
  </si>
  <si>
    <t>PP-364</t>
  </si>
  <si>
    <t>3.4.4</t>
  </si>
  <si>
    <t>CreateReportView</t>
  </si>
  <si>
    <t>PP-365</t>
  </si>
  <si>
    <t>3.4.5</t>
  </si>
  <si>
    <t>UpdateReportView</t>
  </si>
  <si>
    <t>PP-366</t>
  </si>
  <si>
    <t>3.4.6</t>
  </si>
  <si>
    <t>DeleteReportView</t>
  </si>
  <si>
    <t>PP-367</t>
  </si>
  <si>
    <t>3.5</t>
  </si>
  <si>
    <t>[BE] Extract user details from Auth0 token</t>
  </si>
  <si>
    <t>Manoj, Kamil C</t>
  </si>
  <si>
    <t>March 25, 2021, 9:52 AM</t>
  </si>
  <si>
    <t>April 9, 2021, 9:15 AM</t>
  </si>
  <si>
    <t>PP-516</t>
  </si>
  <si>
    <t>https://gitlab-01.itx.pl/p2-project/p2backendv3/-/merge_requests/116</t>
  </si>
  <si>
    <t>Added to sprint in Sprint 3, Postponed from Sprint 3</t>
  </si>
  <si>
    <t>3.6</t>
  </si>
  <si>
    <t>[BE] Modify Report view endpoints to use user details from Auth0 token</t>
  </si>
  <si>
    <t>PP-517</t>
  </si>
  <si>
    <t>Postponed from Sprint 3</t>
  </si>
  <si>
    <t>4</t>
  </si>
  <si>
    <t>Integrate analytical endpoints with django</t>
  </si>
  <si>
    <t>Integrate endpoints with django. To be seen under https://p2v3.ownedoutcomes.com/backend/graphql/ url.
List:caseLocationDetails endpoint
caseLobCounts endpoint
getAvailableYears endpoint
getDateTimeStatsForListOfYears endpoint
filteredCareUnitTypes endpoint
getDatasetsInitialFilters
getDateTimesForYear endpoint
allDatasets endpoint
getLDSDatasetsIDs endpoint</t>
  </si>
  <si>
    <t>March 29, 2021, 4:09 PM</t>
  </si>
  <si>
    <t>March 31, 2021, 3:44 PM</t>
  </si>
  <si>
    <t>PP-567</t>
  </si>
  <si>
    <r>
      <rPr>
        <rFont val="Arial"/>
        <color rgb="FF1155CC"/>
        <sz val="10.0"/>
        <u/>
      </rPr>
      <t>https://gitlab-01.itx.pl/p2-project/p2backendv3/-/merge_requests/94</t>
    </r>
    <r>
      <rPr>
        <rFont val="Arial"/>
        <color theme="1"/>
        <sz val="10.0"/>
      </rPr>
      <t xml:space="preserve">  </t>
    </r>
    <r>
      <rPr>
        <rFont val="Arial"/>
        <color rgb="FF1155CC"/>
        <sz val="10.0"/>
        <u/>
      </rPr>
      <t>https://gitlab-01.itx.pl/p2-project/p2backendv3/-/merge_requests/95</t>
    </r>
  </si>
  <si>
    <t>5</t>
  </si>
  <si>
    <t>Implement mock for users endpoint</t>
  </si>
  <si>
    <t>Implement user query that returns always same user {  user {    id    name    emailId    __typename  }
id could be the same as in query:
{
	ReportViews {
    viewList {
      owner {
        id
        emailId
      }
    }
  }
}</t>
  </si>
  <si>
    <t>April 1, 2021, 12:40 PM</t>
  </si>
  <si>
    <t>PP-615</t>
  </si>
  <si>
    <t>https://gitlab-01.itx.pl/p2-project/p2backendv3/-/merge_requests/101</t>
  </si>
  <si>
    <t>Authentication &amp; Authorization</t>
  </si>
  <si>
    <t>6</t>
  </si>
  <si>
    <t>Code cleanup in unit tests</t>
  </si>
  <si>
    <t>April 9, 2021, 4:02 PM</t>
  </si>
  <si>
    <t>April 9, 2021, 5:01 PM</t>
  </si>
  <si>
    <t>PP-939</t>
  </si>
  <si>
    <t>https://gitlab-01.itx.pl/p2-project/p2backendv3/-/merge_requests/121</t>
  </si>
  <si>
    <t>No</t>
  </si>
  <si>
    <t>Problem with missing DRGs</t>
  </si>
  <si>
    <t>Problem found during writing unit test. The issue was with type of join of DRG table in already finished implementation.</t>
  </si>
  <si>
    <t>Maciej, Michał, Ola</t>
  </si>
  <si>
    <t>March 12, 2021, 8:00 AM</t>
  </si>
  <si>
    <t>March 15, 2021, 2:10 PM</t>
  </si>
  <si>
    <t>https://gitlab-01.itx.pl/p2-project/p2backendv3/-/merge_requests/28</t>
  </si>
  <si>
    <t>Issue delayed finish of group nodes task (1.1.12)</t>
  </si>
  <si>
    <t>Cannot retrieve stateSummary from caseLocationDetails query</t>
  </si>
  <si>
    <t xml:space="preserve">To reproduce:
Get into: https://p2v3.ownedoutcomes.com/backend/graphql/
Send query:
{
  caseLocationDetails (
    datasets: [{id: "0"}]
    options: null
  ) {
    fipsSummary {
      id
    } 
    cbsaSummary {
      id
    }
    stateSummary {
      id
      name
      postalAbbreviation
      entitySummary {
        entityType
        totalCount
      }
    }
  }
}
Fastest way to reproduce:
https://p2v3.ownedoutcomes.com/backend/graphql/#query={
  caseLocationDetails (
    datasets%3A [{id%3A "0"}]
    options%3A null
  ) {
    fipsSummary {
      id
    } 
    cbsaSummary {
      id
    }
    stateSummary {
      id
      name
      postalAbbreviation
      entitySummary {
        entityType
        totalCount
      }
    }
  }
}
Response:
{
  "errors": [
    {
      "message": "Syntax Error GraphQL (4:14) Unexpected Name \"null\"\n\n3:     datasets: [{id: \"0\"}]\n4:     options: null\n                ^\n5:   ) {\n",
      "locations": [
        {
          "line": 4,
          "column": 14
        }
      ]
    }
  ]
}
</t>
  </si>
  <si>
    <t>April 1, 2021, 9:56 AM</t>
  </si>
  <si>
    <t>April 1, 2021, 12:00 PM</t>
  </si>
  <si>
    <t>PP-616</t>
  </si>
  <si>
    <t>caseSummaryCollection pagination issue</t>
  </si>
  <si>
    <t>Problem while sending query similar to one used in rc.bigsense.ai environment.
To reproduce:
1. go into https://p2v3.ownedoutcomes.com/backend/graphql/
2. send query and variables attached:  
3. in response you will see only null values</t>
  </si>
  <si>
    <t>April 7, 2021, 12:12 PM</t>
  </si>
  <si>
    <t>PP-622</t>
  </si>
  <si>
    <t>https://gitlab-01.itx.pl/p2-project/p2backendv3/-/merge_requests/112</t>
  </si>
  <si>
    <t>Cannot create a report view</t>
  </si>
  <si>
    <t>To reproduce:
1. Go to https://p2v3.ownedoutcomes.com/p2/
2. Click Login button
3. Login: test@test.com Password: 123
4. Go to https://p2v3.ownedoutcomes.com/p2/view-list
5. Try to create a report view.
6. You will receive 400 response from backend (request and response provided below): Request:{"operationName":null,"variables":{"id":"new","name":"245345","isTerrain":false,"orders":[{"isAscending":false,"orderName":"Case_count"}],"labelOption":{"isActive":true,"labels":["Alphabet","Case_count","Star_rating","D90_rr_per_instance"]},"benchmark":{"isEnable":false,"options":[{"aggregationLevel":"National","measure":"D90_rr_per_instance"},{"aggregationLevel":"National","measure":"D90_episode_cost_per_patient"}],"serviceLine":{"id":"","name":""},"clinicalEpisodes":[],"drgs":[],"careUnitType":{"type":""},"metric":{"isAverage":true,"percent":50},"times":{"includedTimes":{"timeRanges":[{"fromTime":{"quarter":"","year":""},"toTime":{"quarter":"","year":""}}]}}},"count":{"casesCount":{"minimumSelectedCount":0,"maximumSelectedCount":0},"entitiesCount":{"minimumSelectedCount":0,"maximumSelectedCount":0}},"threshold":{"isEnabled":false,"details":[]}},"query":"query ($name: String!, $ownerId: ID!, $ownerName: String, $ownerEmail: String, $reportViewType: String, $filters: FilterInputType, $datasets: [DatasetsInputType], $isTerrain: Boolean, $orders: [OrderInputType], $labelOption: LabelOptionInputType, $benchmark: BenchmarkOptionInputType, $count: ReportViewCountInputType) {\n  CreateReportView(name: $name, owner: {id: $ownerId, name: $ownerName, emailId: $ownerEmail}, reportViewType: $reportViewType, filters: $filters, datasets: $datasets, isTerrain: $isTerrain, orders: $orders, labelOption: $labelOption, benchmark: $benchmark, count: $count) {\n    status\n    id\n    message\n    __typename\n  }\n}\n"}Response:{"errors":[{"message":"Variable \"$ownerId\" of required type \"ID!\" was not provided.","locations":[{"line":1,"column":24}]}]}</t>
  </si>
  <si>
    <t>PP-1002</t>
  </si>
  <si>
    <t>Cannot get into report view</t>
  </si>
  <si>
    <t>To reproduce:
1. Go to https://p2v3.ownedoutcomes.com/p2/
2. Click Login button
3. Login: test@test.com Password: 123
4. Go to https://p2v3.ownedoutcomes.com/p2/view-list
5. Select any report view
6. You will see a blank screen (problem with respones from backend (below you will see a request and a response): Request:{"operationName":null,"variables":{"datasets":[{"id":null}],"filteredCareUnitTypes":true,"filteredServiceLines":true,"getAvailableYears":true,"getDateTimeStatsForListOfYears":true,"caseLobCounts":true},"query":"query ($datasets: [DatasetsInputType]!, $filteredCareUnitTypes: Boolean, $filteredServiceLines: Boolean, $getAvailableYears: Boolean, $getDateTimeStatsForListOfYears: Boolean, $caseLobCounts: Boolean) {\n  getDatasetsInitialFilters(datasets: $datasets, filteredCareUnitTypes: $filteredCareUnitTypes, filteredServiceLines: $filteredServiceLines, getAvailableYears: $getAvailableYears, getDateTimeStatsForListOfYears: $getDateTimeStatsForListOfYears, caseLobCounts: $caseLobCounts) {\n    filteredCareUnitTypes {\n      id\n      name\n      numberOfCases\n      __typename\n    }\n    filteredServiceLines {\n      id\n      name\n      numberOfCases\n      __typename\n    }\n    getAvailableYears\n    getDateTimeStatsForListOfYears {\n      year\n      quarterStats {\n        quarter\n        caseCount\n        entityCount\n        __typename\n      }\n      __typename\n    }\n    caseLobCounts {\n      id\n      name\n      numberOfCases\n      __typename\n    }\n    __typename\n  }\n}\n"}Response:{"errors":[{"message":"int() argument must be a string, a bytes-like object or a number, not 'NoneType'","locations":[{"line":2,"column":3}],"path":["getDatasetsInitialFilters"]}],"data":{"getDatasetsInitialFilters":null}}</t>
  </si>
  <si>
    <t>PP-1003</t>
  </si>
  <si>
    <t>Replace GraphQL objects with dicts</t>
  </si>
  <si>
    <t>April 15, 2021, 10:37 AM</t>
  </si>
  <si>
    <t>April 16, 2021, 10:57 AM</t>
  </si>
  <si>
    <t>PP-1038</t>
  </si>
  <si>
    <t>https://gitlab-01.itx.pl/p2-project/p2backendv3/-/merge_requests/144</t>
  </si>
  <si>
    <t>CaseSummaryCollection - can't generate default graph</t>
  </si>
  <si>
    <t>PP-1004</t>
  </si>
  <si>
    <t>Node IDs not returned from caseSummaryCollection</t>
  </si>
  <si>
    <t>PP-1293</t>
  </si>
  <si>
    <t>decompose_packed_nodes decorator doesn't support positional arguments</t>
  </si>
  <si>
    <t>PP-1303</t>
  </si>
  <si>
    <t>get_entity_quality and get_facility_details returns nonuniform null values</t>
  </si>
  <si>
    <t>PP-1304</t>
  </si>
  <si>
    <t>https://gitlab-01.itx.pl/p2-project/p2backendv3/-/merge_requests/160</t>
  </si>
  <si>
    <t>get_careunit_details doesn't properly populate fields with GraphQL objects</t>
  </si>
  <si>
    <t>PP-1305</t>
  </si>
  <si>
    <t>https://gitlab-01.itx.pl/p2-project/p2backendv3/-/merge_requests/165</t>
  </si>
  <si>
    <t>Date</t>
  </si>
  <si>
    <t>Devs</t>
  </si>
  <si>
    <t>Hrs</t>
  </si>
  <si>
    <t>Cummulative</t>
  </si>
  <si>
    <t>ds</t>
  </si>
  <si>
    <t>group</t>
  </si>
  <si>
    <t>be</t>
  </si>
  <si>
    <t>Daily update (today)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</si>
</sst>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yyyy-mm-dd"/>
  </numFmts>
  <fonts count="51">
    <font>
      <sz val="10.0"/>
      <color rgb="FF000000"/>
      <name val="Arial"/>
    </font>
    <font>
      <b/>
      <sz val="10.0"/>
      <color rgb="FF000000"/>
      <name val="Arial"/>
    </font>
    <font>
      <u/>
      <sz val="10.0"/>
      <color theme="10"/>
      <name val="Arial"/>
    </font>
    <font>
      <u/>
      <sz val="10.0"/>
      <color rgb="FF1155CC"/>
      <name val="Arial"/>
    </font>
    <font>
      <color theme="1"/>
      <name val="Arial"/>
    </font>
    <font>
      <b/>
      <sz val="10.0"/>
      <color theme="1"/>
      <name val="Arial"/>
    </font>
    <font>
      <b/>
      <color theme="1"/>
      <name val="Arial"/>
    </font>
    <font>
      <color rgb="FF000000"/>
      <name val="Arial"/>
    </font>
    <font>
      <b/>
      <color rgb="FF000000"/>
      <name val="Arial"/>
    </font>
    <font/>
    <font>
      <b/>
      <sz val="11.0"/>
      <color rgb="FF000000"/>
      <name val="&quot;Arial&quot;"/>
    </font>
    <font>
      <sz val="10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0.0"/>
      <color theme="1"/>
      <name val="Arial"/>
    </font>
    <font>
      <u/>
      <color rgb="FF0000FF"/>
    </font>
    <font>
      <u/>
      <color rgb="FF0000FF"/>
      <name val="Arial"/>
    </font>
    <font>
      <color rgb="FF000000"/>
      <name val="&quot;Arial&quot;"/>
    </font>
    <font>
      <u/>
      <sz val="10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0.0"/>
      <color theme="1"/>
      <name val="Arial"/>
    </font>
    <font>
      <u/>
      <color rgb="FF0000FF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strike/>
      <sz val="10.0"/>
      <color rgb="FF000000"/>
      <name val="Arial"/>
    </font>
    <font>
      <strike/>
      <sz val="10.0"/>
      <color theme="1"/>
      <name val="Arial"/>
    </font>
    <font>
      <strike/>
      <color theme="1"/>
      <name val="Arial"/>
    </font>
    <font>
      <strike/>
      <color rgb="FF0000FF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color rgb="FF0000FF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color rgb="FF0000FF"/>
    </font>
    <font>
      <u/>
      <color rgb="FF0000FF"/>
      <name val="Arial"/>
    </font>
    <font>
      <sz val="10.0"/>
      <color rgb="FF000000"/>
    </font>
    <font>
      <u/>
      <sz val="10.0"/>
      <color rgb="FF000000"/>
      <name val="Arial"/>
    </font>
    <font>
      <u/>
      <color rgb="FF0000FF"/>
      <name val="Arial"/>
    </font>
    <font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color rgb="FF0000FF"/>
    </font>
    <font>
      <u/>
      <sz val="10.0"/>
      <color theme="1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quotePrefix="1"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2" fillId="0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shrinkToFit="0" vertical="center" wrapText="1"/>
    </xf>
    <xf borderId="2" fillId="0" fontId="5" numFmtId="49" xfId="0" applyAlignment="1" applyBorder="1" applyFont="1" applyNumberFormat="1">
      <alignment horizontal="center" shrinkToFit="0" vertical="center" wrapText="1"/>
    </xf>
    <xf borderId="3" fillId="0" fontId="5" numFmtId="0" xfId="0" applyAlignment="1" applyBorder="1" applyFont="1">
      <alignment horizontal="center" vertical="center"/>
    </xf>
    <xf borderId="4" fillId="0" fontId="9" numFmtId="0" xfId="0" applyBorder="1" applyFont="1"/>
    <xf borderId="5" fillId="0" fontId="9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readingOrder="0"/>
    </xf>
    <xf borderId="6" fillId="0" fontId="4" numFmtId="0" xfId="0" applyBorder="1" applyFont="1"/>
    <xf borderId="7" fillId="0" fontId="9" numFmtId="0" xfId="0" applyBorder="1" applyFont="1"/>
    <xf borderId="6" fillId="0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/>
    </xf>
    <xf borderId="6" fillId="2" fontId="0" numFmtId="49" xfId="0" applyAlignment="1" applyBorder="1" applyFill="1" applyFont="1" applyNumberFormat="1">
      <alignment readingOrder="0" shrinkToFit="0" vertical="top" wrapText="1"/>
    </xf>
    <xf borderId="6" fillId="2" fontId="10" numFmtId="0" xfId="0" applyAlignment="1" applyBorder="1" applyFont="1">
      <alignment readingOrder="0" vertical="top"/>
    </xf>
    <xf borderId="6" fillId="2" fontId="11" numFmtId="0" xfId="0" applyAlignment="1" applyBorder="1" applyFont="1">
      <alignment readingOrder="0" shrinkToFit="0" vertical="top" wrapText="1"/>
    </xf>
    <xf borderId="6" fillId="2" fontId="11" numFmtId="49" xfId="0" applyAlignment="1" applyBorder="1" applyFont="1" applyNumberFormat="1">
      <alignment shrinkToFit="0" vertical="top" wrapText="1"/>
    </xf>
    <xf borderId="6" fillId="2" fontId="0" numFmtId="0" xfId="0" applyAlignment="1" applyBorder="1" applyFont="1">
      <alignment readingOrder="0" shrinkToFit="0" vertical="top" wrapText="1"/>
    </xf>
    <xf borderId="6" fillId="2" fontId="0" numFmtId="0" xfId="0" applyAlignment="1" applyBorder="1" applyFont="1">
      <alignment shrinkToFit="0" vertical="top" wrapText="1"/>
    </xf>
    <xf borderId="6" fillId="2" fontId="0" numFmtId="0" xfId="0" applyAlignment="1" applyBorder="1" applyFont="1">
      <alignment vertical="top"/>
    </xf>
    <xf borderId="6" fillId="2" fontId="12" numFmtId="0" xfId="0" applyAlignment="1" applyBorder="1" applyFont="1">
      <alignment readingOrder="0" shrinkToFit="0" vertical="top" wrapText="0"/>
    </xf>
    <xf borderId="6" fillId="2" fontId="11" numFmtId="0" xfId="0" applyAlignment="1" applyBorder="1" applyFont="1">
      <alignment shrinkToFit="0" vertical="top" wrapText="1"/>
    </xf>
    <xf borderId="6" fillId="2" fontId="4" numFmtId="0" xfId="0" applyAlignment="1" applyBorder="1" applyFont="1">
      <alignment readingOrder="0" vertical="top"/>
    </xf>
    <xf borderId="6" fillId="2" fontId="4" numFmtId="0" xfId="0" applyAlignment="1" applyBorder="1" applyFont="1">
      <alignment vertical="top"/>
    </xf>
    <xf borderId="6" fillId="3" fontId="1" numFmtId="49" xfId="0" applyAlignment="1" applyBorder="1" applyFill="1" applyFont="1" applyNumberFormat="1">
      <alignment readingOrder="0" shrinkToFit="0" vertical="top" wrapText="1"/>
    </xf>
    <xf borderId="6" fillId="3" fontId="1" numFmtId="0" xfId="0" applyAlignment="1" applyBorder="1" applyFont="1">
      <alignment readingOrder="0" shrinkToFit="0" vertical="top" wrapText="1"/>
    </xf>
    <xf borderId="6" fillId="3" fontId="11" numFmtId="0" xfId="0" applyAlignment="1" applyBorder="1" applyFont="1">
      <alignment readingOrder="0" shrinkToFit="0" vertical="top" wrapText="1"/>
    </xf>
    <xf borderId="6" fillId="3" fontId="11" numFmtId="49" xfId="0" applyAlignment="1" applyBorder="1" applyFont="1" applyNumberFormat="1">
      <alignment shrinkToFit="0" vertical="top" wrapText="1"/>
    </xf>
    <xf borderId="6" fillId="3" fontId="0" numFmtId="0" xfId="0" applyAlignment="1" applyBorder="1" applyFont="1">
      <alignment readingOrder="0" shrinkToFit="0" vertical="top" wrapText="1"/>
    </xf>
    <xf borderId="6" fillId="3" fontId="0" numFmtId="0" xfId="0" applyAlignment="1" applyBorder="1" applyFont="1">
      <alignment shrinkToFit="0" vertical="top" wrapText="1"/>
    </xf>
    <xf borderId="6" fillId="3" fontId="0" numFmtId="0" xfId="0" applyAlignment="1" applyBorder="1" applyFont="1">
      <alignment vertical="top"/>
    </xf>
    <xf borderId="6" fillId="3" fontId="13" numFmtId="0" xfId="0" applyAlignment="1" applyBorder="1" applyFont="1">
      <alignment readingOrder="0" shrinkToFit="0" vertical="top" wrapText="0"/>
    </xf>
    <xf borderId="6" fillId="3" fontId="11" numFmtId="0" xfId="0" applyAlignment="1" applyBorder="1" applyFont="1">
      <alignment shrinkToFit="0" vertical="top" wrapText="1"/>
    </xf>
    <xf borderId="6" fillId="0" fontId="0" numFmtId="0" xfId="0" applyAlignment="1" applyBorder="1" applyFont="1">
      <alignment readingOrder="0" shrinkToFit="0" wrapText="0"/>
    </xf>
    <xf borderId="6" fillId="3" fontId="4" numFmtId="0" xfId="0" applyAlignment="1" applyBorder="1" applyFont="1">
      <alignment vertical="top"/>
    </xf>
    <xf borderId="6" fillId="4" fontId="0" numFmtId="49" xfId="0" applyAlignment="1" applyBorder="1" applyFill="1" applyFont="1" applyNumberFormat="1">
      <alignment readingOrder="0" shrinkToFit="0" vertical="top" wrapText="1"/>
    </xf>
    <xf borderId="6" fillId="4" fontId="0" numFmtId="0" xfId="0" applyAlignment="1" applyBorder="1" applyFont="1">
      <alignment readingOrder="0" shrinkToFit="0" vertical="top" wrapText="1"/>
    </xf>
    <xf borderId="6" fillId="4" fontId="11" numFmtId="0" xfId="0" applyAlignment="1" applyBorder="1" applyFont="1">
      <alignment shrinkToFit="0" vertical="top" wrapText="1"/>
    </xf>
    <xf borderId="6" fillId="4" fontId="11" numFmtId="49" xfId="0" applyAlignment="1" applyBorder="1" applyFont="1" applyNumberFormat="1">
      <alignment shrinkToFit="0" vertical="top" wrapText="1"/>
    </xf>
    <xf borderId="6" fillId="4" fontId="0" numFmtId="0" xfId="0" applyAlignment="1" applyBorder="1" applyFont="1">
      <alignment readingOrder="0" vertical="top"/>
    </xf>
    <xf borderId="6" fillId="4" fontId="4" numFmtId="0" xfId="0" applyAlignment="1" applyBorder="1" applyFont="1">
      <alignment readingOrder="0" vertical="top"/>
    </xf>
    <xf borderId="6" fillId="4" fontId="14" numFmtId="0" xfId="0" applyAlignment="1" applyBorder="1" applyFont="1">
      <alignment readingOrder="0" shrinkToFit="0" vertical="top" wrapText="0"/>
    </xf>
    <xf borderId="6" fillId="4" fontId="15" numFmtId="0" xfId="0" applyAlignment="1" applyBorder="1" applyFont="1">
      <alignment readingOrder="0" shrinkToFit="0" vertical="top" wrapText="1"/>
    </xf>
    <xf borderId="6" fillId="4" fontId="11" numFmtId="0" xfId="0" applyAlignment="1" applyBorder="1" applyFont="1">
      <alignment readingOrder="0" shrinkToFit="0" vertical="top" wrapText="1"/>
    </xf>
    <xf borderId="6" fillId="0" fontId="0" numFmtId="0" xfId="0" applyAlignment="1" applyBorder="1" applyFont="1">
      <alignment readingOrder="0" shrinkToFit="0" vertical="top" wrapText="0"/>
    </xf>
    <xf borderId="6" fillId="4" fontId="4" numFmtId="0" xfId="0" applyAlignment="1" applyBorder="1" applyFont="1">
      <alignment vertical="top"/>
    </xf>
    <xf borderId="6" fillId="4" fontId="4" numFmtId="0" xfId="0" applyBorder="1" applyFont="1"/>
    <xf borderId="6" fillId="4" fontId="0" numFmtId="0" xfId="0" applyAlignment="1" applyBorder="1" applyFont="1">
      <alignment readingOrder="0" shrinkToFit="0" vertical="top" wrapText="1"/>
    </xf>
    <xf borderId="6" fillId="4" fontId="11" numFmtId="49" xfId="0" applyAlignment="1" applyBorder="1" applyFont="1" applyNumberFormat="1">
      <alignment readingOrder="0" shrinkToFit="0" vertical="top" wrapText="1"/>
    </xf>
    <xf borderId="6" fillId="4" fontId="16" numFmtId="0" xfId="0" applyAlignment="1" applyBorder="1" applyFont="1">
      <alignment readingOrder="0" vertical="top"/>
    </xf>
    <xf borderId="6" fillId="4" fontId="17" numFmtId="0" xfId="0" applyAlignment="1" applyBorder="1" applyFont="1">
      <alignment readingOrder="0" shrinkToFit="0" vertical="top" wrapText="0"/>
    </xf>
    <xf borderId="6" fillId="4" fontId="18" numFmtId="0" xfId="0" applyAlignment="1" applyBorder="1" applyFont="1">
      <alignment readingOrder="0" vertical="top"/>
    </xf>
    <xf borderId="6" fillId="4" fontId="0" numFmtId="49" xfId="0" applyAlignment="1" applyBorder="1" applyFont="1" applyNumberFormat="1">
      <alignment readingOrder="0" vertical="top"/>
    </xf>
    <xf borderId="6" fillId="4" fontId="5" numFmtId="0" xfId="0" applyAlignment="1" applyBorder="1" applyFont="1">
      <alignment readingOrder="0" shrinkToFit="0" vertical="top" wrapText="1"/>
    </xf>
    <xf borderId="6" fillId="4" fontId="19" numFmtId="0" xfId="0" applyAlignment="1" applyBorder="1" applyFont="1">
      <alignment readingOrder="0" shrinkToFit="0" vertical="top" wrapText="1"/>
    </xf>
    <xf borderId="0" fillId="4" fontId="4" numFmtId="0" xfId="0" applyAlignment="1" applyFont="1">
      <alignment readingOrder="0" vertical="top"/>
    </xf>
    <xf borderId="0" fillId="4" fontId="20" numFmtId="0" xfId="0" applyAlignment="1" applyFont="1">
      <alignment readingOrder="0" shrinkToFit="0" vertical="top" wrapText="0"/>
    </xf>
    <xf borderId="6" fillId="4" fontId="0" numFmtId="0" xfId="0" applyAlignment="1" applyBorder="1" applyFont="1">
      <alignment readingOrder="0" shrinkToFit="0" vertical="top" wrapText="0"/>
    </xf>
    <xf borderId="6" fillId="4" fontId="11" numFmtId="0" xfId="0" applyAlignment="1" applyBorder="1" applyFont="1">
      <alignment readingOrder="0" shrinkToFit="0" vertical="top" wrapText="1"/>
    </xf>
    <xf quotePrefix="1" borderId="6" fillId="4" fontId="9" numFmtId="0" xfId="0" applyAlignment="1" applyBorder="1" applyFont="1">
      <alignment readingOrder="0" vertical="top"/>
    </xf>
    <xf borderId="8" fillId="4" fontId="21" numFmtId="0" xfId="0" applyAlignment="1" applyBorder="1" applyFont="1">
      <alignment readingOrder="0" shrinkToFit="0" vertical="top" wrapText="0"/>
    </xf>
    <xf borderId="6" fillId="3" fontId="0" numFmtId="49" xfId="0" applyAlignment="1" applyBorder="1" applyFont="1" applyNumberFormat="1">
      <alignment readingOrder="0" vertical="top"/>
    </xf>
    <xf borderId="6" fillId="3" fontId="11" numFmtId="49" xfId="0" applyAlignment="1" applyBorder="1" applyFont="1" applyNumberFormat="1">
      <alignment readingOrder="0" shrinkToFit="0" vertical="top" wrapText="1"/>
    </xf>
    <xf borderId="6" fillId="3" fontId="0" numFmtId="0" xfId="0" applyAlignment="1" applyBorder="1" applyFont="1">
      <alignment readingOrder="0" vertical="top"/>
    </xf>
    <xf borderId="6" fillId="3" fontId="4" numFmtId="0" xfId="0" applyAlignment="1" applyBorder="1" applyFont="1">
      <alignment readingOrder="0" vertical="top"/>
    </xf>
    <xf borderId="6" fillId="3" fontId="4" numFmtId="0" xfId="0" applyBorder="1" applyFont="1"/>
    <xf quotePrefix="1" borderId="6" fillId="4" fontId="4" numFmtId="0" xfId="0" applyAlignment="1" applyBorder="1" applyFont="1">
      <alignment readingOrder="0" vertical="top"/>
    </xf>
    <xf borderId="6" fillId="3" fontId="11" numFmtId="0" xfId="0" applyAlignment="1" applyBorder="1" applyFont="1">
      <alignment readingOrder="0" shrinkToFit="0" vertical="top" wrapText="1"/>
    </xf>
    <xf borderId="6" fillId="3" fontId="18" numFmtId="0" xfId="0" applyAlignment="1" applyBorder="1" applyFont="1">
      <alignment readingOrder="0" vertical="top"/>
    </xf>
    <xf borderId="6" fillId="0" fontId="0" numFmtId="49" xfId="0" applyAlignment="1" applyBorder="1" applyFont="1" applyNumberFormat="1">
      <alignment readingOrder="0" vertical="top"/>
    </xf>
    <xf borderId="6" fillId="0" fontId="0" numFmtId="0" xfId="0" applyAlignment="1" applyBorder="1" applyFont="1">
      <alignment readingOrder="0" shrinkToFit="0" vertical="top" wrapText="1"/>
    </xf>
    <xf borderId="6" fillId="0" fontId="11" numFmtId="0" xfId="0" applyAlignment="1" applyBorder="1" applyFont="1">
      <alignment readingOrder="0" shrinkToFit="0" vertical="top" wrapText="1"/>
    </xf>
    <xf borderId="6" fillId="0" fontId="11" numFmtId="49" xfId="0" applyAlignment="1" applyBorder="1" applyFont="1" applyNumberFormat="1">
      <alignment readingOrder="0" shrinkToFit="0" vertical="top" wrapText="1"/>
    </xf>
    <xf borderId="6" fillId="0" fontId="0" numFmtId="0" xfId="0" applyAlignment="1" applyBorder="1" applyFont="1">
      <alignment readingOrder="0" vertical="top"/>
    </xf>
    <xf borderId="6" fillId="0" fontId="4" numFmtId="0" xfId="0" applyAlignment="1" applyBorder="1" applyFont="1">
      <alignment readingOrder="0" vertical="top"/>
    </xf>
    <xf borderId="8" fillId="0" fontId="22" numFmtId="0" xfId="0" applyAlignment="1" applyBorder="1" applyFont="1">
      <alignment readingOrder="0" shrinkToFit="0" vertical="top" wrapText="0"/>
    </xf>
    <xf borderId="6" fillId="0" fontId="11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vertical="top"/>
    </xf>
    <xf borderId="6" fillId="3" fontId="23" numFmtId="0" xfId="0" applyAlignment="1" applyBorder="1" applyFont="1">
      <alignment readingOrder="0" shrinkToFit="0" vertical="top" wrapText="1"/>
    </xf>
    <xf borderId="6" fillId="4" fontId="7" numFmtId="0" xfId="0" applyAlignment="1" applyBorder="1" applyFont="1">
      <alignment readingOrder="0" shrinkToFit="0" vertical="top" wrapText="0"/>
    </xf>
    <xf borderId="6" fillId="0" fontId="24" numFmtId="0" xfId="0" applyAlignment="1" applyBorder="1" applyFont="1">
      <alignment readingOrder="0" shrinkToFit="0" vertical="top" wrapText="0"/>
    </xf>
    <xf borderId="6" fillId="3" fontId="0" numFmtId="49" xfId="0" applyAlignment="1" applyBorder="1" applyFont="1" applyNumberFormat="1">
      <alignment readingOrder="0" shrinkToFit="0" vertical="top" wrapText="1"/>
    </xf>
    <xf borderId="6" fillId="4" fontId="0" numFmtId="0" xfId="0" applyAlignment="1" applyBorder="1" applyFont="1">
      <alignment vertical="top"/>
    </xf>
    <xf borderId="6" fillId="4" fontId="25" numFmtId="0" xfId="0" applyAlignment="1" applyBorder="1" applyFont="1">
      <alignment vertical="top"/>
    </xf>
    <xf borderId="6" fillId="4" fontId="26" numFmtId="0" xfId="0" applyAlignment="1" applyBorder="1" applyFont="1">
      <alignment readingOrder="0" vertical="top"/>
    </xf>
    <xf borderId="6" fillId="4" fontId="4" numFmtId="164" xfId="0" applyAlignment="1" applyBorder="1" applyFont="1" applyNumberFormat="1">
      <alignment readingOrder="0" vertical="top"/>
    </xf>
    <xf borderId="6" fillId="4" fontId="27" numFmtId="49" xfId="0" applyAlignment="1" applyBorder="1" applyFont="1" applyNumberFormat="1">
      <alignment readingOrder="0" shrinkToFit="0" vertical="top" wrapText="1"/>
    </xf>
    <xf borderId="6" fillId="4" fontId="28" numFmtId="49" xfId="0" applyAlignment="1" applyBorder="1" applyFont="1" applyNumberFormat="1">
      <alignment readingOrder="0" vertical="top"/>
    </xf>
    <xf borderId="6" fillId="4" fontId="28" numFmtId="0" xfId="0" applyAlignment="1" applyBorder="1" applyFont="1">
      <alignment readingOrder="0" shrinkToFit="0" vertical="top" wrapText="1"/>
    </xf>
    <xf borderId="6" fillId="4" fontId="29" numFmtId="0" xfId="0" applyAlignment="1" applyBorder="1" applyFont="1">
      <alignment readingOrder="0" shrinkToFit="0" vertical="top" wrapText="1"/>
    </xf>
    <xf borderId="6" fillId="4" fontId="29" numFmtId="49" xfId="0" applyAlignment="1" applyBorder="1" applyFont="1" applyNumberFormat="1">
      <alignment readingOrder="0" shrinkToFit="0" vertical="top" wrapText="1"/>
    </xf>
    <xf borderId="6" fillId="4" fontId="28" numFmtId="0" xfId="0" applyAlignment="1" applyBorder="1" applyFont="1">
      <alignment readingOrder="0" vertical="top"/>
    </xf>
    <xf borderId="6" fillId="4" fontId="7" numFmtId="0" xfId="0" applyAlignment="1" applyBorder="1" applyFont="1">
      <alignment shrinkToFit="0" vertical="top" wrapText="0"/>
    </xf>
    <xf borderId="6" fillId="4" fontId="30" numFmtId="0" xfId="0" applyAlignment="1" applyBorder="1" applyFont="1">
      <alignment readingOrder="0" vertical="top"/>
    </xf>
    <xf borderId="6" fillId="4" fontId="31" numFmtId="0" xfId="0" applyAlignment="1" applyBorder="1" applyFont="1">
      <alignment readingOrder="0" shrinkToFit="0" vertical="top" wrapText="0"/>
    </xf>
    <xf borderId="6" fillId="4" fontId="29" numFmtId="0" xfId="0" applyAlignment="1" applyBorder="1" applyFont="1">
      <alignment readingOrder="0" shrinkToFit="0" vertical="top" wrapText="1"/>
    </xf>
    <xf borderId="6" fillId="4" fontId="30" numFmtId="0" xfId="0" applyAlignment="1" applyBorder="1" applyFont="1">
      <alignment vertical="top"/>
    </xf>
    <xf borderId="6" fillId="4" fontId="32" numFmtId="0" xfId="0" applyAlignment="1" applyBorder="1" applyFont="1">
      <alignment readingOrder="0" shrinkToFit="0" vertical="top" wrapText="1"/>
    </xf>
    <xf borderId="6" fillId="4" fontId="0" numFmtId="0" xfId="0" applyAlignment="1" applyBorder="1" applyFont="1">
      <alignment readingOrder="0" shrinkToFit="0" vertical="top" wrapText="1"/>
    </xf>
    <xf borderId="0" fillId="4" fontId="9" numFmtId="0" xfId="0" applyAlignment="1" applyFont="1">
      <alignment readingOrder="0"/>
    </xf>
    <xf borderId="6" fillId="4" fontId="0" numFmtId="4" xfId="0" applyAlignment="1" applyBorder="1" applyFont="1" applyNumberFormat="1">
      <alignment readingOrder="0" vertical="top"/>
    </xf>
    <xf borderId="6" fillId="0" fontId="33" numFmtId="49" xfId="0" applyAlignment="1" applyBorder="1" applyFont="1" applyNumberFormat="1">
      <alignment readingOrder="0" shrinkToFit="0" vertical="top" wrapText="1"/>
    </xf>
    <xf borderId="6" fillId="4" fontId="9" numFmtId="0" xfId="0" applyAlignment="1" applyBorder="1" applyFont="1">
      <alignment readingOrder="0" vertical="top"/>
    </xf>
    <xf borderId="6" fillId="5" fontId="0" numFmtId="49" xfId="0" applyAlignment="1" applyBorder="1" applyFill="1" applyFont="1" applyNumberFormat="1">
      <alignment readingOrder="0" vertical="top"/>
    </xf>
    <xf borderId="6" fillId="5" fontId="0" numFmtId="0" xfId="0" applyAlignment="1" applyBorder="1" applyFont="1">
      <alignment readingOrder="0" shrinkToFit="0" vertical="top" wrapText="1"/>
    </xf>
    <xf borderId="6" fillId="5" fontId="11" numFmtId="0" xfId="0" applyAlignment="1" applyBorder="1" applyFont="1">
      <alignment readingOrder="0" shrinkToFit="0" vertical="top" wrapText="1"/>
    </xf>
    <xf borderId="6" fillId="5" fontId="11" numFmtId="49" xfId="0" applyAlignment="1" applyBorder="1" applyFont="1" applyNumberFormat="1">
      <alignment readingOrder="0" shrinkToFit="0" vertical="top" wrapText="1"/>
    </xf>
    <xf borderId="6" fillId="5" fontId="0" numFmtId="0" xfId="0" applyAlignment="1" applyBorder="1" applyFont="1">
      <alignment readingOrder="0" vertical="top"/>
    </xf>
    <xf borderId="6" fillId="5" fontId="4" numFmtId="0" xfId="0" applyAlignment="1" applyBorder="1" applyFont="1">
      <alignment readingOrder="0" vertical="top"/>
    </xf>
    <xf borderId="6" fillId="5" fontId="34" numFmtId="0" xfId="0" applyAlignment="1" applyBorder="1" applyFont="1">
      <alignment readingOrder="0" shrinkToFit="0" vertical="top" wrapText="0"/>
    </xf>
    <xf borderId="6" fillId="5" fontId="4" numFmtId="0" xfId="0" applyAlignment="1" applyBorder="1" applyFont="1">
      <alignment vertical="top"/>
    </xf>
    <xf borderId="6" fillId="5" fontId="4" numFmtId="0" xfId="0" applyBorder="1" applyFont="1"/>
    <xf borderId="6" fillId="5" fontId="35" numFmtId="0" xfId="0" applyAlignment="1" applyBorder="1" applyFont="1">
      <alignment readingOrder="0" shrinkToFit="0" vertical="top" wrapText="1"/>
    </xf>
    <xf borderId="6" fillId="0" fontId="36" numFmtId="0" xfId="0" applyAlignment="1" applyBorder="1" applyFont="1">
      <alignment readingOrder="0" shrinkToFit="0" vertical="top" wrapText="1"/>
    </xf>
    <xf borderId="6" fillId="0" fontId="7" numFmtId="0" xfId="0" applyAlignment="1" applyBorder="1" applyFont="1">
      <alignment readingOrder="0" shrinkToFit="0" vertical="top" wrapText="0"/>
    </xf>
    <xf borderId="6" fillId="3" fontId="0" numFmtId="0" xfId="0" applyAlignment="1" applyBorder="1" applyFont="1">
      <alignment readingOrder="0" shrinkToFit="0" vertical="top" wrapText="0"/>
    </xf>
    <xf quotePrefix="1" borderId="0" fillId="4" fontId="4" numFmtId="0" xfId="0" applyAlignment="1" applyFont="1">
      <alignment readingOrder="0" vertical="top"/>
    </xf>
    <xf borderId="6" fillId="0" fontId="37" numFmtId="0" xfId="0" applyAlignment="1" applyBorder="1" applyFont="1">
      <alignment readingOrder="0" vertical="top"/>
    </xf>
    <xf borderId="6" fillId="6" fontId="0" numFmtId="49" xfId="0" applyAlignment="1" applyBorder="1" applyFill="1" applyFont="1" applyNumberFormat="1">
      <alignment readingOrder="0" vertical="top"/>
    </xf>
    <xf borderId="6" fillId="6" fontId="0" numFmtId="0" xfId="0" applyAlignment="1" applyBorder="1" applyFont="1">
      <alignment readingOrder="0" shrinkToFit="0" vertical="top" wrapText="1"/>
    </xf>
    <xf borderId="6" fillId="6" fontId="11" numFmtId="0" xfId="0" applyAlignment="1" applyBorder="1" applyFont="1">
      <alignment readingOrder="0" shrinkToFit="0" vertical="top" wrapText="1"/>
    </xf>
    <xf borderId="6" fillId="6" fontId="11" numFmtId="49" xfId="0" applyAlignment="1" applyBorder="1" applyFont="1" applyNumberFormat="1">
      <alignment readingOrder="0" shrinkToFit="0" vertical="top" wrapText="1"/>
    </xf>
    <xf borderId="6" fillId="6" fontId="0" numFmtId="0" xfId="0" applyAlignment="1" applyBorder="1" applyFont="1">
      <alignment readingOrder="0" vertical="top"/>
    </xf>
    <xf borderId="6" fillId="6" fontId="7" numFmtId="0" xfId="0" applyAlignment="1" applyBorder="1" applyFont="1">
      <alignment readingOrder="0" shrinkToFit="0" vertical="top" wrapText="0"/>
    </xf>
    <xf borderId="6" fillId="6" fontId="9" numFmtId="0" xfId="0" applyAlignment="1" applyBorder="1" applyFont="1">
      <alignment readingOrder="0" vertical="top"/>
    </xf>
    <xf borderId="6" fillId="6" fontId="38" numFmtId="0" xfId="0" applyAlignment="1" applyBorder="1" applyFont="1">
      <alignment readingOrder="0" shrinkToFit="0" vertical="top" wrapText="0"/>
    </xf>
    <xf borderId="6" fillId="6" fontId="39" numFmtId="0" xfId="0" applyAlignment="1" applyBorder="1" applyFont="1">
      <alignment readingOrder="0" shrinkToFit="0" vertical="top" wrapText="0"/>
    </xf>
    <xf borderId="6" fillId="6" fontId="9" numFmtId="0" xfId="0" applyAlignment="1" applyBorder="1" applyFont="1">
      <alignment vertical="top"/>
    </xf>
    <xf borderId="6" fillId="6" fontId="4" numFmtId="0" xfId="0" applyAlignment="1" applyBorder="1" applyFont="1">
      <alignment vertical="top"/>
    </xf>
    <xf borderId="6" fillId="6" fontId="9" numFmtId="0" xfId="0" applyBorder="1" applyFont="1"/>
    <xf borderId="6" fillId="3" fontId="40" numFmtId="0" xfId="0" applyAlignment="1" applyBorder="1" applyFont="1">
      <alignment readingOrder="0" shrinkToFit="0" vertical="top" wrapText="1"/>
    </xf>
    <xf borderId="6" fillId="4" fontId="4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6" fillId="0" fontId="4" numFmtId="0" xfId="0" applyAlignment="1" applyBorder="1" applyFont="1">
      <alignment shrinkToFit="0" vertical="top" wrapText="1"/>
    </xf>
    <xf borderId="0" fillId="0" fontId="41" numFmtId="0" xfId="0" applyAlignment="1" applyFont="1">
      <alignment readingOrder="0" shrinkToFit="0" vertical="top" wrapText="0"/>
    </xf>
    <xf borderId="7" fillId="0" fontId="4" numFmtId="0" xfId="0" applyAlignment="1" applyBorder="1" applyFont="1">
      <alignment shrinkToFit="0" vertical="top" wrapText="1"/>
    </xf>
    <xf borderId="6" fillId="0" fontId="42" numFmtId="0" xfId="0" applyAlignment="1" applyBorder="1" applyFont="1">
      <alignment shrinkToFit="0" vertical="top" wrapText="1"/>
    </xf>
    <xf borderId="7" fillId="0" fontId="42" numFmtId="0" xfId="0" applyAlignment="1" applyBorder="1" applyFont="1">
      <alignment shrinkToFit="0" vertical="top" wrapText="1"/>
    </xf>
    <xf borderId="7" fillId="0" fontId="42" numFmtId="0" xfId="0" applyAlignment="1" applyBorder="1" applyFont="1">
      <alignment readingOrder="0" shrinkToFit="0" vertical="top" wrapText="1"/>
    </xf>
    <xf borderId="6" fillId="2" fontId="0" numFmtId="49" xfId="0" applyAlignment="1" applyBorder="1" applyFont="1" applyNumberFormat="1">
      <alignment readingOrder="0" vertical="top"/>
    </xf>
    <xf borderId="6" fillId="2" fontId="1" numFmtId="0" xfId="0" applyAlignment="1" applyBorder="1" applyFont="1">
      <alignment readingOrder="0" shrinkToFit="0" vertical="top" wrapText="1"/>
    </xf>
    <xf borderId="6" fillId="2" fontId="0" numFmtId="0" xfId="0" applyAlignment="1" applyBorder="1" applyFont="1">
      <alignment readingOrder="0" shrinkToFit="0" vertical="top" wrapText="0"/>
    </xf>
    <xf borderId="6" fillId="2" fontId="4" numFmtId="0" xfId="0" applyBorder="1" applyFont="1"/>
    <xf borderId="6" fillId="4" fontId="0" numFmtId="0" xfId="0" applyAlignment="1" applyBorder="1" applyFont="1">
      <alignment readingOrder="0" vertical="top"/>
    </xf>
    <xf borderId="6" fillId="4" fontId="11" numFmtId="0" xfId="0" applyAlignment="1" applyBorder="1" applyFont="1">
      <alignment readingOrder="0" shrinkToFit="0" vertical="top" wrapText="1"/>
    </xf>
    <xf borderId="6" fillId="4" fontId="0" numFmtId="0" xfId="0" applyAlignment="1" applyBorder="1" applyFont="1">
      <alignment readingOrder="0" shrinkToFit="0" vertical="top" wrapText="1"/>
    </xf>
    <xf borderId="6" fillId="4" fontId="7" numFmtId="49" xfId="0" applyAlignment="1" applyBorder="1" applyFont="1" applyNumberFormat="1">
      <alignment readingOrder="0" vertical="top"/>
    </xf>
    <xf borderId="6" fillId="4" fontId="7" numFmtId="0" xfId="0" applyAlignment="1" applyBorder="1" applyFont="1">
      <alignment vertical="top"/>
    </xf>
    <xf borderId="6" fillId="4" fontId="4" numFmtId="0" xfId="0" applyAlignment="1" applyBorder="1" applyFont="1">
      <alignment vertical="top"/>
    </xf>
    <xf borderId="6" fillId="4" fontId="4" numFmtId="49" xfId="0" applyAlignment="1" applyBorder="1" applyFont="1" applyNumberFormat="1">
      <alignment vertical="top"/>
    </xf>
    <xf borderId="6" fillId="4" fontId="43" numFmtId="0" xfId="0" applyAlignment="1" applyBorder="1" applyFont="1">
      <alignment vertical="top"/>
    </xf>
    <xf borderId="6" fillId="4" fontId="44" numFmtId="0" xfId="0" applyAlignment="1" applyBorder="1" applyFont="1">
      <alignment readingOrder="0" vertical="top"/>
    </xf>
    <xf borderId="6" fillId="4" fontId="4" numFmtId="0" xfId="0" applyAlignment="1" applyBorder="1" applyFont="1">
      <alignment readingOrder="0" shrinkToFit="0" vertical="top" wrapText="1"/>
    </xf>
    <xf borderId="6" fillId="0" fontId="7" numFmtId="49" xfId="0" applyAlignment="1" applyBorder="1" applyFont="1" applyNumberFormat="1">
      <alignment readingOrder="0" vertical="top"/>
    </xf>
    <xf borderId="6" fillId="0" fontId="7" numFmtId="0" xfId="0" applyAlignment="1" applyBorder="1" applyFont="1">
      <alignment shrinkToFit="0" vertical="top" wrapText="1"/>
    </xf>
    <xf borderId="6" fillId="0" fontId="4" numFmtId="0" xfId="0" applyAlignment="1" applyBorder="1" applyFont="1">
      <alignment vertical="top"/>
    </xf>
    <xf borderId="6" fillId="0" fontId="4" numFmtId="49" xfId="0" applyAlignment="1" applyBorder="1" applyFont="1" applyNumberFormat="1">
      <alignment readingOrder="0" vertical="top"/>
    </xf>
    <xf borderId="6" fillId="0" fontId="45" numFmtId="0" xfId="0" applyAlignment="1" applyBorder="1" applyFont="1">
      <alignment vertical="top"/>
    </xf>
    <xf borderId="6" fillId="4" fontId="4" numFmtId="0" xfId="0" applyAlignment="1" applyBorder="1" applyFont="1">
      <alignment shrinkToFit="0" vertical="top" wrapText="1"/>
    </xf>
    <xf borderId="6" fillId="0" fontId="0" numFmtId="49" xfId="0" applyAlignment="1" applyBorder="1" applyFont="1" applyNumberFormat="1">
      <alignment vertical="top"/>
    </xf>
    <xf borderId="6" fillId="0" fontId="0" numFmtId="0" xfId="0" applyAlignment="1" applyBorder="1" applyFont="1">
      <alignment vertical="top"/>
    </xf>
    <xf borderId="6" fillId="0" fontId="11" numFmtId="0" xfId="0" applyAlignment="1" applyBorder="1" applyFont="1">
      <alignment shrinkToFit="0" vertical="top" wrapText="1"/>
    </xf>
    <xf borderId="6" fillId="0" fontId="11" numFmtId="49" xfId="0" applyAlignment="1" applyBorder="1" applyFont="1" applyNumberFormat="1">
      <alignment shrinkToFit="0" vertical="top" wrapText="1"/>
    </xf>
    <xf borderId="6" fillId="0" fontId="0" numFmtId="49" xfId="0" applyBorder="1" applyFont="1" applyNumberFormat="1"/>
    <xf borderId="6" fillId="0" fontId="0" numFmtId="0" xfId="0" applyBorder="1" applyFont="1"/>
    <xf borderId="6" fillId="0" fontId="11" numFmtId="0" xfId="0" applyAlignment="1" applyBorder="1" applyFont="1">
      <alignment shrinkToFit="0" wrapText="1"/>
    </xf>
    <xf borderId="6" fillId="0" fontId="11" numFmtId="49" xfId="0" applyAlignment="1" applyBorder="1" applyFont="1" applyNumberFormat="1">
      <alignment shrinkToFit="0" wrapText="1"/>
    </xf>
    <xf borderId="9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8" fillId="0" fontId="5" numFmtId="0" xfId="0" applyAlignment="1" applyBorder="1" applyFont="1">
      <alignment horizontal="center" shrinkToFit="0" vertical="center" wrapText="1"/>
    </xf>
    <xf borderId="0" fillId="4" fontId="11" numFmtId="0" xfId="0" applyAlignment="1" applyFont="1">
      <alignment readingOrder="0"/>
    </xf>
    <xf borderId="0" fillId="4" fontId="46" numFmtId="0" xfId="0" applyAlignment="1" applyFont="1">
      <alignment readingOrder="0"/>
    </xf>
    <xf borderId="0" fillId="4" fontId="0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4" fontId="47" numFmtId="0" xfId="0" applyAlignment="1" applyFont="1">
      <alignment readingOrder="0"/>
    </xf>
    <xf borderId="0" fillId="4" fontId="11" numFmtId="0" xfId="0" applyAlignment="1" applyFont="1">
      <alignment readingOrder="0" shrinkToFit="0" wrapText="1"/>
    </xf>
    <xf borderId="0" fillId="4" fontId="0" numFmtId="0" xfId="0" applyFont="1"/>
    <xf borderId="0" fillId="4" fontId="48" numFmtId="0" xfId="0" applyAlignment="1" applyFont="1">
      <alignment readingOrder="0"/>
    </xf>
    <xf borderId="0" fillId="4" fontId="11" numFmtId="0" xfId="0" applyAlignment="1" applyFont="1">
      <alignment shrinkToFit="0" wrapText="1"/>
    </xf>
    <xf borderId="0" fillId="4" fontId="49" numFmtId="0" xfId="0" applyAlignment="1" applyFont="1">
      <alignment readingOrder="0" shrinkToFit="0" wrapText="1"/>
    </xf>
    <xf borderId="0" fillId="0" fontId="0" numFmtId="0" xfId="0" applyAlignment="1" applyFont="1">
      <alignment readingOrder="0"/>
    </xf>
    <xf borderId="0" fillId="0" fontId="50" numFmtId="0" xfId="0" applyAlignment="1" applyFont="1">
      <alignment readingOrder="0"/>
    </xf>
    <xf borderId="0" fillId="0" fontId="11" numFmtId="0" xfId="0" applyAlignment="1" applyFont="1">
      <alignment shrinkToFit="0" wrapText="1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7" fontId="4" numFmtId="165" xfId="0" applyAlignment="1" applyFill="1" applyFont="1" applyNumberFormat="1">
      <alignment horizontal="right" vertical="bottom"/>
    </xf>
    <xf borderId="0" fillId="7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6" numFmtId="2" xfId="0" applyAlignment="1" applyFont="1" applyNumberFormat="1">
      <alignment readingOrder="0"/>
    </xf>
    <xf borderId="0" fillId="0" fontId="4" numFmtId="2" xfId="0" applyFont="1" applyNumberFormat="1"/>
    <xf borderId="0" fillId="7" fontId="4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0" fontId="42" numFmtId="0" xfId="0" applyAlignment="1" applyFont="1">
      <alignment horizontal="right" readingOrder="0" vertical="bottom"/>
    </xf>
    <xf borderId="0" fillId="8" fontId="4" numFmtId="165" xfId="0" applyAlignment="1" applyFill="1" applyFont="1" applyNumberFormat="1">
      <alignment horizontal="right" vertical="bottom"/>
    </xf>
    <xf borderId="0" fillId="8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D0NI_xjwe2gH746tyVIAHONYWBHTVIAVIno9TRVK5I4" TargetMode="External"/><Relationship Id="rId2" Type="http://schemas.openxmlformats.org/officeDocument/2006/relationships/hyperlink" Target="https://tangramcare.atlassian.net/browse/PP" TargetMode="External"/><Relationship Id="rId3" Type="http://schemas.openxmlformats.org/officeDocument/2006/relationships/hyperlink" Target="https://tangramcare.atlassian.net/issues/?jql=project%3Dpp%20and%20labels%3DP2_v3%20order%20by%20created%20DESC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document/d/1D0NI_xjwe2gH746tyVIAHONYWBHTVIAVIno9TRVK5I4/edit" TargetMode="External"/><Relationship Id="rId194" Type="http://schemas.openxmlformats.org/officeDocument/2006/relationships/hyperlink" Target="https://docs.google.com/spreadsheets/d/1lJGKuwezjyIgZtKuZb9BtAdq1nB4mTHaDayUem2gUmU/edit" TargetMode="External"/><Relationship Id="rId193" Type="http://schemas.openxmlformats.org/officeDocument/2006/relationships/hyperlink" Target="https://gitlab-01.itx.pl/p2-project/p2backendv3/-/merge_requests/73" TargetMode="External"/><Relationship Id="rId192" Type="http://schemas.openxmlformats.org/officeDocument/2006/relationships/hyperlink" Target="https://tangramcare.atlassian.net/browse/PP-396" TargetMode="External"/><Relationship Id="rId191" Type="http://schemas.openxmlformats.org/officeDocument/2006/relationships/hyperlink" Target="https://docs.google.com/spreadsheets/d/1lJGKuwezjyIgZtKuZb9BtAdq1nB4mTHaDayUem2gUmU/edit" TargetMode="External"/><Relationship Id="rId187" Type="http://schemas.openxmlformats.org/officeDocument/2006/relationships/hyperlink" Target="https://gitlab-01.itx.pl/p2-project/p2backendv3/-/merge_requests/33" TargetMode="External"/><Relationship Id="rId186" Type="http://schemas.openxmlformats.org/officeDocument/2006/relationships/hyperlink" Target="https://tangramcare.atlassian.net/browse/PP-394" TargetMode="External"/><Relationship Id="rId185" Type="http://schemas.openxmlformats.org/officeDocument/2006/relationships/hyperlink" Target="https://gitlab-01.itx.pl/p2-project/p2backendv3/-/merge_requests/33" TargetMode="External"/><Relationship Id="rId184" Type="http://schemas.openxmlformats.org/officeDocument/2006/relationships/hyperlink" Target="https://tangramcare.atlassian.net/browse/PP-393" TargetMode="External"/><Relationship Id="rId189" Type="http://schemas.openxmlformats.org/officeDocument/2006/relationships/hyperlink" Target="https://tangramcare.atlassian.net/browse/PP-395" TargetMode="External"/><Relationship Id="rId188" Type="http://schemas.openxmlformats.org/officeDocument/2006/relationships/hyperlink" Target="https://docs.google.com/document/d/1D0NI_xjwe2gH746tyVIAHONYWBHTVIAVIno9TRVK5I4/edit" TargetMode="External"/><Relationship Id="rId183" Type="http://schemas.openxmlformats.org/officeDocument/2006/relationships/hyperlink" Target="https://tangramcare.atlassian.net/browse/PP-392" TargetMode="External"/><Relationship Id="rId182" Type="http://schemas.openxmlformats.org/officeDocument/2006/relationships/hyperlink" Target="https://docs.google.com/document/d/1D0NI_xjwe2gH746tyVIAHONYWBHTVIAVIno9TRVK5I4/edit" TargetMode="External"/><Relationship Id="rId181" Type="http://schemas.openxmlformats.org/officeDocument/2006/relationships/hyperlink" Target="https://gitlab-01.itx.pl/p2-project/p2backendv3/-/merge_requests/167" TargetMode="External"/><Relationship Id="rId180" Type="http://schemas.openxmlformats.org/officeDocument/2006/relationships/hyperlink" Target="https://tangramcare.atlassian.net/browse/PP-391" TargetMode="External"/><Relationship Id="rId176" Type="http://schemas.openxmlformats.org/officeDocument/2006/relationships/hyperlink" Target="https://tangramcare.atlassian.net/browse/PP-389" TargetMode="External"/><Relationship Id="rId297" Type="http://schemas.openxmlformats.org/officeDocument/2006/relationships/hyperlink" Target="https://tangramcare.atlassian.net/browse/PP-481" TargetMode="External"/><Relationship Id="rId175" Type="http://schemas.openxmlformats.org/officeDocument/2006/relationships/hyperlink" Target="https://gitlab-01.itx.pl/p2-project/p2backendv3/-/merge_requests/70" TargetMode="External"/><Relationship Id="rId296" Type="http://schemas.openxmlformats.org/officeDocument/2006/relationships/hyperlink" Target="https://docs.google.com/document/d/1D0NI_xjwe2gH746tyVIAHONYWBHTVIAVIno9TRVK5I4/edit" TargetMode="External"/><Relationship Id="rId174" Type="http://schemas.openxmlformats.org/officeDocument/2006/relationships/hyperlink" Target="https://tangramcare.atlassian.net/browse/PP-388" TargetMode="External"/><Relationship Id="rId295" Type="http://schemas.openxmlformats.org/officeDocument/2006/relationships/hyperlink" Target="https://gitlab-01.itx.pl/p2-project/p2backendv3/-/merge_requests/118" TargetMode="External"/><Relationship Id="rId173" Type="http://schemas.openxmlformats.org/officeDocument/2006/relationships/hyperlink" Target="https://gitlab-01.itx.pl/p2-project/p2backendv3/-/merge_requests/109" TargetMode="External"/><Relationship Id="rId294" Type="http://schemas.openxmlformats.org/officeDocument/2006/relationships/hyperlink" Target="https://tangramcare.atlassian.net/browse/PP-480" TargetMode="External"/><Relationship Id="rId179" Type="http://schemas.openxmlformats.org/officeDocument/2006/relationships/hyperlink" Target="https://gitlab-01.itx.pl/p2-project/p2backendv3/-/merge_requests/70" TargetMode="External"/><Relationship Id="rId178" Type="http://schemas.openxmlformats.org/officeDocument/2006/relationships/hyperlink" Target="https://tangramcare.atlassian.net/browse/PP-390" TargetMode="External"/><Relationship Id="rId299" Type="http://schemas.openxmlformats.org/officeDocument/2006/relationships/hyperlink" Target="https://docs.google.com/document/d/1D0NI_xjwe2gH746tyVIAHONYWBHTVIAVIno9TRVK5I4/edit" TargetMode="External"/><Relationship Id="rId177" Type="http://schemas.openxmlformats.org/officeDocument/2006/relationships/hyperlink" Target="https://gitlab-01.itx.pl/p2-project/p2backendv3/-/merge_requests/71" TargetMode="External"/><Relationship Id="rId298" Type="http://schemas.openxmlformats.org/officeDocument/2006/relationships/hyperlink" Target="https://gitlab-01.itx.pl/p2-project/p2backendv3/-/merge_requests/97" TargetMode="External"/><Relationship Id="rId198" Type="http://schemas.openxmlformats.org/officeDocument/2006/relationships/hyperlink" Target="https://tangramcare.atlassian.net/browse/PP-398" TargetMode="External"/><Relationship Id="rId197" Type="http://schemas.openxmlformats.org/officeDocument/2006/relationships/hyperlink" Target="https://docs.google.com/spreadsheets/d/1lJGKuwezjyIgZtKuZb9BtAdq1nB4mTHaDayUem2gUmU/edit" TargetMode="External"/><Relationship Id="rId196" Type="http://schemas.openxmlformats.org/officeDocument/2006/relationships/hyperlink" Target="https://gitlab-01.itx.pl/p2-project/p2backendv3/-/merge_requests/73" TargetMode="External"/><Relationship Id="rId195" Type="http://schemas.openxmlformats.org/officeDocument/2006/relationships/hyperlink" Target="https://tangramcare.atlassian.net/browse/PP-397" TargetMode="External"/><Relationship Id="rId199" Type="http://schemas.openxmlformats.org/officeDocument/2006/relationships/hyperlink" Target="https://gitlab-01.itx.pl/p2-project/p2backendv3/-/merge_requests/73" TargetMode="External"/><Relationship Id="rId150" Type="http://schemas.openxmlformats.org/officeDocument/2006/relationships/hyperlink" Target="https://tangramcare.atlassian.net/browse/PP-376" TargetMode="External"/><Relationship Id="rId271" Type="http://schemas.openxmlformats.org/officeDocument/2006/relationships/hyperlink" Target="https://gitlab-01.itx.pl/p2-project/p2backendv3/-/merge_requests/102" TargetMode="External"/><Relationship Id="rId392" Type="http://schemas.openxmlformats.org/officeDocument/2006/relationships/hyperlink" Target="https://docs.google.com/document/d/1D0NI_xjwe2gH746tyVIAHONYWBHTVIAVIno9TRVK5I4/edit" TargetMode="External"/><Relationship Id="rId270" Type="http://schemas.openxmlformats.org/officeDocument/2006/relationships/hyperlink" Target="https://tangramcare.atlassian.net/browse/PP-471" TargetMode="External"/><Relationship Id="rId391" Type="http://schemas.openxmlformats.org/officeDocument/2006/relationships/hyperlink" Target="https://gitlab-01.itx.pl/p2-project/p2backendv3/-/merge_requests/179" TargetMode="External"/><Relationship Id="rId390" Type="http://schemas.openxmlformats.org/officeDocument/2006/relationships/hyperlink" Target="https://tangramcare.atlassian.net/browse/PP-945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angramcare.atlassian.net/browse/PP-226" TargetMode="External"/><Relationship Id="rId3" Type="http://schemas.openxmlformats.org/officeDocument/2006/relationships/hyperlink" Target="https://tangramcare.atlassian.net/browse/PP-247" TargetMode="External"/><Relationship Id="rId149" Type="http://schemas.openxmlformats.org/officeDocument/2006/relationships/hyperlink" Target="https://gitlab-01.itx.pl/p2-project/p2backendv3/-/merge_requests/115" TargetMode="External"/><Relationship Id="rId4" Type="http://schemas.openxmlformats.org/officeDocument/2006/relationships/hyperlink" Target="https://tangramcare.atlassian.net/browse/PP-227" TargetMode="External"/><Relationship Id="rId148" Type="http://schemas.openxmlformats.org/officeDocument/2006/relationships/hyperlink" Target="https://tangramcare.atlassian.net/browse/PP-375" TargetMode="External"/><Relationship Id="rId269" Type="http://schemas.openxmlformats.org/officeDocument/2006/relationships/hyperlink" Target="https://gitlab-01.itx.pl/p2-project/p2backendv3/-/merge_requests/88" TargetMode="External"/><Relationship Id="rId9" Type="http://schemas.openxmlformats.org/officeDocument/2006/relationships/hyperlink" Target="https://gitlab-01.itx.pl/p2-project/p2backendv3/-/merge_requests/19" TargetMode="External"/><Relationship Id="rId143" Type="http://schemas.openxmlformats.org/officeDocument/2006/relationships/hyperlink" Target="https://gitlab-01.itx.pl/p2-project/p2backendv3/-/merge_requests/12" TargetMode="External"/><Relationship Id="rId264" Type="http://schemas.openxmlformats.org/officeDocument/2006/relationships/hyperlink" Target="https://tangramcare.atlassian.net/browse/PP-468" TargetMode="External"/><Relationship Id="rId385" Type="http://schemas.openxmlformats.org/officeDocument/2006/relationships/hyperlink" Target="https://gitlab-01.itx.pl/p2-project/p2backendv3/-/merge_requests/179" TargetMode="External"/><Relationship Id="rId142" Type="http://schemas.openxmlformats.org/officeDocument/2006/relationships/hyperlink" Target="https://tangramcare.atlassian.net/browse/PP-290" TargetMode="External"/><Relationship Id="rId263" Type="http://schemas.openxmlformats.org/officeDocument/2006/relationships/hyperlink" Target="https://gitlab-01.itx.pl/p2-project/p2backendv3/-/merge_requests/98" TargetMode="External"/><Relationship Id="rId384" Type="http://schemas.openxmlformats.org/officeDocument/2006/relationships/hyperlink" Target="https://tangramcare.atlassian.net/browse/PP-942" TargetMode="External"/><Relationship Id="rId141" Type="http://schemas.openxmlformats.org/officeDocument/2006/relationships/hyperlink" Target="https://gitlab-01.itx.pl/p2-project/p2backendv3/-/merge_requests/12" TargetMode="External"/><Relationship Id="rId262" Type="http://schemas.openxmlformats.org/officeDocument/2006/relationships/hyperlink" Target="https://tangramcare.atlassian.net/browse/PP-467" TargetMode="External"/><Relationship Id="rId383" Type="http://schemas.openxmlformats.org/officeDocument/2006/relationships/hyperlink" Target="https://docs.google.com/document/d/1D0NI_xjwe2gH746tyVIAHONYWBHTVIAVIno9TRVK5I4/edit" TargetMode="External"/><Relationship Id="rId140" Type="http://schemas.openxmlformats.org/officeDocument/2006/relationships/hyperlink" Target="https://tangramcare.atlassian.net/browse/PP-289" TargetMode="External"/><Relationship Id="rId261" Type="http://schemas.openxmlformats.org/officeDocument/2006/relationships/hyperlink" Target="https://gitlab-01.itx.pl/p2-project/p2backendv3/-/merge_requests/64" TargetMode="External"/><Relationship Id="rId382" Type="http://schemas.openxmlformats.org/officeDocument/2006/relationships/hyperlink" Target="https://gitlab-01.itx.pl/p2-project/p2backendv3/-/merge_requests/176" TargetMode="External"/><Relationship Id="rId5" Type="http://schemas.openxmlformats.org/officeDocument/2006/relationships/hyperlink" Target="https://gitlab-01.itx.pl/p2-project/p2backendv3/-/merge_requests/2" TargetMode="External"/><Relationship Id="rId147" Type="http://schemas.openxmlformats.org/officeDocument/2006/relationships/hyperlink" Target="https://tangramcare.atlassian.net/browse/PP-371" TargetMode="External"/><Relationship Id="rId268" Type="http://schemas.openxmlformats.org/officeDocument/2006/relationships/hyperlink" Target="https://tangramcare.atlassian.net/browse/PP-470" TargetMode="External"/><Relationship Id="rId389" Type="http://schemas.openxmlformats.org/officeDocument/2006/relationships/hyperlink" Target="https://gitlab-01.itx.pl/p2-project/p2backendv3/-/merge_requests/179" TargetMode="External"/><Relationship Id="rId6" Type="http://schemas.openxmlformats.org/officeDocument/2006/relationships/hyperlink" Target="https://tangramcare.atlassian.net/browse/PP-228" TargetMode="External"/><Relationship Id="rId146" Type="http://schemas.openxmlformats.org/officeDocument/2006/relationships/hyperlink" Target="https://docs.google.com/document/d/1D0NI_xjwe2gH746tyVIAHONYWBHTVIAVIno9TRVK5I4/edit" TargetMode="External"/><Relationship Id="rId267" Type="http://schemas.openxmlformats.org/officeDocument/2006/relationships/hyperlink" Target="https://gitlab-01.itx.pl/p2-project/p2backendv3/-/merge_requests/90" TargetMode="External"/><Relationship Id="rId388" Type="http://schemas.openxmlformats.org/officeDocument/2006/relationships/hyperlink" Target="https://tangramcare.atlassian.net/browse/PP-944" TargetMode="External"/><Relationship Id="rId7" Type="http://schemas.openxmlformats.org/officeDocument/2006/relationships/hyperlink" Target="https://gitlab-01.itx.pl/p2-project/p2backendv3/-/merge_requests/8" TargetMode="External"/><Relationship Id="rId145" Type="http://schemas.openxmlformats.org/officeDocument/2006/relationships/hyperlink" Target="https://gitlab-01.itx.pl/p2-project/p2backendv3/-/merge_requests/12" TargetMode="External"/><Relationship Id="rId266" Type="http://schemas.openxmlformats.org/officeDocument/2006/relationships/hyperlink" Target="https://tangramcare.atlassian.net/browse/PP-469" TargetMode="External"/><Relationship Id="rId387" Type="http://schemas.openxmlformats.org/officeDocument/2006/relationships/hyperlink" Target="https://gitlab-01.itx.pl/p2-project/p2backendv3/-/merge_requests/179" TargetMode="External"/><Relationship Id="rId8" Type="http://schemas.openxmlformats.org/officeDocument/2006/relationships/hyperlink" Target="https://tangramcare.atlassian.net/browse/PP-229" TargetMode="External"/><Relationship Id="rId144" Type="http://schemas.openxmlformats.org/officeDocument/2006/relationships/hyperlink" Target="https://tangramcare.atlassian.net/browse/PP-291" TargetMode="External"/><Relationship Id="rId265" Type="http://schemas.openxmlformats.org/officeDocument/2006/relationships/hyperlink" Target="https://gitlab-01.itx.pl/p2-project/p2backendv3/-/merge_requests/69" TargetMode="External"/><Relationship Id="rId386" Type="http://schemas.openxmlformats.org/officeDocument/2006/relationships/hyperlink" Target="https://tangramcare.atlassian.net/browse/PP-943" TargetMode="External"/><Relationship Id="rId260" Type="http://schemas.openxmlformats.org/officeDocument/2006/relationships/hyperlink" Target="https://tangramcare.atlassian.net/browse/PP-466" TargetMode="External"/><Relationship Id="rId381" Type="http://schemas.openxmlformats.org/officeDocument/2006/relationships/hyperlink" Target="https://tangramcare.atlassian.net/browse/PP-1024" TargetMode="External"/><Relationship Id="rId380" Type="http://schemas.openxmlformats.org/officeDocument/2006/relationships/hyperlink" Target="https://tangramcare.atlassian.net/browse/PP-538" TargetMode="External"/><Relationship Id="rId139" Type="http://schemas.openxmlformats.org/officeDocument/2006/relationships/hyperlink" Target="https://tangramcare.atlassian.net/browse/PP-288" TargetMode="External"/><Relationship Id="rId138" Type="http://schemas.openxmlformats.org/officeDocument/2006/relationships/hyperlink" Target="https://docs.google.com/document/d/1D0NI_xjwe2gH746tyVIAHONYWBHTVIAVIno9TRVK5I4/edit" TargetMode="External"/><Relationship Id="rId259" Type="http://schemas.openxmlformats.org/officeDocument/2006/relationships/hyperlink" Target="https://gitlab-01.itx.pl/p2-project/p2backendv3/-/merge_requests/53" TargetMode="External"/><Relationship Id="rId137" Type="http://schemas.openxmlformats.org/officeDocument/2006/relationships/hyperlink" Target="https://gitlab-01.itx.pl/p2-project/p2backendv3/-/merge_requests/18" TargetMode="External"/><Relationship Id="rId258" Type="http://schemas.openxmlformats.org/officeDocument/2006/relationships/hyperlink" Target="https://tangramcare.atlassian.net/browse/PP-456" TargetMode="External"/><Relationship Id="rId379" Type="http://schemas.openxmlformats.org/officeDocument/2006/relationships/hyperlink" Target="https://drive.google.com/drive/folders/1DviRnbjZrymOwSgBv15MewDpu2n8ZDlg?usp=sharing" TargetMode="External"/><Relationship Id="rId132" Type="http://schemas.openxmlformats.org/officeDocument/2006/relationships/hyperlink" Target="https://gitlab-01.itx.pl/p2-project/p2backendv3/-/merge_requests/18" TargetMode="External"/><Relationship Id="rId253" Type="http://schemas.openxmlformats.org/officeDocument/2006/relationships/hyperlink" Target="https://tangramcare.atlassian.net/browse/PP-454" TargetMode="External"/><Relationship Id="rId374" Type="http://schemas.openxmlformats.org/officeDocument/2006/relationships/hyperlink" Target="https://tangramcare.atlassian.net/browse/PP-1020" TargetMode="External"/><Relationship Id="rId495" Type="http://schemas.openxmlformats.org/officeDocument/2006/relationships/hyperlink" Target="https://tangramcare.atlassian.net/browse/PP-1306" TargetMode="External"/><Relationship Id="rId131" Type="http://schemas.openxmlformats.org/officeDocument/2006/relationships/hyperlink" Target="https://tangramcare.atlassian.net/browse/PP-285" TargetMode="External"/><Relationship Id="rId252" Type="http://schemas.openxmlformats.org/officeDocument/2006/relationships/hyperlink" Target="https://tangramcare.atlassian.net/browse/PP-465" TargetMode="External"/><Relationship Id="rId373" Type="http://schemas.openxmlformats.org/officeDocument/2006/relationships/hyperlink" Target="https://tangramcare.atlassian.net/browse/PP-1019" TargetMode="External"/><Relationship Id="rId494" Type="http://schemas.openxmlformats.org/officeDocument/2006/relationships/hyperlink" Target="https://docs.google.com/document/d/1D0NI_xjwe2gH746tyVIAHONYWBHTVIAVIno9TRVK5I4/edit" TargetMode="External"/><Relationship Id="rId130" Type="http://schemas.openxmlformats.org/officeDocument/2006/relationships/hyperlink" Target="https://tangramcare.atlassian.net/browse/PP-265" TargetMode="External"/><Relationship Id="rId251" Type="http://schemas.openxmlformats.org/officeDocument/2006/relationships/hyperlink" Target="https://docs.google.com/document/d/1D0NI_xjwe2gH746tyVIAHONYWBHTVIAVIno9TRVK5I4/edit" TargetMode="External"/><Relationship Id="rId372" Type="http://schemas.openxmlformats.org/officeDocument/2006/relationships/hyperlink" Target="https://docs.google.com/document/d/1D0NI_xjwe2gH746tyVIAHONYWBHTVIAVIno9TRVK5I4/edit" TargetMode="External"/><Relationship Id="rId493" Type="http://schemas.openxmlformats.org/officeDocument/2006/relationships/hyperlink" Target="https://tangramcare.atlassian.net/browse/PP-983" TargetMode="External"/><Relationship Id="rId250" Type="http://schemas.openxmlformats.org/officeDocument/2006/relationships/hyperlink" Target="https://gitlab-01.itx.pl/p2-project/p2backendv3/-/merge_requests/146" TargetMode="External"/><Relationship Id="rId371" Type="http://schemas.openxmlformats.org/officeDocument/2006/relationships/hyperlink" Target="https://tangramcare.atlassian.net/browse/PP-1018" TargetMode="External"/><Relationship Id="rId492" Type="http://schemas.openxmlformats.org/officeDocument/2006/relationships/hyperlink" Target="https://docs.google.com/document/d/1D0NI_xjwe2gH746tyVIAHONYWBHTVIAVIno9TRVK5I4/edit" TargetMode="External"/><Relationship Id="rId136" Type="http://schemas.openxmlformats.org/officeDocument/2006/relationships/hyperlink" Target="https://tangramcare.atlassian.net/browse/PP-265" TargetMode="External"/><Relationship Id="rId257" Type="http://schemas.openxmlformats.org/officeDocument/2006/relationships/hyperlink" Target="https://docs.google.com/document/d/1D0NI_xjwe2gH746tyVIAHONYWBHTVIAVIno9TRVK5I4/edit" TargetMode="External"/><Relationship Id="rId378" Type="http://schemas.openxmlformats.org/officeDocument/2006/relationships/hyperlink" Target="https://tangramcare.atlassian.net/browse/PP-1023" TargetMode="External"/><Relationship Id="rId499" Type="http://schemas.openxmlformats.org/officeDocument/2006/relationships/hyperlink" Target="https://tangramcare.atlassian.net/browse/PP-989" TargetMode="External"/><Relationship Id="rId135" Type="http://schemas.openxmlformats.org/officeDocument/2006/relationships/hyperlink" Target="https://docs.google.com/document/d/1D0NI_xjwe2gH746tyVIAHONYWBHTVIAVIno9TRVK5I4/edit" TargetMode="External"/><Relationship Id="rId256" Type="http://schemas.openxmlformats.org/officeDocument/2006/relationships/hyperlink" Target="https://gitlab-01.itx.pl/p2-project/p2backendv3/-/merge_requests/52" TargetMode="External"/><Relationship Id="rId377" Type="http://schemas.openxmlformats.org/officeDocument/2006/relationships/hyperlink" Target="https://docs.google.com/document/d/1D0NI_xjwe2gH746tyVIAHONYWBHTVIAVIno9TRVK5I4/edit" TargetMode="External"/><Relationship Id="rId498" Type="http://schemas.openxmlformats.org/officeDocument/2006/relationships/hyperlink" Target="https://tangramcare.atlassian.net/browse/PP-988" TargetMode="External"/><Relationship Id="rId134" Type="http://schemas.openxmlformats.org/officeDocument/2006/relationships/hyperlink" Target="https://gitlab-01.itx.pl/p2-project/p2backendv3/-/merge_requests/18" TargetMode="External"/><Relationship Id="rId255" Type="http://schemas.openxmlformats.org/officeDocument/2006/relationships/hyperlink" Target="https://tangramcare.atlassian.net/browse/PP-455" TargetMode="External"/><Relationship Id="rId376" Type="http://schemas.openxmlformats.org/officeDocument/2006/relationships/hyperlink" Target="https://tangramcare.atlassian.net/browse/PP-1022" TargetMode="External"/><Relationship Id="rId497" Type="http://schemas.openxmlformats.org/officeDocument/2006/relationships/hyperlink" Target="https://docs.google.com/document/d/1D0NI_xjwe2gH746tyVIAHONYWBHTVIAVIno9TRVK5I4/edit" TargetMode="External"/><Relationship Id="rId133" Type="http://schemas.openxmlformats.org/officeDocument/2006/relationships/hyperlink" Target="https://tangramcare.atlassian.net/browse/PP-286" TargetMode="External"/><Relationship Id="rId254" Type="http://schemas.openxmlformats.org/officeDocument/2006/relationships/hyperlink" Target="https://gitlab-01.itx.pl/p2-project/p2backendv3/-/merge_requests/48" TargetMode="External"/><Relationship Id="rId375" Type="http://schemas.openxmlformats.org/officeDocument/2006/relationships/hyperlink" Target="https://tangramcare.atlassian.net/browse/PP-1021" TargetMode="External"/><Relationship Id="rId496" Type="http://schemas.openxmlformats.org/officeDocument/2006/relationships/hyperlink" Target="https://tangramcare.atlassian.net/browse/PP-985" TargetMode="External"/><Relationship Id="rId172" Type="http://schemas.openxmlformats.org/officeDocument/2006/relationships/hyperlink" Target="https://tangramcare.atlassian.net/browse/PP-387" TargetMode="External"/><Relationship Id="rId293" Type="http://schemas.openxmlformats.org/officeDocument/2006/relationships/hyperlink" Target="https://docs.google.com/document/d/1D0NI_xjwe2gH746tyVIAHONYWBHTVIAVIno9TRVK5I4/edit" TargetMode="External"/><Relationship Id="rId171" Type="http://schemas.openxmlformats.org/officeDocument/2006/relationships/hyperlink" Target="https://gitlab-01.itx.pl/p2-project/p2backendv3/-/merge_requests/70" TargetMode="External"/><Relationship Id="rId292" Type="http://schemas.openxmlformats.org/officeDocument/2006/relationships/hyperlink" Target="https://gitlab-01.itx.pl/p2-project/p2backendv3/-/merge_requests/92" TargetMode="External"/><Relationship Id="rId170" Type="http://schemas.openxmlformats.org/officeDocument/2006/relationships/hyperlink" Target="https://tangramcare.atlassian.net/browse/PP-386" TargetMode="External"/><Relationship Id="rId291" Type="http://schemas.openxmlformats.org/officeDocument/2006/relationships/hyperlink" Target="https://tangramcare.atlassian.net/browse/PP-479" TargetMode="External"/><Relationship Id="rId290" Type="http://schemas.openxmlformats.org/officeDocument/2006/relationships/hyperlink" Target="https://docs.google.com/document/d/1D0NI_xjwe2gH746tyVIAHONYWBHTVIAVIno9TRVK5I4/edit" TargetMode="External"/><Relationship Id="rId165" Type="http://schemas.openxmlformats.org/officeDocument/2006/relationships/hyperlink" Target="https://gitlab-01.itx.pl/p2-project/p2backendv3/-/merge_requests/58" TargetMode="External"/><Relationship Id="rId286" Type="http://schemas.openxmlformats.org/officeDocument/2006/relationships/hyperlink" Target="https://tangramcare.atlassian.net/browse/PP-478" TargetMode="External"/><Relationship Id="rId164" Type="http://schemas.openxmlformats.org/officeDocument/2006/relationships/hyperlink" Target="https://tangramcare.atlassian.net/browse/PP-383" TargetMode="External"/><Relationship Id="rId285" Type="http://schemas.openxmlformats.org/officeDocument/2006/relationships/hyperlink" Target="https://docs.google.com/document/d/1D0NI_xjwe2gH746tyVIAHONYWBHTVIAVIno9TRVK5I4/edit" TargetMode="External"/><Relationship Id="rId163" Type="http://schemas.openxmlformats.org/officeDocument/2006/relationships/hyperlink" Target="https://gitlab-01.itx.pl/p2-project/p2backendv3/-/merge_requests/62" TargetMode="External"/><Relationship Id="rId284" Type="http://schemas.openxmlformats.org/officeDocument/2006/relationships/hyperlink" Target="https://gitlab-01.itx.pl/p2-project/p2backendv3/-/merge_requests/89" TargetMode="External"/><Relationship Id="rId162" Type="http://schemas.openxmlformats.org/officeDocument/2006/relationships/hyperlink" Target="https://tangramcare.atlassian.net/browse/PP-382" TargetMode="External"/><Relationship Id="rId283" Type="http://schemas.openxmlformats.org/officeDocument/2006/relationships/hyperlink" Target="https://tangramcare.atlassian.net/browse/PP-477" TargetMode="External"/><Relationship Id="rId169" Type="http://schemas.openxmlformats.org/officeDocument/2006/relationships/hyperlink" Target="https://gitlab-01.itx.pl/p2-project/p2backendv3/-/merge_requests/106" TargetMode="External"/><Relationship Id="rId168" Type="http://schemas.openxmlformats.org/officeDocument/2006/relationships/hyperlink" Target="https://tangramcare.atlassian.net/browse/PP-385" TargetMode="External"/><Relationship Id="rId289" Type="http://schemas.openxmlformats.org/officeDocument/2006/relationships/hyperlink" Target="https://gitlab-01.itx.pl/p2-project/p2backendv3/-/merge_requests/150" TargetMode="External"/><Relationship Id="rId167" Type="http://schemas.openxmlformats.org/officeDocument/2006/relationships/hyperlink" Target="https://gitlab-01.itx.pl/p2-project/p2backendv3/-/merge_requests/59" TargetMode="External"/><Relationship Id="rId288" Type="http://schemas.openxmlformats.org/officeDocument/2006/relationships/hyperlink" Target="https://tangramcare.atlassian.net/browse/PP-504" TargetMode="External"/><Relationship Id="rId166" Type="http://schemas.openxmlformats.org/officeDocument/2006/relationships/hyperlink" Target="https://tangramcare.atlassian.net/browse/PP-384" TargetMode="External"/><Relationship Id="rId287" Type="http://schemas.openxmlformats.org/officeDocument/2006/relationships/hyperlink" Target="https://gitlab-01.itx.pl/p2-project/p2backendv3/-/merge_requests/105" TargetMode="External"/><Relationship Id="rId161" Type="http://schemas.openxmlformats.org/officeDocument/2006/relationships/hyperlink" Target="https://gitlab-01.itx.pl/p2-project/p2backendv3/-/merge_requests/61" TargetMode="External"/><Relationship Id="rId282" Type="http://schemas.openxmlformats.org/officeDocument/2006/relationships/hyperlink" Target="https://gitlab-01.itx.pl/p2-project/p2backendv3/-/merge_requests/86" TargetMode="External"/><Relationship Id="rId160" Type="http://schemas.openxmlformats.org/officeDocument/2006/relationships/hyperlink" Target="https://tangramcare.atlassian.net/browse/PP-381" TargetMode="External"/><Relationship Id="rId281" Type="http://schemas.openxmlformats.org/officeDocument/2006/relationships/hyperlink" Target="https://tangramcare.atlassian.net/browse/PP-476" TargetMode="External"/><Relationship Id="rId280" Type="http://schemas.openxmlformats.org/officeDocument/2006/relationships/hyperlink" Target="https://gitlab-01.itx.pl/p2-project/p2backendv3/-/merge_requests/83" TargetMode="External"/><Relationship Id="rId159" Type="http://schemas.openxmlformats.org/officeDocument/2006/relationships/hyperlink" Target="https://gitlab-01.itx.pl/p2-project/p2backendv3/-/merge_requests/47" TargetMode="External"/><Relationship Id="rId154" Type="http://schemas.openxmlformats.org/officeDocument/2006/relationships/hyperlink" Target="https://tangramcare.atlassian.net/browse/PP-378" TargetMode="External"/><Relationship Id="rId275" Type="http://schemas.openxmlformats.org/officeDocument/2006/relationships/hyperlink" Target="https://gitlab-01.itx.pl/p2-project/p2backendv3/-/merge_requests/82" TargetMode="External"/><Relationship Id="rId396" Type="http://schemas.openxmlformats.org/officeDocument/2006/relationships/hyperlink" Target="https://tangramcare.atlassian.net/browse/PP-1284" TargetMode="External"/><Relationship Id="rId153" Type="http://schemas.openxmlformats.org/officeDocument/2006/relationships/hyperlink" Target="https://tangramcare.atlassian.net/browse/PP-377" TargetMode="External"/><Relationship Id="rId274" Type="http://schemas.openxmlformats.org/officeDocument/2006/relationships/hyperlink" Target="https://tangramcare.atlassian.net/browse/PP-473" TargetMode="External"/><Relationship Id="rId395" Type="http://schemas.openxmlformats.org/officeDocument/2006/relationships/hyperlink" Target="https://docs.google.com/document/d/1D0NI_xjwe2gH746tyVIAHONYWBHTVIAVIno9TRVK5I4/edit" TargetMode="External"/><Relationship Id="rId152" Type="http://schemas.openxmlformats.org/officeDocument/2006/relationships/hyperlink" Target="https://docs.google.com/document/d/1D0NI_xjwe2gH746tyVIAHONYWBHTVIAVIno9TRVK5I4/edit" TargetMode="External"/><Relationship Id="rId273" Type="http://schemas.openxmlformats.org/officeDocument/2006/relationships/hyperlink" Target="https://tangramcare.atlassian.net/browse/PP-472" TargetMode="External"/><Relationship Id="rId394" Type="http://schemas.openxmlformats.org/officeDocument/2006/relationships/hyperlink" Target="https://gitlab-01.itx.pl/p2-project/p2backendv3/-/merge_requests/181" TargetMode="External"/><Relationship Id="rId151" Type="http://schemas.openxmlformats.org/officeDocument/2006/relationships/hyperlink" Target="https://gitlab-01.itx.pl/p2-project/p2backendv3/-/merge_requests/119" TargetMode="External"/><Relationship Id="rId272" Type="http://schemas.openxmlformats.org/officeDocument/2006/relationships/hyperlink" Target="https://docs.google.com/document/d/1D0NI_xjwe2gH746tyVIAHONYWBHTVIAVIno9TRVK5I4/edit?ts=60521f9c" TargetMode="External"/><Relationship Id="rId393" Type="http://schemas.openxmlformats.org/officeDocument/2006/relationships/hyperlink" Target="https://tangramcare.atlassian.net/browse/PP-1025" TargetMode="External"/><Relationship Id="rId158" Type="http://schemas.openxmlformats.org/officeDocument/2006/relationships/hyperlink" Target="https://tangramcare.atlassian.net/browse/PP-380" TargetMode="External"/><Relationship Id="rId279" Type="http://schemas.openxmlformats.org/officeDocument/2006/relationships/hyperlink" Target="https://tangramcare.atlassian.net/browse/PP-475" TargetMode="External"/><Relationship Id="rId157" Type="http://schemas.openxmlformats.org/officeDocument/2006/relationships/hyperlink" Target="https://gitlab-01.itx.pl/p2-project/p2backendv3/-/merge_requests/44" TargetMode="External"/><Relationship Id="rId278" Type="http://schemas.openxmlformats.org/officeDocument/2006/relationships/hyperlink" Target="https://gitlab-01.itx.pl/p2-project/p2backendv3/-/merge_requests/79" TargetMode="External"/><Relationship Id="rId399" Type="http://schemas.openxmlformats.org/officeDocument/2006/relationships/hyperlink" Target="https://tangramcare.atlassian.net/browse/PP-1285" TargetMode="External"/><Relationship Id="rId156" Type="http://schemas.openxmlformats.org/officeDocument/2006/relationships/hyperlink" Target="https://tangramcare.atlassian.net/browse/PP-379" TargetMode="External"/><Relationship Id="rId277" Type="http://schemas.openxmlformats.org/officeDocument/2006/relationships/hyperlink" Target="https://tangramcare.atlassian.net/browse/PP-474" TargetMode="External"/><Relationship Id="rId398" Type="http://schemas.openxmlformats.org/officeDocument/2006/relationships/hyperlink" Target="https://drive.google.com/drive/folders/1JiCBAC7q-fl2tcewgISCJDK9Hd-LKxxc?usp=sharing" TargetMode="External"/><Relationship Id="rId155" Type="http://schemas.openxmlformats.org/officeDocument/2006/relationships/hyperlink" Target="https://gitlab-01.itx.pl/p2-project/p2backendv3/-/merge_requests/44" TargetMode="External"/><Relationship Id="rId276" Type="http://schemas.openxmlformats.org/officeDocument/2006/relationships/hyperlink" Target="https://docs.google.com/document/d/1D0NI_xjwe2gH746tyVIAHONYWBHTVIAVIno9TRVK5I4/edit?ts=60521f9c" TargetMode="External"/><Relationship Id="rId397" Type="http://schemas.openxmlformats.org/officeDocument/2006/relationships/hyperlink" Target="https://gitlab-01.itx.pl/p2-project/p2backendv3/-/merge_requests/183" TargetMode="External"/><Relationship Id="rId40" Type="http://schemas.openxmlformats.org/officeDocument/2006/relationships/hyperlink" Target="https://tangramcare.atlassian.net/browse/PP-502" TargetMode="External"/><Relationship Id="rId42" Type="http://schemas.openxmlformats.org/officeDocument/2006/relationships/hyperlink" Target="https://tangramcare.atlassian.net/browse/PP-243" TargetMode="External"/><Relationship Id="rId41" Type="http://schemas.openxmlformats.org/officeDocument/2006/relationships/hyperlink" Target="https://gitlab-01.itx.pl/p2-project/p2backendv3/-/merge_requests/75" TargetMode="External"/><Relationship Id="rId44" Type="http://schemas.openxmlformats.org/officeDocument/2006/relationships/hyperlink" Target="https://tangramcare.atlassian.net/browse/PP-575" TargetMode="External"/><Relationship Id="rId43" Type="http://schemas.openxmlformats.org/officeDocument/2006/relationships/hyperlink" Target="https://gitlab-01.itx.pl/p2-project/p2backendv3/-/merge_requests/96" TargetMode="External"/><Relationship Id="rId46" Type="http://schemas.openxmlformats.org/officeDocument/2006/relationships/hyperlink" Target="https://tangramcare.atlassian.net/browse/PP-244" TargetMode="External"/><Relationship Id="rId45" Type="http://schemas.openxmlformats.org/officeDocument/2006/relationships/hyperlink" Target="https://gitlab-01.itx.pl/p2-project/p2backendv3/-/merge_requests/93" TargetMode="External"/><Relationship Id="rId509" Type="http://schemas.openxmlformats.org/officeDocument/2006/relationships/hyperlink" Target="https://docs.google.com/document/d/1D0NI_xjwe2gH746tyVIAHONYWBHTVIAVIno9TRVK5I4/edit" TargetMode="External"/><Relationship Id="rId508" Type="http://schemas.openxmlformats.org/officeDocument/2006/relationships/hyperlink" Target="https://tangramcare.atlassian.net/browse/PP-1309" TargetMode="External"/><Relationship Id="rId503" Type="http://schemas.openxmlformats.org/officeDocument/2006/relationships/hyperlink" Target="https://tangramcare.atlassian.net/browse/PP-1308" TargetMode="External"/><Relationship Id="rId502" Type="http://schemas.openxmlformats.org/officeDocument/2006/relationships/hyperlink" Target="https://tangramcare.atlassian.net/browse/PP-1307" TargetMode="External"/><Relationship Id="rId501" Type="http://schemas.openxmlformats.org/officeDocument/2006/relationships/hyperlink" Target="https://docs.google.com/document/d/1D0NI_xjwe2gH746tyVIAHONYWBHTVIAVIno9TRVK5I4/edit?ts=6086d005" TargetMode="External"/><Relationship Id="rId500" Type="http://schemas.openxmlformats.org/officeDocument/2006/relationships/hyperlink" Target="https://tangramcare.atlassian.net/browse/PP-990" TargetMode="External"/><Relationship Id="rId507" Type="http://schemas.openxmlformats.org/officeDocument/2006/relationships/hyperlink" Target="https://tangramcare.atlassian.net/browse/PP-996" TargetMode="External"/><Relationship Id="rId506" Type="http://schemas.openxmlformats.org/officeDocument/2006/relationships/hyperlink" Target="https://tangramcare.atlassian.net/browse/PP-995" TargetMode="External"/><Relationship Id="rId505" Type="http://schemas.openxmlformats.org/officeDocument/2006/relationships/hyperlink" Target="https://tangramcare.atlassian.net/browse/PP-994" TargetMode="External"/><Relationship Id="rId504" Type="http://schemas.openxmlformats.org/officeDocument/2006/relationships/hyperlink" Target="https://tangramcare.atlassian.net/browse/PP-991" TargetMode="External"/><Relationship Id="rId48" Type="http://schemas.openxmlformats.org/officeDocument/2006/relationships/hyperlink" Target="https://tangramcare.atlassian.net/browse/PP-309" TargetMode="External"/><Relationship Id="rId47" Type="http://schemas.openxmlformats.org/officeDocument/2006/relationships/hyperlink" Target="https://gitlab-01.itx.pl/p2-project/p2backendv3/-/merge_requests/103" TargetMode="External"/><Relationship Id="rId49" Type="http://schemas.openxmlformats.org/officeDocument/2006/relationships/hyperlink" Target="https://gitlab-01.itx.pl/p2-project/p2backendv3/-/merge_requests/14" TargetMode="External"/><Relationship Id="rId31" Type="http://schemas.openxmlformats.org/officeDocument/2006/relationships/hyperlink" Target="https://gitlab-01.itx.pl/p2-project/p2backendv3/-/merge_requests/29" TargetMode="External"/><Relationship Id="rId30" Type="http://schemas.openxmlformats.org/officeDocument/2006/relationships/hyperlink" Target="https://tangramcare.atlassian.net/browse/PP-238" TargetMode="External"/><Relationship Id="rId33" Type="http://schemas.openxmlformats.org/officeDocument/2006/relationships/hyperlink" Target="https://gitlab-01.itx.pl/p2-project/p2backendv3/-/merge_requests/49" TargetMode="External"/><Relationship Id="rId32" Type="http://schemas.openxmlformats.org/officeDocument/2006/relationships/hyperlink" Target="https://tangramcare.atlassian.net/browse/PP-239" TargetMode="External"/><Relationship Id="rId35" Type="http://schemas.openxmlformats.org/officeDocument/2006/relationships/hyperlink" Target="https://gitlab-01.itx.pl/p2-project/p2backendv3/-/merge_requests/57" TargetMode="External"/><Relationship Id="rId34" Type="http://schemas.openxmlformats.org/officeDocument/2006/relationships/hyperlink" Target="https://tangramcare.atlassian.net/browse/PP-240" TargetMode="External"/><Relationship Id="rId37" Type="http://schemas.openxmlformats.org/officeDocument/2006/relationships/hyperlink" Target="https://gitlab-01.itx.pl/p2-project/p2backendv3/-/merge_requests/16" TargetMode="External"/><Relationship Id="rId36" Type="http://schemas.openxmlformats.org/officeDocument/2006/relationships/hyperlink" Target="https://tangramcare.atlassian.net/browse/PP-241" TargetMode="External"/><Relationship Id="rId39" Type="http://schemas.openxmlformats.org/officeDocument/2006/relationships/hyperlink" Target="https://gitlab-01.itx.pl/p2-project/p2backendv3/-/merge_requests/54" TargetMode="External"/><Relationship Id="rId38" Type="http://schemas.openxmlformats.org/officeDocument/2006/relationships/hyperlink" Target="https://tangramcare.atlassian.net/browse/PP-242" TargetMode="External"/><Relationship Id="rId20" Type="http://schemas.openxmlformats.org/officeDocument/2006/relationships/hyperlink" Target="https://tangramcare.atlassian.net/browse/PP-234" TargetMode="External"/><Relationship Id="rId22" Type="http://schemas.openxmlformats.org/officeDocument/2006/relationships/hyperlink" Target="https://tangramcare.atlassian.net/browse/PP-308" TargetMode="External"/><Relationship Id="rId21" Type="http://schemas.openxmlformats.org/officeDocument/2006/relationships/hyperlink" Target="https://gitlab-01.itx.pl/p2-project/p2backendv3/-/merge_requests/4" TargetMode="External"/><Relationship Id="rId24" Type="http://schemas.openxmlformats.org/officeDocument/2006/relationships/hyperlink" Target="https://tangramcare.atlassian.net/browse/PP-235" TargetMode="External"/><Relationship Id="rId23" Type="http://schemas.openxmlformats.org/officeDocument/2006/relationships/hyperlink" Target="https://gitlab-01.itx.pl/p2-project/p2backendv3/-/merge_requests/11" TargetMode="External"/><Relationship Id="rId409" Type="http://schemas.openxmlformats.org/officeDocument/2006/relationships/hyperlink" Target="https://docs.google.com/document/d/1D0NI_xjwe2gH746tyVIAHONYWBHTVIAVIno9TRVK5I4/edit" TargetMode="External"/><Relationship Id="rId404" Type="http://schemas.openxmlformats.org/officeDocument/2006/relationships/hyperlink" Target="https://tangramcare.atlassian.net/browse/PP-1027" TargetMode="External"/><Relationship Id="rId525" Type="http://schemas.openxmlformats.org/officeDocument/2006/relationships/hyperlink" Target="https://gitlab-01.itx.pl/p2-project/p2backendv3/-/merge_requests/20" TargetMode="External"/><Relationship Id="rId403" Type="http://schemas.openxmlformats.org/officeDocument/2006/relationships/hyperlink" Target="https://docs.google.com/document/d/1D0NI_xjwe2gH746tyVIAHONYWBHTVIAVIno9TRVK5I4/edit" TargetMode="External"/><Relationship Id="rId524" Type="http://schemas.openxmlformats.org/officeDocument/2006/relationships/hyperlink" Target="https://tangramcare.atlassian.net/browse/PP-358" TargetMode="External"/><Relationship Id="rId402" Type="http://schemas.openxmlformats.org/officeDocument/2006/relationships/hyperlink" Target="https://tangramcare.atlassian.net/browse/PP-1026" TargetMode="External"/><Relationship Id="rId523" Type="http://schemas.openxmlformats.org/officeDocument/2006/relationships/hyperlink" Target="https://gitlab-01.itx.pl/p2-project/p2backendv3/-/merge_requests/20" TargetMode="External"/><Relationship Id="rId401" Type="http://schemas.openxmlformats.org/officeDocument/2006/relationships/hyperlink" Target="https://docs.google.com/document/d/1D0NI_xjwe2gH746tyVIAHONYWBHTVIAVIno9TRVK5I4/edit" TargetMode="External"/><Relationship Id="rId522" Type="http://schemas.openxmlformats.org/officeDocument/2006/relationships/hyperlink" Target="https://tangramcare.atlassian.net/browse/PP-357" TargetMode="External"/><Relationship Id="rId408" Type="http://schemas.openxmlformats.org/officeDocument/2006/relationships/hyperlink" Target="https://tangramcare.atlassian.net/browse/PP-1030" TargetMode="External"/><Relationship Id="rId529" Type="http://schemas.openxmlformats.org/officeDocument/2006/relationships/hyperlink" Target="https://gitlab-01.itx.pl/p2-project/p2backendv3/-/merge_requests/20" TargetMode="External"/><Relationship Id="rId407" Type="http://schemas.openxmlformats.org/officeDocument/2006/relationships/hyperlink" Target="https://tangramcare.atlassian.net/browse/PP-1029" TargetMode="External"/><Relationship Id="rId528" Type="http://schemas.openxmlformats.org/officeDocument/2006/relationships/hyperlink" Target="https://tangramcare.atlassian.net/browse/PP-360" TargetMode="External"/><Relationship Id="rId406" Type="http://schemas.openxmlformats.org/officeDocument/2006/relationships/hyperlink" Target="https://docs.google.com/document/d/1D0NI_xjwe2gH746tyVIAHONYWBHTVIAVIno9TRVK5I4/edit" TargetMode="External"/><Relationship Id="rId527" Type="http://schemas.openxmlformats.org/officeDocument/2006/relationships/hyperlink" Target="https://gitlab-01.itx.pl/p2-project/p2backendv3/-/merge_requests/20" TargetMode="External"/><Relationship Id="rId405" Type="http://schemas.openxmlformats.org/officeDocument/2006/relationships/hyperlink" Target="https://tangramcare.atlassian.net/browse/PP-1028" TargetMode="External"/><Relationship Id="rId526" Type="http://schemas.openxmlformats.org/officeDocument/2006/relationships/hyperlink" Target="https://tangramcare.atlassian.net/browse/PP-359" TargetMode="External"/><Relationship Id="rId26" Type="http://schemas.openxmlformats.org/officeDocument/2006/relationships/hyperlink" Target="https://tangramcare.atlassian.net/browse/PP-236" TargetMode="External"/><Relationship Id="rId25" Type="http://schemas.openxmlformats.org/officeDocument/2006/relationships/hyperlink" Target="https://gitlab-01.itx.pl/p2-project/p2backendv3/-/merge_requests/13" TargetMode="External"/><Relationship Id="rId28" Type="http://schemas.openxmlformats.org/officeDocument/2006/relationships/hyperlink" Target="https://tangramcare.atlassian.net/browse/PP-237" TargetMode="External"/><Relationship Id="rId27" Type="http://schemas.openxmlformats.org/officeDocument/2006/relationships/hyperlink" Target="https://gitlab-01.itx.pl/p2-project/p2backendv3/-/merge_requests/19" TargetMode="External"/><Relationship Id="rId400" Type="http://schemas.openxmlformats.org/officeDocument/2006/relationships/hyperlink" Target="https://gitlab-01.itx.pl/p2-project/p2backendv3/-/merge_requests/183" TargetMode="External"/><Relationship Id="rId521" Type="http://schemas.openxmlformats.org/officeDocument/2006/relationships/hyperlink" Target="https://tangramcare.atlassian.net/browse/PP-356" TargetMode="External"/><Relationship Id="rId29" Type="http://schemas.openxmlformats.org/officeDocument/2006/relationships/hyperlink" Target="https://gitlab-01.itx.pl/p2-project/p2backendv3/-/merge_requests/19" TargetMode="External"/><Relationship Id="rId520" Type="http://schemas.openxmlformats.org/officeDocument/2006/relationships/hyperlink" Target="https://tangramcare.atlassian.net/browse/PP-1290" TargetMode="External"/><Relationship Id="rId11" Type="http://schemas.openxmlformats.org/officeDocument/2006/relationships/hyperlink" Target="https://gitlab-01.itx.pl/p2-project/p2backendv3/-/merge_requests/8" TargetMode="External"/><Relationship Id="rId10" Type="http://schemas.openxmlformats.org/officeDocument/2006/relationships/hyperlink" Target="https://tangramcare.atlassian.net/browse/PP-230" TargetMode="External"/><Relationship Id="rId13" Type="http://schemas.openxmlformats.org/officeDocument/2006/relationships/hyperlink" Target="https://gitlab-01.itx.pl/p2-project/p2backendv3/-/merge_requests/6" TargetMode="External"/><Relationship Id="rId12" Type="http://schemas.openxmlformats.org/officeDocument/2006/relationships/hyperlink" Target="https://tangramcare.atlassian.net/browse/PP-231" TargetMode="External"/><Relationship Id="rId519" Type="http://schemas.openxmlformats.org/officeDocument/2006/relationships/hyperlink" Target="https://docs.google.com/document/d/1D0NI_xjwe2gH746tyVIAHONYWBHTVIAVIno9TRVK5I4/edit" TargetMode="External"/><Relationship Id="rId514" Type="http://schemas.openxmlformats.org/officeDocument/2006/relationships/hyperlink" Target="https://docs.google.com/document/d/1D0NI_xjwe2gH746tyVIAHONYWBHTVIAVIno9TRVK5I4/edit" TargetMode="External"/><Relationship Id="rId513" Type="http://schemas.openxmlformats.org/officeDocument/2006/relationships/hyperlink" Target="https://gitlab-01.itx.pl/p2-project/p2backendv3/-/merge_requests/133" TargetMode="External"/><Relationship Id="rId512" Type="http://schemas.openxmlformats.org/officeDocument/2006/relationships/hyperlink" Target="https://tangramcare.atlassian.net/browse/PP-999" TargetMode="External"/><Relationship Id="rId511" Type="http://schemas.openxmlformats.org/officeDocument/2006/relationships/hyperlink" Target="https://tangramcare.atlassian.net/browse/PP-998" TargetMode="External"/><Relationship Id="rId518" Type="http://schemas.openxmlformats.org/officeDocument/2006/relationships/hyperlink" Target="https://tangramcare.atlassian.net/browse/PP-1289" TargetMode="External"/><Relationship Id="rId517" Type="http://schemas.openxmlformats.org/officeDocument/2006/relationships/hyperlink" Target="https://tangramcare.atlassian.net/browse/PP-1288" TargetMode="External"/><Relationship Id="rId516" Type="http://schemas.openxmlformats.org/officeDocument/2006/relationships/hyperlink" Target="https://docs.google.com/document/d/1D0NI_xjwe2gH746tyVIAHONYWBHTVIAVIno9TRVK5I4/edit" TargetMode="External"/><Relationship Id="rId515" Type="http://schemas.openxmlformats.org/officeDocument/2006/relationships/hyperlink" Target="https://tangramcare.atlassian.net/browse/PP-1287" TargetMode="External"/><Relationship Id="rId15" Type="http://schemas.openxmlformats.org/officeDocument/2006/relationships/hyperlink" Target="https://gitlab-01.itx.pl/p2-project/p2backendv3/-/merge_requests/7" TargetMode="External"/><Relationship Id="rId14" Type="http://schemas.openxmlformats.org/officeDocument/2006/relationships/hyperlink" Target="https://tangramcare.atlassian.net/browse/PP-232" TargetMode="External"/><Relationship Id="rId17" Type="http://schemas.openxmlformats.org/officeDocument/2006/relationships/hyperlink" Target="https://gitlab-01.itx.pl/p2-project/p2backendv3/-/merge_requests/11" TargetMode="External"/><Relationship Id="rId16" Type="http://schemas.openxmlformats.org/officeDocument/2006/relationships/hyperlink" Target="https://tangramcare.atlassian.net/browse/PP-307" TargetMode="External"/><Relationship Id="rId19" Type="http://schemas.openxmlformats.org/officeDocument/2006/relationships/hyperlink" Target="https://gitlab-01.itx.pl/p2-project/p2backendv3/-/merge_requests/3" TargetMode="External"/><Relationship Id="rId510" Type="http://schemas.openxmlformats.org/officeDocument/2006/relationships/hyperlink" Target="https://tangramcare.atlassian.net/browse/PP-997" TargetMode="External"/><Relationship Id="rId18" Type="http://schemas.openxmlformats.org/officeDocument/2006/relationships/hyperlink" Target="https://tangramcare.atlassian.net/browse/PP-233" TargetMode="External"/><Relationship Id="rId84" Type="http://schemas.openxmlformats.org/officeDocument/2006/relationships/hyperlink" Target="https://tangramcare.atlassian.net/browse/PP-1041" TargetMode="External"/><Relationship Id="rId83" Type="http://schemas.openxmlformats.org/officeDocument/2006/relationships/hyperlink" Target="https://docs.google.com/document/d/1D0NI_xjwe2gH746tyVIAHONYWBHTVIAVIno9TRVK5I4/edit" TargetMode="External"/><Relationship Id="rId86" Type="http://schemas.openxmlformats.org/officeDocument/2006/relationships/hyperlink" Target="https://tangramcare.atlassian.net/browse/PP-1042" TargetMode="External"/><Relationship Id="rId85" Type="http://schemas.openxmlformats.org/officeDocument/2006/relationships/hyperlink" Target="https://docs.google.com/document/d/1D0NI_xjwe2gH746tyVIAHONYWBHTVIAVIno9TRVK5I4/edit" TargetMode="External"/><Relationship Id="rId88" Type="http://schemas.openxmlformats.org/officeDocument/2006/relationships/hyperlink" Target="https://tangramcare.atlassian.net/browse/PP-1043" TargetMode="External"/><Relationship Id="rId87" Type="http://schemas.openxmlformats.org/officeDocument/2006/relationships/hyperlink" Target="https://gitlab-01.itx.pl/p2-project/p2backendv3/-/merge_requests/175" TargetMode="External"/><Relationship Id="rId89" Type="http://schemas.openxmlformats.org/officeDocument/2006/relationships/hyperlink" Target="https://gitlab-01.itx.pl/p2-project/p2backendv3/-/merge_requests/182" TargetMode="External"/><Relationship Id="rId80" Type="http://schemas.openxmlformats.org/officeDocument/2006/relationships/hyperlink" Target="https://tangramcare.atlassian.net/browse/PP-1299" TargetMode="External"/><Relationship Id="rId82" Type="http://schemas.openxmlformats.org/officeDocument/2006/relationships/hyperlink" Target="https://tangramcare.atlassian.net/browse/PP-1301" TargetMode="External"/><Relationship Id="rId81" Type="http://schemas.openxmlformats.org/officeDocument/2006/relationships/hyperlink" Target="https://tangramcare.atlassian.net/browse/PP-1300" TargetMode="External"/><Relationship Id="rId73" Type="http://schemas.openxmlformats.org/officeDocument/2006/relationships/hyperlink" Target="https://tangramcare.atlassian.net/browse/PP-1039" TargetMode="External"/><Relationship Id="rId72" Type="http://schemas.openxmlformats.org/officeDocument/2006/relationships/hyperlink" Target="https://docs.google.com/document/d/1D0NI_xjwe2gH746tyVIAHONYWBHTVIAVIno9TRVK5I4/edit" TargetMode="External"/><Relationship Id="rId75" Type="http://schemas.openxmlformats.org/officeDocument/2006/relationships/hyperlink" Target="https://docs.google.com/document/d/1D0NI_xjwe2gH746tyVIAHONYWBHTVIAVIno9TRVK5I4/edit" TargetMode="External"/><Relationship Id="rId74" Type="http://schemas.openxmlformats.org/officeDocument/2006/relationships/hyperlink" Target="https://gitlab-01.itx.pl/p2-project/p2backendv3/-/merge_requests/186" TargetMode="External"/><Relationship Id="rId77" Type="http://schemas.openxmlformats.org/officeDocument/2006/relationships/hyperlink" Target="https://gitlab-01.itx.pl/p2-project/p2backendv3/-/merge_requests/187" TargetMode="External"/><Relationship Id="rId76" Type="http://schemas.openxmlformats.org/officeDocument/2006/relationships/hyperlink" Target="https://tangramcare.atlassian.net/browse/PP-1040" TargetMode="External"/><Relationship Id="rId79" Type="http://schemas.openxmlformats.org/officeDocument/2006/relationships/hyperlink" Target="https://tangramcare.atlassian.net/browse/PP-1298" TargetMode="External"/><Relationship Id="rId78" Type="http://schemas.openxmlformats.org/officeDocument/2006/relationships/hyperlink" Target="https://docs.google.com/document/d/1D0NI_xjwe2gH746tyVIAHONYWBHTVIAVIno9TRVK5I4/edit" TargetMode="External"/><Relationship Id="rId71" Type="http://schemas.openxmlformats.org/officeDocument/2006/relationships/hyperlink" Target="https://tangramcare.atlassian.net/browse/PP-1015" TargetMode="External"/><Relationship Id="rId70" Type="http://schemas.openxmlformats.org/officeDocument/2006/relationships/hyperlink" Target="https://gitlab-01.itx.pl/p2-project/p2backendv3/-/merge_requests/145" TargetMode="External"/><Relationship Id="rId62" Type="http://schemas.openxmlformats.org/officeDocument/2006/relationships/hyperlink" Target="https://docs.google.com/document/d/1D0NI_xjwe2gH746tyVIAHONYWBHTVIAVIno9TRVK5I4/edit?ts=607da720" TargetMode="External"/><Relationship Id="rId61" Type="http://schemas.openxmlformats.org/officeDocument/2006/relationships/hyperlink" Target="https://gitlab-01.itx.pl/p2-project/p2backendv3/-/merge_requests/180" TargetMode="External"/><Relationship Id="rId64" Type="http://schemas.openxmlformats.org/officeDocument/2006/relationships/hyperlink" Target="https://gitlab-01.itx.pl/p2-project/p2backendv3/-/merge_requests/184" TargetMode="External"/><Relationship Id="rId63" Type="http://schemas.openxmlformats.org/officeDocument/2006/relationships/hyperlink" Target="https://tangramcare.atlassian.net/browse/PP-1297" TargetMode="External"/><Relationship Id="rId66" Type="http://schemas.openxmlformats.org/officeDocument/2006/relationships/hyperlink" Target="https://docs.google.com/document/d/1D0NI_xjwe2gH746tyVIAHONYWBHTVIAVIno9TRVK5I4/edit" TargetMode="External"/><Relationship Id="rId65" Type="http://schemas.openxmlformats.org/officeDocument/2006/relationships/hyperlink" Target="https://tangramcare.atlassian.net/browse/PP-1014" TargetMode="External"/><Relationship Id="rId68" Type="http://schemas.openxmlformats.org/officeDocument/2006/relationships/hyperlink" Target="https://gitlab-01.itx.pl/p2-project/p2backendv3/-/merge_requests/141" TargetMode="External"/><Relationship Id="rId67" Type="http://schemas.openxmlformats.org/officeDocument/2006/relationships/hyperlink" Target="https://tangramcare.atlassian.net/browse/PP-1007" TargetMode="External"/><Relationship Id="rId60" Type="http://schemas.openxmlformats.org/officeDocument/2006/relationships/hyperlink" Target="https://tangramcare.atlassian.net/browse/PP-1296" TargetMode="External"/><Relationship Id="rId69" Type="http://schemas.openxmlformats.org/officeDocument/2006/relationships/hyperlink" Target="https://tangramcare.atlassian.net/browse/PP-1008" TargetMode="External"/><Relationship Id="rId51" Type="http://schemas.openxmlformats.org/officeDocument/2006/relationships/hyperlink" Target="https://gitlab-01.itx.pl/p2-project/p2backendv3/-/merge_requests/14" TargetMode="External"/><Relationship Id="rId50" Type="http://schemas.openxmlformats.org/officeDocument/2006/relationships/hyperlink" Target="https://tangramcare.atlassian.net/browse/PP-310" TargetMode="External"/><Relationship Id="rId53" Type="http://schemas.openxmlformats.org/officeDocument/2006/relationships/hyperlink" Target="https://gitlab-01.itx.pl/p2-project/p2backendv3/-/merge_requests/15" TargetMode="External"/><Relationship Id="rId52" Type="http://schemas.openxmlformats.org/officeDocument/2006/relationships/hyperlink" Target="https://tangramcare.atlassian.net/browse/PP-368" TargetMode="External"/><Relationship Id="rId55" Type="http://schemas.openxmlformats.org/officeDocument/2006/relationships/hyperlink" Target="https://tangramcare.atlassian.net/browse/PP-1294" TargetMode="External"/><Relationship Id="rId54" Type="http://schemas.openxmlformats.org/officeDocument/2006/relationships/hyperlink" Target="https://docs.google.com/document/d/1D0NI_xjwe2gH746tyVIAHONYWBHTVIAVIno9TRVK5I4/edit?ts=607da720" TargetMode="External"/><Relationship Id="rId57" Type="http://schemas.openxmlformats.org/officeDocument/2006/relationships/hyperlink" Target="https://tangramcare.atlassian.net/browse/PP-1295" TargetMode="External"/><Relationship Id="rId56" Type="http://schemas.openxmlformats.org/officeDocument/2006/relationships/hyperlink" Target="https://gitlab-01.itx.pl/p2-project/p2backendv3/-/merge_requests/170" TargetMode="External"/><Relationship Id="rId59" Type="http://schemas.openxmlformats.org/officeDocument/2006/relationships/hyperlink" Target="https://docs.google.com/document/d/1D0NI_xjwe2gH746tyVIAHONYWBHTVIAVIno9TRVK5I4/edit?ts=607da720" TargetMode="External"/><Relationship Id="rId58" Type="http://schemas.openxmlformats.org/officeDocument/2006/relationships/hyperlink" Target="https://gitlab-01.itx.pl/p2-project/p2backendv3/-/merge_requests/177" TargetMode="External"/><Relationship Id="rId107" Type="http://schemas.openxmlformats.org/officeDocument/2006/relationships/hyperlink" Target="https://gitlab-01.itx.pl/p2-project/p2backendv3/-/merge_requests/21" TargetMode="External"/><Relationship Id="rId228" Type="http://schemas.openxmlformats.org/officeDocument/2006/relationships/hyperlink" Target="https://gitlab-01.itx.pl/p2-project/p2backendv3/-/merge_requests/122" TargetMode="External"/><Relationship Id="rId349" Type="http://schemas.openxmlformats.org/officeDocument/2006/relationships/hyperlink" Target="https://tangramcare.atlassian.net/browse/PP-526" TargetMode="External"/><Relationship Id="rId106" Type="http://schemas.openxmlformats.org/officeDocument/2006/relationships/hyperlink" Target="https://tangramcare.atlassian.net/browse/PP-255" TargetMode="External"/><Relationship Id="rId227" Type="http://schemas.openxmlformats.org/officeDocument/2006/relationships/hyperlink" Target="https://tangramcare.atlassian.net/browse/PP-410" TargetMode="External"/><Relationship Id="rId348" Type="http://schemas.openxmlformats.org/officeDocument/2006/relationships/hyperlink" Target="https://gitlab-01.itx.pl/p2-project/p2backendv3/-/merge_requests/161" TargetMode="External"/><Relationship Id="rId469" Type="http://schemas.openxmlformats.org/officeDocument/2006/relationships/hyperlink" Target="https://tangramcare.atlassian.net/browse/PP-980" TargetMode="External"/><Relationship Id="rId105" Type="http://schemas.openxmlformats.org/officeDocument/2006/relationships/hyperlink" Target="https://gitlab-01.itx.pl/p2-project/p2backendv3/-/merge_requests/21" TargetMode="External"/><Relationship Id="rId226" Type="http://schemas.openxmlformats.org/officeDocument/2006/relationships/hyperlink" Target="https://gitlab-01.itx.pl/p2-project/p2backendv3/-/merge_requests/78" TargetMode="External"/><Relationship Id="rId347" Type="http://schemas.openxmlformats.org/officeDocument/2006/relationships/hyperlink" Target="https://tangramcare.atlassian.net/browse/PP-525" TargetMode="External"/><Relationship Id="rId468" Type="http://schemas.openxmlformats.org/officeDocument/2006/relationships/hyperlink" Target="https://tangramcare.atlassian.net/browse/PP-540" TargetMode="External"/><Relationship Id="rId104" Type="http://schemas.openxmlformats.org/officeDocument/2006/relationships/hyperlink" Target="https://tangramcare.atlassian.net/browse/PP-254" TargetMode="External"/><Relationship Id="rId225" Type="http://schemas.openxmlformats.org/officeDocument/2006/relationships/hyperlink" Target="https://tangramcare.atlassian.net/browse/PP-409" TargetMode="External"/><Relationship Id="rId346" Type="http://schemas.openxmlformats.org/officeDocument/2006/relationships/hyperlink" Target="https://gitlab-01.itx.pl/p2-project/p2backendv3/-/merge_requests/148" TargetMode="External"/><Relationship Id="rId467" Type="http://schemas.openxmlformats.org/officeDocument/2006/relationships/hyperlink" Target="https://docs.google.com/document/d/1D0NI_xjwe2gH746tyVIAHONYWBHTVIAVIno9TRVK5I4/edit" TargetMode="External"/><Relationship Id="rId109" Type="http://schemas.openxmlformats.org/officeDocument/2006/relationships/hyperlink" Target="https://tangramcare.atlassian.net/browse/PP-256" TargetMode="External"/><Relationship Id="rId108" Type="http://schemas.openxmlformats.org/officeDocument/2006/relationships/hyperlink" Target="https://docs.google.com/document/d/1D0NI_xjwe2gH746tyVIAHONYWBHTVIAVIno9TRVK5I4/edit" TargetMode="External"/><Relationship Id="rId229" Type="http://schemas.openxmlformats.org/officeDocument/2006/relationships/hyperlink" Target="https://docs.google.com/document/d/1D0NI_xjwe2gH746tyVIAHONYWBHTVIAVIno9TRVK5I4/edit" TargetMode="External"/><Relationship Id="rId220" Type="http://schemas.openxmlformats.org/officeDocument/2006/relationships/hyperlink" Target="https://gitlab-01.itx.pl/p2-project/p2backendv3/-/merge_requests/72" TargetMode="External"/><Relationship Id="rId341" Type="http://schemas.openxmlformats.org/officeDocument/2006/relationships/hyperlink" Target="https://tangramcare.atlassian.net/browse/PP-523" TargetMode="External"/><Relationship Id="rId462" Type="http://schemas.openxmlformats.org/officeDocument/2006/relationships/hyperlink" Target="https://tangramcare.atlassian.net/browse/PP-977" TargetMode="External"/><Relationship Id="rId340" Type="http://schemas.openxmlformats.org/officeDocument/2006/relationships/hyperlink" Target="https://docs.google.com/document/d/1D0NI_xjwe2gH746tyVIAHONYWBHTVIAVIno9TRVK5I4/edit?ts=605b5863" TargetMode="External"/><Relationship Id="rId461" Type="http://schemas.openxmlformats.org/officeDocument/2006/relationships/hyperlink" Target="https://tangramcare.atlassian.net/browse/PP-976" TargetMode="External"/><Relationship Id="rId460" Type="http://schemas.openxmlformats.org/officeDocument/2006/relationships/hyperlink" Target="https://tangramcare.atlassian.net/browse/PP-975" TargetMode="External"/><Relationship Id="rId103" Type="http://schemas.openxmlformats.org/officeDocument/2006/relationships/hyperlink" Target="https://tangramcare.atlassian.net/browse/PP-253" TargetMode="External"/><Relationship Id="rId224" Type="http://schemas.openxmlformats.org/officeDocument/2006/relationships/hyperlink" Target="https://docs.google.com/document/d/1D0NI_xjwe2gH746tyVIAHONYWBHTVIAVIno9TRVK5I4/edit" TargetMode="External"/><Relationship Id="rId345" Type="http://schemas.openxmlformats.org/officeDocument/2006/relationships/hyperlink" Target="https://tangramcare.atlassian.net/browse/PP-524" TargetMode="External"/><Relationship Id="rId466" Type="http://schemas.openxmlformats.org/officeDocument/2006/relationships/hyperlink" Target="https://tangramcare.atlassian.net/browse/PP-1286" TargetMode="External"/><Relationship Id="rId102" Type="http://schemas.openxmlformats.org/officeDocument/2006/relationships/hyperlink" Target="https://docs.google.com/document/d/1D0NI_xjwe2gH746tyVIAHONYWBHTVIAVIno9TRVK5I4/edit" TargetMode="External"/><Relationship Id="rId223" Type="http://schemas.openxmlformats.org/officeDocument/2006/relationships/hyperlink" Target="https://gitlab-01.itx.pl/p2-project/p2backendv3/-/merge_requests/72" TargetMode="External"/><Relationship Id="rId344" Type="http://schemas.openxmlformats.org/officeDocument/2006/relationships/hyperlink" Target="https://tangramcare.atlassian.net/browse/PP-515" TargetMode="External"/><Relationship Id="rId465" Type="http://schemas.openxmlformats.org/officeDocument/2006/relationships/hyperlink" Target="https://docs.google.com/document/d/1D0NI_xjwe2gH746tyVIAHONYWBHTVIAVIno9TRVK5I4/edit" TargetMode="External"/><Relationship Id="rId101" Type="http://schemas.openxmlformats.org/officeDocument/2006/relationships/hyperlink" Target="https://gitlab-01.itx.pl/p2-project/p2backendv3/-/merge_requests/60" TargetMode="External"/><Relationship Id="rId222" Type="http://schemas.openxmlformats.org/officeDocument/2006/relationships/hyperlink" Target="https://tangramcare.atlassian.net/browse/PP-408" TargetMode="External"/><Relationship Id="rId343" Type="http://schemas.openxmlformats.org/officeDocument/2006/relationships/hyperlink" Target="https://docs.google.com/document/d/1D0NI_xjwe2gH746tyVIAHONYWBHTVIAVIno9TRVK5I4/edit" TargetMode="External"/><Relationship Id="rId464" Type="http://schemas.openxmlformats.org/officeDocument/2006/relationships/hyperlink" Target="https://tangramcare.atlassian.net/browse/PP-979" TargetMode="External"/><Relationship Id="rId100" Type="http://schemas.openxmlformats.org/officeDocument/2006/relationships/hyperlink" Target="https://tangramcare.atlassian.net/browse/PP-252" TargetMode="External"/><Relationship Id="rId221" Type="http://schemas.openxmlformats.org/officeDocument/2006/relationships/hyperlink" Target="https://docs.google.com/document/d/1D0NI_xjwe2gH746tyVIAHONYWBHTVIAVIno9TRVK5I4/edit" TargetMode="External"/><Relationship Id="rId342" Type="http://schemas.openxmlformats.org/officeDocument/2006/relationships/hyperlink" Target="https://gitlab-01.itx.pl/p2-project/p2backendv3/-/merge_requests/159" TargetMode="External"/><Relationship Id="rId463" Type="http://schemas.openxmlformats.org/officeDocument/2006/relationships/hyperlink" Target="https://tangramcare.atlassian.net/browse/PP-978" TargetMode="External"/><Relationship Id="rId217" Type="http://schemas.openxmlformats.org/officeDocument/2006/relationships/hyperlink" Target="https://gitlab-01.itx.pl/p2-project/p2backendv3/-/merge_requests/129" TargetMode="External"/><Relationship Id="rId338" Type="http://schemas.openxmlformats.org/officeDocument/2006/relationships/hyperlink" Target="https://tangramcare.atlassian.net/browse/PP-522" TargetMode="External"/><Relationship Id="rId459" Type="http://schemas.openxmlformats.org/officeDocument/2006/relationships/hyperlink" Target="https://tangramcare.atlassian.net/browse/PP-974" TargetMode="External"/><Relationship Id="rId216" Type="http://schemas.openxmlformats.org/officeDocument/2006/relationships/hyperlink" Target="https://tangramcare.atlassian.net/browse/PP-406" TargetMode="External"/><Relationship Id="rId337" Type="http://schemas.openxmlformats.org/officeDocument/2006/relationships/hyperlink" Target="https://gitlab-01.itx.pl/p2-project/p2backendv3/-/merge_requests/126" TargetMode="External"/><Relationship Id="rId458" Type="http://schemas.openxmlformats.org/officeDocument/2006/relationships/hyperlink" Target="https://tangramcare.atlassian.net/browse/PP-973" TargetMode="External"/><Relationship Id="rId215" Type="http://schemas.openxmlformats.org/officeDocument/2006/relationships/hyperlink" Target="https://docs.google.com/document/d/1D0NI_xjwe2gH746tyVIAHONYWBHTVIAVIno9TRVK5I4/edit" TargetMode="External"/><Relationship Id="rId336" Type="http://schemas.openxmlformats.org/officeDocument/2006/relationships/hyperlink" Target="https://tangramcare.atlassian.net/browse/PP-521" TargetMode="External"/><Relationship Id="rId457" Type="http://schemas.openxmlformats.org/officeDocument/2006/relationships/hyperlink" Target="https://tangramcare.atlassian.net/browse/PP-972" TargetMode="External"/><Relationship Id="rId214" Type="http://schemas.openxmlformats.org/officeDocument/2006/relationships/hyperlink" Target="https://gitlab-01.itx.pl/p2-project/p2backendv3/-/merge_requests/74" TargetMode="External"/><Relationship Id="rId335" Type="http://schemas.openxmlformats.org/officeDocument/2006/relationships/hyperlink" Target="https://gitlab-01.itx.pl/p2-project/p2backendv3/-/merge_requests/135" TargetMode="External"/><Relationship Id="rId456" Type="http://schemas.openxmlformats.org/officeDocument/2006/relationships/hyperlink" Target="https://tangramcare.atlassian.net/browse/PP-971" TargetMode="External"/><Relationship Id="rId219" Type="http://schemas.openxmlformats.org/officeDocument/2006/relationships/hyperlink" Target="https://tangramcare.atlassian.net/browse/PP-407" TargetMode="External"/><Relationship Id="rId218" Type="http://schemas.openxmlformats.org/officeDocument/2006/relationships/hyperlink" Target="https://docs.google.com/document/d/1D0NI_xjwe2gH746tyVIAHONYWBHTVIAVIno9TRVK5I4/edit" TargetMode="External"/><Relationship Id="rId339" Type="http://schemas.openxmlformats.org/officeDocument/2006/relationships/hyperlink" Target="https://gitlab-01.itx.pl/p2-project/p2backendv3/-/merge_requests/127" TargetMode="External"/><Relationship Id="rId330" Type="http://schemas.openxmlformats.org/officeDocument/2006/relationships/hyperlink" Target="https://docs.google.com/document/d/1D0NI_xjwe2gH746tyVIAHONYWBHTVIAVIno9TRVK5I4/edit" TargetMode="External"/><Relationship Id="rId451" Type="http://schemas.openxmlformats.org/officeDocument/2006/relationships/hyperlink" Target="https://tangramcare.atlassian.net/browse/PP-967" TargetMode="External"/><Relationship Id="rId450" Type="http://schemas.openxmlformats.org/officeDocument/2006/relationships/hyperlink" Target="https://tangramcare.atlassian.net/browse/PP-966" TargetMode="External"/><Relationship Id="rId213" Type="http://schemas.openxmlformats.org/officeDocument/2006/relationships/hyperlink" Target="https://tangramcare.atlassian.net/browse/PP-405" TargetMode="External"/><Relationship Id="rId334" Type="http://schemas.openxmlformats.org/officeDocument/2006/relationships/hyperlink" Target="https://tangramcare.atlassian.net/browse/PP-520" TargetMode="External"/><Relationship Id="rId455" Type="http://schemas.openxmlformats.org/officeDocument/2006/relationships/hyperlink" Target="https://docs.google.com/document/d/1D0NI_xjwe2gH746tyVIAHONYWBHTVIAVIno9TRVK5I4/edit" TargetMode="External"/><Relationship Id="rId212" Type="http://schemas.openxmlformats.org/officeDocument/2006/relationships/hyperlink" Target="https://gitlab-01.itx.pl/p2-project/p2backendv3/-/merge_requests/68" TargetMode="External"/><Relationship Id="rId333" Type="http://schemas.openxmlformats.org/officeDocument/2006/relationships/hyperlink" Target="https://gitlab-01.itx.pl/p2-project/p2backendv3/-/merge_requests/147" TargetMode="External"/><Relationship Id="rId454" Type="http://schemas.openxmlformats.org/officeDocument/2006/relationships/hyperlink" Target="https://tangramcare.atlassian.net/browse/PP-970" TargetMode="External"/><Relationship Id="rId211" Type="http://schemas.openxmlformats.org/officeDocument/2006/relationships/hyperlink" Target="https://tangramcare.atlassian.net/browse/PP-404" TargetMode="External"/><Relationship Id="rId332" Type="http://schemas.openxmlformats.org/officeDocument/2006/relationships/hyperlink" Target="https://tangramcare.atlassian.net/browse/PP-519" TargetMode="External"/><Relationship Id="rId453" Type="http://schemas.openxmlformats.org/officeDocument/2006/relationships/hyperlink" Target="https://tangramcare.atlassian.net/browse/PP-969" TargetMode="External"/><Relationship Id="rId210" Type="http://schemas.openxmlformats.org/officeDocument/2006/relationships/hyperlink" Target="https://gitlab-01.itx.pl/p2-project/p2backendv3/-/merge_requests/67" TargetMode="External"/><Relationship Id="rId331" Type="http://schemas.openxmlformats.org/officeDocument/2006/relationships/hyperlink" Target="https://tangramcare.atlassian.net/browse/PP-514" TargetMode="External"/><Relationship Id="rId452" Type="http://schemas.openxmlformats.org/officeDocument/2006/relationships/hyperlink" Target="https://tangramcare.atlassian.net/browse/PP-968" TargetMode="External"/><Relationship Id="rId370" Type="http://schemas.openxmlformats.org/officeDocument/2006/relationships/hyperlink" Target="https://tangramcare.atlassian.net/browse/PP-1017" TargetMode="External"/><Relationship Id="rId491" Type="http://schemas.openxmlformats.org/officeDocument/2006/relationships/hyperlink" Target="https://tangramcare.atlassian.net/browse/PP-982" TargetMode="External"/><Relationship Id="rId490" Type="http://schemas.openxmlformats.org/officeDocument/2006/relationships/hyperlink" Target="https://docs.google.com/document/d/1D0NI_xjwe2gH746tyVIAHONYWBHTVIAVIno9TRVK5I4/edit" TargetMode="External"/><Relationship Id="rId129" Type="http://schemas.openxmlformats.org/officeDocument/2006/relationships/hyperlink" Target="https://docs.google.com/document/d/1D0NI_xjwe2gH746tyVIAHONYWBHTVIAVIno9TRVK5I4/edit" TargetMode="External"/><Relationship Id="rId128" Type="http://schemas.openxmlformats.org/officeDocument/2006/relationships/hyperlink" Target="https://gitlab-01.itx.pl/p2-project/p2backendv3/-/merge_requests/23" TargetMode="External"/><Relationship Id="rId249" Type="http://schemas.openxmlformats.org/officeDocument/2006/relationships/hyperlink" Target="https://gitlab-01.itx.pl/p2-project/p2backendv3/-/merge_requests/146" TargetMode="External"/><Relationship Id="rId127" Type="http://schemas.openxmlformats.org/officeDocument/2006/relationships/hyperlink" Target="https://tangramcare.atlassian.net/browse/PP-264" TargetMode="External"/><Relationship Id="rId248" Type="http://schemas.openxmlformats.org/officeDocument/2006/relationships/hyperlink" Target="https://tangramcare.atlassian.net/browse/PP-464" TargetMode="External"/><Relationship Id="rId369" Type="http://schemas.openxmlformats.org/officeDocument/2006/relationships/hyperlink" Target="https://tangramcare.atlassian.net/browse/PP-1016" TargetMode="External"/><Relationship Id="rId126" Type="http://schemas.openxmlformats.org/officeDocument/2006/relationships/hyperlink" Target="https://docs.google.com/document/d/1D0NI_xjwe2gH746tyVIAHONYWBHTVIAVIno9TRVK5I4/edit" TargetMode="External"/><Relationship Id="rId247" Type="http://schemas.openxmlformats.org/officeDocument/2006/relationships/hyperlink" Target="https://docs.google.com/document/d/1D0NI_xjwe2gH746tyVIAHONYWBHTVIAVIno9TRVK5I4/edit" TargetMode="External"/><Relationship Id="rId368" Type="http://schemas.openxmlformats.org/officeDocument/2006/relationships/hyperlink" Target="https://docs.google.com/document/d/1D0NI_xjwe2gH746tyVIAHONYWBHTVIAVIno9TRVK5I4/edit" TargetMode="External"/><Relationship Id="rId489" Type="http://schemas.openxmlformats.org/officeDocument/2006/relationships/hyperlink" Target="https://gitlab-01.itx.pl/p2-project/p2backendv3/-/merge_requests/104" TargetMode="External"/><Relationship Id="rId121" Type="http://schemas.openxmlformats.org/officeDocument/2006/relationships/hyperlink" Target="https://tangramcare.atlassian.net/browse/PP-261" TargetMode="External"/><Relationship Id="rId242" Type="http://schemas.openxmlformats.org/officeDocument/2006/relationships/hyperlink" Target="https://docs.google.com/document/d/1D0NI_xjwe2gH746tyVIAHONYWBHTVIAVIno9TRVK5I4/edit" TargetMode="External"/><Relationship Id="rId363" Type="http://schemas.openxmlformats.org/officeDocument/2006/relationships/hyperlink" Target="https://tangramcare.atlassian.net/browse/PP-533" TargetMode="External"/><Relationship Id="rId484" Type="http://schemas.openxmlformats.org/officeDocument/2006/relationships/hyperlink" Target="https://tangramcare.atlassian.net/browse/PP-587" TargetMode="External"/><Relationship Id="rId120" Type="http://schemas.openxmlformats.org/officeDocument/2006/relationships/hyperlink" Target="https://docs.google.com/document/d/1D0NI_xjwe2gH746tyVIAHONYWBHTVIAVIno9TRVK5I4/edit" TargetMode="External"/><Relationship Id="rId241" Type="http://schemas.openxmlformats.org/officeDocument/2006/relationships/hyperlink" Target="https://gitlab-01.itx.pl/p2-project/p2backendv3/-/merge_requests/110" TargetMode="External"/><Relationship Id="rId362" Type="http://schemas.openxmlformats.org/officeDocument/2006/relationships/hyperlink" Target="https://docs.google.com/document/d/1D0NI_xjwe2gH746tyVIAHONYWBHTVIAVIno9TRVK5I4/edit?ts=605b5863" TargetMode="External"/><Relationship Id="rId483" Type="http://schemas.openxmlformats.org/officeDocument/2006/relationships/hyperlink" Target="https://gitlab-01.itx.pl/p2-project/p2backendv3/-/merge_requests/99" TargetMode="External"/><Relationship Id="rId240" Type="http://schemas.openxmlformats.org/officeDocument/2006/relationships/hyperlink" Target="https://tangramcare.atlassian.net/browse/PP-461" TargetMode="External"/><Relationship Id="rId361" Type="http://schemas.openxmlformats.org/officeDocument/2006/relationships/hyperlink" Target="https://tangramcare.atlassian.net/browse/PP-532" TargetMode="External"/><Relationship Id="rId482" Type="http://schemas.openxmlformats.org/officeDocument/2006/relationships/hyperlink" Target="https://tangramcare.atlassian.net/browse/PP-586" TargetMode="External"/><Relationship Id="rId360" Type="http://schemas.openxmlformats.org/officeDocument/2006/relationships/hyperlink" Target="https://tangramcare.atlassian.net/browse/PP-531" TargetMode="External"/><Relationship Id="rId481" Type="http://schemas.openxmlformats.org/officeDocument/2006/relationships/hyperlink" Target="https://tangramcare.atlassian.net/browse/PP-585" TargetMode="External"/><Relationship Id="rId125" Type="http://schemas.openxmlformats.org/officeDocument/2006/relationships/hyperlink" Target="https://gitlab-01.itx.pl/p2-project/p2backendv3/-/merge_requests/23" TargetMode="External"/><Relationship Id="rId246" Type="http://schemas.openxmlformats.org/officeDocument/2006/relationships/hyperlink" Target="https://gitlab-01.itx.pl/p2-project/p2backendv3/-/merge_requests/146" TargetMode="External"/><Relationship Id="rId367" Type="http://schemas.openxmlformats.org/officeDocument/2006/relationships/hyperlink" Target="https://tangramcare.atlassian.net/browse/PP-537" TargetMode="External"/><Relationship Id="rId488" Type="http://schemas.openxmlformats.org/officeDocument/2006/relationships/hyperlink" Target="https://tangramcare.atlassian.net/browse/PP-590" TargetMode="External"/><Relationship Id="rId124" Type="http://schemas.openxmlformats.org/officeDocument/2006/relationships/hyperlink" Target="https://tangramcare.atlassian.net/browse/PP-263" TargetMode="External"/><Relationship Id="rId245" Type="http://schemas.openxmlformats.org/officeDocument/2006/relationships/hyperlink" Target="https://gitlab-01.itx.pl/p2-project/p2backendv3/-/merge_requests/146" TargetMode="External"/><Relationship Id="rId366" Type="http://schemas.openxmlformats.org/officeDocument/2006/relationships/hyperlink" Target="https://docs.google.com/document/d/1D0NI_xjwe2gH746tyVIAHONYWBHTVIAVIno9TRVK5I4/edit" TargetMode="External"/><Relationship Id="rId487" Type="http://schemas.openxmlformats.org/officeDocument/2006/relationships/hyperlink" Target="https://tangramcare.atlassian.net/browse/PP-589" TargetMode="External"/><Relationship Id="rId123" Type="http://schemas.openxmlformats.org/officeDocument/2006/relationships/hyperlink" Target="https://gitlab-01.itx.pl/p2-project/p2backendv3/-/merge_requests/23" TargetMode="External"/><Relationship Id="rId244" Type="http://schemas.openxmlformats.org/officeDocument/2006/relationships/hyperlink" Target="https://tangramcare.atlassian.net/browse/PP-463" TargetMode="External"/><Relationship Id="rId365" Type="http://schemas.openxmlformats.org/officeDocument/2006/relationships/hyperlink" Target="https://gitlab-01.itx.pl/p2-project/p2backendv3/-/merge_requests/128" TargetMode="External"/><Relationship Id="rId486" Type="http://schemas.openxmlformats.org/officeDocument/2006/relationships/hyperlink" Target="https://tangramcare.atlassian.net/browse/PP-588" TargetMode="External"/><Relationship Id="rId122" Type="http://schemas.openxmlformats.org/officeDocument/2006/relationships/hyperlink" Target="https://tangramcare.atlassian.net/browse/PP-262" TargetMode="External"/><Relationship Id="rId243" Type="http://schemas.openxmlformats.org/officeDocument/2006/relationships/hyperlink" Target="https://tangramcare.atlassian.net/browse/PP-462" TargetMode="External"/><Relationship Id="rId364" Type="http://schemas.openxmlformats.org/officeDocument/2006/relationships/hyperlink" Target="https://tangramcare.atlassian.net/browse/PP-534" TargetMode="External"/><Relationship Id="rId485" Type="http://schemas.openxmlformats.org/officeDocument/2006/relationships/hyperlink" Target="https://gitlab-01.itx.pl/p2-project/p2backendv3/-/merge_requests/99" TargetMode="External"/><Relationship Id="rId95" Type="http://schemas.openxmlformats.org/officeDocument/2006/relationships/hyperlink" Target="https://gitlab-01.itx.pl/p2-project/p2backendv3/-/merge_requests/46" TargetMode="External"/><Relationship Id="rId94" Type="http://schemas.openxmlformats.org/officeDocument/2006/relationships/hyperlink" Target="https://tangramcare.atlassian.net/browse/PP-249" TargetMode="External"/><Relationship Id="rId97" Type="http://schemas.openxmlformats.org/officeDocument/2006/relationships/hyperlink" Target="https://gitlab-01.itx.pl/p2-project/p2backendv3/-/merge_requests/22" TargetMode="External"/><Relationship Id="rId96" Type="http://schemas.openxmlformats.org/officeDocument/2006/relationships/hyperlink" Target="https://tangramcare.atlassian.net/browse/PP-250" TargetMode="External"/><Relationship Id="rId99" Type="http://schemas.openxmlformats.org/officeDocument/2006/relationships/hyperlink" Target="https://gitlab-01.itx.pl/p2-project/p2backendv3/-/merge_requests/35" TargetMode="External"/><Relationship Id="rId480" Type="http://schemas.openxmlformats.org/officeDocument/2006/relationships/hyperlink" Target="https://tangramcare.atlassian.net/browse/PP-584" TargetMode="External"/><Relationship Id="rId98" Type="http://schemas.openxmlformats.org/officeDocument/2006/relationships/hyperlink" Target="https://tangramcare.atlassian.net/browse/PP-251" TargetMode="External"/><Relationship Id="rId91" Type="http://schemas.openxmlformats.org/officeDocument/2006/relationships/hyperlink" Target="https://gitlab-01.itx.pl/p2-project/p2backendv3/-/merge_requests/178" TargetMode="External"/><Relationship Id="rId90" Type="http://schemas.openxmlformats.org/officeDocument/2006/relationships/hyperlink" Target="https://tangramcare.atlassian.net/browse/PP-1044" TargetMode="External"/><Relationship Id="rId93" Type="http://schemas.openxmlformats.org/officeDocument/2006/relationships/hyperlink" Target="https://tangramcare.atlassian.net/browse/PP-248" TargetMode="External"/><Relationship Id="rId92" Type="http://schemas.openxmlformats.org/officeDocument/2006/relationships/hyperlink" Target="https://tangramcare.atlassian.net/browse/PP-1045" TargetMode="External"/><Relationship Id="rId118" Type="http://schemas.openxmlformats.org/officeDocument/2006/relationships/hyperlink" Target="https://tangramcare.atlassian.net/browse/PP-260" TargetMode="External"/><Relationship Id="rId239" Type="http://schemas.openxmlformats.org/officeDocument/2006/relationships/hyperlink" Target="https://docs.google.com/document/d/1D0NI_xjwe2gH746tyVIAHONYWBHTVIAVIno9TRVK5I4/edit" TargetMode="External"/><Relationship Id="rId117" Type="http://schemas.openxmlformats.org/officeDocument/2006/relationships/hyperlink" Target="https://docs.google.com/document/d/1D0NI_xjwe2gH746tyVIAHONYWBHTVIAVIno9TRVK5I4/edit" TargetMode="External"/><Relationship Id="rId238" Type="http://schemas.openxmlformats.org/officeDocument/2006/relationships/hyperlink" Target="https://tangramcare.atlassian.net/browse/PP-460" TargetMode="External"/><Relationship Id="rId359" Type="http://schemas.openxmlformats.org/officeDocument/2006/relationships/hyperlink" Target="http://errors.py/" TargetMode="External"/><Relationship Id="rId116" Type="http://schemas.openxmlformats.org/officeDocument/2006/relationships/hyperlink" Target="https://gitlab-01.itx.pl/p2-project/p2backendv3/-/merge_requests/26" TargetMode="External"/><Relationship Id="rId237" Type="http://schemas.openxmlformats.org/officeDocument/2006/relationships/hyperlink" Target="https://docs.google.com/document/d/1D0NI_xjwe2gH746tyVIAHONYWBHTVIAVIno9TRVK5I4/edit" TargetMode="External"/><Relationship Id="rId358" Type="http://schemas.openxmlformats.org/officeDocument/2006/relationships/hyperlink" Target="https://tangramcare.atlassian.net/browse/PP-530" TargetMode="External"/><Relationship Id="rId479" Type="http://schemas.openxmlformats.org/officeDocument/2006/relationships/hyperlink" Target="https://gitlab-01.itx.pl/p2-project/p2backendv3/-/merge_requests/111" TargetMode="External"/><Relationship Id="rId115" Type="http://schemas.openxmlformats.org/officeDocument/2006/relationships/hyperlink" Target="https://tangramcare.atlassian.net/browse/PP-259" TargetMode="External"/><Relationship Id="rId236" Type="http://schemas.openxmlformats.org/officeDocument/2006/relationships/hyperlink" Target="https://gitlab-01.itx.pl/p2-project/p2backendv3/-/merge_requests/134" TargetMode="External"/><Relationship Id="rId357" Type="http://schemas.openxmlformats.org/officeDocument/2006/relationships/hyperlink" Target="https://tangramcare.atlassian.net/browse/PP-529" TargetMode="External"/><Relationship Id="rId478" Type="http://schemas.openxmlformats.org/officeDocument/2006/relationships/hyperlink" Target="https://tangramcare.atlassian.net/browse/PP-543" TargetMode="External"/><Relationship Id="rId119" Type="http://schemas.openxmlformats.org/officeDocument/2006/relationships/hyperlink" Target="https://gitlab-01.itx.pl/p2-project/p2backendv3/-/merge_requests/27" TargetMode="External"/><Relationship Id="rId110" Type="http://schemas.openxmlformats.org/officeDocument/2006/relationships/hyperlink" Target="https://gitlab-01.itx.pl/p2-project/p2backendv3/-/merge_requests/21" TargetMode="External"/><Relationship Id="rId231" Type="http://schemas.openxmlformats.org/officeDocument/2006/relationships/hyperlink" Target="https://gitlab-01.itx.pl/p2-project/p2backendv3/-/merge_requests/154" TargetMode="External"/><Relationship Id="rId352" Type="http://schemas.openxmlformats.org/officeDocument/2006/relationships/hyperlink" Target="https://gitlab-01.itx.pl/p2-project/p2backendv3/-/merge_requests/142" TargetMode="External"/><Relationship Id="rId473" Type="http://schemas.openxmlformats.org/officeDocument/2006/relationships/hyperlink" Target="https://gitlab-01.itx.pl/p2-project/p2backendv3/-/merge_requests/132" TargetMode="External"/><Relationship Id="rId230" Type="http://schemas.openxmlformats.org/officeDocument/2006/relationships/hyperlink" Target="https://tangramcare.atlassian.net/browse/PP-411" TargetMode="External"/><Relationship Id="rId351" Type="http://schemas.openxmlformats.org/officeDocument/2006/relationships/hyperlink" Target="https://tangramcare.atlassian.net/browse/PP-527" TargetMode="External"/><Relationship Id="rId472" Type="http://schemas.openxmlformats.org/officeDocument/2006/relationships/hyperlink" Target="https://tangramcare.atlassian.net/browse/PP-981" TargetMode="External"/><Relationship Id="rId350" Type="http://schemas.openxmlformats.org/officeDocument/2006/relationships/hyperlink" Target="https://gitlab-01.itx.pl/p2-project/p2backendv3/-/merge_requests/168" TargetMode="External"/><Relationship Id="rId471" Type="http://schemas.openxmlformats.org/officeDocument/2006/relationships/hyperlink" Target="https://docs.google.com/document/d/1D0NI_xjwe2gH746tyVIAHONYWBHTVIAVIno9TRVK5I4/edit" TargetMode="External"/><Relationship Id="rId470" Type="http://schemas.openxmlformats.org/officeDocument/2006/relationships/hyperlink" Target="https://gitlab-01.itx.pl/p2-project/p2backendv3/-/merge_requests/131" TargetMode="External"/><Relationship Id="rId114" Type="http://schemas.openxmlformats.org/officeDocument/2006/relationships/hyperlink" Target="https://gitlab-01.itx.pl/p2-project/p2backendv3/-/merge_requests/25" TargetMode="External"/><Relationship Id="rId235" Type="http://schemas.openxmlformats.org/officeDocument/2006/relationships/hyperlink" Target="https://tangramcare.atlassian.net/browse/PP-704" TargetMode="External"/><Relationship Id="rId356" Type="http://schemas.openxmlformats.org/officeDocument/2006/relationships/hyperlink" Target="https://docs.google.com/document/d/1D0NI_xjwe2gH746tyVIAHONYWBHTVIAVIno9TRVK5I4/edit" TargetMode="External"/><Relationship Id="rId477" Type="http://schemas.openxmlformats.org/officeDocument/2006/relationships/hyperlink" Target="https://tangramcare.atlassian.net/browse/PP-542" TargetMode="External"/><Relationship Id="rId113" Type="http://schemas.openxmlformats.org/officeDocument/2006/relationships/hyperlink" Target="https://tangramcare.atlassian.net/browse/PP-258" TargetMode="External"/><Relationship Id="rId234" Type="http://schemas.openxmlformats.org/officeDocument/2006/relationships/hyperlink" Target="https://gitlab-01.itx.pl/p2-project/p2backendv3/-/merge_requests/162" TargetMode="External"/><Relationship Id="rId355" Type="http://schemas.openxmlformats.org/officeDocument/2006/relationships/hyperlink" Target="https://gitlab-01.itx.pl/p2-project/p2backendv3/-/merge_requests/173" TargetMode="External"/><Relationship Id="rId476" Type="http://schemas.openxmlformats.org/officeDocument/2006/relationships/hyperlink" Target="https://gitlab-01.itx.pl/p2-project/p2backendv3/-/merge_requests/171" TargetMode="External"/><Relationship Id="rId112" Type="http://schemas.openxmlformats.org/officeDocument/2006/relationships/hyperlink" Target="https://tangramcare.atlassian.net/browse/PP-257" TargetMode="External"/><Relationship Id="rId233" Type="http://schemas.openxmlformats.org/officeDocument/2006/relationships/hyperlink" Target="https://tangramcare.atlassian.net/browse/PP-503" TargetMode="External"/><Relationship Id="rId354" Type="http://schemas.openxmlformats.org/officeDocument/2006/relationships/hyperlink" Target="https://tangramcare.atlassian.net/browse/PP-528" TargetMode="External"/><Relationship Id="rId475" Type="http://schemas.openxmlformats.org/officeDocument/2006/relationships/hyperlink" Target="https://tangramcare.atlassian.net/browse/PP-580" TargetMode="External"/><Relationship Id="rId111" Type="http://schemas.openxmlformats.org/officeDocument/2006/relationships/hyperlink" Target="https://docs.google.com/document/d/1D0NI_xjwe2gH746tyVIAHONYWBHTVIAVIno9TRVK5I4/edit" TargetMode="External"/><Relationship Id="rId232" Type="http://schemas.openxmlformats.org/officeDocument/2006/relationships/hyperlink" Target="https://docs.google.com/document/d/1D0NI_xjwe2gH746tyVIAHONYWBHTVIAVIno9TRVK5I4/edit" TargetMode="External"/><Relationship Id="rId353" Type="http://schemas.openxmlformats.org/officeDocument/2006/relationships/hyperlink" Target="https://docs.google.com/document/d/1D0NI_xjwe2gH746tyVIAHONYWBHTVIAVIno9TRVK5I4/edit" TargetMode="External"/><Relationship Id="rId474" Type="http://schemas.openxmlformats.org/officeDocument/2006/relationships/hyperlink" Target="https://docs.google.com/document/d/1D0NI_xjwe2gH746tyVIAHONYWBHTVIAVIno9TRVK5I4/edit" TargetMode="External"/><Relationship Id="rId305" Type="http://schemas.openxmlformats.org/officeDocument/2006/relationships/hyperlink" Target="https://gitlab-01.itx.pl/p2-project/p2backendv3/-/merge_requests/172" TargetMode="External"/><Relationship Id="rId426" Type="http://schemas.openxmlformats.org/officeDocument/2006/relationships/hyperlink" Target="https://tangramcare.atlassian.net/browse/PP-948" TargetMode="External"/><Relationship Id="rId547" Type="http://schemas.openxmlformats.org/officeDocument/2006/relationships/hyperlink" Target="https://tangramcare.atlassian.net/browse/PP-567" TargetMode="External"/><Relationship Id="rId304" Type="http://schemas.openxmlformats.org/officeDocument/2006/relationships/hyperlink" Target="https://tangramcare.atlassian.net/browse/PP-1302" TargetMode="External"/><Relationship Id="rId425" Type="http://schemas.openxmlformats.org/officeDocument/2006/relationships/hyperlink" Target="https://docs.google.com/document/d/1D0NI_xjwe2gH746tyVIAHONYWBHTVIAVIno9TRVK5I4/edit" TargetMode="External"/><Relationship Id="rId546" Type="http://schemas.openxmlformats.org/officeDocument/2006/relationships/hyperlink" Target="https://tangramcare.atlassian.net/browse/PP-517" TargetMode="External"/><Relationship Id="rId303" Type="http://schemas.openxmlformats.org/officeDocument/2006/relationships/hyperlink" Target="https://gitlab-01.itx.pl/p2-project/p2backendv3/-/merge_requests/156" TargetMode="External"/><Relationship Id="rId424" Type="http://schemas.openxmlformats.org/officeDocument/2006/relationships/hyperlink" Target="https://gitlab-01.itx.pl/p2-project/p2backendv3/-/merge_requests/158" TargetMode="External"/><Relationship Id="rId545" Type="http://schemas.openxmlformats.org/officeDocument/2006/relationships/hyperlink" Target="https://gitlab-01.itx.pl/p2-project/p2backendv3/-/merge_requests/116" TargetMode="External"/><Relationship Id="rId302" Type="http://schemas.openxmlformats.org/officeDocument/2006/relationships/hyperlink" Target="https://tangramcare.atlassian.net/browse/PP-482" TargetMode="External"/><Relationship Id="rId423" Type="http://schemas.openxmlformats.org/officeDocument/2006/relationships/hyperlink" Target="https://tangramcare.atlassian.net/browse/PP-947" TargetMode="External"/><Relationship Id="rId544" Type="http://schemas.openxmlformats.org/officeDocument/2006/relationships/hyperlink" Target="https://tangramcare.atlassian.net/browse/PP-516" TargetMode="External"/><Relationship Id="rId309" Type="http://schemas.openxmlformats.org/officeDocument/2006/relationships/hyperlink" Target="https://gitlab-01.itx.pl/p2-project/p2backendv3/-/merge_requests/73" TargetMode="External"/><Relationship Id="rId308" Type="http://schemas.openxmlformats.org/officeDocument/2006/relationships/hyperlink" Target="https://tangramcare.atlassian.net/browse/PP-505" TargetMode="External"/><Relationship Id="rId429" Type="http://schemas.openxmlformats.org/officeDocument/2006/relationships/hyperlink" Target="https://gitlab-01.itx.pl/p2-project/p2backendv3/-/merge_requests/166" TargetMode="External"/><Relationship Id="rId307" Type="http://schemas.openxmlformats.org/officeDocument/2006/relationships/hyperlink" Target="https://tangramcare.atlassian.net/browse/PP-483" TargetMode="External"/><Relationship Id="rId428" Type="http://schemas.openxmlformats.org/officeDocument/2006/relationships/hyperlink" Target="https://tangramcare.atlassian.net/browse/PP-949" TargetMode="External"/><Relationship Id="rId549" Type="http://schemas.openxmlformats.org/officeDocument/2006/relationships/hyperlink" Target="https://tangramcare.atlassian.net/browse/PP-615" TargetMode="External"/><Relationship Id="rId306" Type="http://schemas.openxmlformats.org/officeDocument/2006/relationships/hyperlink" Target="https://docs.google.com/document/d/1D0NI_xjwe2gH746tyVIAHONYWBHTVIAVIno9TRVK5I4/edit?ts=6053508a" TargetMode="External"/><Relationship Id="rId427" Type="http://schemas.openxmlformats.org/officeDocument/2006/relationships/hyperlink" Target="https://gitlab-01.itx.pl/p2-project/p2backendv3/-/merge_requests/163" TargetMode="External"/><Relationship Id="rId548" Type="http://schemas.openxmlformats.org/officeDocument/2006/relationships/hyperlink" Target="https://gitlab-01.itx.pl/p2-project/p2backendv3/-/merge_requests/94" TargetMode="External"/><Relationship Id="rId301" Type="http://schemas.openxmlformats.org/officeDocument/2006/relationships/hyperlink" Target="https://gitlab-01.itx.pl/p2-project/p2backendv3/-/merge_requests/108" TargetMode="External"/><Relationship Id="rId422" Type="http://schemas.openxmlformats.org/officeDocument/2006/relationships/hyperlink" Target="https://docs.google.com/document/d/1D0NI_xjwe2gH746tyVIAHONYWBHTVIAVIno9TRVK5I4/edit" TargetMode="External"/><Relationship Id="rId543" Type="http://schemas.openxmlformats.org/officeDocument/2006/relationships/hyperlink" Target="https://gitlab-01.itx.pl/p2-project/p2backendv3/-/merge_requests/20" TargetMode="External"/><Relationship Id="rId300" Type="http://schemas.openxmlformats.org/officeDocument/2006/relationships/hyperlink" Target="https://tangramcare.atlassian.net/browse/PP-623" TargetMode="External"/><Relationship Id="rId421" Type="http://schemas.openxmlformats.org/officeDocument/2006/relationships/hyperlink" Target="https://gitlab-01.itx.pl/p2-project/p2backendv3/-/merge_requests/155" TargetMode="External"/><Relationship Id="rId542" Type="http://schemas.openxmlformats.org/officeDocument/2006/relationships/hyperlink" Target="https://tangramcare.atlassian.net/browse/PP-367" TargetMode="External"/><Relationship Id="rId420" Type="http://schemas.openxmlformats.org/officeDocument/2006/relationships/hyperlink" Target="https://tangramcare.atlassian.net/browse/PP-946" TargetMode="External"/><Relationship Id="rId541" Type="http://schemas.openxmlformats.org/officeDocument/2006/relationships/hyperlink" Target="https://gitlab-01.itx.pl/p2-project/p2backendv3/-/merge_requests/20" TargetMode="External"/><Relationship Id="rId540" Type="http://schemas.openxmlformats.org/officeDocument/2006/relationships/hyperlink" Target="https://tangramcare.atlassian.net/browse/PP-366" TargetMode="External"/><Relationship Id="rId415" Type="http://schemas.openxmlformats.org/officeDocument/2006/relationships/hyperlink" Target="https://tangramcare.atlassian.net/browse/PP-1034" TargetMode="External"/><Relationship Id="rId536" Type="http://schemas.openxmlformats.org/officeDocument/2006/relationships/hyperlink" Target="https://tangramcare.atlassian.net/browse/PP-364" TargetMode="External"/><Relationship Id="rId414" Type="http://schemas.openxmlformats.org/officeDocument/2006/relationships/hyperlink" Target="https://docs.google.com/document/d/1D0NI_xjwe2gH746tyVIAHONYWBHTVIAVIno9TRVK5I4/edit" TargetMode="External"/><Relationship Id="rId535" Type="http://schemas.openxmlformats.org/officeDocument/2006/relationships/hyperlink" Target="https://gitlab-01.itx.pl/p2-project/p2backendv3/-/merge_requests/20" TargetMode="External"/><Relationship Id="rId413" Type="http://schemas.openxmlformats.org/officeDocument/2006/relationships/hyperlink" Target="https://tangramcare.atlassian.net/browse/PP-1033" TargetMode="External"/><Relationship Id="rId534" Type="http://schemas.openxmlformats.org/officeDocument/2006/relationships/hyperlink" Target="https://tangramcare.atlassian.net/browse/PP-363" TargetMode="External"/><Relationship Id="rId412" Type="http://schemas.openxmlformats.org/officeDocument/2006/relationships/hyperlink" Target="https://docs.google.com/document/d/1D0NI_xjwe2gH746tyVIAHONYWBHTVIAVIno9TRVK5I4/edit" TargetMode="External"/><Relationship Id="rId533" Type="http://schemas.openxmlformats.org/officeDocument/2006/relationships/hyperlink" Target="https://gitlab-01.itx.pl/p2-project/p2backendv3/-/merge_requests/20" TargetMode="External"/><Relationship Id="rId419" Type="http://schemas.openxmlformats.org/officeDocument/2006/relationships/hyperlink" Target="https://tangramcare.atlassian.net/browse/PP-539" TargetMode="External"/><Relationship Id="rId418" Type="http://schemas.openxmlformats.org/officeDocument/2006/relationships/hyperlink" Target="https://docs.google.com/document/d/1D0NI_xjwe2gH746tyVIAHONYWBHTVIAVIno9TRVK5I4/edit" TargetMode="External"/><Relationship Id="rId539" Type="http://schemas.openxmlformats.org/officeDocument/2006/relationships/hyperlink" Target="https://gitlab-01.itx.pl/p2-project/p2backendv3/-/merge_requests/20" TargetMode="External"/><Relationship Id="rId417" Type="http://schemas.openxmlformats.org/officeDocument/2006/relationships/hyperlink" Target="https://tangramcare.atlassian.net/browse/PP-1035" TargetMode="External"/><Relationship Id="rId538" Type="http://schemas.openxmlformats.org/officeDocument/2006/relationships/hyperlink" Target="https://tangramcare.atlassian.net/browse/PP-365" TargetMode="External"/><Relationship Id="rId416" Type="http://schemas.openxmlformats.org/officeDocument/2006/relationships/hyperlink" Target="https://docs.google.com/document/d/1D0NI_xjwe2gH746tyVIAHONYWBHTVIAVIno9TRVK5I4/edit" TargetMode="External"/><Relationship Id="rId537" Type="http://schemas.openxmlformats.org/officeDocument/2006/relationships/hyperlink" Target="https://gitlab-01.itx.pl/p2-project/p2backendv3/-/merge_requests/20" TargetMode="External"/><Relationship Id="rId411" Type="http://schemas.openxmlformats.org/officeDocument/2006/relationships/hyperlink" Target="https://tangramcare.atlassian.net/browse/PP-1032" TargetMode="External"/><Relationship Id="rId532" Type="http://schemas.openxmlformats.org/officeDocument/2006/relationships/hyperlink" Target="https://tangramcare.atlassian.net/browse/PP-362" TargetMode="External"/><Relationship Id="rId410" Type="http://schemas.openxmlformats.org/officeDocument/2006/relationships/hyperlink" Target="https://tangramcare.atlassian.net/browse/PP-1031" TargetMode="External"/><Relationship Id="rId531" Type="http://schemas.openxmlformats.org/officeDocument/2006/relationships/hyperlink" Target="https://gitlab-01.itx.pl/p2-project/p2backendv3/-/merge_requests/20" TargetMode="External"/><Relationship Id="rId530" Type="http://schemas.openxmlformats.org/officeDocument/2006/relationships/hyperlink" Target="https://tangramcare.atlassian.net/browse/PP-361" TargetMode="External"/><Relationship Id="rId206" Type="http://schemas.openxmlformats.org/officeDocument/2006/relationships/hyperlink" Target="https://gitlab-01.itx.pl/p2-project/p2backendv3/-/merge_requests/63" TargetMode="External"/><Relationship Id="rId327" Type="http://schemas.openxmlformats.org/officeDocument/2006/relationships/hyperlink" Target="https://docs.google.com/spreadsheets/d/1PjTmDUoKFltAYcu90V5V6xSvKNn_9KvMUzrOP7DPdAM/edit?pli=1" TargetMode="External"/><Relationship Id="rId448" Type="http://schemas.openxmlformats.org/officeDocument/2006/relationships/hyperlink" Target="https://tangramcare.atlassian.net/browse/PP-964" TargetMode="External"/><Relationship Id="rId205" Type="http://schemas.openxmlformats.org/officeDocument/2006/relationships/hyperlink" Target="https://gitlab-01.itx.pl/p2-project/p2backendv3/-/merge_requests/63" TargetMode="External"/><Relationship Id="rId326" Type="http://schemas.openxmlformats.org/officeDocument/2006/relationships/hyperlink" Target="https://gitlab-01.itx.pl/p2-project/p2backendv3/-/merge_requests/139" TargetMode="External"/><Relationship Id="rId447" Type="http://schemas.openxmlformats.org/officeDocument/2006/relationships/hyperlink" Target="https://tangramcare.atlassian.net/browse/PP-963" TargetMode="External"/><Relationship Id="rId204" Type="http://schemas.openxmlformats.org/officeDocument/2006/relationships/hyperlink" Target="https://tangramcare.atlassian.net/browse/PP-401" TargetMode="External"/><Relationship Id="rId325" Type="http://schemas.openxmlformats.org/officeDocument/2006/relationships/hyperlink" Target="https://tangramcare.atlassian.net/browse/PP-511" TargetMode="External"/><Relationship Id="rId446" Type="http://schemas.openxmlformats.org/officeDocument/2006/relationships/hyperlink" Target="https://tangramcare.atlassian.net/browse/PP-962" TargetMode="External"/><Relationship Id="rId203" Type="http://schemas.openxmlformats.org/officeDocument/2006/relationships/hyperlink" Target="https://gitlab-01.itx.pl/p2-project/p2backendv3/-/merge_requests/55" TargetMode="External"/><Relationship Id="rId324" Type="http://schemas.openxmlformats.org/officeDocument/2006/relationships/hyperlink" Target="https://docs.google.com/spreadsheets/d/1lJGKuwezjyIgZtKuZb9BtAdq1nB4mTHaDayUem2gUmU/edit" TargetMode="External"/><Relationship Id="rId445" Type="http://schemas.openxmlformats.org/officeDocument/2006/relationships/hyperlink" Target="https://tangramcare.atlassian.net/browse/PP-961" TargetMode="External"/><Relationship Id="rId209" Type="http://schemas.openxmlformats.org/officeDocument/2006/relationships/hyperlink" Target="https://tangramcare.atlassian.net/browse/PP-403" TargetMode="External"/><Relationship Id="rId208" Type="http://schemas.openxmlformats.org/officeDocument/2006/relationships/hyperlink" Target="https://gitlab-01.itx.pl/p2-project/p2backendv3/-/merge_requests/120" TargetMode="External"/><Relationship Id="rId329" Type="http://schemas.openxmlformats.org/officeDocument/2006/relationships/hyperlink" Target="https://tangramcare.atlassian.net/browse/PP-513" TargetMode="External"/><Relationship Id="rId207" Type="http://schemas.openxmlformats.org/officeDocument/2006/relationships/hyperlink" Target="https://tangramcare.atlassian.net/browse/PP-402" TargetMode="External"/><Relationship Id="rId328" Type="http://schemas.openxmlformats.org/officeDocument/2006/relationships/hyperlink" Target="https://tangramcare.atlassian.net/browse/PP-512" TargetMode="External"/><Relationship Id="rId449" Type="http://schemas.openxmlformats.org/officeDocument/2006/relationships/hyperlink" Target="https://tangramcare.atlassian.net/browse/PP-965" TargetMode="External"/><Relationship Id="rId440" Type="http://schemas.openxmlformats.org/officeDocument/2006/relationships/hyperlink" Target="https://tangramcare.atlassian.net/browse/PP-956" TargetMode="External"/><Relationship Id="rId202" Type="http://schemas.openxmlformats.org/officeDocument/2006/relationships/hyperlink" Target="https://tangramcare.atlassian.net/browse/PP-400" TargetMode="External"/><Relationship Id="rId323" Type="http://schemas.openxmlformats.org/officeDocument/2006/relationships/hyperlink" Target="https://tangramcare.atlassian.net/browse/PP-510" TargetMode="External"/><Relationship Id="rId444" Type="http://schemas.openxmlformats.org/officeDocument/2006/relationships/hyperlink" Target="https://tangramcare.atlassian.net/browse/PP-960" TargetMode="External"/><Relationship Id="rId201" Type="http://schemas.openxmlformats.org/officeDocument/2006/relationships/hyperlink" Target="https://gitlab-01.itx.pl/p2-project/p2backendv3/-/merge_requests/50" TargetMode="External"/><Relationship Id="rId322" Type="http://schemas.openxmlformats.org/officeDocument/2006/relationships/hyperlink" Target="https://docs.google.com/document/d/1D0NI_xjwe2gH746tyVIAHONYWBHTVIAVIno9TRVK5I4/edit" TargetMode="External"/><Relationship Id="rId443" Type="http://schemas.openxmlformats.org/officeDocument/2006/relationships/hyperlink" Target="https://tangramcare.atlassian.net/browse/PP-959" TargetMode="External"/><Relationship Id="rId200" Type="http://schemas.openxmlformats.org/officeDocument/2006/relationships/hyperlink" Target="https://tangramcare.atlassian.net/browse/PP-399" TargetMode="External"/><Relationship Id="rId321" Type="http://schemas.openxmlformats.org/officeDocument/2006/relationships/hyperlink" Target="https://gitlab-01.itx.pl/p2-project/p2backendv3/-/merge_requests/87" TargetMode="External"/><Relationship Id="rId442" Type="http://schemas.openxmlformats.org/officeDocument/2006/relationships/hyperlink" Target="https://tangramcare.atlassian.net/browse/PP-958" TargetMode="External"/><Relationship Id="rId320" Type="http://schemas.openxmlformats.org/officeDocument/2006/relationships/hyperlink" Target="https://tangramcare.atlassian.net/browse/PP-509" TargetMode="External"/><Relationship Id="rId441" Type="http://schemas.openxmlformats.org/officeDocument/2006/relationships/hyperlink" Target="https://tangramcare.atlassian.net/browse/PP-957" TargetMode="External"/><Relationship Id="rId316" Type="http://schemas.openxmlformats.org/officeDocument/2006/relationships/hyperlink" Target="https://gitlab-01.itx.pl/p2-project/p2backendv3/-/merge_requests/76" TargetMode="External"/><Relationship Id="rId437" Type="http://schemas.openxmlformats.org/officeDocument/2006/relationships/hyperlink" Target="https://docs.google.com/document/d/1D0NI_xjwe2gH746tyVIAHONYWBHTVIAVIno9TRVK5I4/edit" TargetMode="External"/><Relationship Id="rId315" Type="http://schemas.openxmlformats.org/officeDocument/2006/relationships/hyperlink" Target="https://tangramcare.atlassian.net/browse/PP-518" TargetMode="External"/><Relationship Id="rId436" Type="http://schemas.openxmlformats.org/officeDocument/2006/relationships/hyperlink" Target="https://tangramcare.atlassian.net/browse/PP-953" TargetMode="External"/><Relationship Id="rId314" Type="http://schemas.openxmlformats.org/officeDocument/2006/relationships/hyperlink" Target="https://gitlab-01.itx.pl/p2-project/p2backendv3/-/merge_requests/80" TargetMode="External"/><Relationship Id="rId435" Type="http://schemas.openxmlformats.org/officeDocument/2006/relationships/hyperlink" Target="https://docs.google.com/document/d/1D0NI_xjwe2gH746tyVIAHONYWBHTVIAVIno9TRVK5I4/edit" TargetMode="External"/><Relationship Id="rId313" Type="http://schemas.openxmlformats.org/officeDocument/2006/relationships/hyperlink" Target="https://tangramcare.atlassian.net/browse/PP-506" TargetMode="External"/><Relationship Id="rId434" Type="http://schemas.openxmlformats.org/officeDocument/2006/relationships/hyperlink" Target="https://tangramcare.atlassian.net/browse/PP-952" TargetMode="External"/><Relationship Id="rId319" Type="http://schemas.openxmlformats.org/officeDocument/2006/relationships/hyperlink" Target="https://tangramcare.atlassian.net/browse/PP-508" TargetMode="External"/><Relationship Id="rId318" Type="http://schemas.openxmlformats.org/officeDocument/2006/relationships/hyperlink" Target="https://gitlab-01.itx.pl/p2-project/p2backendv3/-/merge_requests/85" TargetMode="External"/><Relationship Id="rId439" Type="http://schemas.openxmlformats.org/officeDocument/2006/relationships/hyperlink" Target="https://tangramcare.atlassian.net/browse/PP-955" TargetMode="External"/><Relationship Id="rId317" Type="http://schemas.openxmlformats.org/officeDocument/2006/relationships/hyperlink" Target="https://tangramcare.atlassian.net/browse/PP-507" TargetMode="External"/><Relationship Id="rId438" Type="http://schemas.openxmlformats.org/officeDocument/2006/relationships/hyperlink" Target="https://tangramcare.atlassian.net/browse/PP-954" TargetMode="External"/><Relationship Id="rId550" Type="http://schemas.openxmlformats.org/officeDocument/2006/relationships/hyperlink" Target="https://gitlab-01.itx.pl/p2-project/p2backendv3/-/merge_requests/101" TargetMode="External"/><Relationship Id="rId312" Type="http://schemas.openxmlformats.org/officeDocument/2006/relationships/hyperlink" Target="https://gitlab-01.itx.pl/p2-project/p2backendv3/-/merge_requests/139" TargetMode="External"/><Relationship Id="rId433" Type="http://schemas.openxmlformats.org/officeDocument/2006/relationships/hyperlink" Target="https://docs.google.com/document/d/1D0NI_xjwe2gH746tyVIAHONYWBHTVIAVIno9TRVK5I4/edit" TargetMode="External"/><Relationship Id="rId554" Type="http://schemas.openxmlformats.org/officeDocument/2006/relationships/vmlDrawing" Target="../drawings/vmlDrawing1.vml"/><Relationship Id="rId311" Type="http://schemas.openxmlformats.org/officeDocument/2006/relationships/hyperlink" Target="https://tangramcare.atlassian.net/browse/PP-484" TargetMode="External"/><Relationship Id="rId432" Type="http://schemas.openxmlformats.org/officeDocument/2006/relationships/hyperlink" Target="https://tangramcare.atlassian.net/browse/PP-951" TargetMode="External"/><Relationship Id="rId553" Type="http://schemas.openxmlformats.org/officeDocument/2006/relationships/drawing" Target="../drawings/drawing2.xml"/><Relationship Id="rId310" Type="http://schemas.openxmlformats.org/officeDocument/2006/relationships/hyperlink" Target="https://docs.google.com/spreadsheets/d/1lJGKuwezjyIgZtKuZb9BtAdq1nB4mTHaDayUem2gUmU/edit" TargetMode="External"/><Relationship Id="rId431" Type="http://schemas.openxmlformats.org/officeDocument/2006/relationships/hyperlink" Target="https://gitlab-01.itx.pl/p2-project/p2backendv3/-/merge_requests/174" TargetMode="External"/><Relationship Id="rId552" Type="http://schemas.openxmlformats.org/officeDocument/2006/relationships/hyperlink" Target="https://gitlab-01.itx.pl/p2-project/p2backendv3/-/merge_requests/121" TargetMode="External"/><Relationship Id="rId430" Type="http://schemas.openxmlformats.org/officeDocument/2006/relationships/hyperlink" Target="https://tangramcare.atlassian.net/browse/PP-950" TargetMode="External"/><Relationship Id="rId551" Type="http://schemas.openxmlformats.org/officeDocument/2006/relationships/hyperlink" Target="https://tangramcare.atlassian.net/browse/PP-9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-01.itx.pl/p2-project/p2backendv3/-/merge_requests/28" TargetMode="External"/><Relationship Id="rId2" Type="http://schemas.openxmlformats.org/officeDocument/2006/relationships/hyperlink" Target="https://tangramcare.atlassian.net/browse/PP-616" TargetMode="External"/><Relationship Id="rId3" Type="http://schemas.openxmlformats.org/officeDocument/2006/relationships/hyperlink" Target="https://tangramcare.atlassian.net/browse/PP-622" TargetMode="External"/><Relationship Id="rId4" Type="http://schemas.openxmlformats.org/officeDocument/2006/relationships/hyperlink" Target="https://gitlab-01.itx.pl/p2-project/p2backendv3/-/merge_requests/112" TargetMode="External"/><Relationship Id="rId9" Type="http://schemas.openxmlformats.org/officeDocument/2006/relationships/hyperlink" Target="https://tangramcare.atlassian.net/browse/PP-1004" TargetMode="External"/><Relationship Id="rId5" Type="http://schemas.openxmlformats.org/officeDocument/2006/relationships/hyperlink" Target="https://tangramcare.atlassian.net/browse/PP-1002" TargetMode="External"/><Relationship Id="rId6" Type="http://schemas.openxmlformats.org/officeDocument/2006/relationships/hyperlink" Target="https://tangramcare.atlassian.net/browse/PP-1003" TargetMode="External"/><Relationship Id="rId7" Type="http://schemas.openxmlformats.org/officeDocument/2006/relationships/hyperlink" Target="https://tangramcare.atlassian.net/browse/PP-1038" TargetMode="External"/><Relationship Id="rId8" Type="http://schemas.openxmlformats.org/officeDocument/2006/relationships/hyperlink" Target="https://gitlab-01.itx.pl/p2-project/p2backendv3/-/merge_requests/144" TargetMode="External"/><Relationship Id="rId11" Type="http://schemas.openxmlformats.org/officeDocument/2006/relationships/hyperlink" Target="https://tangramcare.atlassian.net/browse/PP-1303" TargetMode="External"/><Relationship Id="rId10" Type="http://schemas.openxmlformats.org/officeDocument/2006/relationships/hyperlink" Target="https://tangramcare.atlassian.net/browse/PP-1293" TargetMode="External"/><Relationship Id="rId13" Type="http://schemas.openxmlformats.org/officeDocument/2006/relationships/hyperlink" Target="https://gitlab-01.itx.pl/p2-project/p2backendv3/-/merge_requests/160" TargetMode="External"/><Relationship Id="rId12" Type="http://schemas.openxmlformats.org/officeDocument/2006/relationships/hyperlink" Target="https://tangramcare.atlassian.net/browse/PP-1304" TargetMode="External"/><Relationship Id="rId15" Type="http://schemas.openxmlformats.org/officeDocument/2006/relationships/hyperlink" Target="https://gitlab-01.itx.pl/p2-project/p2backendv3/-/merge_requests/165" TargetMode="External"/><Relationship Id="rId14" Type="http://schemas.openxmlformats.org/officeDocument/2006/relationships/hyperlink" Target="https://tangramcare.atlassian.net/browse/PP-1305" TargetMode="External"/><Relationship Id="rId1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43"/>
    <col customWidth="1" min="2" max="2" width="36.14"/>
    <col customWidth="1" min="3" max="3" width="8.71"/>
    <col customWidth="1" min="4" max="4" width="18.57"/>
    <col customWidth="1" min="5" max="26" width="8.71"/>
  </cols>
  <sheetData>
    <row r="1" ht="12.75" customHeight="1">
      <c r="A1" s="1"/>
    </row>
    <row r="2" ht="12.75" customHeight="1">
      <c r="A2" s="2" t="s">
        <v>0</v>
      </c>
      <c r="B2" s="3" t="s">
        <v>1</v>
      </c>
    </row>
    <row r="3" ht="12.75" customHeight="1">
      <c r="A3" s="1"/>
    </row>
    <row r="4" ht="12.75" customHeight="1">
      <c r="A4" s="2" t="s">
        <v>2</v>
      </c>
      <c r="B4" s="3" t="s">
        <v>3</v>
      </c>
    </row>
    <row r="5" ht="12.75" customHeight="1">
      <c r="A5" s="1"/>
    </row>
    <row r="6" ht="12.75" customHeight="1">
      <c r="A6" s="2" t="s">
        <v>4</v>
      </c>
      <c r="B6" s="4" t="s">
        <v>5</v>
      </c>
    </row>
    <row r="7" ht="12.75" customHeight="1">
      <c r="A7" s="1"/>
    </row>
    <row r="8" ht="12.75" customHeight="1">
      <c r="A8" s="2" t="s">
        <v>6</v>
      </c>
      <c r="B8" s="5">
        <f>COUNTA(Tasks!B5:B5182)</f>
        <v>283</v>
      </c>
    </row>
    <row r="9" ht="12.75" customHeight="1">
      <c r="A9" s="1"/>
    </row>
    <row r="10" ht="12.75" customHeight="1">
      <c r="A10" s="2" t="s">
        <v>7</v>
      </c>
      <c r="B10" s="1">
        <f>COUNTA(Bugs!B3:B5000)</f>
        <v>11</v>
      </c>
    </row>
    <row r="11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6"/>
      <c r="B12" s="1"/>
      <c r="C12" s="1"/>
      <c r="D12" s="7" t="s">
        <v>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8" t="s">
        <v>9</v>
      </c>
      <c r="B13" s="9">
        <f>sum(Tasks!H2:H996)</f>
        <v>2072</v>
      </c>
      <c r="C13" s="10"/>
      <c r="D13" s="11">
        <f>'Planned availability'!O13</f>
        <v>2808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2" t="s">
        <v>10</v>
      </c>
      <c r="B14" s="9">
        <f>sum(Tasks!W2:W996)</f>
        <v>1404.5</v>
      </c>
      <c r="C14" s="10"/>
      <c r="D14" s="11">
        <f>'Planned availability'!O14</f>
        <v>1982.5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3" t="s">
        <v>11</v>
      </c>
      <c r="B15" s="9">
        <f>SUM(Tasks!L2:L996)+SUM(Bugs!G:G)</f>
        <v>1432.666667</v>
      </c>
      <c r="C15" s="10"/>
      <c r="D15" s="11">
        <f>'Planned availability'!O15</f>
        <v>1866.668667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3" t="s">
        <v>12</v>
      </c>
      <c r="B16" s="14">
        <f>B13-B14</f>
        <v>667.5</v>
      </c>
      <c r="C16" s="15"/>
      <c r="D16" s="11">
        <f>'Planned availability'!O16</f>
        <v>825.5</v>
      </c>
    </row>
    <row r="17" ht="12.75" customHeight="1">
      <c r="A17" s="16" t="s">
        <v>13</v>
      </c>
      <c r="B17" s="14"/>
      <c r="C17" s="15"/>
      <c r="D17" s="11">
        <f>'Planned availability'!O17</f>
        <v>720</v>
      </c>
    </row>
    <row r="18" ht="12.75" customHeight="1">
      <c r="A18" s="13" t="s">
        <v>14</v>
      </c>
      <c r="B18" s="14">
        <f t="shared" ref="B18:B19" si="1">B14/B13*100</f>
        <v>67.78474903</v>
      </c>
      <c r="C18" s="15"/>
      <c r="D18" s="11">
        <f>'Planned availability'!O18</f>
        <v>70.60185185</v>
      </c>
    </row>
    <row r="19" ht="12.75" customHeight="1">
      <c r="A19" s="17" t="s">
        <v>15</v>
      </c>
      <c r="B19" s="14">
        <f t="shared" si="1"/>
        <v>102.0054586</v>
      </c>
      <c r="C19" s="15"/>
      <c r="D19" s="11">
        <f>'Planned availability'!O19</f>
        <v>94.15730979</v>
      </c>
      <c r="F19" s="18" t="s">
        <v>16</v>
      </c>
    </row>
    <row r="20" ht="12.75" customHeight="1">
      <c r="D20" s="7"/>
    </row>
    <row r="21" ht="12.75" customHeight="1">
      <c r="A21" s="7" t="s">
        <v>17</v>
      </c>
      <c r="B21" s="19" t="s">
        <v>18</v>
      </c>
    </row>
    <row r="22" ht="12.75" customHeight="1">
      <c r="A22" s="7" t="s">
        <v>19</v>
      </c>
      <c r="B22" s="20">
        <v>0.0</v>
      </c>
    </row>
    <row r="23" ht="12.75" customHeight="1">
      <c r="A23" s="1"/>
    </row>
    <row r="24" ht="12.75" customHeight="1">
      <c r="A24" s="1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</sheetData>
  <hyperlinks>
    <hyperlink r:id="rId1" ref="B2"/>
    <hyperlink r:id="rId2" ref="B4"/>
    <hyperlink r:id="rId3" ref="B6"/>
  </hyperlinks>
  <printOptions/>
  <pageMargins bottom="0.75" footer="0.0" header="0.0" left="0.7" right="0.7" top="0.75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0"/>
    <col customWidth="1" min="2" max="2" width="51.86"/>
    <col customWidth="1" min="3" max="3" width="56.29"/>
    <col customWidth="1" min="4" max="4" width="16.0"/>
    <col customWidth="1" min="5" max="8" width="4.43"/>
    <col customWidth="1" min="9" max="9" width="15.0"/>
    <col customWidth="1" min="10" max="11" width="9.43"/>
    <col customWidth="1" min="12" max="12" width="4.71"/>
    <col customWidth="1" min="13" max="14" width="5.86"/>
    <col customWidth="1" min="15" max="15" width="11.43"/>
    <col customWidth="1" min="16" max="16" width="15.0"/>
    <col customWidth="1" min="17" max="17" width="10.43"/>
    <col customWidth="1" min="18" max="18" width="46.57"/>
    <col customWidth="1" min="19" max="19" width="29.14"/>
  </cols>
  <sheetData>
    <row r="1" ht="22.5" customHeight="1">
      <c r="A1" s="21" t="s">
        <v>20</v>
      </c>
      <c r="B1" s="22" t="s">
        <v>21</v>
      </c>
      <c r="C1" s="23" t="s">
        <v>22</v>
      </c>
      <c r="D1" s="24" t="s">
        <v>23</v>
      </c>
      <c r="E1" s="25" t="s">
        <v>24</v>
      </c>
      <c r="F1" s="26"/>
      <c r="G1" s="26"/>
      <c r="H1" s="27"/>
      <c r="I1" s="23" t="s">
        <v>25</v>
      </c>
      <c r="J1" s="28" t="s">
        <v>26</v>
      </c>
      <c r="K1" s="26"/>
      <c r="L1" s="27"/>
      <c r="M1" s="28" t="s">
        <v>27</v>
      </c>
      <c r="N1" s="27"/>
      <c r="O1" s="22" t="s">
        <v>28</v>
      </c>
      <c r="P1" s="23" t="s">
        <v>29</v>
      </c>
      <c r="Q1" s="29" t="s">
        <v>30</v>
      </c>
      <c r="R1" s="23" t="s">
        <v>31</v>
      </c>
      <c r="S1" s="30" t="s">
        <v>32</v>
      </c>
      <c r="T1" s="31" t="s">
        <v>33</v>
      </c>
      <c r="U1" s="27"/>
      <c r="V1" s="32"/>
      <c r="W1" s="33"/>
      <c r="X1" s="33"/>
      <c r="Y1" s="33"/>
    </row>
    <row r="2" ht="12.75" customHeight="1">
      <c r="A2" s="34"/>
      <c r="B2" s="34"/>
      <c r="C2" s="34"/>
      <c r="D2" s="34"/>
      <c r="E2" s="35" t="s">
        <v>34</v>
      </c>
      <c r="F2" s="35" t="s">
        <v>35</v>
      </c>
      <c r="G2" s="36" t="s">
        <v>36</v>
      </c>
      <c r="H2" s="37" t="s">
        <v>37</v>
      </c>
      <c r="I2" s="34"/>
      <c r="J2" s="38" t="s">
        <v>38</v>
      </c>
      <c r="K2" s="38" t="s">
        <v>39</v>
      </c>
      <c r="L2" s="38" t="s">
        <v>40</v>
      </c>
      <c r="M2" s="38" t="s">
        <v>41</v>
      </c>
      <c r="N2" s="38" t="s">
        <v>42</v>
      </c>
      <c r="O2" s="34"/>
      <c r="P2" s="34"/>
      <c r="Q2" s="34"/>
      <c r="R2" s="34"/>
      <c r="S2" s="34"/>
      <c r="T2" s="39" t="s">
        <v>43</v>
      </c>
      <c r="U2" s="39" t="s">
        <v>44</v>
      </c>
      <c r="V2" s="32"/>
      <c r="W2" s="33"/>
      <c r="X2" s="33"/>
      <c r="Y2" s="33"/>
    </row>
    <row r="3" ht="17.25" customHeight="1">
      <c r="A3" s="40" t="s">
        <v>45</v>
      </c>
      <c r="B3" s="41" t="s">
        <v>46</v>
      </c>
      <c r="C3" s="42"/>
      <c r="D3" s="43"/>
      <c r="E3" s="44"/>
      <c r="F3" s="45"/>
      <c r="G3" s="46"/>
      <c r="H3" s="46"/>
      <c r="I3" s="46"/>
      <c r="J3" s="46"/>
      <c r="K3" s="46"/>
      <c r="L3" s="46"/>
      <c r="M3" s="46"/>
      <c r="N3" s="46"/>
      <c r="O3" s="47" t="s">
        <v>47</v>
      </c>
      <c r="P3" s="48"/>
      <c r="Q3" s="42" t="s">
        <v>48</v>
      </c>
      <c r="R3" s="48"/>
      <c r="S3" s="49" t="s">
        <v>49</v>
      </c>
      <c r="T3" s="50"/>
      <c r="U3" s="50"/>
      <c r="V3" s="50"/>
      <c r="W3" s="50">
        <f t="shared" ref="W3:W29" si="1">IF(L3,H3,0)</f>
        <v>0</v>
      </c>
      <c r="X3" s="50"/>
      <c r="Y3" s="50"/>
    </row>
    <row r="4" ht="42.0" customHeight="1">
      <c r="A4" s="51" t="s">
        <v>50</v>
      </c>
      <c r="B4" s="52" t="s">
        <v>51</v>
      </c>
      <c r="C4" s="53" t="s">
        <v>52</v>
      </c>
      <c r="D4" s="54"/>
      <c r="E4" s="55"/>
      <c r="F4" s="56"/>
      <c r="G4" s="57"/>
      <c r="H4" s="57"/>
      <c r="I4" s="57"/>
      <c r="J4" s="57"/>
      <c r="K4" s="57"/>
      <c r="L4" s="57"/>
      <c r="M4" s="57"/>
      <c r="N4" s="57"/>
      <c r="O4" s="58" t="s">
        <v>53</v>
      </c>
      <c r="P4" s="59"/>
      <c r="Q4" s="53" t="s">
        <v>54</v>
      </c>
      <c r="R4" s="59"/>
      <c r="S4" s="60" t="s">
        <v>55</v>
      </c>
      <c r="T4" s="61"/>
      <c r="U4" s="61"/>
      <c r="V4" s="61"/>
      <c r="W4" s="50">
        <f t="shared" si="1"/>
        <v>0</v>
      </c>
      <c r="X4" s="61"/>
      <c r="Y4" s="61"/>
    </row>
    <row r="5" ht="28.5" customHeight="1">
      <c r="A5" s="62" t="s">
        <v>56</v>
      </c>
      <c r="B5" s="63" t="s">
        <v>57</v>
      </c>
      <c r="C5" s="64"/>
      <c r="D5" s="65"/>
      <c r="E5" s="63">
        <v>3.0</v>
      </c>
      <c r="F5" s="63">
        <v>4.0</v>
      </c>
      <c r="G5" s="66">
        <v>4.0</v>
      </c>
      <c r="H5" s="66">
        <f t="shared" ref="H5:H29" si="2">G5</f>
        <v>4</v>
      </c>
      <c r="I5" s="66" t="s">
        <v>58</v>
      </c>
      <c r="J5" s="67" t="s">
        <v>59</v>
      </c>
      <c r="K5" s="67" t="s">
        <v>60</v>
      </c>
      <c r="L5" s="66">
        <v>8.0</v>
      </c>
      <c r="M5" s="66">
        <v>570.0</v>
      </c>
      <c r="N5" s="66">
        <v>0.0</v>
      </c>
      <c r="O5" s="68" t="s">
        <v>61</v>
      </c>
      <c r="P5" s="69" t="s">
        <v>62</v>
      </c>
      <c r="Q5" s="70" t="s">
        <v>63</v>
      </c>
      <c r="R5" s="70" t="s">
        <v>64</v>
      </c>
      <c r="S5" s="71" t="s">
        <v>55</v>
      </c>
      <c r="T5" s="67" t="s">
        <v>59</v>
      </c>
      <c r="U5" s="67" t="s">
        <v>60</v>
      </c>
      <c r="V5" s="72"/>
      <c r="W5" s="50">
        <f t="shared" si="1"/>
        <v>4</v>
      </c>
      <c r="X5" s="72"/>
      <c r="Y5" s="73"/>
    </row>
    <row r="6" ht="29.25" customHeight="1">
      <c r="A6" s="62" t="s">
        <v>65</v>
      </c>
      <c r="B6" s="74" t="s">
        <v>66</v>
      </c>
      <c r="C6" s="64"/>
      <c r="D6" s="75" t="s">
        <v>56</v>
      </c>
      <c r="E6" s="63">
        <v>16.0</v>
      </c>
      <c r="F6" s="63">
        <v>20.0</v>
      </c>
      <c r="G6" s="66">
        <v>24.0</v>
      </c>
      <c r="H6" s="66">
        <f t="shared" si="2"/>
        <v>24</v>
      </c>
      <c r="I6" s="66" t="s">
        <v>67</v>
      </c>
      <c r="J6" s="67" t="s">
        <v>68</v>
      </c>
      <c r="K6" s="67" t="s">
        <v>69</v>
      </c>
      <c r="L6" s="66">
        <v>32.0</v>
      </c>
      <c r="M6" s="66">
        <v>391.0</v>
      </c>
      <c r="N6" s="66">
        <v>1.0</v>
      </c>
      <c r="O6" s="68" t="s">
        <v>70</v>
      </c>
      <c r="P6" s="69" t="s">
        <v>71</v>
      </c>
      <c r="Q6" s="70" t="s">
        <v>63</v>
      </c>
      <c r="R6" s="64"/>
      <c r="S6" s="71" t="s">
        <v>55</v>
      </c>
      <c r="T6" s="67" t="s">
        <v>68</v>
      </c>
      <c r="U6" s="67" t="s">
        <v>69</v>
      </c>
      <c r="V6" s="72"/>
      <c r="W6" s="50">
        <f t="shared" si="1"/>
        <v>24</v>
      </c>
      <c r="X6" s="72"/>
      <c r="Y6" s="73"/>
    </row>
    <row r="7" ht="29.25" customHeight="1">
      <c r="A7" s="62" t="s">
        <v>72</v>
      </c>
      <c r="B7" s="74" t="s">
        <v>73</v>
      </c>
      <c r="C7" s="64"/>
      <c r="D7" s="75" t="s">
        <v>56</v>
      </c>
      <c r="E7" s="63">
        <v>4.0</v>
      </c>
      <c r="F7" s="63">
        <v>4.0</v>
      </c>
      <c r="G7" s="66">
        <v>6.0</v>
      </c>
      <c r="H7" s="66">
        <f t="shared" si="2"/>
        <v>6</v>
      </c>
      <c r="I7" s="66" t="s">
        <v>74</v>
      </c>
      <c r="J7" s="67" t="s">
        <v>75</v>
      </c>
      <c r="K7" s="67" t="s">
        <v>76</v>
      </c>
      <c r="L7" s="66">
        <v>15.0</v>
      </c>
      <c r="M7" s="66">
        <v>301.0</v>
      </c>
      <c r="N7" s="66">
        <v>181.0</v>
      </c>
      <c r="O7" s="68" t="s">
        <v>77</v>
      </c>
      <c r="P7" s="69" t="s">
        <v>78</v>
      </c>
      <c r="Q7" s="70" t="s">
        <v>79</v>
      </c>
      <c r="R7" s="64"/>
      <c r="S7" s="71" t="s">
        <v>55</v>
      </c>
      <c r="T7" s="67" t="s">
        <v>75</v>
      </c>
      <c r="U7" s="67" t="s">
        <v>76</v>
      </c>
      <c r="V7" s="72"/>
      <c r="W7" s="50">
        <f t="shared" si="1"/>
        <v>6</v>
      </c>
      <c r="X7" s="72"/>
      <c r="Y7" s="73"/>
    </row>
    <row r="8" ht="18.75" customHeight="1">
      <c r="A8" s="62" t="s">
        <v>80</v>
      </c>
      <c r="B8" s="74" t="s">
        <v>81</v>
      </c>
      <c r="C8" s="64"/>
      <c r="D8" s="75" t="s">
        <v>56</v>
      </c>
      <c r="E8" s="63">
        <v>2.0</v>
      </c>
      <c r="F8" s="63">
        <v>2.0</v>
      </c>
      <c r="G8" s="66">
        <v>4.0</v>
      </c>
      <c r="H8" s="66">
        <f t="shared" si="2"/>
        <v>4</v>
      </c>
      <c r="I8" s="66" t="s">
        <v>67</v>
      </c>
      <c r="J8" s="67" t="s">
        <v>82</v>
      </c>
      <c r="K8" s="67" t="s">
        <v>69</v>
      </c>
      <c r="L8" s="66">
        <v>4.0</v>
      </c>
      <c r="M8" s="66">
        <v>391.0</v>
      </c>
      <c r="N8" s="66">
        <v>1.0</v>
      </c>
      <c r="O8" s="68" t="s">
        <v>83</v>
      </c>
      <c r="P8" s="69" t="s">
        <v>71</v>
      </c>
      <c r="Q8" s="70" t="s">
        <v>63</v>
      </c>
      <c r="R8" s="64"/>
      <c r="S8" s="71" t="s">
        <v>55</v>
      </c>
      <c r="T8" s="67" t="s">
        <v>82</v>
      </c>
      <c r="U8" s="67" t="s">
        <v>69</v>
      </c>
      <c r="V8" s="72"/>
      <c r="W8" s="50">
        <f t="shared" si="1"/>
        <v>4</v>
      </c>
      <c r="X8" s="72"/>
      <c r="Y8" s="73"/>
    </row>
    <row r="9" ht="26.25" customHeight="1">
      <c r="A9" s="62" t="s">
        <v>84</v>
      </c>
      <c r="B9" s="74" t="s">
        <v>85</v>
      </c>
      <c r="C9" s="64"/>
      <c r="D9" s="75" t="s">
        <v>56</v>
      </c>
      <c r="E9" s="63">
        <v>4.0</v>
      </c>
      <c r="F9" s="63">
        <v>4.0</v>
      </c>
      <c r="G9" s="66">
        <v>6.0</v>
      </c>
      <c r="H9" s="66">
        <f t="shared" si="2"/>
        <v>6</v>
      </c>
      <c r="I9" s="66" t="s">
        <v>58</v>
      </c>
      <c r="J9" s="67" t="s">
        <v>86</v>
      </c>
      <c r="K9" s="67" t="s">
        <v>87</v>
      </c>
      <c r="L9" s="66">
        <v>7.0</v>
      </c>
      <c r="M9" s="66">
        <v>86.0</v>
      </c>
      <c r="N9" s="66">
        <v>18.0</v>
      </c>
      <c r="O9" s="68" t="s">
        <v>88</v>
      </c>
      <c r="P9" s="69" t="s">
        <v>89</v>
      </c>
      <c r="Q9" s="70" t="s">
        <v>63</v>
      </c>
      <c r="R9" s="70" t="s">
        <v>90</v>
      </c>
      <c r="S9" s="71" t="s">
        <v>55</v>
      </c>
      <c r="T9" s="67" t="s">
        <v>86</v>
      </c>
      <c r="U9" s="67" t="s">
        <v>87</v>
      </c>
      <c r="V9" s="72"/>
      <c r="W9" s="50">
        <f t="shared" si="1"/>
        <v>6</v>
      </c>
      <c r="X9" s="72"/>
      <c r="Y9" s="73"/>
    </row>
    <row r="10" ht="27.0" customHeight="1">
      <c r="A10" s="62" t="s">
        <v>91</v>
      </c>
      <c r="B10" s="63" t="s">
        <v>92</v>
      </c>
      <c r="C10" s="64"/>
      <c r="D10" s="75" t="s">
        <v>56</v>
      </c>
      <c r="E10" s="63">
        <v>12.0</v>
      </c>
      <c r="F10" s="63">
        <v>16.0</v>
      </c>
      <c r="G10" s="66">
        <v>16.0</v>
      </c>
      <c r="H10" s="66">
        <f t="shared" si="2"/>
        <v>16</v>
      </c>
      <c r="I10" s="66" t="s">
        <v>58</v>
      </c>
      <c r="J10" s="67" t="s">
        <v>93</v>
      </c>
      <c r="K10" s="67" t="s">
        <v>94</v>
      </c>
      <c r="L10" s="67">
        <v>10.0</v>
      </c>
      <c r="M10" s="66">
        <v>69.0</v>
      </c>
      <c r="N10" s="66">
        <v>23.0</v>
      </c>
      <c r="O10" s="68" t="s">
        <v>95</v>
      </c>
      <c r="P10" s="76" t="s">
        <v>96</v>
      </c>
      <c r="Q10" s="70" t="s">
        <v>63</v>
      </c>
      <c r="R10" s="64"/>
      <c r="S10" s="71" t="s">
        <v>55</v>
      </c>
      <c r="T10" s="67" t="s">
        <v>93</v>
      </c>
      <c r="U10" s="67" t="s">
        <v>94</v>
      </c>
      <c r="V10" s="72"/>
      <c r="W10" s="50">
        <f t="shared" si="1"/>
        <v>16</v>
      </c>
      <c r="X10" s="72"/>
      <c r="Y10" s="73"/>
    </row>
    <row r="11" ht="27.0" customHeight="1">
      <c r="A11" s="62" t="s">
        <v>97</v>
      </c>
      <c r="B11" s="63" t="s">
        <v>98</v>
      </c>
      <c r="C11" s="64"/>
      <c r="D11" s="75" t="s">
        <v>56</v>
      </c>
      <c r="E11" s="63">
        <v>2.0</v>
      </c>
      <c r="F11" s="63"/>
      <c r="G11" s="66">
        <v>4.0</v>
      </c>
      <c r="H11" s="66">
        <f t="shared" si="2"/>
        <v>4</v>
      </c>
      <c r="I11" s="66" t="s">
        <v>67</v>
      </c>
      <c r="J11" s="67" t="s">
        <v>99</v>
      </c>
      <c r="K11" s="67" t="s">
        <v>100</v>
      </c>
      <c r="L11" s="66">
        <v>2.5</v>
      </c>
      <c r="M11" s="66">
        <v>77.0</v>
      </c>
      <c r="N11" s="66">
        <v>13.0</v>
      </c>
      <c r="O11" s="77" t="s">
        <v>101</v>
      </c>
      <c r="P11" s="69" t="s">
        <v>102</v>
      </c>
      <c r="Q11" s="78" t="s">
        <v>63</v>
      </c>
      <c r="R11" s="70" t="s">
        <v>103</v>
      </c>
      <c r="S11" s="71" t="s">
        <v>55</v>
      </c>
      <c r="T11" s="67" t="s">
        <v>99</v>
      </c>
      <c r="U11" s="67" t="s">
        <v>100</v>
      </c>
      <c r="V11" s="72"/>
      <c r="W11" s="50">
        <f t="shared" si="1"/>
        <v>4</v>
      </c>
      <c r="X11" s="72"/>
      <c r="Y11" s="73"/>
    </row>
    <row r="12" ht="29.25" customHeight="1">
      <c r="A12" s="62" t="s">
        <v>104</v>
      </c>
      <c r="B12" s="63" t="s">
        <v>105</v>
      </c>
      <c r="C12" s="64"/>
      <c r="D12" s="65"/>
      <c r="E12" s="63">
        <v>3.0</v>
      </c>
      <c r="F12" s="63">
        <v>4.0</v>
      </c>
      <c r="G12" s="66">
        <v>6.0</v>
      </c>
      <c r="H12" s="66">
        <f t="shared" si="2"/>
        <v>6</v>
      </c>
      <c r="I12" s="66" t="s">
        <v>67</v>
      </c>
      <c r="J12" s="67" t="s">
        <v>106</v>
      </c>
      <c r="K12" s="67" t="s">
        <v>107</v>
      </c>
      <c r="L12" s="66">
        <v>3.0</v>
      </c>
      <c r="M12" s="66">
        <v>98.0</v>
      </c>
      <c r="N12" s="66">
        <v>0.0</v>
      </c>
      <c r="O12" s="68" t="s">
        <v>108</v>
      </c>
      <c r="P12" s="69" t="s">
        <v>109</v>
      </c>
      <c r="Q12" s="70" t="s">
        <v>63</v>
      </c>
      <c r="R12" s="70" t="s">
        <v>110</v>
      </c>
      <c r="S12" s="71" t="s">
        <v>55</v>
      </c>
      <c r="T12" s="67" t="s">
        <v>106</v>
      </c>
      <c r="U12" s="67" t="s">
        <v>107</v>
      </c>
      <c r="V12" s="72"/>
      <c r="W12" s="50">
        <f t="shared" si="1"/>
        <v>6</v>
      </c>
      <c r="X12" s="72"/>
      <c r="Y12" s="73"/>
    </row>
    <row r="13" ht="29.25" customHeight="1">
      <c r="A13" s="62" t="s">
        <v>111</v>
      </c>
      <c r="B13" s="63" t="s">
        <v>112</v>
      </c>
      <c r="C13" s="70" t="s">
        <v>113</v>
      </c>
      <c r="D13" s="75"/>
      <c r="E13" s="63">
        <v>8.0</v>
      </c>
      <c r="F13" s="63">
        <v>12.0</v>
      </c>
      <c r="G13" s="66">
        <v>16.0</v>
      </c>
      <c r="H13" s="66">
        <f t="shared" si="2"/>
        <v>16</v>
      </c>
      <c r="I13" s="66" t="s">
        <v>58</v>
      </c>
      <c r="J13" s="67" t="s">
        <v>114</v>
      </c>
      <c r="K13" s="67" t="s">
        <v>115</v>
      </c>
      <c r="L13" s="66">
        <v>19.0</v>
      </c>
      <c r="M13" s="66">
        <v>130.0</v>
      </c>
      <c r="N13" s="66">
        <v>0.0</v>
      </c>
      <c r="O13" s="68" t="s">
        <v>116</v>
      </c>
      <c r="P13" s="69" t="s">
        <v>117</v>
      </c>
      <c r="Q13" s="70" t="s">
        <v>63</v>
      </c>
      <c r="R13" s="70" t="s">
        <v>118</v>
      </c>
      <c r="S13" s="71" t="s">
        <v>55</v>
      </c>
      <c r="T13" s="67" t="s">
        <v>114</v>
      </c>
      <c r="U13" s="67" t="s">
        <v>115</v>
      </c>
      <c r="V13" s="72"/>
      <c r="W13" s="50">
        <f t="shared" si="1"/>
        <v>16</v>
      </c>
      <c r="X13" s="72"/>
      <c r="Y13" s="73"/>
    </row>
    <row r="14" ht="29.25" customHeight="1">
      <c r="A14" s="62" t="s">
        <v>119</v>
      </c>
      <c r="B14" s="63" t="s">
        <v>120</v>
      </c>
      <c r="C14" s="70" t="s">
        <v>121</v>
      </c>
      <c r="D14" s="75"/>
      <c r="E14" s="63">
        <v>2.0</v>
      </c>
      <c r="F14" s="63"/>
      <c r="G14" s="66">
        <v>4.0</v>
      </c>
      <c r="H14" s="66">
        <f t="shared" si="2"/>
        <v>4</v>
      </c>
      <c r="I14" s="66" t="s">
        <v>67</v>
      </c>
      <c r="J14" s="67" t="s">
        <v>99</v>
      </c>
      <c r="K14" s="67" t="s">
        <v>100</v>
      </c>
      <c r="L14" s="66">
        <v>2.5</v>
      </c>
      <c r="M14" s="66">
        <v>77.0</v>
      </c>
      <c r="N14" s="66">
        <v>13.0</v>
      </c>
      <c r="O14" s="77" t="s">
        <v>122</v>
      </c>
      <c r="P14" s="69" t="s">
        <v>102</v>
      </c>
      <c r="Q14" s="78" t="s">
        <v>63</v>
      </c>
      <c r="R14" s="70" t="s">
        <v>103</v>
      </c>
      <c r="S14" s="71" t="s">
        <v>55</v>
      </c>
      <c r="T14" s="67" t="s">
        <v>99</v>
      </c>
      <c r="U14" s="67" t="s">
        <v>100</v>
      </c>
      <c r="V14" s="72"/>
      <c r="W14" s="50">
        <f t="shared" si="1"/>
        <v>4</v>
      </c>
      <c r="X14" s="72"/>
      <c r="Y14" s="73"/>
    </row>
    <row r="15" ht="33.0" customHeight="1">
      <c r="A15" s="62" t="s">
        <v>123</v>
      </c>
      <c r="B15" s="63" t="s">
        <v>124</v>
      </c>
      <c r="C15" s="70" t="s">
        <v>125</v>
      </c>
      <c r="D15" s="75" t="s">
        <v>126</v>
      </c>
      <c r="E15" s="63">
        <v>16.0</v>
      </c>
      <c r="F15" s="63">
        <v>20.0</v>
      </c>
      <c r="G15" s="66">
        <v>24.0</v>
      </c>
      <c r="H15" s="66">
        <f t="shared" si="2"/>
        <v>24</v>
      </c>
      <c r="I15" s="66" t="s">
        <v>58</v>
      </c>
      <c r="J15" s="67" t="s">
        <v>127</v>
      </c>
      <c r="K15" s="67" t="s">
        <v>128</v>
      </c>
      <c r="L15" s="66">
        <v>16.0</v>
      </c>
      <c r="M15" s="66">
        <v>120.0</v>
      </c>
      <c r="N15" s="66">
        <v>6.0</v>
      </c>
      <c r="O15" s="68" t="s">
        <v>129</v>
      </c>
      <c r="P15" s="69" t="s">
        <v>130</v>
      </c>
      <c r="Q15" s="70" t="s">
        <v>63</v>
      </c>
      <c r="R15" s="64"/>
      <c r="S15" s="71" t="s">
        <v>55</v>
      </c>
      <c r="T15" s="67" t="s">
        <v>127</v>
      </c>
      <c r="U15" s="67" t="s">
        <v>128</v>
      </c>
      <c r="V15" s="72"/>
      <c r="W15" s="50">
        <f t="shared" si="1"/>
        <v>24</v>
      </c>
      <c r="X15" s="72"/>
      <c r="Y15" s="73"/>
    </row>
    <row r="16" ht="32.25" customHeight="1">
      <c r="A16" s="62" t="s">
        <v>131</v>
      </c>
      <c r="B16" s="63" t="s">
        <v>132</v>
      </c>
      <c r="C16" s="63" t="s">
        <v>133</v>
      </c>
      <c r="D16" s="75" t="s">
        <v>134</v>
      </c>
      <c r="E16" s="63">
        <v>3.0</v>
      </c>
      <c r="F16" s="63">
        <v>4.0</v>
      </c>
      <c r="G16" s="66">
        <v>4.0</v>
      </c>
      <c r="H16" s="66">
        <f t="shared" si="2"/>
        <v>4</v>
      </c>
      <c r="I16" s="66" t="s">
        <v>74</v>
      </c>
      <c r="J16" s="67" t="s">
        <v>135</v>
      </c>
      <c r="K16" s="67" t="s">
        <v>76</v>
      </c>
      <c r="L16" s="66">
        <v>15.0</v>
      </c>
      <c r="M16" s="66">
        <v>301.0</v>
      </c>
      <c r="N16" s="66">
        <v>181.0</v>
      </c>
      <c r="O16" s="68" t="s">
        <v>136</v>
      </c>
      <c r="P16" s="69" t="s">
        <v>78</v>
      </c>
      <c r="Q16" s="70" t="s">
        <v>79</v>
      </c>
      <c r="R16" s="70" t="s">
        <v>137</v>
      </c>
      <c r="S16" s="71" t="s">
        <v>55</v>
      </c>
      <c r="T16" s="67" t="s">
        <v>135</v>
      </c>
      <c r="U16" s="67" t="s">
        <v>76</v>
      </c>
      <c r="V16" s="72"/>
      <c r="W16" s="50">
        <f t="shared" si="1"/>
        <v>4</v>
      </c>
      <c r="X16" s="72"/>
      <c r="Y16" s="73"/>
    </row>
    <row r="17" ht="30.75" customHeight="1">
      <c r="A17" s="62" t="s">
        <v>138</v>
      </c>
      <c r="B17" s="63" t="s">
        <v>139</v>
      </c>
      <c r="C17" s="66" t="s">
        <v>140</v>
      </c>
      <c r="D17" s="75" t="s">
        <v>131</v>
      </c>
      <c r="E17" s="63">
        <v>3.0</v>
      </c>
      <c r="F17" s="63">
        <v>4.0</v>
      </c>
      <c r="G17" s="66">
        <v>4.0</v>
      </c>
      <c r="H17" s="66">
        <f t="shared" si="2"/>
        <v>4</v>
      </c>
      <c r="I17" s="66" t="s">
        <v>74</v>
      </c>
      <c r="J17" s="67" t="s">
        <v>135</v>
      </c>
      <c r="K17" s="67" t="s">
        <v>76</v>
      </c>
      <c r="L17" s="66">
        <v>15.0</v>
      </c>
      <c r="M17" s="66">
        <v>301.0</v>
      </c>
      <c r="N17" s="66">
        <v>181.0</v>
      </c>
      <c r="O17" s="68" t="s">
        <v>141</v>
      </c>
      <c r="P17" s="69" t="s">
        <v>78</v>
      </c>
      <c r="Q17" s="70" t="s">
        <v>79</v>
      </c>
      <c r="R17" s="70" t="s">
        <v>137</v>
      </c>
      <c r="S17" s="71" t="s">
        <v>55</v>
      </c>
      <c r="T17" s="67" t="s">
        <v>135</v>
      </c>
      <c r="U17" s="67" t="s">
        <v>76</v>
      </c>
      <c r="V17" s="72"/>
      <c r="W17" s="50">
        <f t="shared" si="1"/>
        <v>4</v>
      </c>
      <c r="X17" s="72"/>
      <c r="Y17" s="73"/>
    </row>
    <row r="18" ht="19.5" customHeight="1">
      <c r="A18" s="62" t="s">
        <v>142</v>
      </c>
      <c r="B18" s="63" t="s">
        <v>143</v>
      </c>
      <c r="C18" s="70" t="s">
        <v>144</v>
      </c>
      <c r="D18" s="75" t="s">
        <v>111</v>
      </c>
      <c r="E18" s="63">
        <v>32.0</v>
      </c>
      <c r="F18" s="63">
        <v>40.0</v>
      </c>
      <c r="G18" s="66">
        <v>48.0</v>
      </c>
      <c r="H18" s="66">
        <f t="shared" si="2"/>
        <v>48</v>
      </c>
      <c r="I18" s="66" t="s">
        <v>67</v>
      </c>
      <c r="J18" s="67" t="s">
        <v>145</v>
      </c>
      <c r="K18" s="67" t="s">
        <v>146</v>
      </c>
      <c r="L18" s="66">
        <v>64.0</v>
      </c>
      <c r="M18" s="66">
        <v>707.0</v>
      </c>
      <c r="N18" s="66">
        <v>345.0</v>
      </c>
      <c r="O18" s="68" t="s">
        <v>147</v>
      </c>
      <c r="P18" s="69" t="s">
        <v>148</v>
      </c>
      <c r="Q18" s="70" t="s">
        <v>79</v>
      </c>
      <c r="R18" s="70" t="s">
        <v>149</v>
      </c>
      <c r="S18" s="71" t="s">
        <v>55</v>
      </c>
      <c r="T18" s="67" t="s">
        <v>145</v>
      </c>
      <c r="U18" s="67" t="s">
        <v>146</v>
      </c>
      <c r="V18" s="72"/>
      <c r="W18" s="50">
        <f t="shared" si="1"/>
        <v>48</v>
      </c>
      <c r="X18" s="72"/>
      <c r="Y18" s="73"/>
    </row>
    <row r="19" ht="27.75" customHeight="1">
      <c r="A19" s="62" t="s">
        <v>150</v>
      </c>
      <c r="B19" s="63" t="s">
        <v>151</v>
      </c>
      <c r="C19" s="70" t="s">
        <v>144</v>
      </c>
      <c r="D19" s="75" t="s">
        <v>142</v>
      </c>
      <c r="E19" s="63">
        <v>18.0</v>
      </c>
      <c r="F19" s="63">
        <v>24.0</v>
      </c>
      <c r="G19" s="66">
        <v>24.0</v>
      </c>
      <c r="H19" s="66">
        <f t="shared" si="2"/>
        <v>24</v>
      </c>
      <c r="I19" s="66" t="s">
        <v>67</v>
      </c>
      <c r="J19" s="67" t="s">
        <v>152</v>
      </c>
      <c r="K19" s="67" t="s">
        <v>153</v>
      </c>
      <c r="L19" s="66">
        <v>18.0</v>
      </c>
      <c r="M19" s="66">
        <v>347.0</v>
      </c>
      <c r="N19" s="66">
        <v>7.0</v>
      </c>
      <c r="O19" s="68" t="s">
        <v>154</v>
      </c>
      <c r="P19" s="69" t="s">
        <v>155</v>
      </c>
      <c r="Q19" s="70" t="s">
        <v>79</v>
      </c>
      <c r="R19" s="70" t="s">
        <v>137</v>
      </c>
      <c r="S19" s="71" t="s">
        <v>55</v>
      </c>
      <c r="T19" s="67" t="s">
        <v>152</v>
      </c>
      <c r="U19" s="67" t="s">
        <v>153</v>
      </c>
      <c r="V19" s="72"/>
      <c r="W19" s="50">
        <f t="shared" si="1"/>
        <v>24</v>
      </c>
      <c r="X19" s="72"/>
      <c r="Y19" s="73"/>
    </row>
    <row r="20" ht="18.0" customHeight="1">
      <c r="A20" s="62" t="s">
        <v>156</v>
      </c>
      <c r="B20" s="63" t="s">
        <v>157</v>
      </c>
      <c r="C20" s="70" t="s">
        <v>158</v>
      </c>
      <c r="D20" s="75" t="s">
        <v>150</v>
      </c>
      <c r="E20" s="63">
        <v>5.0</v>
      </c>
      <c r="F20" s="63">
        <v>8.0</v>
      </c>
      <c r="G20" s="66">
        <v>8.0</v>
      </c>
      <c r="H20" s="66">
        <f t="shared" si="2"/>
        <v>8</v>
      </c>
      <c r="I20" s="66" t="s">
        <v>67</v>
      </c>
      <c r="J20" s="67" t="s">
        <v>159</v>
      </c>
      <c r="K20" s="67" t="s">
        <v>160</v>
      </c>
      <c r="L20" s="66">
        <v>5.0</v>
      </c>
      <c r="M20" s="66">
        <v>195.0</v>
      </c>
      <c r="N20" s="66">
        <v>46.0</v>
      </c>
      <c r="O20" s="68" t="s">
        <v>161</v>
      </c>
      <c r="P20" s="69" t="s">
        <v>162</v>
      </c>
      <c r="Q20" s="70" t="s">
        <v>79</v>
      </c>
      <c r="R20" s="70"/>
      <c r="S20" s="71" t="s">
        <v>55</v>
      </c>
      <c r="T20" s="67" t="s">
        <v>159</v>
      </c>
      <c r="U20" s="67" t="s">
        <v>160</v>
      </c>
      <c r="V20" s="72"/>
      <c r="W20" s="50">
        <f t="shared" si="1"/>
        <v>8</v>
      </c>
      <c r="X20" s="72"/>
      <c r="Y20" s="73"/>
    </row>
    <row r="21" ht="28.5" customHeight="1">
      <c r="A21" s="62" t="s">
        <v>163</v>
      </c>
      <c r="B21" s="63" t="s">
        <v>164</v>
      </c>
      <c r="C21" s="70" t="s">
        <v>165</v>
      </c>
      <c r="D21" s="75" t="s">
        <v>123</v>
      </c>
      <c r="E21" s="63">
        <v>4.0</v>
      </c>
      <c r="F21" s="63">
        <v>4.0</v>
      </c>
      <c r="G21" s="66">
        <v>4.0</v>
      </c>
      <c r="H21" s="66">
        <f t="shared" si="2"/>
        <v>4</v>
      </c>
      <c r="I21" s="66" t="s">
        <v>58</v>
      </c>
      <c r="J21" s="67" t="s">
        <v>166</v>
      </c>
      <c r="K21" s="67" t="s">
        <v>167</v>
      </c>
      <c r="L21" s="66">
        <v>8.0</v>
      </c>
      <c r="M21" s="66">
        <v>63.0</v>
      </c>
      <c r="N21" s="66">
        <v>11.0</v>
      </c>
      <c r="O21" s="68" t="s">
        <v>168</v>
      </c>
      <c r="P21" s="69" t="s">
        <v>169</v>
      </c>
      <c r="Q21" s="70" t="s">
        <v>79</v>
      </c>
      <c r="R21" s="64"/>
      <c r="S21" s="71" t="s">
        <v>55</v>
      </c>
      <c r="T21" s="67" t="s">
        <v>166</v>
      </c>
      <c r="U21" s="67" t="s">
        <v>167</v>
      </c>
      <c r="V21" s="72"/>
      <c r="W21" s="50">
        <f t="shared" si="1"/>
        <v>4</v>
      </c>
      <c r="X21" s="72"/>
      <c r="Y21" s="72"/>
    </row>
    <row r="22" ht="21.0" customHeight="1">
      <c r="A22" s="79" t="s">
        <v>170</v>
      </c>
      <c r="B22" s="63" t="s">
        <v>171</v>
      </c>
      <c r="C22" s="64"/>
      <c r="D22" s="75" t="s">
        <v>150</v>
      </c>
      <c r="E22" s="66">
        <v>4.0</v>
      </c>
      <c r="F22" s="66">
        <v>4.0</v>
      </c>
      <c r="G22" s="66">
        <v>4.0</v>
      </c>
      <c r="H22" s="66">
        <f t="shared" si="2"/>
        <v>4</v>
      </c>
      <c r="I22" s="66" t="s">
        <v>74</v>
      </c>
      <c r="J22" s="67" t="s">
        <v>172</v>
      </c>
      <c r="K22" s="67" t="s">
        <v>173</v>
      </c>
      <c r="L22" s="66">
        <v>4.0</v>
      </c>
      <c r="M22" s="66">
        <v>530.0</v>
      </c>
      <c r="N22" s="66">
        <v>0.0</v>
      </c>
      <c r="O22" s="68" t="s">
        <v>174</v>
      </c>
      <c r="P22" s="69" t="s">
        <v>175</v>
      </c>
      <c r="Q22" s="70" t="s">
        <v>79</v>
      </c>
      <c r="R22" s="70"/>
      <c r="S22" s="71" t="s">
        <v>55</v>
      </c>
      <c r="T22" s="67" t="s">
        <v>172</v>
      </c>
      <c r="U22" s="67" t="s">
        <v>173</v>
      </c>
      <c r="V22" s="72"/>
      <c r="W22" s="50">
        <f t="shared" si="1"/>
        <v>4</v>
      </c>
      <c r="X22" s="72"/>
      <c r="Y22" s="73"/>
    </row>
    <row r="23" ht="21.0" customHeight="1">
      <c r="A23" s="79" t="s">
        <v>176</v>
      </c>
      <c r="B23" s="63" t="s">
        <v>177</v>
      </c>
      <c r="C23" s="64"/>
      <c r="D23" s="75"/>
      <c r="E23" s="66">
        <v>4.0</v>
      </c>
      <c r="F23" s="66"/>
      <c r="G23" s="66">
        <v>4.0</v>
      </c>
      <c r="H23" s="66">
        <f t="shared" si="2"/>
        <v>4</v>
      </c>
      <c r="I23" s="66" t="s">
        <v>67</v>
      </c>
      <c r="J23" s="67" t="s">
        <v>178</v>
      </c>
      <c r="K23" s="67" t="s">
        <v>179</v>
      </c>
      <c r="L23" s="66">
        <v>10.0</v>
      </c>
      <c r="M23" s="66">
        <v>152.0</v>
      </c>
      <c r="N23" s="66">
        <v>22.0</v>
      </c>
      <c r="O23" s="76" t="s">
        <v>180</v>
      </c>
      <c r="P23" s="69" t="s">
        <v>181</v>
      </c>
      <c r="Q23" s="70" t="s">
        <v>182</v>
      </c>
      <c r="R23" s="70" t="s">
        <v>183</v>
      </c>
      <c r="S23" s="71" t="s">
        <v>55</v>
      </c>
      <c r="T23" s="67" t="s">
        <v>178</v>
      </c>
      <c r="U23" s="67" t="s">
        <v>179</v>
      </c>
      <c r="V23" s="72"/>
      <c r="W23" s="50">
        <f t="shared" si="1"/>
        <v>4</v>
      </c>
      <c r="X23" s="72"/>
      <c r="Y23" s="73"/>
    </row>
    <row r="24" ht="24.75" customHeight="1">
      <c r="A24" s="79" t="s">
        <v>184</v>
      </c>
      <c r="B24" s="63" t="s">
        <v>185</v>
      </c>
      <c r="C24" s="70" t="s">
        <v>186</v>
      </c>
      <c r="D24" s="75" t="s">
        <v>187</v>
      </c>
      <c r="E24" s="66">
        <v>28.0</v>
      </c>
      <c r="F24" s="66">
        <v>32.0</v>
      </c>
      <c r="G24" s="66">
        <v>32.0</v>
      </c>
      <c r="H24" s="66">
        <f t="shared" si="2"/>
        <v>32</v>
      </c>
      <c r="I24" s="66" t="s">
        <v>67</v>
      </c>
      <c r="J24" s="67" t="s">
        <v>188</v>
      </c>
      <c r="K24" s="67" t="s">
        <v>189</v>
      </c>
      <c r="L24" s="66">
        <v>40.0</v>
      </c>
      <c r="M24" s="66">
        <v>533.0</v>
      </c>
      <c r="N24" s="66">
        <v>48.0</v>
      </c>
      <c r="O24" s="68" t="s">
        <v>190</v>
      </c>
      <c r="P24" s="69" t="s">
        <v>191</v>
      </c>
      <c r="Q24" s="70" t="s">
        <v>182</v>
      </c>
      <c r="R24" s="70" t="s">
        <v>192</v>
      </c>
      <c r="S24" s="71" t="s">
        <v>55</v>
      </c>
      <c r="T24" s="67" t="s">
        <v>188</v>
      </c>
      <c r="U24" s="67" t="s">
        <v>189</v>
      </c>
      <c r="V24" s="72"/>
      <c r="W24" s="50">
        <f t="shared" si="1"/>
        <v>32</v>
      </c>
      <c r="X24" s="72"/>
      <c r="Y24" s="73"/>
    </row>
    <row r="25" ht="21.0" customHeight="1">
      <c r="A25" s="79" t="s">
        <v>193</v>
      </c>
      <c r="B25" s="63" t="s">
        <v>194</v>
      </c>
      <c r="C25" s="70"/>
      <c r="D25" s="75"/>
      <c r="E25" s="66">
        <v>4.0</v>
      </c>
      <c r="F25" s="66"/>
      <c r="G25" s="66">
        <v>4.0</v>
      </c>
      <c r="H25" s="66">
        <f t="shared" si="2"/>
        <v>4</v>
      </c>
      <c r="I25" s="66" t="s">
        <v>67</v>
      </c>
      <c r="J25" s="67" t="s">
        <v>195</v>
      </c>
      <c r="K25" s="67" t="s">
        <v>196</v>
      </c>
      <c r="L25" s="66">
        <v>2.0</v>
      </c>
      <c r="M25" s="66">
        <v>69.0</v>
      </c>
      <c r="N25" s="66">
        <v>3.0</v>
      </c>
      <c r="O25" s="76" t="s">
        <v>197</v>
      </c>
      <c r="P25" s="69" t="s">
        <v>198</v>
      </c>
      <c r="Q25" s="70" t="s">
        <v>182</v>
      </c>
      <c r="R25" s="67" t="s">
        <v>183</v>
      </c>
      <c r="S25" s="71" t="s">
        <v>55</v>
      </c>
      <c r="T25" s="67" t="s">
        <v>195</v>
      </c>
      <c r="U25" s="67" t="s">
        <v>196</v>
      </c>
      <c r="V25" s="72"/>
      <c r="W25" s="50">
        <f t="shared" si="1"/>
        <v>4</v>
      </c>
      <c r="X25" s="72"/>
      <c r="Y25" s="72"/>
    </row>
    <row r="26" ht="19.5" customHeight="1">
      <c r="A26" s="79" t="s">
        <v>199</v>
      </c>
      <c r="B26" s="63" t="s">
        <v>200</v>
      </c>
      <c r="C26" s="64"/>
      <c r="D26" s="75" t="s">
        <v>184</v>
      </c>
      <c r="E26" s="66">
        <v>4.0</v>
      </c>
      <c r="F26" s="66">
        <v>4.0</v>
      </c>
      <c r="G26" s="66">
        <v>4.0</v>
      </c>
      <c r="H26" s="66">
        <f t="shared" si="2"/>
        <v>4</v>
      </c>
      <c r="I26" s="66" t="s">
        <v>67</v>
      </c>
      <c r="J26" s="67" t="s">
        <v>201</v>
      </c>
      <c r="K26" s="67" t="s">
        <v>202</v>
      </c>
      <c r="L26" s="66">
        <v>7.75</v>
      </c>
      <c r="M26" s="66">
        <v>85.0</v>
      </c>
      <c r="N26" s="66">
        <v>25.0</v>
      </c>
      <c r="O26" s="68" t="s">
        <v>203</v>
      </c>
      <c r="P26" s="69" t="s">
        <v>204</v>
      </c>
      <c r="Q26" s="70" t="s">
        <v>182</v>
      </c>
      <c r="R26" s="80" t="s">
        <v>205</v>
      </c>
      <c r="S26" s="71" t="s">
        <v>55</v>
      </c>
      <c r="T26" s="67" t="s">
        <v>201</v>
      </c>
      <c r="U26" s="67" t="s">
        <v>202</v>
      </c>
      <c r="V26" s="72"/>
      <c r="W26" s="50">
        <f t="shared" si="1"/>
        <v>4</v>
      </c>
      <c r="X26" s="72"/>
      <c r="Y26" s="72"/>
    </row>
    <row r="27" ht="27.0" customHeight="1">
      <c r="A27" s="79" t="s">
        <v>206</v>
      </c>
      <c r="B27" s="63" t="s">
        <v>207</v>
      </c>
      <c r="C27" s="70" t="s">
        <v>208</v>
      </c>
      <c r="D27" s="75" t="s">
        <v>104</v>
      </c>
      <c r="E27" s="66">
        <v>5.0</v>
      </c>
      <c r="F27" s="66"/>
      <c r="G27" s="66">
        <v>8.0</v>
      </c>
      <c r="H27" s="66">
        <f t="shared" si="2"/>
        <v>8</v>
      </c>
      <c r="I27" s="66" t="s">
        <v>67</v>
      </c>
      <c r="J27" s="67" t="s">
        <v>209</v>
      </c>
      <c r="K27" s="67" t="s">
        <v>210</v>
      </c>
      <c r="L27" s="66">
        <v>4.0</v>
      </c>
      <c r="M27" s="66">
        <v>72.0</v>
      </c>
      <c r="N27" s="66">
        <v>6.0</v>
      </c>
      <c r="O27" s="76" t="s">
        <v>211</v>
      </c>
      <c r="P27" s="69" t="s">
        <v>212</v>
      </c>
      <c r="Q27" s="78" t="s">
        <v>63</v>
      </c>
      <c r="R27" s="70" t="s">
        <v>103</v>
      </c>
      <c r="S27" s="71" t="s">
        <v>55</v>
      </c>
      <c r="T27" s="67" t="s">
        <v>209</v>
      </c>
      <c r="U27" s="67" t="s">
        <v>210</v>
      </c>
      <c r="V27" s="72"/>
      <c r="W27" s="50">
        <f t="shared" si="1"/>
        <v>8</v>
      </c>
      <c r="X27" s="72"/>
      <c r="Y27" s="73"/>
    </row>
    <row r="28" ht="28.5" customHeight="1">
      <c r="A28" s="79" t="s">
        <v>213</v>
      </c>
      <c r="B28" s="63" t="s">
        <v>214</v>
      </c>
      <c r="C28" s="70" t="s">
        <v>208</v>
      </c>
      <c r="D28" s="75" t="s">
        <v>104</v>
      </c>
      <c r="E28" s="66">
        <v>4.0</v>
      </c>
      <c r="F28" s="66"/>
      <c r="G28" s="66">
        <v>6.0</v>
      </c>
      <c r="H28" s="66">
        <f t="shared" si="2"/>
        <v>6</v>
      </c>
      <c r="I28" s="66" t="s">
        <v>67</v>
      </c>
      <c r="J28" s="67" t="s">
        <v>209</v>
      </c>
      <c r="K28" s="67" t="s">
        <v>210</v>
      </c>
      <c r="L28" s="66">
        <v>4.0</v>
      </c>
      <c r="M28" s="66">
        <v>73.0</v>
      </c>
      <c r="N28" s="66">
        <v>7.0</v>
      </c>
      <c r="O28" s="76" t="s">
        <v>215</v>
      </c>
      <c r="P28" s="69" t="s">
        <v>212</v>
      </c>
      <c r="Q28" s="78" t="s">
        <v>63</v>
      </c>
      <c r="R28" s="70" t="s">
        <v>103</v>
      </c>
      <c r="S28" s="71" t="s">
        <v>55</v>
      </c>
      <c r="T28" s="67" t="s">
        <v>209</v>
      </c>
      <c r="U28" s="67" t="s">
        <v>210</v>
      </c>
      <c r="V28" s="72"/>
      <c r="W28" s="50">
        <f t="shared" si="1"/>
        <v>6</v>
      </c>
      <c r="X28" s="72"/>
      <c r="Y28" s="73"/>
    </row>
    <row r="29" ht="28.5" customHeight="1">
      <c r="A29" s="79" t="s">
        <v>216</v>
      </c>
      <c r="B29" s="63" t="s">
        <v>217</v>
      </c>
      <c r="C29" s="70"/>
      <c r="D29" s="75" t="s">
        <v>104</v>
      </c>
      <c r="E29" s="66">
        <v>4.0</v>
      </c>
      <c r="F29" s="66"/>
      <c r="G29" s="66">
        <v>4.0</v>
      </c>
      <c r="H29" s="66">
        <f t="shared" si="2"/>
        <v>4</v>
      </c>
      <c r="I29" s="66" t="s">
        <v>67</v>
      </c>
      <c r="J29" s="67" t="s">
        <v>218</v>
      </c>
      <c r="K29" s="67" t="s">
        <v>219</v>
      </c>
      <c r="L29" s="66">
        <v>1.0</v>
      </c>
      <c r="M29" s="66">
        <v>51.0</v>
      </c>
      <c r="N29" s="66">
        <v>1.0</v>
      </c>
      <c r="O29" s="76" t="s">
        <v>220</v>
      </c>
      <c r="P29" s="69" t="s">
        <v>221</v>
      </c>
      <c r="Q29" s="78" t="s">
        <v>79</v>
      </c>
      <c r="R29" s="70"/>
      <c r="S29" s="71" t="s">
        <v>55</v>
      </c>
      <c r="T29" s="67" t="s">
        <v>218</v>
      </c>
      <c r="U29" s="67" t="s">
        <v>219</v>
      </c>
      <c r="V29" s="72"/>
      <c r="W29" s="50">
        <f t="shared" si="1"/>
        <v>4</v>
      </c>
      <c r="X29" s="72"/>
      <c r="Y29" s="73"/>
    </row>
    <row r="30" ht="28.5" customHeight="1">
      <c r="A30" s="79" t="s">
        <v>222</v>
      </c>
      <c r="B30" s="63" t="s">
        <v>223</v>
      </c>
      <c r="C30" s="81" t="s">
        <v>224</v>
      </c>
      <c r="D30" s="75" t="s">
        <v>84</v>
      </c>
      <c r="E30" s="66">
        <v>4.0</v>
      </c>
      <c r="F30" s="66"/>
      <c r="G30" s="66"/>
      <c r="H30" s="66">
        <v>4.0</v>
      </c>
      <c r="I30" s="66" t="s">
        <v>225</v>
      </c>
      <c r="J30" s="82" t="s">
        <v>226</v>
      </c>
      <c r="K30" s="67"/>
      <c r="L30" s="66">
        <v>4.5</v>
      </c>
      <c r="M30" s="66">
        <v>120.0</v>
      </c>
      <c r="N30" s="66">
        <v>2.0</v>
      </c>
      <c r="O30" s="83" t="s">
        <v>227</v>
      </c>
      <c r="P30" s="69" t="s">
        <v>228</v>
      </c>
      <c r="Q30" s="70" t="s">
        <v>54</v>
      </c>
      <c r="R30" s="70"/>
      <c r="S30" s="84"/>
      <c r="T30" s="67"/>
      <c r="U30" s="67"/>
      <c r="V30" s="72"/>
      <c r="W30" s="72"/>
      <c r="X30" s="72"/>
      <c r="Y30" s="73"/>
    </row>
    <row r="31" ht="28.5" customHeight="1">
      <c r="A31" s="79" t="s">
        <v>229</v>
      </c>
      <c r="B31" s="63" t="s">
        <v>230</v>
      </c>
      <c r="C31" s="85" t="s">
        <v>231</v>
      </c>
      <c r="D31" s="79" t="s">
        <v>222</v>
      </c>
      <c r="E31" s="66">
        <v>8.0</v>
      </c>
      <c r="F31" s="66"/>
      <c r="G31" s="66"/>
      <c r="H31" s="66">
        <v>8.0</v>
      </c>
      <c r="I31" s="66" t="s">
        <v>225</v>
      </c>
      <c r="J31" s="86" t="s">
        <v>232</v>
      </c>
      <c r="K31" s="86" t="s">
        <v>233</v>
      </c>
      <c r="L31" s="66">
        <v>8.0</v>
      </c>
      <c r="M31" s="66">
        <v>150.0</v>
      </c>
      <c r="N31" s="66">
        <v>43.0</v>
      </c>
      <c r="O31" s="87" t="s">
        <v>234</v>
      </c>
      <c r="P31" s="69" t="s">
        <v>235</v>
      </c>
      <c r="Q31" s="70" t="s">
        <v>54</v>
      </c>
      <c r="R31" s="70"/>
      <c r="S31" s="84"/>
      <c r="T31" s="67"/>
      <c r="U31" s="67"/>
      <c r="V31" s="72"/>
      <c r="W31" s="72"/>
      <c r="X31" s="72"/>
      <c r="Y31" s="73"/>
    </row>
    <row r="32" ht="19.5" customHeight="1">
      <c r="A32" s="79" t="s">
        <v>236</v>
      </c>
      <c r="B32" s="63" t="s">
        <v>237</v>
      </c>
      <c r="C32" s="81" t="s">
        <v>238</v>
      </c>
      <c r="D32" s="79" t="s">
        <v>222</v>
      </c>
      <c r="E32" s="66">
        <v>3.5</v>
      </c>
      <c r="F32" s="66"/>
      <c r="G32" s="66"/>
      <c r="H32" s="66">
        <v>3.5</v>
      </c>
      <c r="I32" s="66" t="s">
        <v>225</v>
      </c>
      <c r="J32" s="86" t="s">
        <v>239</v>
      </c>
      <c r="K32" s="86" t="s">
        <v>240</v>
      </c>
      <c r="L32" s="66">
        <v>3.0</v>
      </c>
      <c r="M32" s="66">
        <v>84.0</v>
      </c>
      <c r="N32" s="66">
        <v>26.0</v>
      </c>
      <c r="O32" s="87" t="s">
        <v>241</v>
      </c>
      <c r="P32" s="69" t="s">
        <v>242</v>
      </c>
      <c r="Q32" s="70" t="s">
        <v>54</v>
      </c>
      <c r="R32" s="70"/>
      <c r="S32" s="84"/>
      <c r="T32" s="67"/>
      <c r="U32" s="67"/>
      <c r="V32" s="72"/>
      <c r="W32" s="72"/>
      <c r="X32" s="72"/>
      <c r="Y32" s="73"/>
    </row>
    <row r="33" ht="18.75" customHeight="1">
      <c r="A33" s="79" t="s">
        <v>243</v>
      </c>
      <c r="B33" s="63" t="s">
        <v>244</v>
      </c>
      <c r="C33" s="81" t="s">
        <v>245</v>
      </c>
      <c r="D33" s="79" t="s">
        <v>222</v>
      </c>
      <c r="E33" s="66">
        <v>3.5</v>
      </c>
      <c r="F33" s="66"/>
      <c r="G33" s="66"/>
      <c r="H33" s="66">
        <v>3.5</v>
      </c>
      <c r="I33" s="66" t="s">
        <v>225</v>
      </c>
      <c r="J33" s="86" t="s">
        <v>246</v>
      </c>
      <c r="K33" s="86" t="s">
        <v>247</v>
      </c>
      <c r="L33" s="66">
        <v>6.0</v>
      </c>
      <c r="M33" s="66">
        <v>105.0</v>
      </c>
      <c r="N33" s="66">
        <v>79.0</v>
      </c>
      <c r="O33" s="87" t="s">
        <v>248</v>
      </c>
      <c r="P33" s="69" t="s">
        <v>249</v>
      </c>
      <c r="Q33" s="70" t="s">
        <v>54</v>
      </c>
      <c r="R33" s="70"/>
      <c r="S33" s="84"/>
      <c r="T33" s="67"/>
      <c r="U33" s="67"/>
      <c r="V33" s="72"/>
      <c r="W33" s="72"/>
      <c r="X33" s="72"/>
      <c r="Y33" s="73"/>
    </row>
    <row r="34" ht="18.0" customHeight="1">
      <c r="A34" s="88" t="s">
        <v>250</v>
      </c>
      <c r="B34" s="52" t="s">
        <v>251</v>
      </c>
      <c r="C34" s="53"/>
      <c r="D34" s="89"/>
      <c r="E34" s="90"/>
      <c r="F34" s="90"/>
      <c r="G34" s="90"/>
      <c r="H34" s="90"/>
      <c r="I34" s="90"/>
      <c r="J34" s="91"/>
      <c r="K34" s="91"/>
      <c r="L34" s="90"/>
      <c r="M34" s="90"/>
      <c r="N34" s="90"/>
      <c r="O34" s="58" t="s">
        <v>252</v>
      </c>
      <c r="P34" s="53"/>
      <c r="Q34" s="53" t="s">
        <v>253</v>
      </c>
      <c r="R34" s="53"/>
      <c r="S34" s="71" t="s">
        <v>55</v>
      </c>
      <c r="T34" s="91"/>
      <c r="U34" s="91"/>
      <c r="V34" s="61"/>
      <c r="W34" s="61"/>
      <c r="X34" s="61"/>
      <c r="Y34" s="92"/>
    </row>
    <row r="35" ht="17.25" customHeight="1">
      <c r="A35" s="79" t="s">
        <v>254</v>
      </c>
      <c r="B35" s="63" t="s">
        <v>255</v>
      </c>
      <c r="C35" s="81" t="s">
        <v>256</v>
      </c>
      <c r="D35" s="75"/>
      <c r="E35" s="66">
        <v>5.0</v>
      </c>
      <c r="F35" s="66">
        <v>6.0</v>
      </c>
      <c r="G35" s="66"/>
      <c r="H35" s="66">
        <v>5.0</v>
      </c>
      <c r="I35" s="66" t="s">
        <v>225</v>
      </c>
      <c r="J35" s="67" t="s">
        <v>257</v>
      </c>
      <c r="K35" s="67" t="s">
        <v>258</v>
      </c>
      <c r="L35" s="66">
        <v>7.0</v>
      </c>
      <c r="M35" s="66">
        <v>131.0</v>
      </c>
      <c r="N35" s="66">
        <v>27.0</v>
      </c>
      <c r="O35" s="68" t="s">
        <v>259</v>
      </c>
      <c r="P35" s="69" t="s">
        <v>260</v>
      </c>
      <c r="Q35" s="78" t="s">
        <v>253</v>
      </c>
      <c r="R35" s="70" t="s">
        <v>261</v>
      </c>
      <c r="S35" s="84" t="s">
        <v>55</v>
      </c>
      <c r="T35" s="67"/>
      <c r="U35" s="67"/>
      <c r="V35" s="72"/>
      <c r="W35" s="72"/>
      <c r="X35" s="72"/>
      <c r="Y35" s="73"/>
    </row>
    <row r="36" ht="27.75" customHeight="1">
      <c r="A36" s="79" t="s">
        <v>262</v>
      </c>
      <c r="B36" s="63" t="s">
        <v>263</v>
      </c>
      <c r="C36" s="85" t="s">
        <v>264</v>
      </c>
      <c r="D36" s="75" t="s">
        <v>254</v>
      </c>
      <c r="E36" s="66">
        <v>3.5</v>
      </c>
      <c r="F36" s="66">
        <v>3.0</v>
      </c>
      <c r="G36" s="66"/>
      <c r="H36" s="66">
        <v>3.5</v>
      </c>
      <c r="I36" s="66" t="s">
        <v>225</v>
      </c>
      <c r="J36" s="93" t="s">
        <v>265</v>
      </c>
      <c r="K36" s="93" t="s">
        <v>266</v>
      </c>
      <c r="L36" s="66">
        <v>6.0</v>
      </c>
      <c r="M36" s="66">
        <v>179.0</v>
      </c>
      <c r="N36" s="66">
        <v>70.0</v>
      </c>
      <c r="O36" s="68" t="s">
        <v>267</v>
      </c>
      <c r="P36" s="69" t="s">
        <v>268</v>
      </c>
      <c r="Q36" s="78" t="s">
        <v>253</v>
      </c>
      <c r="R36" s="70" t="s">
        <v>261</v>
      </c>
      <c r="S36" s="84" t="s">
        <v>55</v>
      </c>
      <c r="T36" s="67"/>
      <c r="U36" s="67"/>
      <c r="V36" s="72"/>
      <c r="W36" s="72"/>
      <c r="X36" s="72"/>
      <c r="Y36" s="73"/>
    </row>
    <row r="37" ht="18.75" customHeight="1">
      <c r="A37" s="88" t="s">
        <v>269</v>
      </c>
      <c r="B37" s="52" t="s">
        <v>270</v>
      </c>
      <c r="C37" s="94"/>
      <c r="D37" s="89"/>
      <c r="E37" s="90"/>
      <c r="F37" s="90"/>
      <c r="G37" s="90"/>
      <c r="H37" s="90"/>
      <c r="I37" s="90"/>
      <c r="J37" s="91"/>
      <c r="K37" s="91"/>
      <c r="L37" s="90"/>
      <c r="M37" s="90"/>
      <c r="N37" s="90"/>
      <c r="O37" s="58" t="s">
        <v>271</v>
      </c>
      <c r="P37" s="53"/>
      <c r="Q37" s="95" t="s">
        <v>272</v>
      </c>
      <c r="R37" s="53" t="s">
        <v>273</v>
      </c>
      <c r="S37" s="71" t="s">
        <v>55</v>
      </c>
      <c r="T37" s="91"/>
      <c r="U37" s="91"/>
      <c r="V37" s="61"/>
      <c r="W37" s="61"/>
      <c r="X37" s="61"/>
      <c r="Y37" s="92"/>
    </row>
    <row r="38" ht="27.75" customHeight="1">
      <c r="A38" s="79" t="s">
        <v>274</v>
      </c>
      <c r="B38" s="63" t="s">
        <v>275</v>
      </c>
      <c r="C38" s="81" t="s">
        <v>276</v>
      </c>
      <c r="D38" s="75" t="s">
        <v>250</v>
      </c>
      <c r="E38" s="66">
        <v>6.0</v>
      </c>
      <c r="F38" s="66"/>
      <c r="G38" s="66"/>
      <c r="H38" s="66">
        <v>6.0</v>
      </c>
      <c r="I38" s="66" t="s">
        <v>277</v>
      </c>
      <c r="J38" s="86" t="s">
        <v>278</v>
      </c>
      <c r="K38" s="86" t="s">
        <v>279</v>
      </c>
      <c r="L38" s="66">
        <v>10.0</v>
      </c>
      <c r="M38" s="66">
        <v>42.0</v>
      </c>
      <c r="N38" s="66">
        <v>1.0</v>
      </c>
      <c r="O38" s="68" t="s">
        <v>280</v>
      </c>
      <c r="P38" s="69" t="s">
        <v>281</v>
      </c>
      <c r="Q38" s="70" t="s">
        <v>54</v>
      </c>
      <c r="R38" s="70"/>
      <c r="S38" s="84" t="s">
        <v>55</v>
      </c>
      <c r="T38" s="67"/>
      <c r="U38" s="67"/>
      <c r="V38" s="72"/>
      <c r="W38" s="72"/>
      <c r="X38" s="72"/>
      <c r="Y38" s="73"/>
    </row>
    <row r="39" ht="27.75" customHeight="1">
      <c r="A39" s="79" t="s">
        <v>282</v>
      </c>
      <c r="B39" s="63" t="s">
        <v>283</v>
      </c>
      <c r="C39" s="81" t="s">
        <v>284</v>
      </c>
      <c r="D39" s="75" t="s">
        <v>274</v>
      </c>
      <c r="E39" s="66">
        <v>4.0</v>
      </c>
      <c r="F39" s="66"/>
      <c r="G39" s="66"/>
      <c r="H39" s="66">
        <v>4.0</v>
      </c>
      <c r="I39" s="66" t="s">
        <v>277</v>
      </c>
      <c r="J39" s="86" t="s">
        <v>285</v>
      </c>
      <c r="K39" s="86" t="s">
        <v>286</v>
      </c>
      <c r="L39" s="66">
        <v>5.0</v>
      </c>
      <c r="M39" s="66">
        <v>96.0</v>
      </c>
      <c r="N39" s="66">
        <v>29.0</v>
      </c>
      <c r="O39" s="68" t="s">
        <v>287</v>
      </c>
      <c r="P39" s="69" t="s">
        <v>288</v>
      </c>
      <c r="Q39" s="70" t="s">
        <v>54</v>
      </c>
      <c r="R39" s="70"/>
      <c r="S39" s="84" t="s">
        <v>55</v>
      </c>
      <c r="T39" s="67"/>
      <c r="U39" s="67"/>
      <c r="V39" s="72"/>
      <c r="W39" s="72"/>
      <c r="X39" s="72"/>
      <c r="Y39" s="73"/>
    </row>
    <row r="40" ht="17.25" customHeight="1">
      <c r="A40" s="79" t="s">
        <v>289</v>
      </c>
      <c r="B40" s="63" t="s">
        <v>290</v>
      </c>
      <c r="C40" s="81" t="s">
        <v>291</v>
      </c>
      <c r="D40" s="75"/>
      <c r="E40" s="66">
        <v>4.0</v>
      </c>
      <c r="F40" s="66"/>
      <c r="G40" s="66"/>
      <c r="H40" s="66">
        <v>4.0</v>
      </c>
      <c r="I40" s="66" t="s">
        <v>277</v>
      </c>
      <c r="J40" s="86" t="s">
        <v>292</v>
      </c>
      <c r="K40" s="86" t="s">
        <v>293</v>
      </c>
      <c r="L40" s="66">
        <v>4.0</v>
      </c>
      <c r="M40" s="66"/>
      <c r="N40" s="66"/>
      <c r="O40" s="83" t="s">
        <v>294</v>
      </c>
      <c r="P40" s="70"/>
      <c r="Q40" s="70" t="s">
        <v>54</v>
      </c>
      <c r="R40" s="70"/>
      <c r="S40" s="84"/>
      <c r="T40" s="67"/>
      <c r="U40" s="67"/>
      <c r="V40" s="72"/>
      <c r="W40" s="72"/>
      <c r="X40" s="72"/>
      <c r="Y40" s="73"/>
    </row>
    <row r="41" ht="29.25" customHeight="1">
      <c r="A41" s="79" t="s">
        <v>295</v>
      </c>
      <c r="B41" s="63" t="s">
        <v>296</v>
      </c>
      <c r="C41" s="85" t="s">
        <v>297</v>
      </c>
      <c r="D41" s="75"/>
      <c r="E41" s="66">
        <v>3.0</v>
      </c>
      <c r="F41" s="66"/>
      <c r="G41" s="66"/>
      <c r="H41" s="66">
        <v>3.0</v>
      </c>
      <c r="I41" s="66" t="s">
        <v>277</v>
      </c>
      <c r="J41" s="86" t="s">
        <v>298</v>
      </c>
      <c r="K41" s="86" t="s">
        <v>299</v>
      </c>
      <c r="L41" s="66">
        <v>4.0</v>
      </c>
      <c r="M41" s="66"/>
      <c r="N41" s="66"/>
      <c r="O41" s="87" t="s">
        <v>300</v>
      </c>
      <c r="P41" s="70"/>
      <c r="Q41" s="70" t="s">
        <v>54</v>
      </c>
      <c r="R41" s="70"/>
      <c r="S41" s="84"/>
      <c r="T41" s="67"/>
      <c r="U41" s="67"/>
      <c r="V41" s="72"/>
      <c r="W41" s="72"/>
      <c r="X41" s="72"/>
      <c r="Y41" s="73"/>
    </row>
    <row r="42" ht="18.0" customHeight="1">
      <c r="A42" s="79" t="s">
        <v>301</v>
      </c>
      <c r="B42" s="63" t="s">
        <v>302</v>
      </c>
      <c r="C42" s="85"/>
      <c r="D42" s="75"/>
      <c r="E42" s="66">
        <v>2.5</v>
      </c>
      <c r="F42" s="66"/>
      <c r="G42" s="66"/>
      <c r="H42" s="66">
        <v>2.5</v>
      </c>
      <c r="I42" s="66" t="s">
        <v>277</v>
      </c>
      <c r="J42" s="86" t="s">
        <v>303</v>
      </c>
      <c r="K42" s="86" t="s">
        <v>304</v>
      </c>
      <c r="L42" s="66">
        <v>5.0</v>
      </c>
      <c r="M42" s="66"/>
      <c r="N42" s="66"/>
      <c r="O42" s="87" t="s">
        <v>305</v>
      </c>
      <c r="P42" s="70"/>
      <c r="Q42" s="70" t="s">
        <v>54</v>
      </c>
      <c r="R42" s="70"/>
      <c r="S42" s="84"/>
      <c r="T42" s="67"/>
      <c r="U42" s="67"/>
      <c r="V42" s="72"/>
      <c r="W42" s="72"/>
      <c r="X42" s="72"/>
      <c r="Y42" s="73"/>
    </row>
    <row r="43" ht="40.5" customHeight="1">
      <c r="A43" s="96" t="s">
        <v>306</v>
      </c>
      <c r="B43" s="97" t="s">
        <v>307</v>
      </c>
      <c r="C43" s="98" t="s">
        <v>308</v>
      </c>
      <c r="D43" s="99"/>
      <c r="E43" s="100">
        <v>3.0</v>
      </c>
      <c r="F43" s="100"/>
      <c r="G43" s="100"/>
      <c r="H43" s="100">
        <v>3.0</v>
      </c>
      <c r="I43" s="100" t="s">
        <v>277</v>
      </c>
      <c r="J43" s="101"/>
      <c r="K43" s="101"/>
      <c r="L43" s="100"/>
      <c r="M43" s="100"/>
      <c r="N43" s="100"/>
      <c r="O43" s="102" t="s">
        <v>309</v>
      </c>
      <c r="P43" s="103"/>
      <c r="Q43" s="103" t="s">
        <v>272</v>
      </c>
      <c r="R43" s="103"/>
      <c r="S43" s="71"/>
      <c r="T43" s="101"/>
      <c r="U43" s="101"/>
      <c r="V43" s="104"/>
      <c r="W43" s="104"/>
      <c r="X43" s="104"/>
      <c r="Y43" s="33"/>
    </row>
    <row r="44" ht="18.0" customHeight="1">
      <c r="A44" s="88" t="s">
        <v>310</v>
      </c>
      <c r="B44" s="52" t="s">
        <v>311</v>
      </c>
      <c r="C44" s="105" t="s">
        <v>312</v>
      </c>
      <c r="D44" s="89"/>
      <c r="E44" s="90"/>
      <c r="F44" s="90"/>
      <c r="G44" s="90"/>
      <c r="H44" s="90"/>
      <c r="I44" s="90"/>
      <c r="J44" s="91"/>
      <c r="K44" s="91"/>
      <c r="L44" s="90"/>
      <c r="M44" s="90"/>
      <c r="N44" s="90"/>
      <c r="O44" s="58" t="s">
        <v>313</v>
      </c>
      <c r="P44" s="53"/>
      <c r="Q44" s="95" t="s">
        <v>272</v>
      </c>
      <c r="R44" s="53"/>
      <c r="S44" s="91"/>
      <c r="T44" s="91"/>
      <c r="U44" s="91"/>
      <c r="V44" s="61"/>
      <c r="W44" s="61"/>
      <c r="X44" s="61"/>
      <c r="Y44" s="92"/>
    </row>
    <row r="45" ht="27.75" customHeight="1">
      <c r="A45" s="79" t="s">
        <v>314</v>
      </c>
      <c r="B45" s="63" t="s">
        <v>315</v>
      </c>
      <c r="C45" s="81" t="s">
        <v>316</v>
      </c>
      <c r="D45" s="75"/>
      <c r="E45" s="66">
        <v>6.0</v>
      </c>
      <c r="F45" s="66"/>
      <c r="G45" s="66"/>
      <c r="H45" s="66">
        <v>6.0</v>
      </c>
      <c r="I45" s="106" t="s">
        <v>317</v>
      </c>
      <c r="J45" s="82" t="s">
        <v>318</v>
      </c>
      <c r="K45" s="67"/>
      <c r="L45" s="66">
        <v>6.0</v>
      </c>
      <c r="M45" s="66">
        <f>86+9</f>
        <v>95</v>
      </c>
      <c r="N45" s="66">
        <f>4+3</f>
        <v>7</v>
      </c>
      <c r="O45" s="68" t="s">
        <v>319</v>
      </c>
      <c r="P45" s="81" t="s">
        <v>320</v>
      </c>
      <c r="Q45" s="78" t="s">
        <v>54</v>
      </c>
      <c r="R45" s="70"/>
      <c r="S45" s="67"/>
      <c r="T45" s="67"/>
      <c r="U45" s="67"/>
      <c r="V45" s="72"/>
      <c r="W45" s="72"/>
      <c r="X45" s="72"/>
      <c r="Y45" s="73"/>
    </row>
    <row r="46" ht="54.75" customHeight="1">
      <c r="A46" s="79" t="s">
        <v>321</v>
      </c>
      <c r="B46" s="63" t="s">
        <v>322</v>
      </c>
      <c r="C46" s="85" t="s">
        <v>323</v>
      </c>
      <c r="D46" s="75" t="s">
        <v>314</v>
      </c>
      <c r="E46" s="66">
        <v>16.0</v>
      </c>
      <c r="F46" s="66"/>
      <c r="G46" s="66"/>
      <c r="H46" s="66">
        <v>16.0</v>
      </c>
      <c r="I46" s="106" t="s">
        <v>58</v>
      </c>
      <c r="J46" s="86" t="s">
        <v>324</v>
      </c>
      <c r="K46" s="86" t="s">
        <v>325</v>
      </c>
      <c r="L46" s="66">
        <v>16.5</v>
      </c>
      <c r="M46" s="66">
        <v>187.0</v>
      </c>
      <c r="N46" s="66">
        <v>32.0</v>
      </c>
      <c r="O46" s="68" t="s">
        <v>326</v>
      </c>
      <c r="P46" s="69" t="s">
        <v>327</v>
      </c>
      <c r="Q46" s="78" t="s">
        <v>54</v>
      </c>
      <c r="R46" s="70"/>
      <c r="S46" s="67"/>
      <c r="T46" s="67"/>
      <c r="U46" s="67"/>
      <c r="V46" s="72"/>
      <c r="W46" s="72"/>
      <c r="X46" s="72"/>
      <c r="Y46" s="73"/>
    </row>
    <row r="47" ht="28.5" customHeight="1">
      <c r="A47" s="79" t="s">
        <v>328</v>
      </c>
      <c r="B47" s="63" t="s">
        <v>329</v>
      </c>
      <c r="C47" s="85" t="s">
        <v>330</v>
      </c>
      <c r="D47" s="75"/>
      <c r="E47" s="66">
        <v>8.0</v>
      </c>
      <c r="F47" s="66"/>
      <c r="G47" s="66"/>
      <c r="H47" s="66">
        <v>8.0</v>
      </c>
      <c r="I47" s="106" t="s">
        <v>277</v>
      </c>
      <c r="J47" s="86" t="s">
        <v>331</v>
      </c>
      <c r="K47" s="86" t="s">
        <v>332</v>
      </c>
      <c r="L47" s="66">
        <v>7.0</v>
      </c>
      <c r="M47" s="66">
        <v>59.0</v>
      </c>
      <c r="N47" s="66">
        <v>11.0</v>
      </c>
      <c r="O47" s="68" t="s">
        <v>333</v>
      </c>
      <c r="P47" s="69" t="s">
        <v>334</v>
      </c>
      <c r="Q47" s="78" t="s">
        <v>54</v>
      </c>
      <c r="R47" s="70"/>
      <c r="S47" s="67"/>
      <c r="T47" s="67"/>
      <c r="U47" s="67"/>
      <c r="V47" s="72"/>
      <c r="W47" s="72"/>
      <c r="X47" s="72"/>
      <c r="Y47" s="73"/>
    </row>
    <row r="48" ht="28.5" customHeight="1">
      <c r="A48" s="96" t="s">
        <v>335</v>
      </c>
      <c r="B48" s="97" t="s">
        <v>336</v>
      </c>
      <c r="C48" s="98" t="s">
        <v>330</v>
      </c>
      <c r="D48" s="99" t="s">
        <v>337</v>
      </c>
      <c r="E48" s="100">
        <v>8.0</v>
      </c>
      <c r="F48" s="100"/>
      <c r="G48" s="100"/>
      <c r="H48" s="100">
        <v>8.0</v>
      </c>
      <c r="I48" s="100"/>
      <c r="J48" s="101"/>
      <c r="K48" s="101"/>
      <c r="L48" s="100"/>
      <c r="M48" s="100"/>
      <c r="N48" s="100"/>
      <c r="O48" s="107" t="s">
        <v>338</v>
      </c>
      <c r="P48" s="103"/>
      <c r="Q48" s="103" t="s">
        <v>272</v>
      </c>
      <c r="R48" s="103"/>
      <c r="S48" s="101"/>
      <c r="T48" s="101"/>
      <c r="U48" s="101"/>
      <c r="V48" s="104"/>
      <c r="W48" s="104"/>
      <c r="X48" s="104"/>
      <c r="Y48" s="33"/>
    </row>
    <row r="49" ht="18.75" customHeight="1">
      <c r="A49" s="108" t="s">
        <v>339</v>
      </c>
      <c r="B49" s="52" t="s">
        <v>340</v>
      </c>
      <c r="C49" s="53" t="s">
        <v>341</v>
      </c>
      <c r="D49" s="54"/>
      <c r="E49" s="56"/>
      <c r="F49" s="57"/>
      <c r="G49" s="57"/>
      <c r="H49" s="57" t="str">
        <f t="shared" ref="H49:H112" si="3">G49</f>
        <v/>
      </c>
      <c r="I49" s="57"/>
      <c r="J49" s="57"/>
      <c r="K49" s="57"/>
      <c r="L49" s="57"/>
      <c r="M49" s="57"/>
      <c r="N49" s="57"/>
      <c r="O49" s="58" t="s">
        <v>342</v>
      </c>
      <c r="P49" s="59"/>
      <c r="Q49" s="53" t="s">
        <v>182</v>
      </c>
      <c r="R49" s="59"/>
      <c r="S49" s="71" t="s">
        <v>343</v>
      </c>
      <c r="T49" s="57"/>
      <c r="U49" s="57"/>
      <c r="V49" s="61"/>
      <c r="W49" s="50">
        <f t="shared" ref="W49:W141" si="4">IF(L49,H49,0)</f>
        <v>0</v>
      </c>
      <c r="X49" s="61"/>
      <c r="Y49" s="92"/>
    </row>
    <row r="50" ht="27.0" customHeight="1">
      <c r="A50" s="62" t="s">
        <v>344</v>
      </c>
      <c r="B50" s="63" t="s">
        <v>345</v>
      </c>
      <c r="C50" s="70" t="s">
        <v>346</v>
      </c>
      <c r="D50" s="75" t="s">
        <v>347</v>
      </c>
      <c r="E50" s="63">
        <v>6.0</v>
      </c>
      <c r="F50" s="66">
        <v>8.0</v>
      </c>
      <c r="G50" s="66">
        <v>8.0</v>
      </c>
      <c r="H50" s="66">
        <f t="shared" si="3"/>
        <v>8</v>
      </c>
      <c r="I50" s="66" t="s">
        <v>58</v>
      </c>
      <c r="J50" s="67" t="s">
        <v>348</v>
      </c>
      <c r="K50" s="67" t="s">
        <v>349</v>
      </c>
      <c r="L50" s="66">
        <v>7.0</v>
      </c>
      <c r="M50" s="67">
        <v>171.0</v>
      </c>
      <c r="N50" s="67">
        <v>21.0</v>
      </c>
      <c r="O50" s="68" t="s">
        <v>350</v>
      </c>
      <c r="P50" s="69" t="s">
        <v>351</v>
      </c>
      <c r="Q50" s="70" t="s">
        <v>79</v>
      </c>
      <c r="R50" s="70"/>
      <c r="S50" s="71" t="s">
        <v>343</v>
      </c>
      <c r="T50" s="67" t="s">
        <v>348</v>
      </c>
      <c r="U50" s="67" t="s">
        <v>349</v>
      </c>
      <c r="V50" s="72"/>
      <c r="W50" s="50">
        <f t="shared" si="4"/>
        <v>8</v>
      </c>
      <c r="X50" s="72"/>
      <c r="Y50" s="73"/>
    </row>
    <row r="51" ht="24.75" customHeight="1">
      <c r="A51" s="62" t="s">
        <v>352</v>
      </c>
      <c r="B51" s="63" t="s">
        <v>353</v>
      </c>
      <c r="C51" s="70" t="s">
        <v>354</v>
      </c>
      <c r="D51" s="75" t="s">
        <v>355</v>
      </c>
      <c r="E51" s="63">
        <v>20.0</v>
      </c>
      <c r="F51" s="66">
        <v>24.0</v>
      </c>
      <c r="G51" s="66">
        <v>24.0</v>
      </c>
      <c r="H51" s="66">
        <f t="shared" si="3"/>
        <v>24</v>
      </c>
      <c r="I51" s="66" t="s">
        <v>58</v>
      </c>
      <c r="J51" s="67" t="s">
        <v>356</v>
      </c>
      <c r="K51" s="67" t="s">
        <v>357</v>
      </c>
      <c r="L51" s="66">
        <v>24.0</v>
      </c>
      <c r="M51" s="66">
        <v>188.0</v>
      </c>
      <c r="N51" s="66">
        <v>4.0</v>
      </c>
      <c r="O51" s="68" t="s">
        <v>358</v>
      </c>
      <c r="P51" s="69" t="s">
        <v>359</v>
      </c>
      <c r="Q51" s="70" t="s">
        <v>79</v>
      </c>
      <c r="R51" s="64"/>
      <c r="S51" s="71" t="s">
        <v>343</v>
      </c>
      <c r="T51" s="67" t="s">
        <v>356</v>
      </c>
      <c r="U51" s="67" t="s">
        <v>357</v>
      </c>
      <c r="V51" s="72"/>
      <c r="W51" s="50">
        <f t="shared" si="4"/>
        <v>24</v>
      </c>
      <c r="X51" s="72"/>
      <c r="Y51" s="73"/>
    </row>
    <row r="52" ht="18.0" customHeight="1">
      <c r="A52" s="62" t="s">
        <v>360</v>
      </c>
      <c r="B52" s="63" t="s">
        <v>361</v>
      </c>
      <c r="C52" s="64"/>
      <c r="D52" s="65"/>
      <c r="E52" s="63">
        <v>8.0</v>
      </c>
      <c r="F52" s="66">
        <v>12.0</v>
      </c>
      <c r="G52" s="66">
        <v>16.0</v>
      </c>
      <c r="H52" s="66">
        <f t="shared" si="3"/>
        <v>16</v>
      </c>
      <c r="I52" s="66" t="s">
        <v>58</v>
      </c>
      <c r="J52" s="67" t="s">
        <v>362</v>
      </c>
      <c r="K52" s="67" t="s">
        <v>363</v>
      </c>
      <c r="L52" s="66">
        <v>18.0</v>
      </c>
      <c r="M52" s="66">
        <v>137.0</v>
      </c>
      <c r="N52" s="66">
        <v>6.0</v>
      </c>
      <c r="O52" s="68" t="s">
        <v>364</v>
      </c>
      <c r="P52" s="69" t="s">
        <v>365</v>
      </c>
      <c r="Q52" s="70" t="s">
        <v>79</v>
      </c>
      <c r="R52" s="64"/>
      <c r="S52" s="71" t="s">
        <v>343</v>
      </c>
      <c r="T52" s="67" t="s">
        <v>362</v>
      </c>
      <c r="U52" s="67" t="s">
        <v>363</v>
      </c>
      <c r="V52" s="72"/>
      <c r="W52" s="50">
        <f t="shared" si="4"/>
        <v>16</v>
      </c>
      <c r="X52" s="72"/>
      <c r="Y52" s="73"/>
    </row>
    <row r="53" ht="19.5" customHeight="1">
      <c r="A53" s="62" t="s">
        <v>366</v>
      </c>
      <c r="B53" s="63" t="s">
        <v>367</v>
      </c>
      <c r="C53" s="64"/>
      <c r="D53" s="75" t="s">
        <v>368</v>
      </c>
      <c r="E53" s="63">
        <v>4.0</v>
      </c>
      <c r="F53" s="66">
        <v>8.0</v>
      </c>
      <c r="G53" s="66">
        <v>8.0</v>
      </c>
      <c r="H53" s="66">
        <f t="shared" si="3"/>
        <v>8</v>
      </c>
      <c r="I53" s="66" t="s">
        <v>58</v>
      </c>
      <c r="J53" s="67" t="s">
        <v>349</v>
      </c>
      <c r="K53" s="67" t="s">
        <v>369</v>
      </c>
      <c r="L53" s="66">
        <v>16.0</v>
      </c>
      <c r="M53" s="66">
        <v>819.0</v>
      </c>
      <c r="N53" s="66">
        <v>373.0</v>
      </c>
      <c r="O53" s="68" t="s">
        <v>370</v>
      </c>
      <c r="P53" s="69" t="s">
        <v>371</v>
      </c>
      <c r="Q53" s="70" t="s">
        <v>182</v>
      </c>
      <c r="R53" s="70" t="s">
        <v>192</v>
      </c>
      <c r="S53" s="71" t="s">
        <v>343</v>
      </c>
      <c r="T53" s="67" t="s">
        <v>349</v>
      </c>
      <c r="U53" s="67" t="s">
        <v>369</v>
      </c>
      <c r="V53" s="72"/>
      <c r="W53" s="50">
        <f t="shared" si="4"/>
        <v>8</v>
      </c>
      <c r="X53" s="72"/>
      <c r="Y53" s="73"/>
    </row>
    <row r="54" ht="18.0" customHeight="1">
      <c r="A54" s="88" t="s">
        <v>372</v>
      </c>
      <c r="B54" s="52" t="s">
        <v>373</v>
      </c>
      <c r="C54" s="105" t="s">
        <v>374</v>
      </c>
      <c r="D54" s="54"/>
      <c r="E54" s="57"/>
      <c r="F54" s="57"/>
      <c r="G54" s="57"/>
      <c r="H54" s="57" t="str">
        <f t="shared" si="3"/>
        <v/>
      </c>
      <c r="I54" s="57"/>
      <c r="J54" s="57"/>
      <c r="K54" s="57"/>
      <c r="L54" s="57"/>
      <c r="M54" s="57"/>
      <c r="N54" s="57"/>
      <c r="O54" s="58" t="s">
        <v>375</v>
      </c>
      <c r="P54" s="59"/>
      <c r="Q54" s="53" t="s">
        <v>79</v>
      </c>
      <c r="R54" s="59"/>
      <c r="S54" s="71" t="s">
        <v>376</v>
      </c>
      <c r="T54" s="57"/>
      <c r="U54" s="57"/>
      <c r="V54" s="61"/>
      <c r="W54" s="50">
        <f t="shared" si="4"/>
        <v>0</v>
      </c>
      <c r="X54" s="61"/>
      <c r="Y54" s="92"/>
    </row>
    <row r="55" ht="17.25" customHeight="1">
      <c r="A55" s="79" t="s">
        <v>377</v>
      </c>
      <c r="B55" s="63" t="s">
        <v>378</v>
      </c>
      <c r="C55" s="64"/>
      <c r="D55" s="75" t="s">
        <v>111</v>
      </c>
      <c r="E55" s="66">
        <v>4.0</v>
      </c>
      <c r="F55" s="66">
        <v>4.0</v>
      </c>
      <c r="G55" s="66">
        <v>4.0</v>
      </c>
      <c r="H55" s="66">
        <f t="shared" si="3"/>
        <v>4</v>
      </c>
      <c r="I55" s="66" t="s">
        <v>74</v>
      </c>
      <c r="J55" s="67" t="s">
        <v>379</v>
      </c>
      <c r="K55" s="67" t="s">
        <v>380</v>
      </c>
      <c r="L55" s="66">
        <v>1.0</v>
      </c>
      <c r="M55" s="66">
        <v>60.0</v>
      </c>
      <c r="N55" s="66">
        <v>4.0</v>
      </c>
      <c r="O55" s="68" t="s">
        <v>381</v>
      </c>
      <c r="P55" s="69" t="s">
        <v>382</v>
      </c>
      <c r="Q55" s="70" t="s">
        <v>79</v>
      </c>
      <c r="R55" s="64"/>
      <c r="S55" s="71" t="s">
        <v>376</v>
      </c>
      <c r="T55" s="67" t="s">
        <v>379</v>
      </c>
      <c r="U55" s="67" t="s">
        <v>380</v>
      </c>
      <c r="V55" s="72"/>
      <c r="W55" s="50">
        <f t="shared" si="4"/>
        <v>4</v>
      </c>
      <c r="X55" s="72"/>
      <c r="Y55" s="73"/>
    </row>
    <row r="56" ht="18.75" customHeight="1">
      <c r="A56" s="79" t="s">
        <v>383</v>
      </c>
      <c r="B56" s="63" t="s">
        <v>384</v>
      </c>
      <c r="C56" s="64"/>
      <c r="D56" s="65"/>
      <c r="E56" s="66">
        <v>3.5</v>
      </c>
      <c r="F56" s="66">
        <v>4.0</v>
      </c>
      <c r="G56" s="66">
        <v>2.0</v>
      </c>
      <c r="H56" s="66">
        <f t="shared" si="3"/>
        <v>2</v>
      </c>
      <c r="I56" s="66" t="s">
        <v>74</v>
      </c>
      <c r="J56" s="67" t="s">
        <v>379</v>
      </c>
      <c r="K56" s="67" t="s">
        <v>380</v>
      </c>
      <c r="L56" s="66">
        <v>1.0</v>
      </c>
      <c r="M56" s="66">
        <v>60.0</v>
      </c>
      <c r="N56" s="66">
        <v>4.0</v>
      </c>
      <c r="O56" s="68" t="s">
        <v>385</v>
      </c>
      <c r="P56" s="69" t="s">
        <v>382</v>
      </c>
      <c r="Q56" s="70" t="s">
        <v>79</v>
      </c>
      <c r="R56" s="64"/>
      <c r="S56" s="71" t="s">
        <v>376</v>
      </c>
      <c r="T56" s="67" t="s">
        <v>379</v>
      </c>
      <c r="U56" s="67" t="s">
        <v>380</v>
      </c>
      <c r="V56" s="72"/>
      <c r="W56" s="50">
        <f t="shared" si="4"/>
        <v>2</v>
      </c>
      <c r="X56" s="72"/>
      <c r="Y56" s="73"/>
    </row>
    <row r="57" ht="20.25" customHeight="1">
      <c r="A57" s="79" t="s">
        <v>386</v>
      </c>
      <c r="B57" s="63" t="s">
        <v>387</v>
      </c>
      <c r="C57" s="81" t="s">
        <v>388</v>
      </c>
      <c r="D57" s="75" t="s">
        <v>389</v>
      </c>
      <c r="E57" s="66">
        <v>1.0</v>
      </c>
      <c r="F57" s="66">
        <v>2.0</v>
      </c>
      <c r="G57" s="66">
        <v>4.0</v>
      </c>
      <c r="H57" s="66">
        <f t="shared" si="3"/>
        <v>4</v>
      </c>
      <c r="I57" s="66" t="s">
        <v>74</v>
      </c>
      <c r="J57" s="67" t="s">
        <v>379</v>
      </c>
      <c r="K57" s="67" t="s">
        <v>380</v>
      </c>
      <c r="L57" s="66">
        <v>1.0</v>
      </c>
      <c r="M57" s="66">
        <v>60.0</v>
      </c>
      <c r="N57" s="66">
        <v>4.0</v>
      </c>
      <c r="O57" s="68" t="s">
        <v>390</v>
      </c>
      <c r="P57" s="69" t="s">
        <v>382</v>
      </c>
      <c r="Q57" s="70" t="s">
        <v>79</v>
      </c>
      <c r="R57" s="64"/>
      <c r="S57" s="71" t="s">
        <v>376</v>
      </c>
      <c r="T57" s="67" t="s">
        <v>379</v>
      </c>
      <c r="U57" s="67" t="s">
        <v>380</v>
      </c>
      <c r="V57" s="72"/>
      <c r="W57" s="50">
        <f t="shared" si="4"/>
        <v>4</v>
      </c>
      <c r="X57" s="72"/>
      <c r="Y57" s="73"/>
    </row>
    <row r="58" ht="17.25" customHeight="1">
      <c r="A58" s="88" t="s">
        <v>391</v>
      </c>
      <c r="B58" s="52" t="s">
        <v>392</v>
      </c>
      <c r="C58" s="105" t="s">
        <v>393</v>
      </c>
      <c r="D58" s="54"/>
      <c r="E58" s="90"/>
      <c r="F58" s="57"/>
      <c r="G58" s="57"/>
      <c r="H58" s="57" t="str">
        <f t="shared" si="3"/>
        <v/>
      </c>
      <c r="I58" s="57"/>
      <c r="J58" s="57"/>
      <c r="K58" s="57"/>
      <c r="L58" s="57"/>
      <c r="M58" s="57"/>
      <c r="N58" s="57"/>
      <c r="O58" s="58" t="s">
        <v>394</v>
      </c>
      <c r="P58" s="59"/>
      <c r="Q58" s="53" t="s">
        <v>79</v>
      </c>
      <c r="R58" s="59"/>
      <c r="S58" s="71" t="s">
        <v>55</v>
      </c>
      <c r="T58" s="57"/>
      <c r="U58" s="57"/>
      <c r="V58" s="61"/>
      <c r="W58" s="50">
        <f t="shared" si="4"/>
        <v>0</v>
      </c>
      <c r="X58" s="61"/>
      <c r="Y58" s="92"/>
    </row>
    <row r="59" ht="29.25" customHeight="1">
      <c r="A59" s="79" t="s">
        <v>395</v>
      </c>
      <c r="B59" s="63" t="s">
        <v>396</v>
      </c>
      <c r="C59" s="64"/>
      <c r="D59" s="75" t="s">
        <v>111</v>
      </c>
      <c r="E59" s="66">
        <v>2.0</v>
      </c>
      <c r="F59" s="66">
        <v>2.0</v>
      </c>
      <c r="G59" s="66">
        <v>2.0</v>
      </c>
      <c r="H59" s="66">
        <f t="shared" si="3"/>
        <v>2</v>
      </c>
      <c r="I59" s="66" t="s">
        <v>74</v>
      </c>
      <c r="J59" s="67" t="s">
        <v>397</v>
      </c>
      <c r="K59" s="67" t="s">
        <v>398</v>
      </c>
      <c r="L59" s="66">
        <v>2.0</v>
      </c>
      <c r="M59" s="66">
        <v>50.0</v>
      </c>
      <c r="N59" s="66">
        <v>13.0</v>
      </c>
      <c r="O59" s="68" t="s">
        <v>399</v>
      </c>
      <c r="P59" s="69" t="s">
        <v>400</v>
      </c>
      <c r="Q59" s="70" t="s">
        <v>79</v>
      </c>
      <c r="R59" s="64"/>
      <c r="S59" s="71" t="s">
        <v>55</v>
      </c>
      <c r="T59" s="67" t="s">
        <v>397</v>
      </c>
      <c r="U59" s="67" t="s">
        <v>398</v>
      </c>
      <c r="V59" s="72"/>
      <c r="W59" s="50">
        <f t="shared" si="4"/>
        <v>2</v>
      </c>
      <c r="X59" s="72"/>
      <c r="Y59" s="73"/>
    </row>
    <row r="60" ht="18.75" customHeight="1">
      <c r="A60" s="79" t="s">
        <v>401</v>
      </c>
      <c r="B60" s="63" t="s">
        <v>402</v>
      </c>
      <c r="C60" s="64"/>
      <c r="D60" s="65"/>
      <c r="E60" s="66">
        <v>1.0</v>
      </c>
      <c r="F60" s="66">
        <v>2.0</v>
      </c>
      <c r="G60" s="66">
        <v>4.0</v>
      </c>
      <c r="H60" s="66">
        <f t="shared" si="3"/>
        <v>4</v>
      </c>
      <c r="I60" s="66" t="s">
        <v>74</v>
      </c>
      <c r="J60" s="67" t="s">
        <v>397</v>
      </c>
      <c r="K60" s="67" t="s">
        <v>403</v>
      </c>
      <c r="L60" s="66">
        <v>2.0</v>
      </c>
      <c r="M60" s="66">
        <v>30.0</v>
      </c>
      <c r="N60" s="66">
        <v>1.0</v>
      </c>
      <c r="O60" s="68" t="s">
        <v>404</v>
      </c>
      <c r="P60" s="69" t="s">
        <v>405</v>
      </c>
      <c r="Q60" s="70" t="s">
        <v>79</v>
      </c>
      <c r="R60" s="64"/>
      <c r="S60" s="71" t="s">
        <v>55</v>
      </c>
      <c r="T60" s="67" t="s">
        <v>397</v>
      </c>
      <c r="U60" s="67" t="s">
        <v>403</v>
      </c>
      <c r="V60" s="72"/>
      <c r="W60" s="50">
        <f t="shared" si="4"/>
        <v>4</v>
      </c>
      <c r="X60" s="72"/>
      <c r="Y60" s="73"/>
    </row>
    <row r="61" ht="18.75" customHeight="1">
      <c r="A61" s="79" t="s">
        <v>406</v>
      </c>
      <c r="B61" s="63" t="s">
        <v>407</v>
      </c>
      <c r="C61" s="81" t="s">
        <v>408</v>
      </c>
      <c r="D61" s="75" t="s">
        <v>409</v>
      </c>
      <c r="E61" s="66">
        <v>1.0</v>
      </c>
      <c r="F61" s="66">
        <v>2.0</v>
      </c>
      <c r="G61" s="66">
        <v>4.0</v>
      </c>
      <c r="H61" s="66">
        <f t="shared" si="3"/>
        <v>4</v>
      </c>
      <c r="I61" s="66" t="s">
        <v>74</v>
      </c>
      <c r="J61" s="67" t="s">
        <v>397</v>
      </c>
      <c r="K61" s="67" t="s">
        <v>410</v>
      </c>
      <c r="L61" s="66">
        <v>2.0</v>
      </c>
      <c r="M61" s="66">
        <v>47.0</v>
      </c>
      <c r="N61" s="66">
        <v>0.0</v>
      </c>
      <c r="O61" s="68" t="s">
        <v>411</v>
      </c>
      <c r="P61" s="69" t="s">
        <v>412</v>
      </c>
      <c r="Q61" s="70" t="s">
        <v>79</v>
      </c>
      <c r="R61" s="64"/>
      <c r="S61" s="71" t="s">
        <v>55</v>
      </c>
      <c r="T61" s="67" t="s">
        <v>397</v>
      </c>
      <c r="U61" s="67" t="s">
        <v>410</v>
      </c>
      <c r="V61" s="72"/>
      <c r="W61" s="50">
        <f t="shared" si="4"/>
        <v>4</v>
      </c>
      <c r="X61" s="72"/>
      <c r="Y61" s="73"/>
    </row>
    <row r="62" ht="16.5" customHeight="1">
      <c r="A62" s="88" t="s">
        <v>413</v>
      </c>
      <c r="B62" s="52" t="s">
        <v>414</v>
      </c>
      <c r="C62" s="105" t="s">
        <v>415</v>
      </c>
      <c r="D62" s="89"/>
      <c r="E62" s="90"/>
      <c r="F62" s="57"/>
      <c r="G62" s="57"/>
      <c r="H62" s="57" t="str">
        <f t="shared" si="3"/>
        <v/>
      </c>
      <c r="I62" s="57"/>
      <c r="J62" s="57"/>
      <c r="K62" s="57"/>
      <c r="L62" s="57"/>
      <c r="M62" s="57"/>
      <c r="N62" s="57"/>
      <c r="O62" s="58" t="s">
        <v>416</v>
      </c>
      <c r="P62" s="59"/>
      <c r="Q62" s="53" t="s">
        <v>79</v>
      </c>
      <c r="R62" s="59"/>
      <c r="S62" s="71" t="s">
        <v>55</v>
      </c>
      <c r="T62" s="57"/>
      <c r="U62" s="57"/>
      <c r="V62" s="61"/>
      <c r="W62" s="50">
        <f t="shared" si="4"/>
        <v>0</v>
      </c>
      <c r="X62" s="61"/>
      <c r="Y62" s="92"/>
    </row>
    <row r="63" ht="27.75" customHeight="1">
      <c r="A63" s="79" t="s">
        <v>417</v>
      </c>
      <c r="B63" s="63" t="s">
        <v>418</v>
      </c>
      <c r="C63" s="64"/>
      <c r="D63" s="75" t="s">
        <v>111</v>
      </c>
      <c r="E63" s="66">
        <v>3.0</v>
      </c>
      <c r="F63" s="66">
        <v>4.0</v>
      </c>
      <c r="G63" s="66">
        <v>4.0</v>
      </c>
      <c r="H63" s="66">
        <f t="shared" si="3"/>
        <v>4</v>
      </c>
      <c r="I63" s="66" t="s">
        <v>225</v>
      </c>
      <c r="J63" s="67" t="s">
        <v>419</v>
      </c>
      <c r="K63" s="67" t="s">
        <v>420</v>
      </c>
      <c r="L63" s="66">
        <v>5.0</v>
      </c>
      <c r="M63" s="66">
        <v>67.0</v>
      </c>
      <c r="N63" s="66">
        <v>7.0</v>
      </c>
      <c r="O63" s="68" t="s">
        <v>421</v>
      </c>
      <c r="P63" s="69" t="s">
        <v>422</v>
      </c>
      <c r="Q63" s="70" t="s">
        <v>79</v>
      </c>
      <c r="R63" s="64"/>
      <c r="S63" s="71" t="s">
        <v>55</v>
      </c>
      <c r="T63" s="67" t="s">
        <v>419</v>
      </c>
      <c r="U63" s="67" t="s">
        <v>420</v>
      </c>
      <c r="V63" s="72"/>
      <c r="W63" s="50">
        <f t="shared" si="4"/>
        <v>4</v>
      </c>
      <c r="X63" s="72"/>
      <c r="Y63" s="73"/>
    </row>
    <row r="64" ht="18.75" customHeight="1">
      <c r="A64" s="79" t="s">
        <v>423</v>
      </c>
      <c r="B64" s="63" t="s">
        <v>424</v>
      </c>
      <c r="C64" s="64"/>
      <c r="D64" s="75"/>
      <c r="E64" s="66">
        <v>2.0</v>
      </c>
      <c r="F64" s="66">
        <v>2.0</v>
      </c>
      <c r="G64" s="66">
        <v>2.0</v>
      </c>
      <c r="H64" s="66">
        <f t="shared" si="3"/>
        <v>2</v>
      </c>
      <c r="I64" s="66" t="s">
        <v>225</v>
      </c>
      <c r="J64" s="67" t="s">
        <v>419</v>
      </c>
      <c r="K64" s="67" t="s">
        <v>420</v>
      </c>
      <c r="L64" s="66">
        <v>5.0</v>
      </c>
      <c r="M64" s="66">
        <v>67.0</v>
      </c>
      <c r="N64" s="66">
        <v>7.0</v>
      </c>
      <c r="O64" s="68" t="s">
        <v>425</v>
      </c>
      <c r="P64" s="69" t="s">
        <v>422</v>
      </c>
      <c r="Q64" s="70" t="s">
        <v>79</v>
      </c>
      <c r="R64" s="64"/>
      <c r="S64" s="71" t="s">
        <v>55</v>
      </c>
      <c r="T64" s="67" t="s">
        <v>419</v>
      </c>
      <c r="U64" s="67" t="s">
        <v>420</v>
      </c>
      <c r="V64" s="72"/>
      <c r="W64" s="50">
        <f t="shared" si="4"/>
        <v>2</v>
      </c>
      <c r="X64" s="72"/>
      <c r="Y64" s="73"/>
    </row>
    <row r="65" ht="18.75" customHeight="1">
      <c r="A65" s="79" t="s">
        <v>426</v>
      </c>
      <c r="B65" s="63" t="s">
        <v>427</v>
      </c>
      <c r="C65" s="81" t="s">
        <v>428</v>
      </c>
      <c r="D65" s="75" t="s">
        <v>429</v>
      </c>
      <c r="E65" s="66">
        <v>2.0</v>
      </c>
      <c r="F65" s="66">
        <v>2.0</v>
      </c>
      <c r="G65" s="66">
        <v>4.0</v>
      </c>
      <c r="H65" s="66">
        <f t="shared" si="3"/>
        <v>4</v>
      </c>
      <c r="I65" s="66" t="s">
        <v>225</v>
      </c>
      <c r="J65" s="67" t="s">
        <v>419</v>
      </c>
      <c r="K65" s="67" t="s">
        <v>420</v>
      </c>
      <c r="L65" s="66">
        <v>5.0</v>
      </c>
      <c r="M65" s="66">
        <v>67.0</v>
      </c>
      <c r="N65" s="66">
        <v>7.0</v>
      </c>
      <c r="O65" s="68" t="s">
        <v>430</v>
      </c>
      <c r="P65" s="69" t="s">
        <v>422</v>
      </c>
      <c r="Q65" s="70" t="s">
        <v>79</v>
      </c>
      <c r="R65" s="64"/>
      <c r="S65" s="71" t="s">
        <v>55</v>
      </c>
      <c r="T65" s="67" t="s">
        <v>419</v>
      </c>
      <c r="U65" s="67" t="s">
        <v>420</v>
      </c>
      <c r="V65" s="72"/>
      <c r="W65" s="50">
        <f t="shared" si="4"/>
        <v>4</v>
      </c>
      <c r="X65" s="72"/>
      <c r="Y65" s="73"/>
    </row>
    <row r="66" ht="16.5" customHeight="1">
      <c r="A66" s="88" t="s">
        <v>431</v>
      </c>
      <c r="B66" s="52" t="s">
        <v>432</v>
      </c>
      <c r="C66" s="105" t="s">
        <v>433</v>
      </c>
      <c r="D66" s="54"/>
      <c r="E66" s="90"/>
      <c r="F66" s="57"/>
      <c r="G66" s="57"/>
      <c r="H66" s="57" t="str">
        <f t="shared" si="3"/>
        <v/>
      </c>
      <c r="I66" s="57"/>
      <c r="J66" s="57"/>
      <c r="K66" s="57"/>
      <c r="L66" s="57"/>
      <c r="M66" s="57"/>
      <c r="N66" s="57"/>
      <c r="O66" s="58" t="s">
        <v>434</v>
      </c>
      <c r="P66" s="59"/>
      <c r="Q66" s="53" t="s">
        <v>79</v>
      </c>
      <c r="R66" s="59"/>
      <c r="S66" s="71" t="s">
        <v>55</v>
      </c>
      <c r="T66" s="57"/>
      <c r="U66" s="57"/>
      <c r="V66" s="61"/>
      <c r="W66" s="50">
        <f t="shared" si="4"/>
        <v>0</v>
      </c>
      <c r="X66" s="61"/>
      <c r="Y66" s="92"/>
    </row>
    <row r="67" ht="28.5" customHeight="1">
      <c r="A67" s="79" t="s">
        <v>435</v>
      </c>
      <c r="B67" s="63" t="s">
        <v>436</v>
      </c>
      <c r="C67" s="64"/>
      <c r="D67" s="75" t="s">
        <v>111</v>
      </c>
      <c r="E67" s="66">
        <v>3.0</v>
      </c>
      <c r="F67" s="66">
        <v>4.0</v>
      </c>
      <c r="G67" s="66">
        <v>4.0</v>
      </c>
      <c r="H67" s="66">
        <f t="shared" si="3"/>
        <v>4</v>
      </c>
      <c r="I67" s="66" t="s">
        <v>225</v>
      </c>
      <c r="J67" s="67" t="s">
        <v>437</v>
      </c>
      <c r="K67" s="67" t="s">
        <v>438</v>
      </c>
      <c r="L67" s="66">
        <v>9.0</v>
      </c>
      <c r="M67" s="66">
        <v>72.0</v>
      </c>
      <c r="N67" s="66">
        <v>3.0</v>
      </c>
      <c r="O67" s="68" t="s">
        <v>439</v>
      </c>
      <c r="P67" s="69" t="s">
        <v>440</v>
      </c>
      <c r="Q67" s="70" t="s">
        <v>79</v>
      </c>
      <c r="R67" s="64"/>
      <c r="S67" s="71" t="s">
        <v>55</v>
      </c>
      <c r="T67" s="67" t="s">
        <v>437</v>
      </c>
      <c r="U67" s="67" t="s">
        <v>438</v>
      </c>
      <c r="V67" s="72"/>
      <c r="W67" s="50">
        <f t="shared" si="4"/>
        <v>4</v>
      </c>
      <c r="X67" s="72"/>
      <c r="Y67" s="73"/>
    </row>
    <row r="68" ht="17.25" customHeight="1">
      <c r="A68" s="79" t="s">
        <v>441</v>
      </c>
      <c r="B68" s="63" t="s">
        <v>442</v>
      </c>
      <c r="C68" s="64"/>
      <c r="D68" s="65"/>
      <c r="E68" s="66">
        <v>2.0</v>
      </c>
      <c r="F68" s="66">
        <v>2.0</v>
      </c>
      <c r="G68" s="66">
        <v>4.0</v>
      </c>
      <c r="H68" s="66">
        <f t="shared" si="3"/>
        <v>4</v>
      </c>
      <c r="I68" s="66" t="s">
        <v>225</v>
      </c>
      <c r="J68" s="67" t="s">
        <v>437</v>
      </c>
      <c r="K68" s="67" t="s">
        <v>438</v>
      </c>
      <c r="L68" s="66">
        <v>9.0</v>
      </c>
      <c r="M68" s="66">
        <v>72.0</v>
      </c>
      <c r="N68" s="66">
        <v>3.0</v>
      </c>
      <c r="O68" s="68" t="s">
        <v>443</v>
      </c>
      <c r="P68" s="69" t="s">
        <v>440</v>
      </c>
      <c r="Q68" s="70" t="s">
        <v>79</v>
      </c>
      <c r="R68" s="64"/>
      <c r="S68" s="71" t="s">
        <v>55</v>
      </c>
      <c r="T68" s="67" t="s">
        <v>437</v>
      </c>
      <c r="U68" s="67" t="s">
        <v>438</v>
      </c>
      <c r="V68" s="72"/>
      <c r="W68" s="50">
        <f t="shared" si="4"/>
        <v>4</v>
      </c>
      <c r="X68" s="72"/>
      <c r="Y68" s="73"/>
    </row>
    <row r="69" ht="18.0" customHeight="1">
      <c r="A69" s="79" t="s">
        <v>444</v>
      </c>
      <c r="B69" s="63" t="s">
        <v>445</v>
      </c>
      <c r="C69" s="81" t="s">
        <v>446</v>
      </c>
      <c r="D69" s="75" t="s">
        <v>447</v>
      </c>
      <c r="E69" s="66">
        <v>1.0</v>
      </c>
      <c r="F69" s="66">
        <v>2.0</v>
      </c>
      <c r="G69" s="66">
        <v>4.0</v>
      </c>
      <c r="H69" s="66">
        <f t="shared" si="3"/>
        <v>4</v>
      </c>
      <c r="I69" s="66" t="s">
        <v>225</v>
      </c>
      <c r="J69" s="67" t="s">
        <v>448</v>
      </c>
      <c r="K69" s="67" t="s">
        <v>438</v>
      </c>
      <c r="L69" s="66">
        <v>9.0</v>
      </c>
      <c r="M69" s="66">
        <v>74.0</v>
      </c>
      <c r="N69" s="66">
        <v>4.0</v>
      </c>
      <c r="O69" s="76" t="s">
        <v>434</v>
      </c>
      <c r="P69" s="69" t="s">
        <v>440</v>
      </c>
      <c r="Q69" s="70" t="s">
        <v>79</v>
      </c>
      <c r="R69" s="64"/>
      <c r="S69" s="71" t="s">
        <v>55</v>
      </c>
      <c r="T69" s="67" t="s">
        <v>448</v>
      </c>
      <c r="U69" s="67" t="s">
        <v>438</v>
      </c>
      <c r="V69" s="72"/>
      <c r="W69" s="50">
        <f t="shared" si="4"/>
        <v>4</v>
      </c>
      <c r="X69" s="72"/>
      <c r="Y69" s="73"/>
    </row>
    <row r="70" ht="18.0" customHeight="1">
      <c r="A70" s="88" t="s">
        <v>449</v>
      </c>
      <c r="B70" s="52" t="s">
        <v>450</v>
      </c>
      <c r="C70" s="105" t="s">
        <v>451</v>
      </c>
      <c r="D70" s="89"/>
      <c r="E70" s="90"/>
      <c r="F70" s="57"/>
      <c r="G70" s="57"/>
      <c r="H70" s="57" t="str">
        <f t="shared" si="3"/>
        <v/>
      </c>
      <c r="I70" s="57"/>
      <c r="J70" s="57"/>
      <c r="K70" s="57"/>
      <c r="L70" s="57"/>
      <c r="M70" s="57"/>
      <c r="N70" s="57"/>
      <c r="O70" s="58" t="s">
        <v>452</v>
      </c>
      <c r="P70" s="59"/>
      <c r="Q70" s="53" t="s">
        <v>63</v>
      </c>
      <c r="R70" s="59"/>
      <c r="S70" s="71" t="s">
        <v>55</v>
      </c>
      <c r="T70" s="57"/>
      <c r="U70" s="57"/>
      <c r="V70" s="61"/>
      <c r="W70" s="50">
        <f t="shared" si="4"/>
        <v>0</v>
      </c>
      <c r="X70" s="61"/>
      <c r="Y70" s="92"/>
    </row>
    <row r="71" ht="28.5" customHeight="1">
      <c r="A71" s="79" t="s">
        <v>453</v>
      </c>
      <c r="B71" s="63" t="s">
        <v>454</v>
      </c>
      <c r="C71" s="64"/>
      <c r="D71" s="75" t="s">
        <v>111</v>
      </c>
      <c r="E71" s="66">
        <v>3.5</v>
      </c>
      <c r="F71" s="66">
        <v>4.0</v>
      </c>
      <c r="G71" s="66">
        <v>4.0</v>
      </c>
      <c r="H71" s="66">
        <f t="shared" si="3"/>
        <v>4</v>
      </c>
      <c r="I71" s="66" t="s">
        <v>74</v>
      </c>
      <c r="J71" s="67" t="s">
        <v>455</v>
      </c>
      <c r="K71" s="67" t="s">
        <v>456</v>
      </c>
      <c r="L71" s="66">
        <v>16.0</v>
      </c>
      <c r="M71" s="66">
        <v>247.0</v>
      </c>
      <c r="N71" s="66">
        <v>4.0</v>
      </c>
      <c r="O71" s="68" t="s">
        <v>457</v>
      </c>
      <c r="P71" s="69" t="s">
        <v>458</v>
      </c>
      <c r="Q71" s="70" t="s">
        <v>63</v>
      </c>
      <c r="R71" s="70" t="s">
        <v>459</v>
      </c>
      <c r="S71" s="71" t="s">
        <v>55</v>
      </c>
      <c r="T71" s="67" t="s">
        <v>455</v>
      </c>
      <c r="U71" s="67" t="s">
        <v>456</v>
      </c>
      <c r="V71" s="72"/>
      <c r="W71" s="50">
        <f t="shared" si="4"/>
        <v>4</v>
      </c>
      <c r="X71" s="72"/>
      <c r="Y71" s="73"/>
    </row>
    <row r="72" ht="18.0" customHeight="1">
      <c r="A72" s="79" t="s">
        <v>460</v>
      </c>
      <c r="B72" s="63" t="s">
        <v>461</v>
      </c>
      <c r="C72" s="64"/>
      <c r="D72" s="75"/>
      <c r="E72" s="66">
        <v>2.0</v>
      </c>
      <c r="F72" s="66">
        <v>2.0</v>
      </c>
      <c r="G72" s="66">
        <v>2.0</v>
      </c>
      <c r="H72" s="66">
        <f t="shared" si="3"/>
        <v>2</v>
      </c>
      <c r="I72" s="66" t="s">
        <v>74</v>
      </c>
      <c r="J72" s="67" t="s">
        <v>462</v>
      </c>
      <c r="K72" s="67" t="s">
        <v>456</v>
      </c>
      <c r="L72" s="66">
        <v>16.0</v>
      </c>
      <c r="M72" s="66">
        <v>247.0</v>
      </c>
      <c r="N72" s="66">
        <v>4.0</v>
      </c>
      <c r="O72" s="68" t="s">
        <v>463</v>
      </c>
      <c r="P72" s="69" t="s">
        <v>458</v>
      </c>
      <c r="Q72" s="70" t="s">
        <v>63</v>
      </c>
      <c r="R72" s="70" t="s">
        <v>459</v>
      </c>
      <c r="S72" s="71" t="s">
        <v>55</v>
      </c>
      <c r="T72" s="67" t="s">
        <v>462</v>
      </c>
      <c r="U72" s="67" t="s">
        <v>456</v>
      </c>
      <c r="V72" s="72"/>
      <c r="W72" s="50">
        <f t="shared" si="4"/>
        <v>2</v>
      </c>
      <c r="X72" s="72"/>
      <c r="Y72" s="73"/>
    </row>
    <row r="73" ht="27.0" customHeight="1">
      <c r="A73" s="79" t="s">
        <v>464</v>
      </c>
      <c r="B73" s="63" t="s">
        <v>465</v>
      </c>
      <c r="C73" s="70" t="s">
        <v>466</v>
      </c>
      <c r="D73" s="75" t="s">
        <v>467</v>
      </c>
      <c r="E73" s="66">
        <v>6.0</v>
      </c>
      <c r="F73" s="66">
        <v>6.0</v>
      </c>
      <c r="G73" s="66">
        <v>4.0</v>
      </c>
      <c r="H73" s="66">
        <f t="shared" si="3"/>
        <v>4</v>
      </c>
      <c r="I73" s="66" t="s">
        <v>74</v>
      </c>
      <c r="J73" s="67" t="s">
        <v>468</v>
      </c>
      <c r="K73" s="67" t="s">
        <v>456</v>
      </c>
      <c r="L73" s="66">
        <v>16.0</v>
      </c>
      <c r="M73" s="66">
        <v>247.0</v>
      </c>
      <c r="N73" s="66">
        <v>4.0</v>
      </c>
      <c r="O73" s="68" t="s">
        <v>469</v>
      </c>
      <c r="P73" s="69" t="s">
        <v>458</v>
      </c>
      <c r="Q73" s="70" t="s">
        <v>63</v>
      </c>
      <c r="R73" s="70" t="s">
        <v>470</v>
      </c>
      <c r="S73" s="71" t="s">
        <v>55</v>
      </c>
      <c r="T73" s="67" t="s">
        <v>468</v>
      </c>
      <c r="U73" s="67" t="s">
        <v>456</v>
      </c>
      <c r="V73" s="72"/>
      <c r="W73" s="50">
        <f t="shared" si="4"/>
        <v>4</v>
      </c>
      <c r="X73" s="72"/>
      <c r="Y73" s="73"/>
    </row>
    <row r="74" ht="18.0" customHeight="1">
      <c r="A74" s="88" t="s">
        <v>471</v>
      </c>
      <c r="B74" s="52" t="s">
        <v>472</v>
      </c>
      <c r="C74" s="105" t="s">
        <v>473</v>
      </c>
      <c r="D74" s="89"/>
      <c r="E74" s="90"/>
      <c r="F74" s="90"/>
      <c r="G74" s="90"/>
      <c r="H74" s="90" t="str">
        <f t="shared" si="3"/>
        <v/>
      </c>
      <c r="I74" s="90"/>
      <c r="J74" s="91"/>
      <c r="K74" s="91"/>
      <c r="L74" s="90"/>
      <c r="M74" s="90"/>
      <c r="N74" s="90"/>
      <c r="O74" s="58" t="s">
        <v>474</v>
      </c>
      <c r="P74" s="53"/>
      <c r="Q74" s="53" t="s">
        <v>253</v>
      </c>
      <c r="R74" s="53"/>
      <c r="S74" s="71" t="s">
        <v>55</v>
      </c>
      <c r="T74" s="91"/>
      <c r="U74" s="91"/>
      <c r="V74" s="61"/>
      <c r="W74" s="50">
        <f t="shared" si="4"/>
        <v>0</v>
      </c>
      <c r="X74" s="61"/>
      <c r="Y74" s="92"/>
    </row>
    <row r="75" ht="18.75" customHeight="1">
      <c r="A75" s="79" t="s">
        <v>475</v>
      </c>
      <c r="B75" s="63" t="s">
        <v>476</v>
      </c>
      <c r="C75" s="70"/>
      <c r="D75" s="75"/>
      <c r="E75" s="66">
        <v>3.5</v>
      </c>
      <c r="F75" s="66">
        <v>4.0</v>
      </c>
      <c r="G75" s="66">
        <v>4.0</v>
      </c>
      <c r="H75" s="66">
        <f t="shared" si="3"/>
        <v>4</v>
      </c>
      <c r="I75" s="66" t="s">
        <v>277</v>
      </c>
      <c r="J75" s="67" t="s">
        <v>477</v>
      </c>
      <c r="K75" s="67" t="s">
        <v>477</v>
      </c>
      <c r="L75" s="66">
        <v>5.0</v>
      </c>
      <c r="M75" s="66">
        <v>40.0</v>
      </c>
      <c r="N75" s="66">
        <v>3.0</v>
      </c>
      <c r="O75" s="68" t="s">
        <v>478</v>
      </c>
      <c r="P75" s="69" t="s">
        <v>479</v>
      </c>
      <c r="Q75" s="70" t="s">
        <v>253</v>
      </c>
      <c r="R75" s="70"/>
      <c r="S75" s="71" t="s">
        <v>55</v>
      </c>
      <c r="T75" s="67" t="s">
        <v>477</v>
      </c>
      <c r="U75" s="67" t="s">
        <v>477</v>
      </c>
      <c r="V75" s="72"/>
      <c r="W75" s="50">
        <f t="shared" si="4"/>
        <v>4</v>
      </c>
      <c r="X75" s="72"/>
      <c r="Y75" s="73"/>
    </row>
    <row r="76" ht="19.5" customHeight="1">
      <c r="A76" s="79" t="s">
        <v>480</v>
      </c>
      <c r="B76" s="63" t="s">
        <v>481</v>
      </c>
      <c r="C76" s="70"/>
      <c r="D76" s="75" t="s">
        <v>482</v>
      </c>
      <c r="E76" s="66">
        <v>8.0</v>
      </c>
      <c r="F76" s="66">
        <v>4.0</v>
      </c>
      <c r="G76" s="66">
        <v>10.0</v>
      </c>
      <c r="H76" s="66">
        <f t="shared" si="3"/>
        <v>10</v>
      </c>
      <c r="I76" s="66" t="s">
        <v>277</v>
      </c>
      <c r="J76" s="67" t="s">
        <v>483</v>
      </c>
      <c r="K76" s="67" t="s">
        <v>484</v>
      </c>
      <c r="L76" s="66">
        <v>9.0</v>
      </c>
      <c r="M76" s="66">
        <v>122.0</v>
      </c>
      <c r="N76" s="66">
        <v>2.0</v>
      </c>
      <c r="O76" s="68" t="s">
        <v>485</v>
      </c>
      <c r="P76" s="69" t="s">
        <v>486</v>
      </c>
      <c r="Q76" s="70" t="s">
        <v>253</v>
      </c>
      <c r="R76" s="70"/>
      <c r="S76" s="71" t="s">
        <v>55</v>
      </c>
      <c r="T76" s="67" t="s">
        <v>483</v>
      </c>
      <c r="U76" s="67" t="s">
        <v>484</v>
      </c>
      <c r="V76" s="72"/>
      <c r="W76" s="50">
        <f t="shared" si="4"/>
        <v>10</v>
      </c>
      <c r="X76" s="72"/>
      <c r="Y76" s="73"/>
    </row>
    <row r="77" ht="18.0" customHeight="1">
      <c r="A77" s="88" t="s">
        <v>487</v>
      </c>
      <c r="B77" s="52" t="s">
        <v>488</v>
      </c>
      <c r="C77" s="105" t="s">
        <v>489</v>
      </c>
      <c r="D77" s="89"/>
      <c r="E77" s="90"/>
      <c r="F77" s="90"/>
      <c r="G77" s="90"/>
      <c r="H77" s="90" t="str">
        <f t="shared" si="3"/>
        <v/>
      </c>
      <c r="I77" s="90"/>
      <c r="J77" s="91"/>
      <c r="K77" s="91"/>
      <c r="L77" s="90"/>
      <c r="M77" s="90"/>
      <c r="N77" s="90"/>
      <c r="O77" s="58" t="s">
        <v>490</v>
      </c>
      <c r="P77" s="53"/>
      <c r="Q77" s="53" t="s">
        <v>54</v>
      </c>
      <c r="R77" s="53"/>
      <c r="S77" s="71" t="s">
        <v>55</v>
      </c>
      <c r="T77" s="91"/>
      <c r="U77" s="91"/>
      <c r="V77" s="61"/>
      <c r="W77" s="50">
        <f t="shared" si="4"/>
        <v>0</v>
      </c>
      <c r="X77" s="61"/>
      <c r="Y77" s="92"/>
    </row>
    <row r="78" ht="16.5" customHeight="1">
      <c r="A78" s="79" t="s">
        <v>491</v>
      </c>
      <c r="B78" s="63" t="s">
        <v>492</v>
      </c>
      <c r="C78" s="70"/>
      <c r="D78" s="75"/>
      <c r="E78" s="66">
        <v>1.0</v>
      </c>
      <c r="F78" s="66">
        <v>1.0</v>
      </c>
      <c r="G78" s="66">
        <v>2.0</v>
      </c>
      <c r="H78" s="66">
        <f t="shared" si="3"/>
        <v>2</v>
      </c>
      <c r="I78" s="66" t="s">
        <v>74</v>
      </c>
      <c r="J78" s="67" t="s">
        <v>493</v>
      </c>
      <c r="K78" s="67" t="s">
        <v>494</v>
      </c>
      <c r="L78" s="66">
        <v>3.0</v>
      </c>
      <c r="M78" s="66">
        <v>21.0</v>
      </c>
      <c r="N78" s="66">
        <v>0.0</v>
      </c>
      <c r="O78" s="68" t="s">
        <v>495</v>
      </c>
      <c r="P78" s="69" t="s">
        <v>496</v>
      </c>
      <c r="Q78" s="70" t="s">
        <v>79</v>
      </c>
      <c r="R78" s="70" t="s">
        <v>497</v>
      </c>
      <c r="S78" s="71" t="s">
        <v>55</v>
      </c>
      <c r="T78" s="67" t="s">
        <v>493</v>
      </c>
      <c r="U78" s="67" t="s">
        <v>494</v>
      </c>
      <c r="V78" s="72"/>
      <c r="W78" s="50">
        <f t="shared" si="4"/>
        <v>2</v>
      </c>
      <c r="X78" s="72"/>
      <c r="Y78" s="73"/>
    </row>
    <row r="79" ht="18.0" customHeight="1">
      <c r="A79" s="79" t="s">
        <v>498</v>
      </c>
      <c r="B79" s="63" t="s">
        <v>499</v>
      </c>
      <c r="C79" s="70"/>
      <c r="D79" s="75"/>
      <c r="E79" s="66">
        <v>2.5</v>
      </c>
      <c r="F79" s="66">
        <v>2.0</v>
      </c>
      <c r="G79" s="66">
        <v>2.0</v>
      </c>
      <c r="H79" s="66">
        <f t="shared" si="3"/>
        <v>2</v>
      </c>
      <c r="I79" s="66" t="s">
        <v>74</v>
      </c>
      <c r="J79" s="67" t="s">
        <v>493</v>
      </c>
      <c r="K79" s="67" t="s">
        <v>494</v>
      </c>
      <c r="L79" s="66">
        <v>3.0</v>
      </c>
      <c r="M79" s="66">
        <v>21.0</v>
      </c>
      <c r="N79" s="66">
        <v>0.0</v>
      </c>
      <c r="O79" s="68" t="s">
        <v>500</v>
      </c>
      <c r="P79" s="69" t="s">
        <v>496</v>
      </c>
      <c r="Q79" s="70" t="s">
        <v>79</v>
      </c>
      <c r="R79" s="70" t="s">
        <v>497</v>
      </c>
      <c r="S79" s="71" t="s">
        <v>55</v>
      </c>
      <c r="T79" s="67" t="s">
        <v>493</v>
      </c>
      <c r="U79" s="67" t="s">
        <v>494</v>
      </c>
      <c r="V79" s="72"/>
      <c r="W79" s="50">
        <f t="shared" si="4"/>
        <v>2</v>
      </c>
      <c r="X79" s="72"/>
      <c r="Y79" s="73"/>
    </row>
    <row r="80" ht="26.25" customHeight="1">
      <c r="A80" s="79" t="s">
        <v>501</v>
      </c>
      <c r="B80" s="63" t="s">
        <v>502</v>
      </c>
      <c r="C80" s="70" t="s">
        <v>503</v>
      </c>
      <c r="D80" s="75" t="s">
        <v>142</v>
      </c>
      <c r="E80" s="66">
        <v>5.0</v>
      </c>
      <c r="F80" s="66">
        <v>12.0</v>
      </c>
      <c r="G80" s="66">
        <v>16.0</v>
      </c>
      <c r="H80" s="66">
        <f t="shared" si="3"/>
        <v>16</v>
      </c>
      <c r="I80" s="66" t="s">
        <v>74</v>
      </c>
      <c r="J80" s="67" t="s">
        <v>504</v>
      </c>
      <c r="K80" s="67" t="s">
        <v>505</v>
      </c>
      <c r="L80" s="66">
        <v>2.5</v>
      </c>
      <c r="M80" s="66">
        <v>107.0</v>
      </c>
      <c r="N80" s="66">
        <v>26.0</v>
      </c>
      <c r="O80" s="68" t="s">
        <v>506</v>
      </c>
      <c r="P80" s="69" t="s">
        <v>507</v>
      </c>
      <c r="Q80" s="70" t="s">
        <v>79</v>
      </c>
      <c r="R80" s="70" t="s">
        <v>497</v>
      </c>
      <c r="S80" s="71" t="s">
        <v>55</v>
      </c>
      <c r="T80" s="67" t="s">
        <v>504</v>
      </c>
      <c r="U80" s="67" t="s">
        <v>505</v>
      </c>
      <c r="V80" s="72"/>
      <c r="W80" s="50">
        <f t="shared" si="4"/>
        <v>16</v>
      </c>
      <c r="X80" s="72"/>
      <c r="Y80" s="73"/>
    </row>
    <row r="81" ht="18.0" customHeight="1">
      <c r="A81" s="79" t="s">
        <v>508</v>
      </c>
      <c r="B81" s="63" t="s">
        <v>509</v>
      </c>
      <c r="C81" s="70" t="s">
        <v>510</v>
      </c>
      <c r="D81" s="75" t="s">
        <v>150</v>
      </c>
      <c r="E81" s="66">
        <v>2.5</v>
      </c>
      <c r="F81" s="66">
        <v>4.0</v>
      </c>
      <c r="G81" s="66">
        <v>4.0</v>
      </c>
      <c r="H81" s="66">
        <f t="shared" si="3"/>
        <v>4</v>
      </c>
      <c r="I81" s="66" t="s">
        <v>277</v>
      </c>
      <c r="J81" s="67" t="s">
        <v>511</v>
      </c>
      <c r="K81" s="67" t="s">
        <v>512</v>
      </c>
      <c r="L81" s="66">
        <v>4.0</v>
      </c>
      <c r="M81" s="66">
        <v>65.0</v>
      </c>
      <c r="N81" s="66">
        <v>6.0</v>
      </c>
      <c r="O81" s="68" t="s">
        <v>513</v>
      </c>
      <c r="P81" s="69" t="s">
        <v>514</v>
      </c>
      <c r="Q81" s="70" t="s">
        <v>182</v>
      </c>
      <c r="R81" s="70" t="s">
        <v>515</v>
      </c>
      <c r="S81" s="71" t="s">
        <v>55</v>
      </c>
      <c r="T81" s="67" t="s">
        <v>511</v>
      </c>
      <c r="U81" s="67" t="s">
        <v>512</v>
      </c>
      <c r="V81" s="72"/>
      <c r="W81" s="50">
        <f t="shared" si="4"/>
        <v>4</v>
      </c>
      <c r="X81" s="72"/>
      <c r="Y81" s="73"/>
    </row>
    <row r="82" ht="18.0" customHeight="1">
      <c r="A82" s="79" t="s">
        <v>516</v>
      </c>
      <c r="B82" s="63" t="s">
        <v>517</v>
      </c>
      <c r="C82" s="70"/>
      <c r="D82" s="75" t="s">
        <v>518</v>
      </c>
      <c r="E82" s="66">
        <v>4.0</v>
      </c>
      <c r="F82" s="66">
        <v>4.0</v>
      </c>
      <c r="G82" s="66">
        <v>6.0</v>
      </c>
      <c r="H82" s="66">
        <f t="shared" si="3"/>
        <v>6</v>
      </c>
      <c r="I82" s="66" t="s">
        <v>277</v>
      </c>
      <c r="J82" s="67" t="s">
        <v>519</v>
      </c>
      <c r="K82" s="67" t="s">
        <v>520</v>
      </c>
      <c r="L82" s="66">
        <v>6.0</v>
      </c>
      <c r="M82" s="66">
        <v>133.0</v>
      </c>
      <c r="N82" s="66">
        <v>8.0</v>
      </c>
      <c r="O82" s="68" t="s">
        <v>521</v>
      </c>
      <c r="P82" s="69" t="s">
        <v>522</v>
      </c>
      <c r="Q82" s="70" t="s">
        <v>182</v>
      </c>
      <c r="R82" s="70"/>
      <c r="S82" s="71" t="s">
        <v>55</v>
      </c>
      <c r="T82" s="67" t="s">
        <v>519</v>
      </c>
      <c r="U82" s="67" t="s">
        <v>520</v>
      </c>
      <c r="V82" s="72"/>
      <c r="W82" s="50">
        <f t="shared" si="4"/>
        <v>6</v>
      </c>
      <c r="X82" s="72"/>
      <c r="Y82" s="73"/>
    </row>
    <row r="83" ht="18.0" customHeight="1">
      <c r="A83" s="79" t="s">
        <v>523</v>
      </c>
      <c r="B83" s="63" t="s">
        <v>524</v>
      </c>
      <c r="C83" s="70" t="s">
        <v>525</v>
      </c>
      <c r="D83" s="75" t="s">
        <v>123</v>
      </c>
      <c r="E83" s="66">
        <v>8.0</v>
      </c>
      <c r="F83" s="66">
        <v>6.0</v>
      </c>
      <c r="G83" s="66">
        <v>8.0</v>
      </c>
      <c r="H83" s="66">
        <f t="shared" si="3"/>
        <v>8</v>
      </c>
      <c r="I83" s="66" t="s">
        <v>277</v>
      </c>
      <c r="J83" s="67" t="s">
        <v>526</v>
      </c>
      <c r="K83" s="67" t="s">
        <v>527</v>
      </c>
      <c r="L83" s="66">
        <v>16.0</v>
      </c>
      <c r="M83" s="66">
        <v>41.0</v>
      </c>
      <c r="N83" s="66">
        <v>1.0</v>
      </c>
      <c r="O83" s="68" t="s">
        <v>528</v>
      </c>
      <c r="P83" s="69" t="s">
        <v>529</v>
      </c>
      <c r="Q83" s="70" t="s">
        <v>182</v>
      </c>
      <c r="R83" s="70" t="s">
        <v>515</v>
      </c>
      <c r="S83" s="71" t="s">
        <v>55</v>
      </c>
      <c r="T83" s="67" t="s">
        <v>526</v>
      </c>
      <c r="U83" s="67" t="s">
        <v>527</v>
      </c>
      <c r="V83" s="72"/>
      <c r="W83" s="50">
        <f t="shared" si="4"/>
        <v>8</v>
      </c>
      <c r="X83" s="72"/>
      <c r="Y83" s="72"/>
    </row>
    <row r="84" ht="18.0" customHeight="1">
      <c r="A84" s="79" t="s">
        <v>530</v>
      </c>
      <c r="B84" s="63" t="s">
        <v>531</v>
      </c>
      <c r="C84" s="70"/>
      <c r="D84" s="75"/>
      <c r="E84" s="66">
        <v>1.0</v>
      </c>
      <c r="F84" s="66">
        <v>1.0</v>
      </c>
      <c r="G84" s="66">
        <v>2.0</v>
      </c>
      <c r="H84" s="66">
        <f t="shared" si="3"/>
        <v>2</v>
      </c>
      <c r="I84" s="66" t="s">
        <v>277</v>
      </c>
      <c r="J84" s="67" t="s">
        <v>532</v>
      </c>
      <c r="K84" s="67" t="s">
        <v>533</v>
      </c>
      <c r="L84" s="66">
        <v>2.0</v>
      </c>
      <c r="M84" s="66">
        <v>24.0</v>
      </c>
      <c r="N84" s="66">
        <v>1.0</v>
      </c>
      <c r="O84" s="68" t="s">
        <v>534</v>
      </c>
      <c r="P84" s="69" t="s">
        <v>535</v>
      </c>
      <c r="Q84" s="70" t="s">
        <v>182</v>
      </c>
      <c r="R84" s="70" t="s">
        <v>515</v>
      </c>
      <c r="S84" s="71" t="s">
        <v>55</v>
      </c>
      <c r="T84" s="67" t="s">
        <v>532</v>
      </c>
      <c r="U84" s="67" t="s">
        <v>533</v>
      </c>
      <c r="V84" s="72"/>
      <c r="W84" s="50">
        <f t="shared" si="4"/>
        <v>2</v>
      </c>
      <c r="X84" s="72"/>
      <c r="Y84" s="73"/>
    </row>
    <row r="85" ht="19.5" customHeight="1">
      <c r="A85" s="79" t="s">
        <v>536</v>
      </c>
      <c r="B85" s="63" t="s">
        <v>537</v>
      </c>
      <c r="C85" s="70"/>
      <c r="D85" s="75" t="s">
        <v>523</v>
      </c>
      <c r="E85" s="66">
        <v>26.0</v>
      </c>
      <c r="F85" s="66">
        <v>32.0</v>
      </c>
      <c r="G85" s="66">
        <v>36.0</v>
      </c>
      <c r="H85" s="66">
        <f t="shared" si="3"/>
        <v>36</v>
      </c>
      <c r="I85" s="66" t="s">
        <v>538</v>
      </c>
      <c r="J85" s="67" t="s">
        <v>539</v>
      </c>
      <c r="K85" s="67" t="s">
        <v>540</v>
      </c>
      <c r="L85" s="66">
        <v>16.5</v>
      </c>
      <c r="M85" s="66">
        <v>403.0</v>
      </c>
      <c r="N85" s="66">
        <v>6.0</v>
      </c>
      <c r="O85" s="68" t="s">
        <v>541</v>
      </c>
      <c r="P85" s="69" t="s">
        <v>542</v>
      </c>
      <c r="Q85" s="70" t="s">
        <v>253</v>
      </c>
      <c r="R85" s="70" t="s">
        <v>543</v>
      </c>
      <c r="S85" s="71" t="s">
        <v>55</v>
      </c>
      <c r="T85" s="67" t="s">
        <v>539</v>
      </c>
      <c r="U85" s="67" t="s">
        <v>540</v>
      </c>
      <c r="V85" s="72"/>
      <c r="W85" s="50">
        <f t="shared" si="4"/>
        <v>36</v>
      </c>
      <c r="X85" s="72"/>
      <c r="Y85" s="73"/>
    </row>
    <row r="86" ht="18.0" customHeight="1">
      <c r="A86" s="109" t="s">
        <v>544</v>
      </c>
      <c r="B86" s="109" t="s">
        <v>545</v>
      </c>
      <c r="C86" s="109"/>
      <c r="D86" s="109"/>
      <c r="E86" s="109">
        <v>1.0</v>
      </c>
      <c r="F86" s="109">
        <v>1.0</v>
      </c>
      <c r="G86" s="109">
        <v>1.0</v>
      </c>
      <c r="H86" s="109">
        <f t="shared" si="3"/>
        <v>1</v>
      </c>
      <c r="I86" s="109" t="s">
        <v>277</v>
      </c>
      <c r="J86" s="67" t="s">
        <v>546</v>
      </c>
      <c r="K86" s="67" t="s">
        <v>547</v>
      </c>
      <c r="L86" s="66">
        <v>1.66</v>
      </c>
      <c r="M86" s="66">
        <v>11.0</v>
      </c>
      <c r="N86" s="66">
        <v>1.0</v>
      </c>
      <c r="O86" s="110" t="s">
        <v>548</v>
      </c>
      <c r="P86" s="111" t="s">
        <v>549</v>
      </c>
      <c r="Q86" s="109" t="s">
        <v>182</v>
      </c>
      <c r="R86" s="70" t="s">
        <v>515</v>
      </c>
      <c r="S86" s="71" t="s">
        <v>55</v>
      </c>
      <c r="T86" s="67" t="s">
        <v>546</v>
      </c>
      <c r="U86" s="67" t="s">
        <v>547</v>
      </c>
      <c r="V86" s="109"/>
      <c r="W86" s="50">
        <f t="shared" si="4"/>
        <v>1</v>
      </c>
      <c r="X86" s="109"/>
      <c r="Y86" s="109"/>
    </row>
    <row r="87" ht="18.0" customHeight="1">
      <c r="A87" s="79" t="s">
        <v>550</v>
      </c>
      <c r="B87" s="63" t="s">
        <v>551</v>
      </c>
      <c r="C87" s="70"/>
      <c r="D87" s="75" t="s">
        <v>523</v>
      </c>
      <c r="E87" s="66">
        <v>18.0</v>
      </c>
      <c r="F87" s="66">
        <v>16.0</v>
      </c>
      <c r="G87" s="66">
        <v>24.0</v>
      </c>
      <c r="H87" s="66">
        <f t="shared" si="3"/>
        <v>24</v>
      </c>
      <c r="I87" s="66" t="s">
        <v>538</v>
      </c>
      <c r="J87" s="67" t="s">
        <v>552</v>
      </c>
      <c r="K87" s="67" t="s">
        <v>553</v>
      </c>
      <c r="L87" s="66">
        <v>5.0</v>
      </c>
      <c r="M87" s="66">
        <v>116.0</v>
      </c>
      <c r="N87" s="66">
        <v>9.0</v>
      </c>
      <c r="O87" s="68" t="s">
        <v>554</v>
      </c>
      <c r="P87" s="69" t="s">
        <v>555</v>
      </c>
      <c r="Q87" s="70" t="s">
        <v>253</v>
      </c>
      <c r="R87" s="70" t="s">
        <v>556</v>
      </c>
      <c r="S87" s="71" t="s">
        <v>55</v>
      </c>
      <c r="T87" s="67" t="s">
        <v>552</v>
      </c>
      <c r="U87" s="67" t="s">
        <v>553</v>
      </c>
      <c r="V87" s="72"/>
      <c r="W87" s="50">
        <f t="shared" si="4"/>
        <v>24</v>
      </c>
      <c r="X87" s="72"/>
      <c r="Y87" s="73"/>
    </row>
    <row r="88" ht="18.0" customHeight="1">
      <c r="A88" s="109" t="s">
        <v>557</v>
      </c>
      <c r="B88" s="109" t="s">
        <v>558</v>
      </c>
      <c r="C88" s="109"/>
      <c r="D88" s="109"/>
      <c r="E88" s="109">
        <v>1.0</v>
      </c>
      <c r="F88" s="109">
        <v>1.0</v>
      </c>
      <c r="G88" s="109">
        <v>2.0</v>
      </c>
      <c r="H88" s="109">
        <f t="shared" si="3"/>
        <v>2</v>
      </c>
      <c r="I88" s="109" t="s">
        <v>277</v>
      </c>
      <c r="J88" s="67" t="s">
        <v>559</v>
      </c>
      <c r="K88" s="67" t="s">
        <v>547</v>
      </c>
      <c r="L88" s="66">
        <v>1.66</v>
      </c>
      <c r="M88" s="66">
        <v>11.0</v>
      </c>
      <c r="N88" s="66">
        <v>1.0</v>
      </c>
      <c r="O88" s="110" t="s">
        <v>560</v>
      </c>
      <c r="P88" s="111" t="s">
        <v>549</v>
      </c>
      <c r="Q88" s="109" t="s">
        <v>182</v>
      </c>
      <c r="R88" s="70" t="s">
        <v>515</v>
      </c>
      <c r="S88" s="71" t="s">
        <v>55</v>
      </c>
      <c r="T88" s="67" t="s">
        <v>559</v>
      </c>
      <c r="U88" s="67" t="s">
        <v>547</v>
      </c>
      <c r="V88" s="109"/>
      <c r="W88" s="50">
        <f t="shared" si="4"/>
        <v>2</v>
      </c>
      <c r="X88" s="109"/>
      <c r="Y88" s="109"/>
    </row>
    <row r="89" ht="18.0" customHeight="1">
      <c r="A89" s="109" t="s">
        <v>561</v>
      </c>
      <c r="B89" s="109" t="s">
        <v>562</v>
      </c>
      <c r="C89" s="109"/>
      <c r="D89" s="109" t="s">
        <v>523</v>
      </c>
      <c r="E89" s="109">
        <v>4.0</v>
      </c>
      <c r="F89" s="109">
        <v>4.0</v>
      </c>
      <c r="G89" s="109">
        <v>4.0</v>
      </c>
      <c r="H89" s="109">
        <f t="shared" si="3"/>
        <v>4</v>
      </c>
      <c r="I89" s="109" t="s">
        <v>277</v>
      </c>
      <c r="J89" s="67" t="s">
        <v>563</v>
      </c>
      <c r="K89" s="67" t="s">
        <v>564</v>
      </c>
      <c r="L89" s="66">
        <v>4.0</v>
      </c>
      <c r="M89" s="66">
        <v>33.0</v>
      </c>
      <c r="N89" s="66">
        <v>0.0</v>
      </c>
      <c r="O89" s="110" t="s">
        <v>565</v>
      </c>
      <c r="P89" s="111" t="s">
        <v>566</v>
      </c>
      <c r="Q89" s="109" t="s">
        <v>182</v>
      </c>
      <c r="R89" s="109"/>
      <c r="S89" s="71" t="s">
        <v>55</v>
      </c>
      <c r="T89" s="67" t="s">
        <v>563</v>
      </c>
      <c r="U89" s="67" t="s">
        <v>564</v>
      </c>
      <c r="V89" s="109"/>
      <c r="W89" s="50">
        <f t="shared" si="4"/>
        <v>4</v>
      </c>
      <c r="X89" s="109"/>
      <c r="Y89" s="109"/>
    </row>
    <row r="90" ht="18.0" customHeight="1">
      <c r="A90" s="109" t="s">
        <v>567</v>
      </c>
      <c r="B90" s="109" t="s">
        <v>568</v>
      </c>
      <c r="C90" s="109"/>
      <c r="D90" s="109"/>
      <c r="E90" s="109">
        <v>1.0</v>
      </c>
      <c r="F90" s="109">
        <v>1.0</v>
      </c>
      <c r="G90" s="109">
        <v>2.0</v>
      </c>
      <c r="H90" s="109">
        <f t="shared" si="3"/>
        <v>2</v>
      </c>
      <c r="I90" s="109" t="s">
        <v>277</v>
      </c>
      <c r="J90" s="67" t="s">
        <v>563</v>
      </c>
      <c r="K90" s="67" t="s">
        <v>547</v>
      </c>
      <c r="L90" s="66">
        <v>1.66</v>
      </c>
      <c r="M90" s="66">
        <v>11.0</v>
      </c>
      <c r="N90" s="66">
        <v>1.0</v>
      </c>
      <c r="O90" s="110" t="s">
        <v>569</v>
      </c>
      <c r="P90" s="111" t="s">
        <v>549</v>
      </c>
      <c r="Q90" s="109" t="s">
        <v>182</v>
      </c>
      <c r="R90" s="109"/>
      <c r="S90" s="71" t="s">
        <v>55</v>
      </c>
      <c r="T90" s="67" t="s">
        <v>563</v>
      </c>
      <c r="U90" s="67" t="s">
        <v>547</v>
      </c>
      <c r="V90" s="109"/>
      <c r="W90" s="50">
        <f t="shared" si="4"/>
        <v>2</v>
      </c>
      <c r="X90" s="109"/>
      <c r="Y90" s="109"/>
    </row>
    <row r="91" ht="18.0" customHeight="1">
      <c r="A91" s="79" t="s">
        <v>570</v>
      </c>
      <c r="B91" s="63" t="s">
        <v>571</v>
      </c>
      <c r="C91" s="70"/>
      <c r="D91" s="75" t="s">
        <v>572</v>
      </c>
      <c r="E91" s="66">
        <v>8.0</v>
      </c>
      <c r="F91" s="66">
        <v>8.0</v>
      </c>
      <c r="G91" s="66">
        <v>10.0</v>
      </c>
      <c r="H91" s="66">
        <f t="shared" si="3"/>
        <v>10</v>
      </c>
      <c r="I91" s="106" t="s">
        <v>58</v>
      </c>
      <c r="J91" s="67" t="s">
        <v>573</v>
      </c>
      <c r="K91" s="82" t="s">
        <v>574</v>
      </c>
      <c r="L91" s="82">
        <v>14.5</v>
      </c>
      <c r="M91" s="66">
        <v>128.0</v>
      </c>
      <c r="N91" s="66">
        <v>1.0</v>
      </c>
      <c r="O91" s="68" t="s">
        <v>575</v>
      </c>
      <c r="P91" s="69" t="s">
        <v>576</v>
      </c>
      <c r="Q91" s="70" t="s">
        <v>54</v>
      </c>
      <c r="R91" s="70" t="s">
        <v>577</v>
      </c>
      <c r="S91" s="84" t="s">
        <v>55</v>
      </c>
      <c r="T91" s="67" t="s">
        <v>573</v>
      </c>
      <c r="U91" s="112">
        <v>44302.0</v>
      </c>
      <c r="V91" s="72"/>
      <c r="W91" s="72">
        <f t="shared" si="4"/>
        <v>10</v>
      </c>
      <c r="X91" s="72"/>
      <c r="Y91" s="72"/>
    </row>
    <row r="92" ht="18.0" customHeight="1">
      <c r="A92" s="88" t="s">
        <v>578</v>
      </c>
      <c r="B92" s="52" t="s">
        <v>579</v>
      </c>
      <c r="C92" s="105" t="s">
        <v>580</v>
      </c>
      <c r="D92" s="89"/>
      <c r="E92" s="90"/>
      <c r="F92" s="90"/>
      <c r="G92" s="90"/>
      <c r="H92" s="90" t="str">
        <f t="shared" si="3"/>
        <v/>
      </c>
      <c r="I92" s="90"/>
      <c r="J92" s="91"/>
      <c r="K92" s="91"/>
      <c r="L92" s="90"/>
      <c r="M92" s="90"/>
      <c r="N92" s="90"/>
      <c r="O92" s="58" t="s">
        <v>581</v>
      </c>
      <c r="P92" s="53"/>
      <c r="Q92" s="53" t="s">
        <v>79</v>
      </c>
      <c r="R92" s="53"/>
      <c r="S92" s="71" t="s">
        <v>582</v>
      </c>
      <c r="T92" s="91"/>
      <c r="U92" s="91"/>
      <c r="V92" s="61"/>
      <c r="W92" s="50">
        <f t="shared" si="4"/>
        <v>0</v>
      </c>
      <c r="X92" s="61"/>
      <c r="Y92" s="92"/>
    </row>
    <row r="93" ht="25.5" customHeight="1">
      <c r="A93" s="79" t="s">
        <v>583</v>
      </c>
      <c r="B93" s="63" t="s">
        <v>584</v>
      </c>
      <c r="C93" s="70"/>
      <c r="D93" s="75" t="s">
        <v>123</v>
      </c>
      <c r="E93" s="66">
        <v>3.0</v>
      </c>
      <c r="F93" s="66">
        <v>2.0</v>
      </c>
      <c r="G93" s="66">
        <v>8.0</v>
      </c>
      <c r="H93" s="66">
        <f t="shared" si="3"/>
        <v>8</v>
      </c>
      <c r="I93" s="66" t="s">
        <v>538</v>
      </c>
      <c r="J93" s="67" t="s">
        <v>585</v>
      </c>
      <c r="K93" s="67" t="s">
        <v>586</v>
      </c>
      <c r="L93" s="66">
        <v>5.0</v>
      </c>
      <c r="M93" s="66">
        <v>59.0</v>
      </c>
      <c r="N93" s="66">
        <v>6.0</v>
      </c>
      <c r="O93" s="68" t="s">
        <v>587</v>
      </c>
      <c r="P93" s="69" t="s">
        <v>588</v>
      </c>
      <c r="Q93" s="70" t="s">
        <v>79</v>
      </c>
      <c r="R93" s="70" t="s">
        <v>497</v>
      </c>
      <c r="S93" s="71" t="s">
        <v>582</v>
      </c>
      <c r="T93" s="67" t="s">
        <v>585</v>
      </c>
      <c r="U93" s="67" t="s">
        <v>586</v>
      </c>
      <c r="V93" s="72"/>
      <c r="W93" s="50">
        <f t="shared" si="4"/>
        <v>8</v>
      </c>
      <c r="X93" s="72"/>
      <c r="Y93" s="72"/>
    </row>
    <row r="94" ht="18.0" customHeight="1">
      <c r="A94" s="79" t="s">
        <v>589</v>
      </c>
      <c r="B94" s="63" t="s">
        <v>590</v>
      </c>
      <c r="C94" s="70"/>
      <c r="D94" s="75" t="s">
        <v>583</v>
      </c>
      <c r="E94" s="66">
        <v>3.0</v>
      </c>
      <c r="F94" s="66">
        <v>2.0</v>
      </c>
      <c r="G94" s="66">
        <v>4.0</v>
      </c>
      <c r="H94" s="66">
        <f t="shared" si="3"/>
        <v>4</v>
      </c>
      <c r="I94" s="66" t="s">
        <v>538</v>
      </c>
      <c r="J94" s="67" t="s">
        <v>585</v>
      </c>
      <c r="K94" s="67" t="s">
        <v>586</v>
      </c>
      <c r="L94" s="66">
        <v>5.0</v>
      </c>
      <c r="M94" s="66">
        <v>59.0</v>
      </c>
      <c r="N94" s="66">
        <v>6.0</v>
      </c>
      <c r="O94" s="68" t="s">
        <v>591</v>
      </c>
      <c r="P94" s="69" t="s">
        <v>588</v>
      </c>
      <c r="Q94" s="70" t="s">
        <v>79</v>
      </c>
      <c r="R94" s="70" t="s">
        <v>497</v>
      </c>
      <c r="S94" s="71" t="s">
        <v>582</v>
      </c>
      <c r="T94" s="67" t="s">
        <v>585</v>
      </c>
      <c r="U94" s="67" t="s">
        <v>586</v>
      </c>
      <c r="V94" s="72"/>
      <c r="W94" s="50">
        <f t="shared" si="4"/>
        <v>4</v>
      </c>
      <c r="X94" s="72"/>
      <c r="Y94" s="72"/>
    </row>
    <row r="95" ht="18.0" customHeight="1">
      <c r="A95" s="88" t="s">
        <v>592</v>
      </c>
      <c r="B95" s="52" t="s">
        <v>593</v>
      </c>
      <c r="C95" s="105" t="s">
        <v>594</v>
      </c>
      <c r="D95" s="89"/>
      <c r="E95" s="90"/>
      <c r="F95" s="90"/>
      <c r="G95" s="90"/>
      <c r="H95" s="90" t="str">
        <f t="shared" si="3"/>
        <v/>
      </c>
      <c r="I95" s="90"/>
      <c r="J95" s="91"/>
      <c r="K95" s="91"/>
      <c r="L95" s="90"/>
      <c r="M95" s="90"/>
      <c r="N95" s="90"/>
      <c r="O95" s="58" t="s">
        <v>595</v>
      </c>
      <c r="P95" s="53"/>
      <c r="Q95" s="53" t="s">
        <v>54</v>
      </c>
      <c r="R95" s="53"/>
      <c r="S95" s="71" t="s">
        <v>55</v>
      </c>
      <c r="T95" s="91"/>
      <c r="U95" s="91"/>
      <c r="V95" s="61"/>
      <c r="W95" s="50">
        <f t="shared" si="4"/>
        <v>0</v>
      </c>
      <c r="X95" s="61"/>
      <c r="Y95" s="92"/>
    </row>
    <row r="96" ht="18.0" customHeight="1">
      <c r="A96" s="79" t="s">
        <v>596</v>
      </c>
      <c r="B96" s="63" t="s">
        <v>597</v>
      </c>
      <c r="C96" s="81" t="s">
        <v>598</v>
      </c>
      <c r="D96" s="113" t="s">
        <v>599</v>
      </c>
      <c r="E96" s="66">
        <v>4.0</v>
      </c>
      <c r="F96" s="66">
        <v>3.0</v>
      </c>
      <c r="G96" s="66">
        <v>8.0</v>
      </c>
      <c r="H96" s="66">
        <f t="shared" si="3"/>
        <v>8</v>
      </c>
      <c r="I96" s="106" t="s">
        <v>600</v>
      </c>
      <c r="J96" s="67"/>
      <c r="K96" s="67"/>
      <c r="L96" s="66">
        <v>0.0</v>
      </c>
      <c r="M96" s="66"/>
      <c r="N96" s="66"/>
      <c r="O96" s="68" t="s">
        <v>601</v>
      </c>
      <c r="P96" s="69" t="s">
        <v>602</v>
      </c>
      <c r="Q96" s="70" t="s">
        <v>54</v>
      </c>
      <c r="R96" s="70" t="s">
        <v>603</v>
      </c>
      <c r="S96" s="84" t="s">
        <v>55</v>
      </c>
      <c r="T96" s="67"/>
      <c r="U96" s="67"/>
      <c r="V96" s="72"/>
      <c r="W96" s="72">
        <f t="shared" si="4"/>
        <v>0</v>
      </c>
      <c r="X96" s="72"/>
      <c r="Y96" s="73"/>
    </row>
    <row r="97" ht="18.0" customHeight="1">
      <c r="A97" s="79" t="s">
        <v>604</v>
      </c>
      <c r="B97" s="63" t="s">
        <v>605</v>
      </c>
      <c r="C97" s="70"/>
      <c r="D97" s="113" t="s">
        <v>599</v>
      </c>
      <c r="E97" s="66">
        <v>6.0</v>
      </c>
      <c r="F97" s="66">
        <v>3.0</v>
      </c>
      <c r="G97" s="66">
        <v>8.0</v>
      </c>
      <c r="H97" s="66">
        <f t="shared" si="3"/>
        <v>8</v>
      </c>
      <c r="I97" s="106" t="s">
        <v>600</v>
      </c>
      <c r="J97" s="67"/>
      <c r="K97" s="67"/>
      <c r="L97" s="66">
        <v>0.0</v>
      </c>
      <c r="M97" s="66"/>
      <c r="N97" s="66"/>
      <c r="O97" s="68" t="s">
        <v>606</v>
      </c>
      <c r="P97" s="69" t="s">
        <v>602</v>
      </c>
      <c r="Q97" s="70" t="s">
        <v>54</v>
      </c>
      <c r="R97" s="70" t="s">
        <v>603</v>
      </c>
      <c r="S97" s="84" t="s">
        <v>55</v>
      </c>
      <c r="T97" s="67"/>
      <c r="U97" s="67"/>
      <c r="V97" s="72"/>
      <c r="W97" s="72">
        <f t="shared" si="4"/>
        <v>0</v>
      </c>
      <c r="X97" s="72"/>
      <c r="Y97" s="73"/>
    </row>
    <row r="98" ht="18.0" customHeight="1">
      <c r="A98" s="79" t="s">
        <v>607</v>
      </c>
      <c r="B98" s="63" t="s">
        <v>608</v>
      </c>
      <c r="C98" s="70"/>
      <c r="D98" s="113" t="s">
        <v>599</v>
      </c>
      <c r="E98" s="66">
        <v>4.0</v>
      </c>
      <c r="F98" s="66">
        <v>4.0</v>
      </c>
      <c r="G98" s="66">
        <v>4.0</v>
      </c>
      <c r="H98" s="66">
        <f t="shared" si="3"/>
        <v>4</v>
      </c>
      <c r="I98" s="106" t="s">
        <v>600</v>
      </c>
      <c r="J98" s="67"/>
      <c r="K98" s="67"/>
      <c r="L98" s="66">
        <v>0.0</v>
      </c>
      <c r="M98" s="66"/>
      <c r="N98" s="66"/>
      <c r="O98" s="68" t="s">
        <v>609</v>
      </c>
      <c r="P98" s="69" t="s">
        <v>602</v>
      </c>
      <c r="Q98" s="70" t="s">
        <v>54</v>
      </c>
      <c r="R98" s="70" t="s">
        <v>603</v>
      </c>
      <c r="S98" s="84" t="s">
        <v>55</v>
      </c>
      <c r="T98" s="67"/>
      <c r="U98" s="67"/>
      <c r="V98" s="72"/>
      <c r="W98" s="72">
        <f t="shared" si="4"/>
        <v>0</v>
      </c>
      <c r="X98" s="72"/>
      <c r="Y98" s="73"/>
    </row>
    <row r="99" ht="18.0" customHeight="1">
      <c r="A99" s="79" t="s">
        <v>610</v>
      </c>
      <c r="B99" s="63" t="s">
        <v>611</v>
      </c>
      <c r="C99" s="70"/>
      <c r="D99" s="75" t="s">
        <v>111</v>
      </c>
      <c r="E99" s="66">
        <v>3.0</v>
      </c>
      <c r="F99" s="66">
        <v>2.0</v>
      </c>
      <c r="G99" s="66">
        <v>4.0</v>
      </c>
      <c r="H99" s="66">
        <f t="shared" si="3"/>
        <v>4</v>
      </c>
      <c r="I99" s="66" t="s">
        <v>538</v>
      </c>
      <c r="J99" s="67" t="s">
        <v>612</v>
      </c>
      <c r="K99" s="67" t="s">
        <v>613</v>
      </c>
      <c r="L99" s="66">
        <v>8.0</v>
      </c>
      <c r="M99" s="66">
        <v>33.0</v>
      </c>
      <c r="N99" s="66">
        <v>3.0</v>
      </c>
      <c r="O99" s="68" t="s">
        <v>614</v>
      </c>
      <c r="P99" s="69" t="s">
        <v>615</v>
      </c>
      <c r="Q99" s="70" t="s">
        <v>79</v>
      </c>
      <c r="R99" s="70" t="s">
        <v>497</v>
      </c>
      <c r="S99" s="71" t="s">
        <v>55</v>
      </c>
      <c r="T99" s="67" t="s">
        <v>612</v>
      </c>
      <c r="U99" s="67" t="s">
        <v>613</v>
      </c>
      <c r="V99" s="72"/>
      <c r="W99" s="50">
        <f t="shared" si="4"/>
        <v>4</v>
      </c>
      <c r="X99" s="72"/>
      <c r="Y99" s="72"/>
    </row>
    <row r="100" ht="18.0" customHeight="1">
      <c r="A100" s="79" t="s">
        <v>616</v>
      </c>
      <c r="B100" s="63" t="s">
        <v>617</v>
      </c>
      <c r="C100" s="70" t="s">
        <v>618</v>
      </c>
      <c r="D100" s="75"/>
      <c r="E100" s="66">
        <v>4.0</v>
      </c>
      <c r="F100" s="66">
        <v>3.0</v>
      </c>
      <c r="G100" s="66">
        <v>4.0</v>
      </c>
      <c r="H100" s="66">
        <f t="shared" si="3"/>
        <v>4</v>
      </c>
      <c r="I100" s="66" t="s">
        <v>538</v>
      </c>
      <c r="J100" s="67" t="s">
        <v>619</v>
      </c>
      <c r="K100" s="67" t="s">
        <v>620</v>
      </c>
      <c r="L100" s="66">
        <v>6.0</v>
      </c>
      <c r="M100" s="66">
        <v>123.0</v>
      </c>
      <c r="N100" s="66">
        <v>12.0</v>
      </c>
      <c r="O100" s="68" t="s">
        <v>621</v>
      </c>
      <c r="P100" s="69" t="s">
        <v>622</v>
      </c>
      <c r="Q100" s="70" t="s">
        <v>182</v>
      </c>
      <c r="R100" s="70"/>
      <c r="S100" s="71" t="s">
        <v>55</v>
      </c>
      <c r="T100" s="67" t="s">
        <v>619</v>
      </c>
      <c r="U100" s="67" t="s">
        <v>620</v>
      </c>
      <c r="V100" s="72"/>
      <c r="W100" s="50">
        <f t="shared" si="4"/>
        <v>4</v>
      </c>
      <c r="X100" s="72"/>
      <c r="Y100" s="73"/>
    </row>
    <row r="101" ht="48.0" customHeight="1">
      <c r="A101" s="79" t="s">
        <v>623</v>
      </c>
      <c r="B101" s="63" t="s">
        <v>624</v>
      </c>
      <c r="C101" s="70" t="s">
        <v>618</v>
      </c>
      <c r="D101" s="75" t="s">
        <v>625</v>
      </c>
      <c r="E101" s="66">
        <v>6.0</v>
      </c>
      <c r="F101" s="66">
        <v>6.0</v>
      </c>
      <c r="G101" s="66">
        <v>8.0</v>
      </c>
      <c r="H101" s="66">
        <f t="shared" si="3"/>
        <v>8</v>
      </c>
      <c r="I101" s="66" t="s">
        <v>538</v>
      </c>
      <c r="J101" s="67" t="s">
        <v>626</v>
      </c>
      <c r="K101" s="67" t="s">
        <v>627</v>
      </c>
      <c r="L101" s="66">
        <v>20.0</v>
      </c>
      <c r="M101" s="66">
        <v>153.0</v>
      </c>
      <c r="N101" s="66">
        <v>44.0</v>
      </c>
      <c r="O101" s="68" t="s">
        <v>628</v>
      </c>
      <c r="P101" s="69" t="s">
        <v>629</v>
      </c>
      <c r="Q101" s="70" t="s">
        <v>182</v>
      </c>
      <c r="R101" s="81" t="s">
        <v>630</v>
      </c>
      <c r="S101" s="71" t="s">
        <v>55</v>
      </c>
      <c r="T101" s="67" t="s">
        <v>626</v>
      </c>
      <c r="U101" s="67" t="s">
        <v>627</v>
      </c>
      <c r="V101" s="72"/>
      <c r="W101" s="50">
        <f t="shared" si="4"/>
        <v>8</v>
      </c>
      <c r="X101" s="72"/>
      <c r="Y101" s="73"/>
    </row>
    <row r="102" ht="26.25" customHeight="1">
      <c r="A102" s="79" t="s">
        <v>631</v>
      </c>
      <c r="B102" s="63" t="s">
        <v>632</v>
      </c>
      <c r="C102" s="70" t="s">
        <v>633</v>
      </c>
      <c r="D102" s="75" t="s">
        <v>111</v>
      </c>
      <c r="E102" s="66">
        <v>40.0</v>
      </c>
      <c r="F102" s="66">
        <v>40.0</v>
      </c>
      <c r="G102" s="66">
        <v>48.0</v>
      </c>
      <c r="H102" s="66">
        <f t="shared" si="3"/>
        <v>48</v>
      </c>
      <c r="I102" s="66" t="s">
        <v>58</v>
      </c>
      <c r="J102" s="67" t="s">
        <v>634</v>
      </c>
      <c r="K102" s="67" t="s">
        <v>635</v>
      </c>
      <c r="L102" s="67">
        <v>38.5</v>
      </c>
      <c r="M102" s="66">
        <v>396.0</v>
      </c>
      <c r="N102" s="66">
        <v>2.0</v>
      </c>
      <c r="O102" s="68" t="s">
        <v>636</v>
      </c>
      <c r="P102" s="69" t="s">
        <v>637</v>
      </c>
      <c r="Q102" s="70" t="s">
        <v>253</v>
      </c>
      <c r="R102" s="70" t="s">
        <v>638</v>
      </c>
      <c r="S102" s="71" t="s">
        <v>55</v>
      </c>
      <c r="T102" s="67" t="s">
        <v>634</v>
      </c>
      <c r="U102" s="67" t="s">
        <v>635</v>
      </c>
      <c r="V102" s="72"/>
      <c r="W102" s="50">
        <f t="shared" si="4"/>
        <v>48</v>
      </c>
      <c r="X102" s="72"/>
      <c r="Y102" s="72"/>
    </row>
    <row r="103" ht="18.0" customHeight="1">
      <c r="A103" s="79" t="s">
        <v>639</v>
      </c>
      <c r="B103" s="63" t="s">
        <v>640</v>
      </c>
      <c r="C103" s="70"/>
      <c r="D103" s="75" t="s">
        <v>111</v>
      </c>
      <c r="E103" s="66">
        <v>3.0</v>
      </c>
      <c r="F103" s="66">
        <v>3.0</v>
      </c>
      <c r="G103" s="66">
        <v>4.0</v>
      </c>
      <c r="H103" s="66">
        <f t="shared" si="3"/>
        <v>4</v>
      </c>
      <c r="I103" s="66" t="s">
        <v>538</v>
      </c>
      <c r="J103" s="67" t="s">
        <v>641</v>
      </c>
      <c r="K103" s="67" t="s">
        <v>642</v>
      </c>
      <c r="L103" s="66">
        <v>6.0</v>
      </c>
      <c r="M103" s="66">
        <v>31.0</v>
      </c>
      <c r="N103" s="66">
        <v>1.0</v>
      </c>
      <c r="O103" s="68" t="s">
        <v>643</v>
      </c>
      <c r="P103" s="69" t="s">
        <v>644</v>
      </c>
      <c r="Q103" s="70" t="s">
        <v>182</v>
      </c>
      <c r="R103" s="70"/>
      <c r="S103" s="71" t="s">
        <v>55</v>
      </c>
      <c r="T103" s="67" t="s">
        <v>641</v>
      </c>
      <c r="U103" s="67" t="s">
        <v>642</v>
      </c>
      <c r="V103" s="72"/>
      <c r="W103" s="50">
        <f t="shared" si="4"/>
        <v>4</v>
      </c>
      <c r="X103" s="72"/>
      <c r="Y103" s="72"/>
    </row>
    <row r="104" ht="18.0" customHeight="1">
      <c r="A104" s="79" t="s">
        <v>645</v>
      </c>
      <c r="B104" s="63" t="s">
        <v>646</v>
      </c>
      <c r="C104" s="70"/>
      <c r="D104" s="75" t="s">
        <v>111</v>
      </c>
      <c r="E104" s="66">
        <v>3.0</v>
      </c>
      <c r="F104" s="66">
        <v>3.0</v>
      </c>
      <c r="G104" s="66">
        <v>4.0</v>
      </c>
      <c r="H104" s="66">
        <f t="shared" si="3"/>
        <v>4</v>
      </c>
      <c r="I104" s="66" t="s">
        <v>538</v>
      </c>
      <c r="J104" s="67" t="s">
        <v>647</v>
      </c>
      <c r="K104" s="67" t="s">
        <v>648</v>
      </c>
      <c r="L104" s="66">
        <v>4.0</v>
      </c>
      <c r="M104" s="66">
        <v>25.0</v>
      </c>
      <c r="N104" s="66">
        <v>2.0</v>
      </c>
      <c r="O104" s="68" t="s">
        <v>649</v>
      </c>
      <c r="P104" s="69" t="s">
        <v>650</v>
      </c>
      <c r="Q104" s="70" t="s">
        <v>182</v>
      </c>
      <c r="R104" s="70"/>
      <c r="S104" s="71" t="s">
        <v>55</v>
      </c>
      <c r="T104" s="67" t="s">
        <v>647</v>
      </c>
      <c r="U104" s="67" t="s">
        <v>648</v>
      </c>
      <c r="V104" s="72"/>
      <c r="W104" s="50">
        <f t="shared" si="4"/>
        <v>4</v>
      </c>
      <c r="X104" s="72"/>
      <c r="Y104" s="72"/>
    </row>
    <row r="105" ht="18.0" customHeight="1">
      <c r="A105" s="79" t="s">
        <v>651</v>
      </c>
      <c r="B105" s="63" t="s">
        <v>652</v>
      </c>
      <c r="C105" s="70"/>
      <c r="D105" s="75" t="s">
        <v>653</v>
      </c>
      <c r="E105" s="66">
        <v>3.0</v>
      </c>
      <c r="F105" s="66">
        <v>2.0</v>
      </c>
      <c r="G105" s="66">
        <v>4.0</v>
      </c>
      <c r="H105" s="66">
        <f t="shared" si="3"/>
        <v>4</v>
      </c>
      <c r="I105" s="66" t="s">
        <v>538</v>
      </c>
      <c r="J105" s="67" t="s">
        <v>654</v>
      </c>
      <c r="K105" s="67" t="s">
        <v>655</v>
      </c>
      <c r="L105" s="66">
        <v>4.0</v>
      </c>
      <c r="M105" s="66">
        <v>95.0</v>
      </c>
      <c r="N105" s="66">
        <v>9.0</v>
      </c>
      <c r="O105" s="68" t="s">
        <v>656</v>
      </c>
      <c r="P105" s="69" t="s">
        <v>657</v>
      </c>
      <c r="Q105" s="70" t="s">
        <v>182</v>
      </c>
      <c r="R105" s="70"/>
      <c r="S105" s="71" t="s">
        <v>55</v>
      </c>
      <c r="T105" s="67" t="s">
        <v>654</v>
      </c>
      <c r="U105" s="67" t="s">
        <v>655</v>
      </c>
      <c r="V105" s="72"/>
      <c r="W105" s="50">
        <f t="shared" si="4"/>
        <v>4</v>
      </c>
      <c r="X105" s="72"/>
      <c r="Y105" s="72"/>
    </row>
    <row r="106" ht="18.0" customHeight="1">
      <c r="A106" s="79" t="s">
        <v>658</v>
      </c>
      <c r="B106" s="63" t="s">
        <v>659</v>
      </c>
      <c r="C106" s="81" t="s">
        <v>660</v>
      </c>
      <c r="D106" s="75" t="s">
        <v>631</v>
      </c>
      <c r="E106" s="66">
        <v>12.0</v>
      </c>
      <c r="F106" s="66">
        <v>8.0</v>
      </c>
      <c r="G106" s="66">
        <v>16.0</v>
      </c>
      <c r="H106" s="66">
        <f t="shared" si="3"/>
        <v>16</v>
      </c>
      <c r="I106" s="66" t="s">
        <v>58</v>
      </c>
      <c r="J106" s="86" t="s">
        <v>661</v>
      </c>
      <c r="K106" s="86" t="s">
        <v>662</v>
      </c>
      <c r="L106" s="66">
        <v>21.0</v>
      </c>
      <c r="M106" s="66">
        <v>235.0</v>
      </c>
      <c r="N106" s="66">
        <v>95.0</v>
      </c>
      <c r="O106" s="68" t="s">
        <v>663</v>
      </c>
      <c r="P106" s="69" t="s">
        <v>664</v>
      </c>
      <c r="Q106" s="70" t="s">
        <v>253</v>
      </c>
      <c r="R106" s="70" t="s">
        <v>556</v>
      </c>
      <c r="S106" s="71" t="s">
        <v>55</v>
      </c>
      <c r="T106" s="67" t="s">
        <v>665</v>
      </c>
      <c r="U106" s="112">
        <v>44299.0</v>
      </c>
      <c r="V106" s="72"/>
      <c r="W106" s="72">
        <f t="shared" si="4"/>
        <v>16</v>
      </c>
      <c r="X106" s="72"/>
      <c r="Y106" s="72"/>
    </row>
    <row r="107" ht="18.0" customHeight="1">
      <c r="A107" s="79" t="s">
        <v>666</v>
      </c>
      <c r="B107" s="63" t="s">
        <v>667</v>
      </c>
      <c r="C107" s="81" t="s">
        <v>668</v>
      </c>
      <c r="D107" s="75"/>
      <c r="E107" s="66">
        <v>3.5</v>
      </c>
      <c r="F107" s="66">
        <v>3.0</v>
      </c>
      <c r="G107" s="66">
        <v>4.0</v>
      </c>
      <c r="H107" s="66">
        <f t="shared" si="3"/>
        <v>4</v>
      </c>
      <c r="I107" s="66" t="s">
        <v>58</v>
      </c>
      <c r="J107" s="67" t="s">
        <v>669</v>
      </c>
      <c r="K107" s="67" t="s">
        <v>670</v>
      </c>
      <c r="L107" s="66">
        <v>2.0</v>
      </c>
      <c r="M107" s="66">
        <v>20.0</v>
      </c>
      <c r="N107" s="66">
        <v>1.0</v>
      </c>
      <c r="O107" s="68" t="s">
        <v>671</v>
      </c>
      <c r="P107" s="69" t="s">
        <v>672</v>
      </c>
      <c r="Q107" s="70" t="s">
        <v>182</v>
      </c>
      <c r="R107" s="70"/>
      <c r="S107" s="71" t="s">
        <v>55</v>
      </c>
      <c r="T107" s="67" t="s">
        <v>669</v>
      </c>
      <c r="U107" s="67" t="s">
        <v>670</v>
      </c>
      <c r="V107" s="72"/>
      <c r="W107" s="50">
        <f t="shared" si="4"/>
        <v>4</v>
      </c>
      <c r="X107" s="72"/>
      <c r="Y107" s="72"/>
    </row>
    <row r="108" ht="18.0" customHeight="1">
      <c r="A108" s="79" t="s">
        <v>673</v>
      </c>
      <c r="B108" s="63" t="s">
        <v>674</v>
      </c>
      <c r="C108" s="81" t="s">
        <v>675</v>
      </c>
      <c r="D108" s="75" t="s">
        <v>666</v>
      </c>
      <c r="E108" s="66">
        <v>1.5</v>
      </c>
      <c r="F108" s="66">
        <v>3.0</v>
      </c>
      <c r="G108" s="66">
        <v>4.0</v>
      </c>
      <c r="H108" s="66">
        <f t="shared" si="3"/>
        <v>4</v>
      </c>
      <c r="I108" s="66" t="s">
        <v>58</v>
      </c>
      <c r="J108" s="67" t="s">
        <v>669</v>
      </c>
      <c r="K108" s="67" t="s">
        <v>670</v>
      </c>
      <c r="L108" s="66">
        <v>2.0</v>
      </c>
      <c r="M108" s="66">
        <v>20.0</v>
      </c>
      <c r="N108" s="66">
        <v>1.0</v>
      </c>
      <c r="O108" s="68" t="s">
        <v>676</v>
      </c>
      <c r="P108" s="69" t="s">
        <v>672</v>
      </c>
      <c r="Q108" s="70" t="s">
        <v>253</v>
      </c>
      <c r="R108" s="70" t="s">
        <v>556</v>
      </c>
      <c r="S108" s="71" t="s">
        <v>55</v>
      </c>
      <c r="T108" s="67" t="s">
        <v>669</v>
      </c>
      <c r="U108" s="67" t="s">
        <v>670</v>
      </c>
      <c r="V108" s="72"/>
      <c r="W108" s="50">
        <f t="shared" si="4"/>
        <v>4</v>
      </c>
      <c r="X108" s="72"/>
      <c r="Y108" s="72"/>
    </row>
    <row r="109" ht="25.5" customHeight="1">
      <c r="A109" s="79" t="s">
        <v>677</v>
      </c>
      <c r="B109" s="63" t="s">
        <v>678</v>
      </c>
      <c r="C109" s="81" t="s">
        <v>679</v>
      </c>
      <c r="D109" s="75" t="s">
        <v>156</v>
      </c>
      <c r="E109" s="66">
        <v>6.0</v>
      </c>
      <c r="F109" s="66">
        <v>8.0</v>
      </c>
      <c r="G109" s="66">
        <v>16.0</v>
      </c>
      <c r="H109" s="66">
        <f t="shared" si="3"/>
        <v>16</v>
      </c>
      <c r="I109" s="66" t="s">
        <v>58</v>
      </c>
      <c r="J109" s="67" t="s">
        <v>680</v>
      </c>
      <c r="K109" s="67" t="s">
        <v>179</v>
      </c>
      <c r="L109" s="66">
        <v>6.0</v>
      </c>
      <c r="M109" s="66">
        <v>40.0</v>
      </c>
      <c r="N109" s="66">
        <v>0.0</v>
      </c>
      <c r="O109" s="68" t="s">
        <v>681</v>
      </c>
      <c r="P109" s="69" t="s">
        <v>682</v>
      </c>
      <c r="Q109" s="70" t="s">
        <v>182</v>
      </c>
      <c r="R109" s="70"/>
      <c r="S109" s="71" t="s">
        <v>55</v>
      </c>
      <c r="T109" s="67" t="s">
        <v>680</v>
      </c>
      <c r="U109" s="67" t="s">
        <v>179</v>
      </c>
      <c r="V109" s="72"/>
      <c r="W109" s="50">
        <f t="shared" si="4"/>
        <v>16</v>
      </c>
      <c r="X109" s="72"/>
      <c r="Y109" s="72"/>
    </row>
    <row r="110" ht="27.75" customHeight="1">
      <c r="A110" s="79" t="s">
        <v>683</v>
      </c>
      <c r="B110" s="63" t="s">
        <v>684</v>
      </c>
      <c r="C110" s="70"/>
      <c r="D110" s="75" t="s">
        <v>184</v>
      </c>
      <c r="E110" s="66">
        <v>16.0</v>
      </c>
      <c r="F110" s="66">
        <v>16.0</v>
      </c>
      <c r="G110" s="66">
        <v>16.0</v>
      </c>
      <c r="H110" s="66">
        <f t="shared" si="3"/>
        <v>16</v>
      </c>
      <c r="I110" s="66" t="s">
        <v>225</v>
      </c>
      <c r="J110" s="67" t="s">
        <v>685</v>
      </c>
      <c r="K110" s="67" t="s">
        <v>686</v>
      </c>
      <c r="L110" s="66">
        <v>14.0</v>
      </c>
      <c r="M110" s="66">
        <v>117.0</v>
      </c>
      <c r="N110" s="66">
        <v>25.0</v>
      </c>
      <c r="O110" s="68" t="s">
        <v>687</v>
      </c>
      <c r="P110" s="69" t="s">
        <v>688</v>
      </c>
      <c r="Q110" s="70" t="s">
        <v>253</v>
      </c>
      <c r="R110" s="70"/>
      <c r="S110" s="71" t="s">
        <v>55</v>
      </c>
      <c r="T110" s="67" t="s">
        <v>685</v>
      </c>
      <c r="U110" s="67" t="s">
        <v>686</v>
      </c>
      <c r="V110" s="72"/>
      <c r="W110" s="50">
        <f t="shared" si="4"/>
        <v>16</v>
      </c>
      <c r="X110" s="72"/>
      <c r="Y110" s="72"/>
    </row>
    <row r="111" ht="27.0" customHeight="1">
      <c r="A111" s="79" t="s">
        <v>689</v>
      </c>
      <c r="B111" s="63" t="s">
        <v>690</v>
      </c>
      <c r="C111" s="81" t="s">
        <v>691</v>
      </c>
      <c r="D111" s="75" t="s">
        <v>692</v>
      </c>
      <c r="E111" s="66">
        <v>24.0</v>
      </c>
      <c r="F111" s="66">
        <v>24.0</v>
      </c>
      <c r="G111" s="66">
        <v>32.0</v>
      </c>
      <c r="H111" s="66">
        <f t="shared" si="3"/>
        <v>32</v>
      </c>
      <c r="I111" s="106" t="s">
        <v>600</v>
      </c>
      <c r="J111" s="67" t="s">
        <v>693</v>
      </c>
      <c r="K111" s="82" t="s">
        <v>694</v>
      </c>
      <c r="L111" s="66">
        <v>14.0</v>
      </c>
      <c r="M111" s="66">
        <v>229.0</v>
      </c>
      <c r="N111" s="66">
        <v>71.0</v>
      </c>
      <c r="O111" s="68" t="s">
        <v>695</v>
      </c>
      <c r="P111" s="69" t="s">
        <v>696</v>
      </c>
      <c r="Q111" s="70" t="s">
        <v>54</v>
      </c>
      <c r="R111" s="70" t="s">
        <v>697</v>
      </c>
      <c r="S111" s="84" t="s">
        <v>55</v>
      </c>
      <c r="T111" s="67"/>
      <c r="U111" s="67"/>
      <c r="V111" s="72"/>
      <c r="W111" s="72">
        <f t="shared" si="4"/>
        <v>32</v>
      </c>
      <c r="X111" s="72"/>
      <c r="Y111" s="72"/>
    </row>
    <row r="112" ht="40.5" customHeight="1">
      <c r="A112" s="79" t="s">
        <v>698</v>
      </c>
      <c r="B112" s="63" t="s">
        <v>699</v>
      </c>
      <c r="C112" s="81" t="s">
        <v>700</v>
      </c>
      <c r="D112" s="75" t="s">
        <v>701</v>
      </c>
      <c r="E112" s="66">
        <v>6.0</v>
      </c>
      <c r="F112" s="66"/>
      <c r="G112" s="66">
        <v>8.0</v>
      </c>
      <c r="H112" s="66">
        <f t="shared" si="3"/>
        <v>8</v>
      </c>
      <c r="I112" s="106" t="s">
        <v>277</v>
      </c>
      <c r="J112" s="82" t="s">
        <v>702</v>
      </c>
      <c r="K112" s="82" t="s">
        <v>702</v>
      </c>
      <c r="L112" s="82">
        <v>4.0</v>
      </c>
      <c r="M112" s="66">
        <v>49.0</v>
      </c>
      <c r="N112" s="66">
        <v>5.0</v>
      </c>
      <c r="O112" s="68" t="s">
        <v>703</v>
      </c>
      <c r="P112" s="69" t="s">
        <v>704</v>
      </c>
      <c r="Q112" s="70" t="s">
        <v>54</v>
      </c>
      <c r="R112" s="70"/>
      <c r="S112" s="84" t="s">
        <v>55</v>
      </c>
      <c r="T112" s="67"/>
      <c r="U112" s="67"/>
      <c r="V112" s="72"/>
      <c r="W112" s="72">
        <f t="shared" si="4"/>
        <v>8</v>
      </c>
      <c r="X112" s="72"/>
      <c r="Y112" s="73"/>
    </row>
    <row r="113" ht="41.25" customHeight="1">
      <c r="A113" s="79" t="s">
        <v>705</v>
      </c>
      <c r="B113" s="63" t="s">
        <v>706</v>
      </c>
      <c r="C113" s="85" t="s">
        <v>707</v>
      </c>
      <c r="D113" s="75"/>
      <c r="E113" s="66">
        <v>1.5</v>
      </c>
      <c r="F113" s="66"/>
      <c r="G113" s="66"/>
      <c r="H113" s="66">
        <v>1.5</v>
      </c>
      <c r="I113" s="66" t="s">
        <v>58</v>
      </c>
      <c r="J113" s="67" t="s">
        <v>708</v>
      </c>
      <c r="K113" s="67" t="s">
        <v>709</v>
      </c>
      <c r="L113" s="67">
        <v>0.5</v>
      </c>
      <c r="M113" s="66">
        <v>14.0</v>
      </c>
      <c r="N113" s="66">
        <v>0.0</v>
      </c>
      <c r="O113" s="76" t="s">
        <v>710</v>
      </c>
      <c r="P113" s="69" t="s">
        <v>711</v>
      </c>
      <c r="Q113" s="70" t="s">
        <v>253</v>
      </c>
      <c r="R113" s="70" t="s">
        <v>712</v>
      </c>
      <c r="S113" s="84" t="s">
        <v>55</v>
      </c>
      <c r="T113" s="67"/>
      <c r="U113" s="67"/>
      <c r="V113" s="72"/>
      <c r="W113" s="72">
        <f t="shared" si="4"/>
        <v>1.5</v>
      </c>
      <c r="X113" s="72"/>
      <c r="Y113" s="73"/>
    </row>
    <row r="114" ht="18.0" customHeight="1">
      <c r="A114" s="88" t="s">
        <v>713</v>
      </c>
      <c r="B114" s="52" t="s">
        <v>714</v>
      </c>
      <c r="C114" s="105" t="s">
        <v>715</v>
      </c>
      <c r="D114" s="89"/>
      <c r="E114" s="90"/>
      <c r="F114" s="90"/>
      <c r="G114" s="90"/>
      <c r="H114" s="90" t="str">
        <f t="shared" ref="H114:H115" si="5">G114</f>
        <v/>
      </c>
      <c r="I114" s="90"/>
      <c r="J114" s="91"/>
      <c r="K114" s="91"/>
      <c r="L114" s="90"/>
      <c r="M114" s="90"/>
      <c r="N114" s="90"/>
      <c r="O114" s="58" t="s">
        <v>716</v>
      </c>
      <c r="P114" s="53"/>
      <c r="Q114" s="53" t="s">
        <v>54</v>
      </c>
      <c r="R114" s="53"/>
      <c r="S114" s="71" t="s">
        <v>717</v>
      </c>
      <c r="T114" s="91"/>
      <c r="U114" s="91"/>
      <c r="V114" s="61"/>
      <c r="W114" s="50">
        <f t="shared" si="4"/>
        <v>0</v>
      </c>
      <c r="X114" s="61"/>
      <c r="Y114" s="92"/>
    </row>
    <row r="115" ht="18.0" customHeight="1">
      <c r="A115" s="79" t="s">
        <v>718</v>
      </c>
      <c r="B115" s="63" t="s">
        <v>719</v>
      </c>
      <c r="C115" s="81" t="s">
        <v>720</v>
      </c>
      <c r="D115" s="75"/>
      <c r="E115" s="66">
        <v>4.0</v>
      </c>
      <c r="F115" s="66">
        <v>4.0</v>
      </c>
      <c r="G115" s="66">
        <v>8.0</v>
      </c>
      <c r="H115" s="66">
        <f t="shared" si="5"/>
        <v>8</v>
      </c>
      <c r="I115" s="66" t="s">
        <v>74</v>
      </c>
      <c r="J115" s="67" t="s">
        <v>721</v>
      </c>
      <c r="K115" s="67" t="s">
        <v>721</v>
      </c>
      <c r="L115" s="66">
        <v>6.0</v>
      </c>
      <c r="M115" s="66">
        <v>158.0</v>
      </c>
      <c r="N115" s="66">
        <v>3.0</v>
      </c>
      <c r="O115" s="68" t="s">
        <v>722</v>
      </c>
      <c r="P115" s="69" t="s">
        <v>723</v>
      </c>
      <c r="Q115" s="70" t="s">
        <v>253</v>
      </c>
      <c r="R115" s="70" t="s">
        <v>724</v>
      </c>
      <c r="S115" s="71" t="s">
        <v>717</v>
      </c>
      <c r="T115" s="67" t="s">
        <v>721</v>
      </c>
      <c r="U115" s="67" t="s">
        <v>721</v>
      </c>
      <c r="V115" s="72"/>
      <c r="W115" s="50">
        <f t="shared" si="4"/>
        <v>8</v>
      </c>
      <c r="X115" s="72"/>
      <c r="Y115" s="72"/>
    </row>
    <row r="116" ht="26.25" customHeight="1">
      <c r="A116" s="114" t="s">
        <v>725</v>
      </c>
      <c r="B116" s="115" t="s">
        <v>726</v>
      </c>
      <c r="C116" s="116" t="s">
        <v>727</v>
      </c>
      <c r="D116" s="117" t="s">
        <v>728</v>
      </c>
      <c r="E116" s="118">
        <v>4.0</v>
      </c>
      <c r="F116" s="118">
        <v>4.0</v>
      </c>
      <c r="G116" s="118">
        <v>8.0</v>
      </c>
      <c r="H116" s="118"/>
      <c r="I116" s="119"/>
      <c r="J116" s="120"/>
      <c r="K116" s="120"/>
      <c r="L116" s="118">
        <v>0.0</v>
      </c>
      <c r="M116" s="118"/>
      <c r="N116" s="118"/>
      <c r="O116" s="121" t="s">
        <v>729</v>
      </c>
      <c r="P116" s="122"/>
      <c r="Q116" s="122" t="s">
        <v>54</v>
      </c>
      <c r="R116" s="70" t="s">
        <v>730</v>
      </c>
      <c r="S116" s="71" t="s">
        <v>717</v>
      </c>
      <c r="T116" s="120"/>
      <c r="U116" s="120"/>
      <c r="V116" s="123"/>
      <c r="W116" s="50">
        <f t="shared" si="4"/>
        <v>0</v>
      </c>
      <c r="X116" s="123"/>
      <c r="Y116" s="123"/>
    </row>
    <row r="117" ht="18.0" customHeight="1">
      <c r="A117" s="79" t="s">
        <v>731</v>
      </c>
      <c r="B117" s="63" t="s">
        <v>732</v>
      </c>
      <c r="C117" s="70" t="s">
        <v>733</v>
      </c>
      <c r="D117" s="75" t="s">
        <v>734</v>
      </c>
      <c r="E117" s="66">
        <v>2.0</v>
      </c>
      <c r="F117" s="66">
        <v>2.0</v>
      </c>
      <c r="G117" s="66">
        <v>4.0</v>
      </c>
      <c r="H117" s="66">
        <f t="shared" ref="H117:H135" si="6">G117</f>
        <v>4</v>
      </c>
      <c r="I117" s="106" t="s">
        <v>74</v>
      </c>
      <c r="J117" s="67" t="s">
        <v>735</v>
      </c>
      <c r="K117" s="82" t="s">
        <v>736</v>
      </c>
      <c r="L117" s="66">
        <v>3.0</v>
      </c>
      <c r="M117" s="66">
        <f t="shared" ref="M117:M118" si="7">2036/3</f>
        <v>678.6666667</v>
      </c>
      <c r="N117" s="66">
        <f t="shared" ref="N117:N118" si="8">44/2</f>
        <v>22</v>
      </c>
      <c r="O117" s="68" t="s">
        <v>737</v>
      </c>
      <c r="P117" s="69" t="s">
        <v>738</v>
      </c>
      <c r="Q117" s="70" t="s">
        <v>54</v>
      </c>
      <c r="R117" s="69" t="s">
        <v>738</v>
      </c>
      <c r="S117" s="84" t="s">
        <v>717</v>
      </c>
      <c r="T117" s="67" t="s">
        <v>735</v>
      </c>
      <c r="U117" s="112">
        <v>44534.0</v>
      </c>
      <c r="V117" s="72"/>
      <c r="W117" s="72">
        <f t="shared" si="4"/>
        <v>4</v>
      </c>
      <c r="X117" s="72"/>
      <c r="Y117" s="72"/>
    </row>
    <row r="118" ht="29.25" customHeight="1">
      <c r="A118" s="79" t="s">
        <v>739</v>
      </c>
      <c r="B118" s="63" t="s">
        <v>740</v>
      </c>
      <c r="C118" s="81" t="s">
        <v>741</v>
      </c>
      <c r="D118" s="75" t="s">
        <v>742</v>
      </c>
      <c r="E118" s="66">
        <v>22.0</v>
      </c>
      <c r="F118" s="66">
        <v>24.0</v>
      </c>
      <c r="G118" s="66">
        <v>32.0</v>
      </c>
      <c r="H118" s="66">
        <f t="shared" si="6"/>
        <v>32</v>
      </c>
      <c r="I118" s="106" t="s">
        <v>74</v>
      </c>
      <c r="J118" s="82" t="s">
        <v>743</v>
      </c>
      <c r="K118" s="82" t="s">
        <v>736</v>
      </c>
      <c r="L118" s="66">
        <v>44.0</v>
      </c>
      <c r="M118" s="66">
        <f t="shared" si="7"/>
        <v>678.6666667</v>
      </c>
      <c r="N118" s="66">
        <f t="shared" si="8"/>
        <v>22</v>
      </c>
      <c r="O118" s="68" t="s">
        <v>744</v>
      </c>
      <c r="P118" s="69" t="s">
        <v>738</v>
      </c>
      <c r="Q118" s="70" t="s">
        <v>54</v>
      </c>
      <c r="R118" s="69" t="s">
        <v>738</v>
      </c>
      <c r="S118" s="84" t="s">
        <v>717</v>
      </c>
      <c r="T118" s="67"/>
      <c r="U118" s="67"/>
      <c r="V118" s="72"/>
      <c r="W118" s="72">
        <f t="shared" si="4"/>
        <v>32</v>
      </c>
      <c r="X118" s="72"/>
      <c r="Y118" s="72"/>
    </row>
    <row r="119" ht="16.5" customHeight="1">
      <c r="A119" s="88" t="s">
        <v>745</v>
      </c>
      <c r="B119" s="52" t="s">
        <v>746</v>
      </c>
      <c r="C119" s="105" t="s">
        <v>747</v>
      </c>
      <c r="D119" s="89"/>
      <c r="E119" s="90"/>
      <c r="F119" s="90"/>
      <c r="G119" s="90"/>
      <c r="H119" s="90" t="str">
        <f t="shared" si="6"/>
        <v/>
      </c>
      <c r="I119" s="90"/>
      <c r="J119" s="91"/>
      <c r="K119" s="91"/>
      <c r="L119" s="90"/>
      <c r="M119" s="90"/>
      <c r="N119" s="90"/>
      <c r="O119" s="58" t="s">
        <v>748</v>
      </c>
      <c r="P119" s="53"/>
      <c r="Q119" s="53" t="s">
        <v>182</v>
      </c>
      <c r="R119" s="53"/>
      <c r="S119" s="71" t="s">
        <v>717</v>
      </c>
      <c r="T119" s="91"/>
      <c r="U119" s="91"/>
      <c r="V119" s="61"/>
      <c r="W119" s="50">
        <f t="shared" si="4"/>
        <v>0</v>
      </c>
      <c r="X119" s="61"/>
      <c r="Y119" s="61"/>
    </row>
    <row r="120" ht="18.0" customHeight="1">
      <c r="A120" s="79" t="s">
        <v>749</v>
      </c>
      <c r="B120" s="63" t="s">
        <v>750</v>
      </c>
      <c r="C120" s="70"/>
      <c r="D120" s="75"/>
      <c r="E120" s="66">
        <v>3.5</v>
      </c>
      <c r="F120" s="66">
        <v>4.0</v>
      </c>
      <c r="G120" s="66">
        <v>4.0</v>
      </c>
      <c r="H120" s="66">
        <f t="shared" si="6"/>
        <v>4</v>
      </c>
      <c r="I120" s="66" t="s">
        <v>225</v>
      </c>
      <c r="J120" s="67" t="s">
        <v>751</v>
      </c>
      <c r="K120" s="67" t="s">
        <v>752</v>
      </c>
      <c r="L120" s="66">
        <v>4.0</v>
      </c>
      <c r="M120" s="66">
        <v>128.0</v>
      </c>
      <c r="N120" s="66">
        <v>28.0</v>
      </c>
      <c r="O120" s="76" t="s">
        <v>753</v>
      </c>
      <c r="P120" s="69" t="s">
        <v>754</v>
      </c>
      <c r="Q120" s="70" t="s">
        <v>79</v>
      </c>
      <c r="R120" s="70" t="s">
        <v>497</v>
      </c>
      <c r="S120" s="71" t="s">
        <v>717</v>
      </c>
      <c r="T120" s="67" t="s">
        <v>751</v>
      </c>
      <c r="U120" s="67" t="s">
        <v>752</v>
      </c>
      <c r="V120" s="72"/>
      <c r="W120" s="50">
        <f t="shared" si="4"/>
        <v>4</v>
      </c>
      <c r="X120" s="72"/>
      <c r="Y120" s="72"/>
    </row>
    <row r="121" ht="27.75" customHeight="1">
      <c r="A121" s="79" t="s">
        <v>755</v>
      </c>
      <c r="B121" s="63" t="s">
        <v>756</v>
      </c>
      <c r="C121" s="70" t="s">
        <v>757</v>
      </c>
      <c r="D121" s="75" t="s">
        <v>758</v>
      </c>
      <c r="E121" s="66">
        <v>32.0</v>
      </c>
      <c r="F121" s="66">
        <v>24.0</v>
      </c>
      <c r="G121" s="66">
        <v>32.0</v>
      </c>
      <c r="H121" s="66">
        <f t="shared" si="6"/>
        <v>32</v>
      </c>
      <c r="I121" s="66" t="s">
        <v>225</v>
      </c>
      <c r="J121" s="67" t="s">
        <v>759</v>
      </c>
      <c r="K121" s="67" t="s">
        <v>760</v>
      </c>
      <c r="L121" s="66">
        <v>6.5</v>
      </c>
      <c r="M121" s="66">
        <v>151.0</v>
      </c>
      <c r="N121" s="66">
        <v>5.0</v>
      </c>
      <c r="O121" s="76" t="s">
        <v>761</v>
      </c>
      <c r="P121" s="69" t="s">
        <v>762</v>
      </c>
      <c r="Q121" s="70" t="s">
        <v>79</v>
      </c>
      <c r="R121" s="70" t="s">
        <v>497</v>
      </c>
      <c r="S121" s="71" t="s">
        <v>717</v>
      </c>
      <c r="T121" s="67" t="s">
        <v>759</v>
      </c>
      <c r="U121" s="67" t="s">
        <v>760</v>
      </c>
      <c r="V121" s="72"/>
      <c r="W121" s="50">
        <f t="shared" si="4"/>
        <v>32</v>
      </c>
      <c r="X121" s="72"/>
      <c r="Y121" s="72"/>
    </row>
    <row r="122" ht="27.0" customHeight="1">
      <c r="A122" s="79" t="s">
        <v>763</v>
      </c>
      <c r="B122" s="63" t="s">
        <v>764</v>
      </c>
      <c r="C122" s="81" t="s">
        <v>765</v>
      </c>
      <c r="D122" s="75" t="s">
        <v>755</v>
      </c>
      <c r="E122" s="66">
        <v>8.0</v>
      </c>
      <c r="F122" s="66">
        <v>4.0</v>
      </c>
      <c r="G122" s="66">
        <v>12.0</v>
      </c>
      <c r="H122" s="66">
        <f t="shared" si="6"/>
        <v>12</v>
      </c>
      <c r="I122" s="66" t="s">
        <v>225</v>
      </c>
      <c r="J122" s="67" t="s">
        <v>766</v>
      </c>
      <c r="K122" s="67" t="s">
        <v>767</v>
      </c>
      <c r="L122" s="66">
        <v>5.0</v>
      </c>
      <c r="M122" s="66">
        <v>95.0</v>
      </c>
      <c r="N122" s="66">
        <v>3.0</v>
      </c>
      <c r="O122" s="76" t="s">
        <v>768</v>
      </c>
      <c r="P122" s="69" t="s">
        <v>769</v>
      </c>
      <c r="Q122" s="70" t="s">
        <v>79</v>
      </c>
      <c r="R122" s="70" t="s">
        <v>497</v>
      </c>
      <c r="S122" s="71" t="s">
        <v>717</v>
      </c>
      <c r="T122" s="67" t="s">
        <v>766</v>
      </c>
      <c r="U122" s="67" t="s">
        <v>767</v>
      </c>
      <c r="V122" s="72"/>
      <c r="W122" s="50">
        <f t="shared" si="4"/>
        <v>12</v>
      </c>
      <c r="X122" s="72"/>
      <c r="Y122" s="73"/>
    </row>
    <row r="123" ht="18.0" customHeight="1">
      <c r="A123" s="79" t="s">
        <v>770</v>
      </c>
      <c r="B123" s="63" t="s">
        <v>771</v>
      </c>
      <c r="C123" s="70" t="s">
        <v>772</v>
      </c>
      <c r="D123" s="75" t="s">
        <v>763</v>
      </c>
      <c r="E123" s="66">
        <v>32.0</v>
      </c>
      <c r="F123" s="66">
        <v>20.0</v>
      </c>
      <c r="G123" s="66">
        <v>32.0</v>
      </c>
      <c r="H123" s="66">
        <f t="shared" si="6"/>
        <v>32</v>
      </c>
      <c r="I123" s="66" t="s">
        <v>225</v>
      </c>
      <c r="J123" s="67" t="s">
        <v>773</v>
      </c>
      <c r="K123" s="67" t="s">
        <v>774</v>
      </c>
      <c r="L123" s="66">
        <v>8.0</v>
      </c>
      <c r="M123" s="66">
        <v>191.0</v>
      </c>
      <c r="N123" s="66">
        <v>21.0</v>
      </c>
      <c r="O123" s="68" t="s">
        <v>775</v>
      </c>
      <c r="P123" s="124" t="s">
        <v>776</v>
      </c>
      <c r="Q123" s="70" t="s">
        <v>182</v>
      </c>
      <c r="R123" s="70"/>
      <c r="S123" s="71" t="s">
        <v>717</v>
      </c>
      <c r="T123" s="67" t="s">
        <v>773</v>
      </c>
      <c r="U123" s="67" t="s">
        <v>774</v>
      </c>
      <c r="V123" s="72"/>
      <c r="W123" s="50">
        <f t="shared" si="4"/>
        <v>32</v>
      </c>
      <c r="X123" s="72"/>
      <c r="Y123" s="73"/>
    </row>
    <row r="124" ht="18.0" customHeight="1">
      <c r="A124" s="79" t="s">
        <v>777</v>
      </c>
      <c r="B124" s="63" t="s">
        <v>778</v>
      </c>
      <c r="C124" s="70"/>
      <c r="D124" s="75" t="s">
        <v>770</v>
      </c>
      <c r="E124" s="66">
        <v>6.0</v>
      </c>
      <c r="F124" s="66">
        <v>8.0</v>
      </c>
      <c r="G124" s="66">
        <v>10.0</v>
      </c>
      <c r="H124" s="66">
        <f t="shared" si="6"/>
        <v>10</v>
      </c>
      <c r="I124" s="66" t="s">
        <v>225</v>
      </c>
      <c r="J124" s="67" t="s">
        <v>779</v>
      </c>
      <c r="K124" s="67" t="s">
        <v>780</v>
      </c>
      <c r="L124" s="66">
        <v>1.0</v>
      </c>
      <c r="M124" s="66">
        <v>34.0</v>
      </c>
      <c r="N124" s="66">
        <v>1.0</v>
      </c>
      <c r="O124" s="68" t="s">
        <v>781</v>
      </c>
      <c r="P124" s="69" t="s">
        <v>782</v>
      </c>
      <c r="Q124" s="70" t="s">
        <v>182</v>
      </c>
      <c r="R124" s="70"/>
      <c r="S124" s="71" t="s">
        <v>717</v>
      </c>
      <c r="T124" s="67" t="s">
        <v>779</v>
      </c>
      <c r="U124" s="67" t="s">
        <v>780</v>
      </c>
      <c r="V124" s="72"/>
      <c r="W124" s="50">
        <f t="shared" si="4"/>
        <v>10</v>
      </c>
      <c r="X124" s="72"/>
      <c r="Y124" s="73"/>
    </row>
    <row r="125" ht="18.0" customHeight="1">
      <c r="A125" s="79" t="s">
        <v>783</v>
      </c>
      <c r="B125" s="63" t="s">
        <v>784</v>
      </c>
      <c r="C125" s="70"/>
      <c r="D125" s="75" t="s">
        <v>770</v>
      </c>
      <c r="E125" s="66">
        <v>24.0</v>
      </c>
      <c r="F125" s="66">
        <v>24.0</v>
      </c>
      <c r="G125" s="66">
        <v>32.0</v>
      </c>
      <c r="H125" s="66">
        <f t="shared" si="6"/>
        <v>32</v>
      </c>
      <c r="I125" s="66" t="s">
        <v>225</v>
      </c>
      <c r="J125" s="67" t="s">
        <v>785</v>
      </c>
      <c r="K125" s="67" t="s">
        <v>786</v>
      </c>
      <c r="L125" s="66">
        <v>7.0</v>
      </c>
      <c r="M125" s="66">
        <v>74.0</v>
      </c>
      <c r="N125" s="66">
        <v>27.0</v>
      </c>
      <c r="O125" s="68" t="s">
        <v>787</v>
      </c>
      <c r="P125" s="81" t="s">
        <v>788</v>
      </c>
      <c r="Q125" s="70" t="s">
        <v>182</v>
      </c>
      <c r="R125" s="70" t="s">
        <v>789</v>
      </c>
      <c r="S125" s="71" t="s">
        <v>717</v>
      </c>
      <c r="T125" s="67" t="s">
        <v>785</v>
      </c>
      <c r="U125" s="67" t="s">
        <v>786</v>
      </c>
      <c r="V125" s="72"/>
      <c r="W125" s="50">
        <f t="shared" si="4"/>
        <v>32</v>
      </c>
      <c r="X125" s="72"/>
      <c r="Y125" s="73"/>
    </row>
    <row r="126" ht="18.0" customHeight="1">
      <c r="A126" s="79" t="s">
        <v>790</v>
      </c>
      <c r="B126" s="63" t="s">
        <v>791</v>
      </c>
      <c r="C126" s="70" t="s">
        <v>792</v>
      </c>
      <c r="D126" s="75" t="s">
        <v>755</v>
      </c>
      <c r="E126" s="66">
        <v>3.5</v>
      </c>
      <c r="F126" s="66">
        <v>4.0</v>
      </c>
      <c r="G126" s="66">
        <v>4.0</v>
      </c>
      <c r="H126" s="66">
        <f t="shared" si="6"/>
        <v>4</v>
      </c>
      <c r="I126" s="66" t="s">
        <v>225</v>
      </c>
      <c r="J126" s="67" t="s">
        <v>793</v>
      </c>
      <c r="K126" s="67" t="s">
        <v>794</v>
      </c>
      <c r="L126" s="66">
        <v>1.0</v>
      </c>
      <c r="M126" s="66">
        <v>39.0</v>
      </c>
      <c r="N126" s="66">
        <v>1.0</v>
      </c>
      <c r="O126" s="68" t="s">
        <v>795</v>
      </c>
      <c r="P126" s="69" t="s">
        <v>796</v>
      </c>
      <c r="Q126" s="70" t="s">
        <v>182</v>
      </c>
      <c r="R126" s="70"/>
      <c r="S126" s="71" t="s">
        <v>717</v>
      </c>
      <c r="T126" s="67" t="s">
        <v>793</v>
      </c>
      <c r="U126" s="67" t="s">
        <v>794</v>
      </c>
      <c r="V126" s="72"/>
      <c r="W126" s="50">
        <f t="shared" si="4"/>
        <v>4</v>
      </c>
      <c r="X126" s="72"/>
      <c r="Y126" s="73"/>
    </row>
    <row r="127" ht="18.0" customHeight="1">
      <c r="A127" s="79" t="s">
        <v>797</v>
      </c>
      <c r="B127" s="63" t="s">
        <v>798</v>
      </c>
      <c r="C127" s="70"/>
      <c r="D127" s="75" t="s">
        <v>783</v>
      </c>
      <c r="E127" s="66">
        <v>8.0</v>
      </c>
      <c r="F127" s="66">
        <v>4.0</v>
      </c>
      <c r="G127" s="66">
        <v>8.0</v>
      </c>
      <c r="H127" s="66">
        <f t="shared" si="6"/>
        <v>8</v>
      </c>
      <c r="I127" s="66" t="s">
        <v>225</v>
      </c>
      <c r="J127" s="67" t="s">
        <v>799</v>
      </c>
      <c r="K127" s="67" t="s">
        <v>800</v>
      </c>
      <c r="L127" s="66">
        <v>1.0</v>
      </c>
      <c r="M127" s="66">
        <v>31.0</v>
      </c>
      <c r="N127" s="66">
        <v>0.0</v>
      </c>
      <c r="O127" s="68" t="s">
        <v>801</v>
      </c>
      <c r="P127" s="69" t="s">
        <v>802</v>
      </c>
      <c r="Q127" s="70" t="s">
        <v>182</v>
      </c>
      <c r="R127" s="70" t="s">
        <v>789</v>
      </c>
      <c r="S127" s="71" t="s">
        <v>717</v>
      </c>
      <c r="T127" s="67" t="s">
        <v>799</v>
      </c>
      <c r="U127" s="67" t="s">
        <v>800</v>
      </c>
      <c r="V127" s="72"/>
      <c r="W127" s="50">
        <f t="shared" si="4"/>
        <v>8</v>
      </c>
      <c r="X127" s="72"/>
      <c r="Y127" s="73"/>
    </row>
    <row r="128" ht="18.0" customHeight="1">
      <c r="A128" s="67" t="s">
        <v>803</v>
      </c>
      <c r="B128" s="63" t="s">
        <v>804</v>
      </c>
      <c r="C128" s="70" t="s">
        <v>805</v>
      </c>
      <c r="D128" s="75" t="s">
        <v>755</v>
      </c>
      <c r="E128" s="66">
        <v>8.0</v>
      </c>
      <c r="F128" s="66">
        <v>4.0</v>
      </c>
      <c r="G128" s="66">
        <v>8.0</v>
      </c>
      <c r="H128" s="66">
        <f t="shared" si="6"/>
        <v>8</v>
      </c>
      <c r="I128" s="66" t="s">
        <v>58</v>
      </c>
      <c r="J128" s="67" t="s">
        <v>806</v>
      </c>
      <c r="K128" s="67" t="s">
        <v>807</v>
      </c>
      <c r="L128" s="66">
        <v>2.0</v>
      </c>
      <c r="M128" s="66">
        <v>48.0</v>
      </c>
      <c r="N128" s="66">
        <v>7.0</v>
      </c>
      <c r="O128" s="68" t="s">
        <v>808</v>
      </c>
      <c r="P128" s="69" t="s">
        <v>809</v>
      </c>
      <c r="Q128" s="70" t="s">
        <v>182</v>
      </c>
      <c r="R128" s="70"/>
      <c r="S128" s="71" t="s">
        <v>717</v>
      </c>
      <c r="T128" s="67" t="s">
        <v>806</v>
      </c>
      <c r="U128" s="67" t="s">
        <v>807</v>
      </c>
      <c r="V128" s="72"/>
      <c r="W128" s="50">
        <f t="shared" si="4"/>
        <v>8</v>
      </c>
      <c r="X128" s="72"/>
      <c r="Y128" s="73"/>
    </row>
    <row r="129" ht="15.75" customHeight="1">
      <c r="A129" s="88" t="s">
        <v>810</v>
      </c>
      <c r="B129" s="52" t="s">
        <v>811</v>
      </c>
      <c r="C129" s="105" t="s">
        <v>812</v>
      </c>
      <c r="D129" s="89"/>
      <c r="E129" s="90"/>
      <c r="F129" s="90"/>
      <c r="G129" s="90"/>
      <c r="H129" s="90" t="str">
        <f t="shared" si="6"/>
        <v/>
      </c>
      <c r="I129" s="90"/>
      <c r="J129" s="91"/>
      <c r="K129" s="91"/>
      <c r="L129" s="90"/>
      <c r="M129" s="90"/>
      <c r="N129" s="90"/>
      <c r="O129" s="58" t="s">
        <v>813</v>
      </c>
      <c r="P129" s="53"/>
      <c r="Q129" s="53" t="s">
        <v>54</v>
      </c>
      <c r="R129" s="53"/>
      <c r="S129" s="71" t="s">
        <v>717</v>
      </c>
      <c r="T129" s="91"/>
      <c r="U129" s="91"/>
      <c r="V129" s="61"/>
      <c r="W129" s="50">
        <f t="shared" si="4"/>
        <v>0</v>
      </c>
      <c r="X129" s="61"/>
      <c r="Y129" s="61"/>
    </row>
    <row r="130" ht="18.0" customHeight="1">
      <c r="A130" s="79" t="s">
        <v>814</v>
      </c>
      <c r="B130" s="125" t="s">
        <v>815</v>
      </c>
      <c r="C130" s="70"/>
      <c r="D130" s="75" t="s">
        <v>755</v>
      </c>
      <c r="E130" s="66">
        <v>3.0</v>
      </c>
      <c r="F130" s="66">
        <v>4.0</v>
      </c>
      <c r="G130" s="66">
        <v>4.0</v>
      </c>
      <c r="H130" s="66">
        <f t="shared" si="6"/>
        <v>4</v>
      </c>
      <c r="I130" s="66" t="s">
        <v>58</v>
      </c>
      <c r="J130" s="67" t="s">
        <v>816</v>
      </c>
      <c r="K130" s="67" t="s">
        <v>817</v>
      </c>
      <c r="L130" s="66">
        <v>5.0</v>
      </c>
      <c r="M130" s="66">
        <v>67.0</v>
      </c>
      <c r="N130" s="66">
        <v>2.0</v>
      </c>
      <c r="O130" s="68" t="s">
        <v>818</v>
      </c>
      <c r="P130" s="69" t="s">
        <v>819</v>
      </c>
      <c r="Q130" s="70" t="s">
        <v>182</v>
      </c>
      <c r="R130" s="70" t="s">
        <v>183</v>
      </c>
      <c r="S130" s="71" t="s">
        <v>717</v>
      </c>
      <c r="T130" s="67" t="s">
        <v>816</v>
      </c>
      <c r="U130" s="67" t="s">
        <v>817</v>
      </c>
      <c r="V130" s="72"/>
      <c r="W130" s="50">
        <f t="shared" si="4"/>
        <v>4</v>
      </c>
      <c r="X130" s="72"/>
      <c r="Y130" s="72"/>
    </row>
    <row r="131" ht="30.0" customHeight="1">
      <c r="A131" s="79" t="s">
        <v>820</v>
      </c>
      <c r="B131" s="63" t="s">
        <v>821</v>
      </c>
      <c r="C131" s="81" t="s">
        <v>822</v>
      </c>
      <c r="D131" s="75" t="s">
        <v>104</v>
      </c>
      <c r="E131" s="66">
        <v>20.0</v>
      </c>
      <c r="F131" s="66">
        <v>24.0</v>
      </c>
      <c r="G131" s="66">
        <v>24.0</v>
      </c>
      <c r="H131" s="66">
        <f t="shared" si="6"/>
        <v>24</v>
      </c>
      <c r="I131" s="66" t="s">
        <v>538</v>
      </c>
      <c r="J131" s="67" t="s">
        <v>823</v>
      </c>
      <c r="K131" s="67" t="s">
        <v>824</v>
      </c>
      <c r="L131" s="66">
        <v>8.0</v>
      </c>
      <c r="M131" s="66">
        <v>90.0</v>
      </c>
      <c r="N131" s="66">
        <v>12.0</v>
      </c>
      <c r="O131" s="68" t="s">
        <v>825</v>
      </c>
      <c r="P131" s="69" t="s">
        <v>826</v>
      </c>
      <c r="Q131" s="70" t="s">
        <v>182</v>
      </c>
      <c r="R131" s="70" t="s">
        <v>183</v>
      </c>
      <c r="S131" s="71" t="s">
        <v>717</v>
      </c>
      <c r="T131" s="67" t="s">
        <v>823</v>
      </c>
      <c r="U131" s="67" t="s">
        <v>824</v>
      </c>
      <c r="V131" s="72"/>
      <c r="W131" s="50">
        <f t="shared" si="4"/>
        <v>24</v>
      </c>
      <c r="X131" s="72"/>
      <c r="Y131" s="72"/>
    </row>
    <row r="132" ht="18.0" customHeight="1">
      <c r="A132" s="79" t="s">
        <v>827</v>
      </c>
      <c r="B132" s="63" t="s">
        <v>828</v>
      </c>
      <c r="C132" s="70"/>
      <c r="D132" s="75"/>
      <c r="E132" s="66">
        <v>2.0</v>
      </c>
      <c r="F132" s="66">
        <v>4.0</v>
      </c>
      <c r="G132" s="66">
        <v>4.0</v>
      </c>
      <c r="H132" s="66">
        <f t="shared" si="6"/>
        <v>4</v>
      </c>
      <c r="I132" s="66" t="s">
        <v>58</v>
      </c>
      <c r="J132" s="67" t="s">
        <v>829</v>
      </c>
      <c r="K132" s="67" t="s">
        <v>830</v>
      </c>
      <c r="L132" s="66">
        <v>2.0</v>
      </c>
      <c r="M132" s="66">
        <v>29.0</v>
      </c>
      <c r="N132" s="66">
        <v>3.0</v>
      </c>
      <c r="O132" s="68" t="s">
        <v>831</v>
      </c>
      <c r="P132" s="69" t="s">
        <v>832</v>
      </c>
      <c r="Q132" s="70" t="s">
        <v>182</v>
      </c>
      <c r="R132" s="70" t="s">
        <v>183</v>
      </c>
      <c r="S132" s="71" t="s">
        <v>717</v>
      </c>
      <c r="T132" s="67" t="s">
        <v>829</v>
      </c>
      <c r="U132" s="67" t="s">
        <v>830</v>
      </c>
      <c r="V132" s="72"/>
      <c r="W132" s="50">
        <f t="shared" si="4"/>
        <v>4</v>
      </c>
      <c r="X132" s="72"/>
      <c r="Y132" s="72"/>
    </row>
    <row r="133" ht="18.0" customHeight="1">
      <c r="A133" s="79" t="s">
        <v>833</v>
      </c>
      <c r="B133" s="63" t="s">
        <v>834</v>
      </c>
      <c r="C133" s="70"/>
      <c r="D133" s="75"/>
      <c r="E133" s="66">
        <v>3.5</v>
      </c>
      <c r="F133" s="66">
        <v>4.0</v>
      </c>
      <c r="G133" s="66">
        <v>4.0</v>
      </c>
      <c r="H133" s="66">
        <f t="shared" si="6"/>
        <v>4</v>
      </c>
      <c r="I133" s="66" t="s">
        <v>58</v>
      </c>
      <c r="J133" s="67" t="s">
        <v>835</v>
      </c>
      <c r="K133" s="67" t="s">
        <v>836</v>
      </c>
      <c r="L133" s="66">
        <v>4.0</v>
      </c>
      <c r="M133" s="66">
        <v>245.0</v>
      </c>
      <c r="N133" s="66">
        <v>6.0</v>
      </c>
      <c r="O133" s="68" t="s">
        <v>837</v>
      </c>
      <c r="P133" s="69" t="s">
        <v>838</v>
      </c>
      <c r="Q133" s="70" t="s">
        <v>182</v>
      </c>
      <c r="R133" s="70" t="s">
        <v>183</v>
      </c>
      <c r="S133" s="71" t="s">
        <v>717</v>
      </c>
      <c r="T133" s="67" t="s">
        <v>835</v>
      </c>
      <c r="U133" s="67" t="s">
        <v>836</v>
      </c>
      <c r="V133" s="72"/>
      <c r="W133" s="50">
        <f t="shared" si="4"/>
        <v>4</v>
      </c>
      <c r="X133" s="72"/>
      <c r="Y133" s="72"/>
    </row>
    <row r="134" ht="18.0" customHeight="1">
      <c r="A134" s="79" t="s">
        <v>839</v>
      </c>
      <c r="B134" s="63" t="s">
        <v>840</v>
      </c>
      <c r="C134" s="70"/>
      <c r="D134" s="75" t="s">
        <v>841</v>
      </c>
      <c r="E134" s="66">
        <v>2.0</v>
      </c>
      <c r="F134" s="66">
        <v>4.0</v>
      </c>
      <c r="G134" s="66">
        <v>4.0</v>
      </c>
      <c r="H134" s="66">
        <f t="shared" si="6"/>
        <v>4</v>
      </c>
      <c r="I134" s="66" t="s">
        <v>58</v>
      </c>
      <c r="J134" s="67" t="s">
        <v>842</v>
      </c>
      <c r="K134" s="67" t="s">
        <v>843</v>
      </c>
      <c r="L134" s="66">
        <v>2.5</v>
      </c>
      <c r="M134" s="66">
        <v>34.0</v>
      </c>
      <c r="N134" s="66">
        <v>3.0</v>
      </c>
      <c r="O134" s="68" t="s">
        <v>844</v>
      </c>
      <c r="P134" s="69" t="s">
        <v>845</v>
      </c>
      <c r="Q134" s="70" t="s">
        <v>182</v>
      </c>
      <c r="R134" s="67" t="s">
        <v>183</v>
      </c>
      <c r="S134" s="71" t="s">
        <v>717</v>
      </c>
      <c r="T134" s="67" t="s">
        <v>842</v>
      </c>
      <c r="U134" s="67" t="s">
        <v>843</v>
      </c>
      <c r="V134" s="72"/>
      <c r="W134" s="50">
        <f t="shared" si="4"/>
        <v>4</v>
      </c>
      <c r="X134" s="72"/>
      <c r="Y134" s="72"/>
    </row>
    <row r="135" ht="42.0" customHeight="1">
      <c r="A135" s="79" t="s">
        <v>846</v>
      </c>
      <c r="B135" s="63" t="s">
        <v>847</v>
      </c>
      <c r="C135" s="81" t="s">
        <v>848</v>
      </c>
      <c r="D135" s="75" t="s">
        <v>820</v>
      </c>
      <c r="E135" s="66">
        <v>24.0</v>
      </c>
      <c r="F135" s="66">
        <v>32.0</v>
      </c>
      <c r="G135" s="66">
        <v>32.0</v>
      </c>
      <c r="H135" s="66">
        <f t="shared" si="6"/>
        <v>32</v>
      </c>
      <c r="I135" s="66" t="s">
        <v>67</v>
      </c>
      <c r="J135" s="67" t="s">
        <v>849</v>
      </c>
      <c r="K135" s="67" t="s">
        <v>850</v>
      </c>
      <c r="L135" s="67">
        <v>20.83</v>
      </c>
      <c r="M135" s="66">
        <v>164.0</v>
      </c>
      <c r="N135" s="66">
        <v>10.0</v>
      </c>
      <c r="O135" s="68" t="s">
        <v>851</v>
      </c>
      <c r="P135" s="69" t="s">
        <v>852</v>
      </c>
      <c r="Q135" s="70" t="s">
        <v>253</v>
      </c>
      <c r="R135" s="67"/>
      <c r="S135" s="71" t="s">
        <v>717</v>
      </c>
      <c r="T135" s="67" t="s">
        <v>849</v>
      </c>
      <c r="U135" s="67" t="s">
        <v>850</v>
      </c>
      <c r="V135" s="72"/>
      <c r="W135" s="50">
        <f t="shared" si="4"/>
        <v>32</v>
      </c>
      <c r="X135" s="72"/>
      <c r="Y135" s="72"/>
    </row>
    <row r="136" ht="30.0" customHeight="1">
      <c r="A136" s="79" t="s">
        <v>853</v>
      </c>
      <c r="B136" s="63" t="s">
        <v>854</v>
      </c>
      <c r="C136" s="85" t="s">
        <v>855</v>
      </c>
      <c r="D136" s="75" t="s">
        <v>856</v>
      </c>
      <c r="E136" s="66">
        <v>12.0</v>
      </c>
      <c r="F136" s="66">
        <v>20.0</v>
      </c>
      <c r="G136" s="66">
        <v>26.0</v>
      </c>
      <c r="H136" s="66">
        <v>12.0</v>
      </c>
      <c r="I136" s="106" t="s">
        <v>277</v>
      </c>
      <c r="J136" s="82" t="s">
        <v>857</v>
      </c>
      <c r="K136" s="82" t="s">
        <v>858</v>
      </c>
      <c r="L136" s="82">
        <v>17.83</v>
      </c>
      <c r="M136" s="66">
        <v>80.0</v>
      </c>
      <c r="N136" s="66">
        <v>7.0</v>
      </c>
      <c r="O136" s="68" t="s">
        <v>859</v>
      </c>
      <c r="P136" s="69" t="s">
        <v>860</v>
      </c>
      <c r="Q136" s="70" t="s">
        <v>54</v>
      </c>
      <c r="R136" s="70" t="s">
        <v>861</v>
      </c>
      <c r="S136" s="84" t="s">
        <v>717</v>
      </c>
      <c r="T136" s="112">
        <v>44300.0</v>
      </c>
      <c r="U136" s="112">
        <v>44302.0</v>
      </c>
      <c r="V136" s="72"/>
      <c r="W136" s="72">
        <f t="shared" si="4"/>
        <v>12</v>
      </c>
      <c r="X136" s="72"/>
      <c r="Y136" s="73"/>
    </row>
    <row r="137" ht="30.75" customHeight="1">
      <c r="A137" s="79" t="s">
        <v>862</v>
      </c>
      <c r="B137" s="63" t="s">
        <v>863</v>
      </c>
      <c r="C137" s="81" t="s">
        <v>864</v>
      </c>
      <c r="D137" s="75"/>
      <c r="E137" s="66">
        <v>8.0</v>
      </c>
      <c r="F137" s="66">
        <v>8.0</v>
      </c>
      <c r="G137" s="66">
        <v>8.0</v>
      </c>
      <c r="H137" s="66">
        <f t="shared" ref="H137:H139" si="9">G137</f>
        <v>8</v>
      </c>
      <c r="I137" s="66" t="s">
        <v>538</v>
      </c>
      <c r="J137" s="67" t="s">
        <v>865</v>
      </c>
      <c r="K137" s="67" t="s">
        <v>866</v>
      </c>
      <c r="L137" s="66">
        <v>7.0</v>
      </c>
      <c r="M137" s="66">
        <v>134.0</v>
      </c>
      <c r="N137" s="66">
        <v>8.0</v>
      </c>
      <c r="O137" s="68" t="s">
        <v>867</v>
      </c>
      <c r="P137" s="69" t="s">
        <v>868</v>
      </c>
      <c r="Q137" s="70" t="s">
        <v>253</v>
      </c>
      <c r="R137" s="67"/>
      <c r="S137" s="71" t="s">
        <v>717</v>
      </c>
      <c r="T137" s="67" t="s">
        <v>865</v>
      </c>
      <c r="U137" s="67" t="s">
        <v>866</v>
      </c>
      <c r="V137" s="72"/>
      <c r="W137" s="50">
        <f t="shared" si="4"/>
        <v>8</v>
      </c>
      <c r="X137" s="72"/>
      <c r="Y137" s="72"/>
    </row>
    <row r="138" ht="28.5" customHeight="1">
      <c r="A138" s="79" t="s">
        <v>869</v>
      </c>
      <c r="B138" s="63" t="s">
        <v>870</v>
      </c>
      <c r="C138" s="81" t="s">
        <v>871</v>
      </c>
      <c r="D138" s="75" t="s">
        <v>872</v>
      </c>
      <c r="E138" s="66">
        <v>20.0</v>
      </c>
      <c r="F138" s="66">
        <v>24.0</v>
      </c>
      <c r="G138" s="66">
        <v>24.0</v>
      </c>
      <c r="H138" s="66">
        <f t="shared" si="9"/>
        <v>24</v>
      </c>
      <c r="I138" s="66" t="s">
        <v>67</v>
      </c>
      <c r="J138" s="67" t="s">
        <v>873</v>
      </c>
      <c r="K138" s="67" t="s">
        <v>874</v>
      </c>
      <c r="L138" s="67">
        <v>22.58</v>
      </c>
      <c r="M138" s="66">
        <v>176.0</v>
      </c>
      <c r="N138" s="66">
        <v>65.0</v>
      </c>
      <c r="O138" s="68" t="s">
        <v>875</v>
      </c>
      <c r="P138" s="69" t="s">
        <v>876</v>
      </c>
      <c r="Q138" s="70" t="s">
        <v>253</v>
      </c>
      <c r="R138" s="72"/>
      <c r="S138" s="71" t="s">
        <v>717</v>
      </c>
      <c r="T138" s="67" t="s">
        <v>873</v>
      </c>
      <c r="U138" s="67" t="s">
        <v>874</v>
      </c>
      <c r="V138" s="72"/>
      <c r="W138" s="50">
        <f t="shared" si="4"/>
        <v>24</v>
      </c>
      <c r="X138" s="72"/>
      <c r="Y138" s="73"/>
    </row>
    <row r="139" ht="28.5" customHeight="1">
      <c r="A139" s="79" t="s">
        <v>877</v>
      </c>
      <c r="B139" s="63" t="s">
        <v>878</v>
      </c>
      <c r="C139" s="81" t="s">
        <v>879</v>
      </c>
      <c r="D139" s="75" t="s">
        <v>880</v>
      </c>
      <c r="E139" s="66">
        <v>12.0</v>
      </c>
      <c r="F139" s="66">
        <v>16.0</v>
      </c>
      <c r="G139" s="66">
        <v>16.0</v>
      </c>
      <c r="H139" s="66">
        <f t="shared" si="9"/>
        <v>16</v>
      </c>
      <c r="I139" s="66" t="s">
        <v>58</v>
      </c>
      <c r="J139" s="67" t="s">
        <v>881</v>
      </c>
      <c r="K139" s="67" t="s">
        <v>882</v>
      </c>
      <c r="L139" s="66">
        <v>16.5</v>
      </c>
      <c r="M139" s="66">
        <v>235.0</v>
      </c>
      <c r="N139" s="66">
        <v>66.0</v>
      </c>
      <c r="O139" s="68" t="s">
        <v>883</v>
      </c>
      <c r="P139" s="69" t="s">
        <v>884</v>
      </c>
      <c r="Q139" s="70" t="s">
        <v>182</v>
      </c>
      <c r="R139" s="67" t="s">
        <v>183</v>
      </c>
      <c r="S139" s="71" t="s">
        <v>717</v>
      </c>
      <c r="T139" s="67" t="s">
        <v>881</v>
      </c>
      <c r="U139" s="67" t="s">
        <v>882</v>
      </c>
      <c r="V139" s="72"/>
      <c r="W139" s="50">
        <f t="shared" si="4"/>
        <v>16</v>
      </c>
      <c r="X139" s="72"/>
      <c r="Y139" s="73"/>
    </row>
    <row r="140" ht="28.5" customHeight="1">
      <c r="A140" s="79" t="s">
        <v>885</v>
      </c>
      <c r="B140" s="63" t="s">
        <v>886</v>
      </c>
      <c r="C140" s="81" t="s">
        <v>887</v>
      </c>
      <c r="D140" s="75" t="s">
        <v>877</v>
      </c>
      <c r="E140" s="66">
        <v>1.0</v>
      </c>
      <c r="F140" s="66"/>
      <c r="G140" s="66"/>
      <c r="H140" s="66">
        <v>1.0</v>
      </c>
      <c r="I140" s="66" t="s">
        <v>67</v>
      </c>
      <c r="J140" s="67" t="s">
        <v>888</v>
      </c>
      <c r="K140" s="67" t="s">
        <v>889</v>
      </c>
      <c r="L140" s="66">
        <v>3.5</v>
      </c>
      <c r="M140" s="66">
        <v>27.0</v>
      </c>
      <c r="N140" s="66">
        <v>3.0</v>
      </c>
      <c r="O140" s="76" t="s">
        <v>890</v>
      </c>
      <c r="P140" s="69" t="s">
        <v>891</v>
      </c>
      <c r="Q140" s="70" t="s">
        <v>253</v>
      </c>
      <c r="R140" s="67"/>
      <c r="S140" s="71" t="s">
        <v>717</v>
      </c>
      <c r="T140" s="67" t="s">
        <v>888</v>
      </c>
      <c r="U140" s="67" t="s">
        <v>889</v>
      </c>
      <c r="V140" s="72"/>
      <c r="W140" s="50">
        <f t="shared" si="4"/>
        <v>1</v>
      </c>
      <c r="X140" s="72"/>
      <c r="Y140" s="73"/>
    </row>
    <row r="141" ht="30.0" customHeight="1">
      <c r="A141" s="79" t="s">
        <v>892</v>
      </c>
      <c r="B141" s="63" t="s">
        <v>893</v>
      </c>
      <c r="C141" s="70" t="s">
        <v>894</v>
      </c>
      <c r="D141" s="75" t="s">
        <v>895</v>
      </c>
      <c r="E141" s="66">
        <v>8.0</v>
      </c>
      <c r="F141" s="66">
        <v>8.0</v>
      </c>
      <c r="G141" s="66">
        <v>8.0</v>
      </c>
      <c r="H141" s="66">
        <f>G141</f>
        <v>8</v>
      </c>
      <c r="I141" s="106" t="s">
        <v>277</v>
      </c>
      <c r="J141" s="82" t="s">
        <v>896</v>
      </c>
      <c r="K141" s="82" t="s">
        <v>897</v>
      </c>
      <c r="L141" s="66">
        <v>8.0</v>
      </c>
      <c r="M141" s="66">
        <v>97.0</v>
      </c>
      <c r="N141" s="66">
        <v>10.0</v>
      </c>
      <c r="O141" s="68" t="s">
        <v>898</v>
      </c>
      <c r="P141" s="69" t="s">
        <v>899</v>
      </c>
      <c r="Q141" s="70" t="s">
        <v>54</v>
      </c>
      <c r="R141" s="70" t="s">
        <v>900</v>
      </c>
      <c r="S141" s="84" t="s">
        <v>717</v>
      </c>
      <c r="T141" s="112">
        <v>44302.0</v>
      </c>
      <c r="U141" s="112">
        <v>44305.0</v>
      </c>
      <c r="V141" s="72"/>
      <c r="W141" s="72">
        <f t="shared" si="4"/>
        <v>8</v>
      </c>
      <c r="X141" s="72"/>
      <c r="Y141" s="73"/>
    </row>
    <row r="142" ht="27.75" customHeight="1">
      <c r="A142" s="79" t="s">
        <v>901</v>
      </c>
      <c r="B142" s="63" t="s">
        <v>902</v>
      </c>
      <c r="C142" s="70" t="s">
        <v>903</v>
      </c>
      <c r="D142" s="75" t="s">
        <v>150</v>
      </c>
      <c r="E142" s="66">
        <v>2.0</v>
      </c>
      <c r="F142" s="66"/>
      <c r="G142" s="66"/>
      <c r="H142" s="66">
        <v>2.0</v>
      </c>
      <c r="I142" s="106" t="s">
        <v>277</v>
      </c>
      <c r="J142" s="126" t="s">
        <v>904</v>
      </c>
      <c r="K142" s="126" t="s">
        <v>905</v>
      </c>
      <c r="L142" s="66">
        <v>2.5</v>
      </c>
      <c r="M142" s="66">
        <v>20.0</v>
      </c>
      <c r="N142" s="66">
        <v>0.0</v>
      </c>
      <c r="O142" s="83" t="s">
        <v>906</v>
      </c>
      <c r="P142" s="69" t="s">
        <v>907</v>
      </c>
      <c r="Q142" s="70" t="s">
        <v>54</v>
      </c>
      <c r="R142" s="70"/>
      <c r="S142" s="84"/>
      <c r="T142" s="112"/>
      <c r="U142" s="112"/>
      <c r="V142" s="72"/>
      <c r="W142" s="72"/>
      <c r="X142" s="72"/>
      <c r="Y142" s="73"/>
    </row>
    <row r="143" ht="18.75" customHeight="1">
      <c r="A143" s="88" t="s">
        <v>908</v>
      </c>
      <c r="B143" s="52" t="s">
        <v>909</v>
      </c>
      <c r="C143" s="105" t="s">
        <v>910</v>
      </c>
      <c r="D143" s="89"/>
      <c r="E143" s="90"/>
      <c r="F143" s="90"/>
      <c r="G143" s="90"/>
      <c r="H143" s="90" t="str">
        <f t="shared" ref="H143:H171" si="10">G143</f>
        <v/>
      </c>
      <c r="I143" s="90"/>
      <c r="J143" s="91"/>
      <c r="K143" s="91"/>
      <c r="L143" s="90"/>
      <c r="M143" s="90"/>
      <c r="N143" s="90"/>
      <c r="O143" s="58" t="s">
        <v>911</v>
      </c>
      <c r="P143" s="53"/>
      <c r="Q143" s="53" t="s">
        <v>253</v>
      </c>
      <c r="R143" s="53"/>
      <c r="S143" s="101" t="s">
        <v>912</v>
      </c>
      <c r="T143" s="91"/>
      <c r="U143" s="91"/>
      <c r="V143" s="61"/>
      <c r="W143" s="50">
        <f t="shared" ref="W143:W174" si="11">IF(L143,H143,0)</f>
        <v>0</v>
      </c>
      <c r="X143" s="61"/>
      <c r="Y143" s="61"/>
    </row>
    <row r="144" ht="18.75" customHeight="1">
      <c r="A144" s="79" t="s">
        <v>913</v>
      </c>
      <c r="B144" s="63" t="s">
        <v>914</v>
      </c>
      <c r="C144" s="70"/>
      <c r="D144" s="75"/>
      <c r="E144" s="66">
        <v>2.0</v>
      </c>
      <c r="F144" s="66">
        <v>1.0</v>
      </c>
      <c r="G144" s="66">
        <v>4.0</v>
      </c>
      <c r="H144" s="66">
        <f t="shared" si="10"/>
        <v>4</v>
      </c>
      <c r="I144" s="66" t="s">
        <v>225</v>
      </c>
      <c r="J144" s="67" t="s">
        <v>915</v>
      </c>
      <c r="K144" s="67" t="s">
        <v>916</v>
      </c>
      <c r="L144" s="66">
        <v>1.0</v>
      </c>
      <c r="M144" s="66">
        <v>15.0</v>
      </c>
      <c r="N144" s="66">
        <v>0.0</v>
      </c>
      <c r="O144" s="68" t="s">
        <v>917</v>
      </c>
      <c r="P144" s="69" t="s">
        <v>602</v>
      </c>
      <c r="Q144" s="70" t="s">
        <v>182</v>
      </c>
      <c r="R144" s="70" t="s">
        <v>183</v>
      </c>
      <c r="S144" s="101" t="s">
        <v>912</v>
      </c>
      <c r="T144" s="67" t="s">
        <v>915</v>
      </c>
      <c r="U144" s="67" t="s">
        <v>916</v>
      </c>
      <c r="V144" s="72"/>
      <c r="W144" s="50">
        <f t="shared" si="11"/>
        <v>4</v>
      </c>
      <c r="X144" s="72"/>
      <c r="Y144" s="72"/>
    </row>
    <row r="145" ht="30.0" customHeight="1">
      <c r="A145" s="79" t="s">
        <v>918</v>
      </c>
      <c r="B145" s="63" t="s">
        <v>919</v>
      </c>
      <c r="C145" s="70" t="s">
        <v>920</v>
      </c>
      <c r="D145" s="113" t="s">
        <v>599</v>
      </c>
      <c r="E145" s="66">
        <v>12.0</v>
      </c>
      <c r="F145" s="66">
        <v>12.0</v>
      </c>
      <c r="G145" s="66">
        <v>16.0</v>
      </c>
      <c r="H145" s="66">
        <f t="shared" si="10"/>
        <v>16</v>
      </c>
      <c r="I145" s="66" t="s">
        <v>600</v>
      </c>
      <c r="J145" s="67" t="s">
        <v>921</v>
      </c>
      <c r="K145" s="67" t="s">
        <v>922</v>
      </c>
      <c r="L145" s="67">
        <v>10.5</v>
      </c>
      <c r="M145" s="66">
        <f>236/2</f>
        <v>118</v>
      </c>
      <c r="N145" s="127">
        <f>1/2</f>
        <v>0.5</v>
      </c>
      <c r="O145" s="68" t="s">
        <v>923</v>
      </c>
      <c r="P145" s="69" t="s">
        <v>924</v>
      </c>
      <c r="Q145" s="70" t="s">
        <v>253</v>
      </c>
      <c r="R145" s="70" t="s">
        <v>724</v>
      </c>
      <c r="S145" s="67" t="s">
        <v>912</v>
      </c>
      <c r="T145" s="67"/>
      <c r="U145" s="67"/>
      <c r="V145" s="72"/>
      <c r="W145" s="72">
        <f t="shared" si="11"/>
        <v>16</v>
      </c>
      <c r="X145" s="72"/>
      <c r="Y145" s="72"/>
    </row>
    <row r="146" ht="17.25" customHeight="1">
      <c r="A146" s="79" t="s">
        <v>925</v>
      </c>
      <c r="B146" s="63" t="s">
        <v>926</v>
      </c>
      <c r="C146" s="70"/>
      <c r="D146" s="75" t="s">
        <v>913</v>
      </c>
      <c r="E146" s="66">
        <v>1.5</v>
      </c>
      <c r="F146" s="66">
        <v>1.0</v>
      </c>
      <c r="G146" s="66">
        <v>1.0</v>
      </c>
      <c r="H146" s="66">
        <f t="shared" si="10"/>
        <v>1</v>
      </c>
      <c r="I146" s="66" t="s">
        <v>225</v>
      </c>
      <c r="J146" s="67" t="s">
        <v>927</v>
      </c>
      <c r="K146" s="67" t="s">
        <v>928</v>
      </c>
      <c r="L146" s="66">
        <v>2.5</v>
      </c>
      <c r="M146" s="66">
        <v>1024.0</v>
      </c>
      <c r="N146" s="66">
        <v>871.0</v>
      </c>
      <c r="O146" s="68" t="s">
        <v>929</v>
      </c>
      <c r="P146" s="69" t="s">
        <v>930</v>
      </c>
      <c r="Q146" s="70" t="s">
        <v>182</v>
      </c>
      <c r="R146" s="70" t="s">
        <v>183</v>
      </c>
      <c r="S146" s="101" t="s">
        <v>912</v>
      </c>
      <c r="T146" s="67" t="s">
        <v>927</v>
      </c>
      <c r="U146" s="67" t="s">
        <v>928</v>
      </c>
      <c r="V146" s="72"/>
      <c r="W146" s="50">
        <f t="shared" si="11"/>
        <v>1</v>
      </c>
      <c r="X146" s="72"/>
      <c r="Y146" s="72"/>
    </row>
    <row r="147" ht="30.0" customHeight="1">
      <c r="A147" s="79" t="s">
        <v>931</v>
      </c>
      <c r="B147" s="63" t="s">
        <v>932</v>
      </c>
      <c r="C147" s="70" t="s">
        <v>933</v>
      </c>
      <c r="D147" s="75"/>
      <c r="E147" s="66">
        <v>3.5</v>
      </c>
      <c r="F147" s="66">
        <v>8.0</v>
      </c>
      <c r="G147" s="66">
        <v>8.0</v>
      </c>
      <c r="H147" s="66">
        <f t="shared" si="10"/>
        <v>8</v>
      </c>
      <c r="I147" s="66" t="s">
        <v>225</v>
      </c>
      <c r="J147" s="67" t="s">
        <v>934</v>
      </c>
      <c r="K147" s="67" t="s">
        <v>935</v>
      </c>
      <c r="L147" s="66">
        <v>4.0</v>
      </c>
      <c r="M147" s="66">
        <v>141.0</v>
      </c>
      <c r="N147" s="66">
        <v>5.0</v>
      </c>
      <c r="O147" s="76" t="s">
        <v>936</v>
      </c>
      <c r="P147" s="69" t="s">
        <v>937</v>
      </c>
      <c r="Q147" s="70" t="s">
        <v>182</v>
      </c>
      <c r="R147" s="70" t="s">
        <v>183</v>
      </c>
      <c r="S147" s="101" t="s">
        <v>912</v>
      </c>
      <c r="T147" s="67" t="s">
        <v>934</v>
      </c>
      <c r="U147" s="67" t="s">
        <v>935</v>
      </c>
      <c r="V147" s="72"/>
      <c r="W147" s="50">
        <f t="shared" si="11"/>
        <v>8</v>
      </c>
      <c r="X147" s="72"/>
      <c r="Y147" s="72"/>
    </row>
    <row r="148" ht="17.25" customHeight="1">
      <c r="A148" s="79" t="s">
        <v>938</v>
      </c>
      <c r="B148" s="63" t="s">
        <v>939</v>
      </c>
      <c r="C148" s="70" t="s">
        <v>940</v>
      </c>
      <c r="D148" s="75" t="s">
        <v>941</v>
      </c>
      <c r="E148" s="66">
        <v>3.0</v>
      </c>
      <c r="F148" s="66">
        <v>4.0</v>
      </c>
      <c r="G148" s="66">
        <v>4.0</v>
      </c>
      <c r="H148" s="66">
        <f t="shared" si="10"/>
        <v>4</v>
      </c>
      <c r="I148" s="66" t="s">
        <v>225</v>
      </c>
      <c r="J148" s="67" t="s">
        <v>942</v>
      </c>
      <c r="K148" s="67" t="s">
        <v>943</v>
      </c>
      <c r="L148" s="66">
        <v>4.0</v>
      </c>
      <c r="M148" s="66">
        <v>131.0</v>
      </c>
      <c r="N148" s="66">
        <v>9.0</v>
      </c>
      <c r="O148" s="68" t="s">
        <v>944</v>
      </c>
      <c r="P148" s="69" t="s">
        <v>945</v>
      </c>
      <c r="Q148" s="70" t="s">
        <v>182</v>
      </c>
      <c r="R148" s="70" t="s">
        <v>183</v>
      </c>
      <c r="S148" s="101" t="s">
        <v>912</v>
      </c>
      <c r="T148" s="67" t="s">
        <v>942</v>
      </c>
      <c r="U148" s="67" t="s">
        <v>943</v>
      </c>
      <c r="V148" s="72"/>
      <c r="W148" s="50">
        <f t="shared" si="11"/>
        <v>4</v>
      </c>
      <c r="X148" s="72"/>
      <c r="Y148" s="72"/>
    </row>
    <row r="149" ht="17.25" customHeight="1">
      <c r="A149" s="88" t="s">
        <v>946</v>
      </c>
      <c r="B149" s="52" t="s">
        <v>947</v>
      </c>
      <c r="C149" s="53" t="s">
        <v>948</v>
      </c>
      <c r="D149" s="89"/>
      <c r="E149" s="90"/>
      <c r="F149" s="90"/>
      <c r="G149" s="90"/>
      <c r="H149" s="90" t="str">
        <f t="shared" si="10"/>
        <v/>
      </c>
      <c r="I149" s="90"/>
      <c r="J149" s="91"/>
      <c r="K149" s="91"/>
      <c r="L149" s="90"/>
      <c r="M149" s="90"/>
      <c r="N149" s="90"/>
      <c r="O149" s="58" t="s">
        <v>949</v>
      </c>
      <c r="P149" s="53"/>
      <c r="Q149" s="53" t="s">
        <v>182</v>
      </c>
      <c r="R149" s="53"/>
      <c r="S149" s="101" t="s">
        <v>912</v>
      </c>
      <c r="T149" s="91"/>
      <c r="U149" s="91"/>
      <c r="V149" s="61"/>
      <c r="W149" s="50">
        <f t="shared" si="11"/>
        <v>0</v>
      </c>
      <c r="X149" s="61"/>
      <c r="Y149" s="61"/>
    </row>
    <row r="150" ht="17.25" customHeight="1">
      <c r="A150" s="79" t="s">
        <v>950</v>
      </c>
      <c r="B150" s="63" t="s">
        <v>951</v>
      </c>
      <c r="C150" s="70" t="s">
        <v>952</v>
      </c>
      <c r="D150" s="75"/>
      <c r="E150" s="66">
        <v>3.0</v>
      </c>
      <c r="F150" s="66">
        <v>4.0</v>
      </c>
      <c r="G150" s="66">
        <v>4.0</v>
      </c>
      <c r="H150" s="66">
        <f t="shared" si="10"/>
        <v>4</v>
      </c>
      <c r="I150" s="66" t="s">
        <v>225</v>
      </c>
      <c r="J150" s="67" t="s">
        <v>953</v>
      </c>
      <c r="K150" s="67" t="s">
        <v>954</v>
      </c>
      <c r="L150" s="66">
        <v>1.0</v>
      </c>
      <c r="M150" s="66">
        <v>37.0</v>
      </c>
      <c r="N150" s="66">
        <v>3.0</v>
      </c>
      <c r="O150" s="68" t="s">
        <v>955</v>
      </c>
      <c r="P150" s="69" t="s">
        <v>956</v>
      </c>
      <c r="Q150" s="70" t="s">
        <v>182</v>
      </c>
      <c r="R150" s="70" t="s">
        <v>183</v>
      </c>
      <c r="S150" s="101" t="s">
        <v>912</v>
      </c>
      <c r="T150" s="67" t="s">
        <v>953</v>
      </c>
      <c r="U150" s="67" t="s">
        <v>954</v>
      </c>
      <c r="V150" s="72"/>
      <c r="W150" s="50">
        <f t="shared" si="11"/>
        <v>4</v>
      </c>
      <c r="X150" s="72"/>
      <c r="Y150" s="72"/>
    </row>
    <row r="151" ht="17.25" customHeight="1">
      <c r="A151" s="88" t="s">
        <v>957</v>
      </c>
      <c r="B151" s="52" t="s">
        <v>958</v>
      </c>
      <c r="C151" s="105" t="s">
        <v>959</v>
      </c>
      <c r="D151" s="89"/>
      <c r="E151" s="90"/>
      <c r="F151" s="90"/>
      <c r="G151" s="90"/>
      <c r="H151" s="90" t="str">
        <f t="shared" si="10"/>
        <v/>
      </c>
      <c r="I151" s="90"/>
      <c r="J151" s="91"/>
      <c r="K151" s="91"/>
      <c r="L151" s="90"/>
      <c r="M151" s="90"/>
      <c r="N151" s="90"/>
      <c r="O151" s="58" t="s">
        <v>960</v>
      </c>
      <c r="P151" s="53"/>
      <c r="Q151" s="53" t="s">
        <v>48</v>
      </c>
      <c r="R151" s="53"/>
      <c r="S151" s="101" t="s">
        <v>912</v>
      </c>
      <c r="T151" s="91"/>
      <c r="U151" s="91"/>
      <c r="V151" s="61"/>
      <c r="W151" s="50">
        <f t="shared" si="11"/>
        <v>0</v>
      </c>
      <c r="X151" s="61"/>
      <c r="Y151" s="61"/>
    </row>
    <row r="152" ht="17.25" customHeight="1">
      <c r="A152" s="79" t="s">
        <v>961</v>
      </c>
      <c r="B152" s="63" t="s">
        <v>962</v>
      </c>
      <c r="C152" s="70" t="s">
        <v>918</v>
      </c>
      <c r="D152" s="113" t="s">
        <v>599</v>
      </c>
      <c r="E152" s="66">
        <v>3.5</v>
      </c>
      <c r="F152" s="66">
        <v>4.0</v>
      </c>
      <c r="G152" s="66">
        <v>4.0</v>
      </c>
      <c r="H152" s="66">
        <f t="shared" si="10"/>
        <v>4</v>
      </c>
      <c r="I152" s="66" t="s">
        <v>600</v>
      </c>
      <c r="J152" s="67" t="s">
        <v>921</v>
      </c>
      <c r="K152" s="67" t="s">
        <v>922</v>
      </c>
      <c r="L152" s="66">
        <v>0.0</v>
      </c>
      <c r="M152" s="66">
        <f>236/2</f>
        <v>118</v>
      </c>
      <c r="N152" s="127">
        <f>1/2</f>
        <v>0.5</v>
      </c>
      <c r="O152" s="68" t="s">
        <v>963</v>
      </c>
      <c r="P152" s="69" t="s">
        <v>924</v>
      </c>
      <c r="Q152" s="70" t="s">
        <v>253</v>
      </c>
      <c r="R152" s="70" t="s">
        <v>964</v>
      </c>
      <c r="S152" s="67" t="s">
        <v>912</v>
      </c>
      <c r="T152" s="67"/>
      <c r="U152" s="67"/>
      <c r="V152" s="72"/>
      <c r="W152" s="72">
        <f t="shared" si="11"/>
        <v>0</v>
      </c>
      <c r="X152" s="72"/>
      <c r="Y152" s="72"/>
    </row>
    <row r="153" ht="17.25" customHeight="1">
      <c r="A153" s="96" t="s">
        <v>965</v>
      </c>
      <c r="B153" s="97" t="s">
        <v>966</v>
      </c>
      <c r="C153" s="103" t="s">
        <v>967</v>
      </c>
      <c r="D153" s="128" t="s">
        <v>968</v>
      </c>
      <c r="E153" s="100">
        <v>24.0</v>
      </c>
      <c r="F153" s="100">
        <v>24.0</v>
      </c>
      <c r="G153" s="100">
        <v>24.0</v>
      </c>
      <c r="H153" s="100">
        <f t="shared" si="10"/>
        <v>24</v>
      </c>
      <c r="I153" s="100"/>
      <c r="J153" s="101"/>
      <c r="K153" s="101"/>
      <c r="L153" s="100"/>
      <c r="M153" s="100"/>
      <c r="N153" s="100"/>
      <c r="O153" s="107" t="s">
        <v>969</v>
      </c>
      <c r="P153" s="103"/>
      <c r="Q153" s="103" t="s">
        <v>48</v>
      </c>
      <c r="R153" s="103"/>
      <c r="S153" s="101" t="s">
        <v>912</v>
      </c>
      <c r="T153" s="101"/>
      <c r="U153" s="101"/>
      <c r="V153" s="104"/>
      <c r="W153" s="50">
        <f t="shared" si="11"/>
        <v>0</v>
      </c>
      <c r="X153" s="104"/>
      <c r="Y153" s="104"/>
    </row>
    <row r="154" ht="17.25" customHeight="1">
      <c r="A154" s="96" t="s">
        <v>970</v>
      </c>
      <c r="B154" s="97" t="s">
        <v>971</v>
      </c>
      <c r="C154" s="104"/>
      <c r="D154" s="103" t="s">
        <v>972</v>
      </c>
      <c r="E154" s="100">
        <v>4.0</v>
      </c>
      <c r="F154" s="100">
        <v>8.0</v>
      </c>
      <c r="G154" s="100">
        <v>8.0</v>
      </c>
      <c r="H154" s="100">
        <f t="shared" si="10"/>
        <v>8</v>
      </c>
      <c r="I154" s="100"/>
      <c r="J154" s="101"/>
      <c r="K154" s="101"/>
      <c r="L154" s="100"/>
      <c r="M154" s="100"/>
      <c r="N154" s="100"/>
      <c r="O154" s="107" t="s">
        <v>973</v>
      </c>
      <c r="P154" s="103"/>
      <c r="Q154" s="103" t="s">
        <v>48</v>
      </c>
      <c r="R154" s="103"/>
      <c r="S154" s="101" t="s">
        <v>912</v>
      </c>
      <c r="T154" s="101"/>
      <c r="U154" s="101"/>
      <c r="V154" s="104"/>
      <c r="W154" s="50">
        <f t="shared" si="11"/>
        <v>0</v>
      </c>
      <c r="X154" s="104"/>
      <c r="Y154" s="33"/>
    </row>
    <row r="155" ht="17.25" customHeight="1">
      <c r="A155" s="88" t="s">
        <v>974</v>
      </c>
      <c r="B155" s="52" t="s">
        <v>975</v>
      </c>
      <c r="C155" s="105" t="s">
        <v>976</v>
      </c>
      <c r="D155" s="89"/>
      <c r="E155" s="90"/>
      <c r="F155" s="90"/>
      <c r="G155" s="90"/>
      <c r="H155" s="90" t="str">
        <f t="shared" si="10"/>
        <v/>
      </c>
      <c r="I155" s="90"/>
      <c r="J155" s="91"/>
      <c r="K155" s="91"/>
      <c r="L155" s="90"/>
      <c r="M155" s="90"/>
      <c r="N155" s="90"/>
      <c r="O155" s="58" t="s">
        <v>977</v>
      </c>
      <c r="P155" s="53"/>
      <c r="Q155" s="53" t="s">
        <v>54</v>
      </c>
      <c r="R155" s="53"/>
      <c r="S155" s="71" t="s">
        <v>55</v>
      </c>
      <c r="T155" s="91"/>
      <c r="U155" s="91"/>
      <c r="V155" s="61"/>
      <c r="W155" s="50">
        <f t="shared" si="11"/>
        <v>0</v>
      </c>
      <c r="X155" s="61"/>
      <c r="Y155" s="92"/>
    </row>
    <row r="156" ht="18.75" customHeight="1">
      <c r="A156" s="79" t="s">
        <v>978</v>
      </c>
      <c r="B156" s="63" t="s">
        <v>979</v>
      </c>
      <c r="C156" s="70" t="s">
        <v>980</v>
      </c>
      <c r="D156" s="75" t="s">
        <v>111</v>
      </c>
      <c r="E156" s="66">
        <v>24.0</v>
      </c>
      <c r="F156" s="66">
        <v>24.0</v>
      </c>
      <c r="G156" s="66">
        <v>32.0</v>
      </c>
      <c r="H156" s="66">
        <f t="shared" si="10"/>
        <v>32</v>
      </c>
      <c r="I156" s="106" t="s">
        <v>67</v>
      </c>
      <c r="J156" s="67" t="s">
        <v>981</v>
      </c>
      <c r="K156" s="82" t="s">
        <v>982</v>
      </c>
      <c r="L156" s="66">
        <v>32.0</v>
      </c>
      <c r="M156" s="66">
        <v>327.0</v>
      </c>
      <c r="N156" s="66">
        <v>24.0</v>
      </c>
      <c r="O156" s="68" t="s">
        <v>983</v>
      </c>
      <c r="P156" s="69" t="s">
        <v>984</v>
      </c>
      <c r="Q156" s="70" t="s">
        <v>54</v>
      </c>
      <c r="R156" s="70" t="s">
        <v>985</v>
      </c>
      <c r="S156" s="84" t="s">
        <v>55</v>
      </c>
      <c r="T156" s="67" t="s">
        <v>981</v>
      </c>
      <c r="U156" s="112">
        <v>44301.0</v>
      </c>
      <c r="V156" s="72"/>
      <c r="W156" s="72">
        <f t="shared" si="11"/>
        <v>32</v>
      </c>
      <c r="X156" s="72"/>
      <c r="Y156" s="73"/>
    </row>
    <row r="157" ht="27.75" customHeight="1">
      <c r="A157" s="79" t="s">
        <v>986</v>
      </c>
      <c r="B157" s="63" t="s">
        <v>987</v>
      </c>
      <c r="C157" s="70" t="s">
        <v>988</v>
      </c>
      <c r="D157" s="75" t="s">
        <v>111</v>
      </c>
      <c r="E157" s="66">
        <v>12.0</v>
      </c>
      <c r="F157" s="66">
        <v>8.0</v>
      </c>
      <c r="G157" s="66">
        <v>16.0</v>
      </c>
      <c r="H157" s="66">
        <f t="shared" si="10"/>
        <v>16</v>
      </c>
      <c r="I157" s="66" t="s">
        <v>277</v>
      </c>
      <c r="J157" s="86" t="s">
        <v>989</v>
      </c>
      <c r="K157" s="86" t="s">
        <v>990</v>
      </c>
      <c r="L157" s="129">
        <v>15.7</v>
      </c>
      <c r="M157" s="66">
        <v>45.0</v>
      </c>
      <c r="N157" s="66">
        <v>4.0</v>
      </c>
      <c r="O157" s="68" t="s">
        <v>991</v>
      </c>
      <c r="P157" s="69" t="s">
        <v>992</v>
      </c>
      <c r="Q157" s="70" t="s">
        <v>253</v>
      </c>
      <c r="R157" s="70"/>
      <c r="S157" s="84" t="s">
        <v>55</v>
      </c>
      <c r="T157" s="112">
        <v>44299.0</v>
      </c>
      <c r="U157" s="112">
        <v>44301.0</v>
      </c>
      <c r="V157" s="72"/>
      <c r="W157" s="72">
        <f t="shared" si="11"/>
        <v>16</v>
      </c>
      <c r="X157" s="72"/>
      <c r="Y157" s="73"/>
    </row>
    <row r="158" ht="17.25" customHeight="1">
      <c r="A158" s="79" t="s">
        <v>993</v>
      </c>
      <c r="B158" s="63" t="s">
        <v>994</v>
      </c>
      <c r="C158" s="70" t="s">
        <v>995</v>
      </c>
      <c r="D158" s="75"/>
      <c r="E158" s="66">
        <v>3.0</v>
      </c>
      <c r="F158" s="66">
        <v>3.0</v>
      </c>
      <c r="G158" s="66">
        <v>4.0</v>
      </c>
      <c r="H158" s="66">
        <f t="shared" si="10"/>
        <v>4</v>
      </c>
      <c r="I158" s="66" t="s">
        <v>277</v>
      </c>
      <c r="J158" s="67" t="s">
        <v>996</v>
      </c>
      <c r="K158" s="67" t="s">
        <v>997</v>
      </c>
      <c r="L158" s="66">
        <v>5.0</v>
      </c>
      <c r="M158" s="66">
        <v>76.0</v>
      </c>
      <c r="N158" s="66">
        <v>1.0</v>
      </c>
      <c r="O158" s="68" t="s">
        <v>998</v>
      </c>
      <c r="P158" s="69" t="s">
        <v>999</v>
      </c>
      <c r="Q158" s="70" t="s">
        <v>253</v>
      </c>
      <c r="R158" s="70"/>
      <c r="S158" s="71" t="s">
        <v>55</v>
      </c>
      <c r="T158" s="67" t="s">
        <v>996</v>
      </c>
      <c r="U158" s="112">
        <v>44298.0</v>
      </c>
      <c r="V158" s="72"/>
      <c r="W158" s="72">
        <f t="shared" si="11"/>
        <v>4</v>
      </c>
      <c r="X158" s="72"/>
      <c r="Y158" s="73"/>
    </row>
    <row r="159" ht="27.75" customHeight="1">
      <c r="A159" s="79" t="s">
        <v>1000</v>
      </c>
      <c r="B159" s="63" t="s">
        <v>1001</v>
      </c>
      <c r="C159" s="70" t="s">
        <v>1002</v>
      </c>
      <c r="D159" s="75"/>
      <c r="E159" s="66">
        <v>5.0</v>
      </c>
      <c r="F159" s="66">
        <v>3.0</v>
      </c>
      <c r="G159" s="66">
        <v>8.0</v>
      </c>
      <c r="H159" s="66">
        <f t="shared" si="10"/>
        <v>8</v>
      </c>
      <c r="I159" s="66" t="s">
        <v>277</v>
      </c>
      <c r="J159" s="67" t="s">
        <v>1003</v>
      </c>
      <c r="K159" s="67" t="s">
        <v>1003</v>
      </c>
      <c r="L159" s="66">
        <v>5.0</v>
      </c>
      <c r="M159" s="66">
        <v>147.0</v>
      </c>
      <c r="N159" s="66">
        <v>4.0</v>
      </c>
      <c r="O159" s="68" t="s">
        <v>1004</v>
      </c>
      <c r="P159" s="69" t="s">
        <v>1005</v>
      </c>
      <c r="Q159" s="70" t="s">
        <v>253</v>
      </c>
      <c r="R159" s="70"/>
      <c r="S159" s="71" t="s">
        <v>55</v>
      </c>
      <c r="T159" s="112">
        <v>44298.0</v>
      </c>
      <c r="U159" s="112">
        <v>44299.0</v>
      </c>
      <c r="V159" s="72"/>
      <c r="W159" s="72">
        <f t="shared" si="11"/>
        <v>8</v>
      </c>
      <c r="X159" s="72"/>
      <c r="Y159" s="73"/>
    </row>
    <row r="160" ht="28.5" customHeight="1">
      <c r="A160" s="79" t="s">
        <v>1006</v>
      </c>
      <c r="B160" s="63" t="s">
        <v>1007</v>
      </c>
      <c r="C160" s="81" t="s">
        <v>1008</v>
      </c>
      <c r="D160" s="75" t="s">
        <v>1009</v>
      </c>
      <c r="E160" s="66">
        <v>17.0</v>
      </c>
      <c r="F160" s="66">
        <v>12.0</v>
      </c>
      <c r="G160" s="66">
        <v>20.0</v>
      </c>
      <c r="H160" s="66">
        <f t="shared" si="10"/>
        <v>20</v>
      </c>
      <c r="I160" s="106" t="s">
        <v>67</v>
      </c>
      <c r="J160" s="82" t="s">
        <v>1010</v>
      </c>
      <c r="K160" s="82" t="s">
        <v>1011</v>
      </c>
      <c r="L160" s="66">
        <v>13.33</v>
      </c>
      <c r="M160" s="66">
        <v>236.0</v>
      </c>
      <c r="N160" s="66">
        <v>78.0</v>
      </c>
      <c r="O160" s="68" t="s">
        <v>1012</v>
      </c>
      <c r="P160" s="69" t="s">
        <v>1013</v>
      </c>
      <c r="Q160" s="70" t="s">
        <v>54</v>
      </c>
      <c r="R160" s="70" t="s">
        <v>900</v>
      </c>
      <c r="S160" s="84" t="s">
        <v>55</v>
      </c>
      <c r="T160" s="67"/>
      <c r="U160" s="67"/>
      <c r="V160" s="72"/>
      <c r="W160" s="72">
        <f t="shared" si="11"/>
        <v>20</v>
      </c>
      <c r="X160" s="72"/>
      <c r="Y160" s="73"/>
    </row>
    <row r="161" ht="17.25" customHeight="1">
      <c r="A161" s="88" t="s">
        <v>1014</v>
      </c>
      <c r="B161" s="52" t="s">
        <v>1015</v>
      </c>
      <c r="C161" s="105" t="s">
        <v>1016</v>
      </c>
      <c r="D161" s="89"/>
      <c r="E161" s="90"/>
      <c r="F161" s="90"/>
      <c r="G161" s="90"/>
      <c r="H161" s="90" t="str">
        <f t="shared" si="10"/>
        <v/>
      </c>
      <c r="I161" s="90"/>
      <c r="J161" s="91"/>
      <c r="K161" s="91"/>
      <c r="L161" s="90"/>
      <c r="M161" s="90"/>
      <c r="N161" s="90"/>
      <c r="O161" s="58" t="s">
        <v>1017</v>
      </c>
      <c r="P161" s="53"/>
      <c r="Q161" s="53" t="s">
        <v>54</v>
      </c>
      <c r="R161" s="53"/>
      <c r="S161" s="71" t="s">
        <v>55</v>
      </c>
      <c r="T161" s="91"/>
      <c r="U161" s="91"/>
      <c r="V161" s="61"/>
      <c r="W161" s="50">
        <f t="shared" si="11"/>
        <v>0</v>
      </c>
      <c r="X161" s="61"/>
      <c r="Y161" s="92"/>
    </row>
    <row r="162" ht="27.75" customHeight="1">
      <c r="A162" s="79" t="s">
        <v>1018</v>
      </c>
      <c r="B162" s="63" t="s">
        <v>1019</v>
      </c>
      <c r="C162" s="70"/>
      <c r="D162" s="75" t="s">
        <v>111</v>
      </c>
      <c r="E162" s="66">
        <v>16.0</v>
      </c>
      <c r="F162" s="66">
        <v>16.0</v>
      </c>
      <c r="G162" s="66">
        <v>20.0</v>
      </c>
      <c r="H162" s="66">
        <f t="shared" si="10"/>
        <v>20</v>
      </c>
      <c r="I162" s="106" t="s">
        <v>58</v>
      </c>
      <c r="J162" s="67" t="s">
        <v>1020</v>
      </c>
      <c r="K162" s="82" t="s">
        <v>1021</v>
      </c>
      <c r="L162" s="82">
        <v>14.5</v>
      </c>
      <c r="M162" s="66">
        <v>111.0</v>
      </c>
      <c r="N162" s="66">
        <v>6.0</v>
      </c>
      <c r="O162" s="68" t="s">
        <v>1022</v>
      </c>
      <c r="P162" s="69" t="s">
        <v>1023</v>
      </c>
      <c r="Q162" s="70" t="s">
        <v>54</v>
      </c>
      <c r="R162" s="70" t="s">
        <v>985</v>
      </c>
      <c r="S162" s="84" t="s">
        <v>55</v>
      </c>
      <c r="T162" s="67"/>
      <c r="U162" s="67"/>
      <c r="V162" s="72"/>
      <c r="W162" s="72">
        <f t="shared" si="11"/>
        <v>20</v>
      </c>
      <c r="X162" s="72"/>
      <c r="Y162" s="73"/>
    </row>
    <row r="163" ht="26.25" customHeight="1">
      <c r="A163" s="79" t="s">
        <v>1024</v>
      </c>
      <c r="B163" s="63" t="s">
        <v>1025</v>
      </c>
      <c r="C163" s="70"/>
      <c r="D163" s="75" t="s">
        <v>111</v>
      </c>
      <c r="E163" s="66">
        <v>14.0</v>
      </c>
      <c r="F163" s="66">
        <v>12.0</v>
      </c>
      <c r="G163" s="66">
        <v>20.0</v>
      </c>
      <c r="H163" s="66">
        <f t="shared" si="10"/>
        <v>20</v>
      </c>
      <c r="I163" s="106" t="s">
        <v>600</v>
      </c>
      <c r="J163" s="82" t="s">
        <v>1026</v>
      </c>
      <c r="K163" s="82" t="s">
        <v>1027</v>
      </c>
      <c r="L163" s="66">
        <v>7.0</v>
      </c>
      <c r="M163" s="66">
        <v>70.0</v>
      </c>
      <c r="N163" s="66">
        <v>4.0</v>
      </c>
      <c r="O163" s="68" t="s">
        <v>1028</v>
      </c>
      <c r="P163" s="69" t="s">
        <v>1029</v>
      </c>
      <c r="Q163" s="70" t="s">
        <v>54</v>
      </c>
      <c r="R163" s="70"/>
      <c r="S163" s="84" t="s">
        <v>55</v>
      </c>
      <c r="T163" s="67"/>
      <c r="U163" s="67"/>
      <c r="V163" s="72"/>
      <c r="W163" s="72">
        <f t="shared" si="11"/>
        <v>20</v>
      </c>
      <c r="X163" s="72"/>
      <c r="Y163" s="73"/>
    </row>
    <row r="164" ht="17.25" customHeight="1">
      <c r="A164" s="79" t="s">
        <v>1030</v>
      </c>
      <c r="B164" s="63" t="s">
        <v>1031</v>
      </c>
      <c r="C164" s="70" t="s">
        <v>1032</v>
      </c>
      <c r="D164" s="75"/>
      <c r="E164" s="66">
        <v>3.0</v>
      </c>
      <c r="F164" s="66">
        <v>3.0</v>
      </c>
      <c r="G164" s="66">
        <v>4.0</v>
      </c>
      <c r="H164" s="66">
        <f t="shared" si="10"/>
        <v>4</v>
      </c>
      <c r="I164" s="106" t="s">
        <v>1033</v>
      </c>
      <c r="J164" s="82" t="s">
        <v>1034</v>
      </c>
      <c r="K164" s="82" t="s">
        <v>1035</v>
      </c>
      <c r="L164" s="66">
        <v>9.0</v>
      </c>
      <c r="M164" s="66">
        <f>103+63</f>
        <v>166</v>
      </c>
      <c r="N164" s="66">
        <f>1+93</f>
        <v>94</v>
      </c>
      <c r="O164" s="68" t="s">
        <v>1036</v>
      </c>
      <c r="P164" s="81" t="s">
        <v>1037</v>
      </c>
      <c r="Q164" s="70" t="s">
        <v>54</v>
      </c>
      <c r="R164" s="70"/>
      <c r="S164" s="84" t="s">
        <v>55</v>
      </c>
      <c r="T164" s="67"/>
      <c r="U164" s="67"/>
      <c r="V164" s="72"/>
      <c r="W164" s="72">
        <f t="shared" si="11"/>
        <v>4</v>
      </c>
      <c r="X164" s="72"/>
      <c r="Y164" s="73"/>
    </row>
    <row r="165" ht="27.0" customHeight="1">
      <c r="A165" s="79" t="s">
        <v>1038</v>
      </c>
      <c r="B165" s="63" t="s">
        <v>1039</v>
      </c>
      <c r="C165" s="70" t="s">
        <v>1002</v>
      </c>
      <c r="D165" s="75"/>
      <c r="E165" s="66">
        <v>4.0</v>
      </c>
      <c r="F165" s="66">
        <v>3.0</v>
      </c>
      <c r="G165" s="66">
        <v>4.0</v>
      </c>
      <c r="H165" s="66">
        <f t="shared" si="10"/>
        <v>4</v>
      </c>
      <c r="I165" s="106" t="s">
        <v>277</v>
      </c>
      <c r="J165" s="82" t="s">
        <v>1040</v>
      </c>
      <c r="K165" s="82" t="s">
        <v>1041</v>
      </c>
      <c r="L165" s="66">
        <v>7.0</v>
      </c>
      <c r="M165" s="66">
        <v>117.0</v>
      </c>
      <c r="N165" s="66">
        <v>3.0</v>
      </c>
      <c r="O165" s="68" t="s">
        <v>1042</v>
      </c>
      <c r="P165" s="69" t="s">
        <v>1043</v>
      </c>
      <c r="Q165" s="70" t="s">
        <v>54</v>
      </c>
      <c r="R165" s="70"/>
      <c r="S165" s="84" t="s">
        <v>55</v>
      </c>
      <c r="T165" s="67"/>
      <c r="U165" s="67"/>
      <c r="V165" s="72"/>
      <c r="W165" s="72">
        <f t="shared" si="11"/>
        <v>4</v>
      </c>
      <c r="X165" s="72"/>
      <c r="Y165" s="73"/>
    </row>
    <row r="166" ht="17.25" customHeight="1">
      <c r="A166" s="79" t="s">
        <v>1044</v>
      </c>
      <c r="B166" s="63" t="s">
        <v>1045</v>
      </c>
      <c r="C166" s="81" t="s">
        <v>1046</v>
      </c>
      <c r="D166" s="75" t="s">
        <v>1047</v>
      </c>
      <c r="E166" s="66">
        <v>16.0</v>
      </c>
      <c r="F166" s="66">
        <v>12.0</v>
      </c>
      <c r="G166" s="66">
        <v>12.0</v>
      </c>
      <c r="H166" s="66">
        <f t="shared" si="10"/>
        <v>12</v>
      </c>
      <c r="I166" s="106" t="s">
        <v>600</v>
      </c>
      <c r="J166" s="86" t="s">
        <v>1048</v>
      </c>
      <c r="K166" s="86" t="s">
        <v>1049</v>
      </c>
      <c r="L166" s="66">
        <v>9.0</v>
      </c>
      <c r="M166" s="66">
        <v>181.0</v>
      </c>
      <c r="N166" s="66">
        <v>15.0</v>
      </c>
      <c r="O166" s="68" t="s">
        <v>1050</v>
      </c>
      <c r="P166" s="69" t="s">
        <v>1051</v>
      </c>
      <c r="Q166" s="70" t="s">
        <v>54</v>
      </c>
      <c r="R166" s="70"/>
      <c r="S166" s="84" t="s">
        <v>55</v>
      </c>
      <c r="T166" s="67"/>
      <c r="U166" s="67"/>
      <c r="V166" s="72"/>
      <c r="W166" s="72">
        <f t="shared" si="11"/>
        <v>12</v>
      </c>
      <c r="X166" s="72"/>
      <c r="Y166" s="73"/>
    </row>
    <row r="167" ht="17.25" customHeight="1">
      <c r="A167" s="88" t="s">
        <v>1052</v>
      </c>
      <c r="B167" s="52" t="s">
        <v>1053</v>
      </c>
      <c r="C167" s="105" t="s">
        <v>1054</v>
      </c>
      <c r="D167" s="89"/>
      <c r="E167" s="90"/>
      <c r="F167" s="90"/>
      <c r="G167" s="90"/>
      <c r="H167" s="90" t="str">
        <f t="shared" si="10"/>
        <v/>
      </c>
      <c r="I167" s="90"/>
      <c r="J167" s="91"/>
      <c r="K167" s="91"/>
      <c r="L167" s="90"/>
      <c r="M167" s="90"/>
      <c r="N167" s="90"/>
      <c r="O167" s="58" t="s">
        <v>1055</v>
      </c>
      <c r="P167" s="53"/>
      <c r="Q167" s="53" t="s">
        <v>272</v>
      </c>
      <c r="R167" s="53"/>
      <c r="S167" s="101" t="s">
        <v>49</v>
      </c>
      <c r="T167" s="91"/>
      <c r="U167" s="91"/>
      <c r="V167" s="61"/>
      <c r="W167" s="61">
        <f t="shared" si="11"/>
        <v>0</v>
      </c>
      <c r="X167" s="61"/>
      <c r="Y167" s="92"/>
    </row>
    <row r="168" ht="25.5" customHeight="1">
      <c r="A168" s="130" t="s">
        <v>1056</v>
      </c>
      <c r="B168" s="131" t="s">
        <v>1057</v>
      </c>
      <c r="C168" s="132" t="s">
        <v>1058</v>
      </c>
      <c r="D168" s="133"/>
      <c r="E168" s="134">
        <v>3.0</v>
      </c>
      <c r="F168" s="134"/>
      <c r="G168" s="134">
        <v>2.0</v>
      </c>
      <c r="H168" s="134">
        <f t="shared" si="10"/>
        <v>2</v>
      </c>
      <c r="I168" s="134"/>
      <c r="J168" s="135"/>
      <c r="K168" s="135"/>
      <c r="L168" s="134"/>
      <c r="M168" s="134"/>
      <c r="N168" s="134"/>
      <c r="O168" s="136" t="s">
        <v>1059</v>
      </c>
      <c r="P168" s="132"/>
      <c r="Q168" s="103" t="s">
        <v>272</v>
      </c>
      <c r="R168" s="132"/>
      <c r="S168" s="101" t="s">
        <v>49</v>
      </c>
      <c r="T168" s="135"/>
      <c r="U168" s="135"/>
      <c r="V168" s="137"/>
      <c r="W168" s="50">
        <f t="shared" si="11"/>
        <v>0</v>
      </c>
      <c r="X168" s="137"/>
      <c r="Y168" s="138"/>
    </row>
    <row r="169" ht="39.75" customHeight="1">
      <c r="A169" s="130" t="s">
        <v>1060</v>
      </c>
      <c r="B169" s="131" t="s">
        <v>1061</v>
      </c>
      <c r="C169" s="139" t="s">
        <v>1062</v>
      </c>
      <c r="D169" s="133" t="s">
        <v>1063</v>
      </c>
      <c r="E169" s="134">
        <v>28.0</v>
      </c>
      <c r="F169" s="134"/>
      <c r="G169" s="134">
        <v>36.0</v>
      </c>
      <c r="H169" s="134">
        <f t="shared" si="10"/>
        <v>36</v>
      </c>
      <c r="I169" s="134"/>
      <c r="J169" s="135"/>
      <c r="K169" s="135"/>
      <c r="L169" s="134"/>
      <c r="M169" s="134"/>
      <c r="N169" s="134"/>
      <c r="O169" s="136" t="s">
        <v>1064</v>
      </c>
      <c r="P169" s="132"/>
      <c r="Q169" s="103" t="s">
        <v>48</v>
      </c>
      <c r="R169" s="132"/>
      <c r="S169" s="101" t="s">
        <v>49</v>
      </c>
      <c r="T169" s="135"/>
      <c r="U169" s="135"/>
      <c r="V169" s="137"/>
      <c r="W169" s="50">
        <f t="shared" si="11"/>
        <v>0</v>
      </c>
      <c r="X169" s="137"/>
      <c r="Y169" s="138"/>
    </row>
    <row r="170" ht="17.25" customHeight="1">
      <c r="A170" s="130" t="s">
        <v>1065</v>
      </c>
      <c r="B170" s="131" t="s">
        <v>1066</v>
      </c>
      <c r="C170" s="132" t="s">
        <v>1067</v>
      </c>
      <c r="D170" s="133"/>
      <c r="E170" s="134">
        <v>6.0</v>
      </c>
      <c r="F170" s="134"/>
      <c r="G170" s="134">
        <v>4.0</v>
      </c>
      <c r="H170" s="134">
        <f t="shared" si="10"/>
        <v>4</v>
      </c>
      <c r="I170" s="134" t="s">
        <v>1068</v>
      </c>
      <c r="J170" s="135"/>
      <c r="K170" s="135"/>
      <c r="L170" s="134"/>
      <c r="M170" s="134"/>
      <c r="N170" s="134"/>
      <c r="O170" s="136" t="s">
        <v>1069</v>
      </c>
      <c r="P170" s="132"/>
      <c r="Q170" s="103" t="s">
        <v>272</v>
      </c>
      <c r="R170" s="132"/>
      <c r="S170" s="101" t="s">
        <v>49</v>
      </c>
      <c r="T170" s="135"/>
      <c r="U170" s="135"/>
      <c r="V170" s="137"/>
      <c r="W170" s="50">
        <f t="shared" si="11"/>
        <v>0</v>
      </c>
      <c r="X170" s="137"/>
      <c r="Y170" s="138"/>
    </row>
    <row r="171" ht="17.25" customHeight="1">
      <c r="A171" s="88" t="s">
        <v>1070</v>
      </c>
      <c r="B171" s="52" t="s">
        <v>1071</v>
      </c>
      <c r="C171" s="105" t="s">
        <v>1072</v>
      </c>
      <c r="D171" s="89"/>
      <c r="E171" s="90"/>
      <c r="F171" s="90"/>
      <c r="G171" s="90"/>
      <c r="H171" s="90" t="str">
        <f t="shared" si="10"/>
        <v/>
      </c>
      <c r="I171" s="90"/>
      <c r="J171" s="91"/>
      <c r="K171" s="91"/>
      <c r="L171" s="90"/>
      <c r="M171" s="90"/>
      <c r="N171" s="90"/>
      <c r="O171" s="58" t="s">
        <v>1073</v>
      </c>
      <c r="P171" s="53"/>
      <c r="Q171" s="53" t="s">
        <v>253</v>
      </c>
      <c r="R171" s="53"/>
      <c r="S171" s="101" t="s">
        <v>49</v>
      </c>
      <c r="T171" s="91"/>
      <c r="U171" s="91"/>
      <c r="V171" s="61"/>
      <c r="W171" s="50">
        <f t="shared" si="11"/>
        <v>0</v>
      </c>
      <c r="X171" s="61"/>
      <c r="Y171" s="92"/>
    </row>
    <row r="172" ht="29.25" customHeight="1">
      <c r="A172" s="79" t="s">
        <v>1074</v>
      </c>
      <c r="B172" s="63" t="s">
        <v>1075</v>
      </c>
      <c r="C172" s="70" t="s">
        <v>1076</v>
      </c>
      <c r="D172" s="75"/>
      <c r="E172" s="66">
        <v>12.5</v>
      </c>
      <c r="F172" s="66"/>
      <c r="G172" s="66">
        <v>16.0</v>
      </c>
      <c r="H172" s="66">
        <v>12.5</v>
      </c>
      <c r="I172" s="66" t="s">
        <v>225</v>
      </c>
      <c r="J172" s="67" t="s">
        <v>1077</v>
      </c>
      <c r="K172" s="67" t="s">
        <v>1078</v>
      </c>
      <c r="L172" s="66">
        <v>7.0</v>
      </c>
      <c r="M172" s="66">
        <v>233.0</v>
      </c>
      <c r="N172" s="66">
        <v>22.0</v>
      </c>
      <c r="O172" s="68" t="s">
        <v>1079</v>
      </c>
      <c r="P172" s="69" t="s">
        <v>1080</v>
      </c>
      <c r="Q172" s="70" t="s">
        <v>253</v>
      </c>
      <c r="R172" s="70" t="s">
        <v>1081</v>
      </c>
      <c r="S172" s="101" t="s">
        <v>49</v>
      </c>
      <c r="T172" s="67" t="s">
        <v>1077</v>
      </c>
      <c r="U172" s="67" t="s">
        <v>1082</v>
      </c>
      <c r="V172" s="72"/>
      <c r="W172" s="72">
        <f t="shared" si="11"/>
        <v>12.5</v>
      </c>
      <c r="X172" s="72"/>
      <c r="Y172" s="73"/>
    </row>
    <row r="173" ht="17.25" customHeight="1">
      <c r="A173" s="88" t="s">
        <v>1083</v>
      </c>
      <c r="B173" s="52" t="s">
        <v>1084</v>
      </c>
      <c r="C173" s="105" t="s">
        <v>1085</v>
      </c>
      <c r="D173" s="89"/>
      <c r="E173" s="90"/>
      <c r="F173" s="90"/>
      <c r="G173" s="90"/>
      <c r="H173" s="90" t="str">
        <f>G173</f>
        <v/>
      </c>
      <c r="I173" s="90"/>
      <c r="J173" s="91"/>
      <c r="K173" s="91"/>
      <c r="L173" s="90"/>
      <c r="M173" s="90"/>
      <c r="N173" s="90"/>
      <c r="O173" s="58" t="s">
        <v>1086</v>
      </c>
      <c r="P173" s="53"/>
      <c r="Q173" s="53" t="s">
        <v>272</v>
      </c>
      <c r="R173" s="53"/>
      <c r="S173" s="101" t="s">
        <v>1087</v>
      </c>
      <c r="T173" s="91"/>
      <c r="U173" s="91"/>
      <c r="V173" s="61"/>
      <c r="W173" s="50">
        <f t="shared" si="11"/>
        <v>0</v>
      </c>
      <c r="X173" s="61"/>
      <c r="Y173" s="92"/>
    </row>
    <row r="174" ht="17.25" customHeight="1">
      <c r="A174" s="96" t="s">
        <v>1088</v>
      </c>
      <c r="B174" s="97" t="s">
        <v>1089</v>
      </c>
      <c r="C174" s="140" t="s">
        <v>1090</v>
      </c>
      <c r="D174" s="99"/>
      <c r="E174" s="100">
        <v>3.0</v>
      </c>
      <c r="F174" s="100"/>
      <c r="G174" s="100"/>
      <c r="H174" s="100">
        <v>3.0</v>
      </c>
      <c r="I174" s="100"/>
      <c r="J174" s="101"/>
      <c r="K174" s="101"/>
      <c r="L174" s="100"/>
      <c r="M174" s="100"/>
      <c r="N174" s="100"/>
      <c r="O174" s="107" t="s">
        <v>1091</v>
      </c>
      <c r="P174" s="103"/>
      <c r="Q174" s="103" t="s">
        <v>272</v>
      </c>
      <c r="R174" s="103"/>
      <c r="S174" s="101" t="s">
        <v>1087</v>
      </c>
      <c r="T174" s="101"/>
      <c r="U174" s="101"/>
      <c r="V174" s="104"/>
      <c r="W174" s="50">
        <f t="shared" si="11"/>
        <v>0</v>
      </c>
      <c r="X174" s="104"/>
      <c r="Y174" s="33"/>
    </row>
    <row r="175" ht="17.25" customHeight="1">
      <c r="A175" s="96" t="s">
        <v>1092</v>
      </c>
      <c r="B175" s="97" t="s">
        <v>1093</v>
      </c>
      <c r="C175" s="103" t="s">
        <v>1094</v>
      </c>
      <c r="D175" s="99"/>
      <c r="E175" s="100">
        <v>2.0</v>
      </c>
      <c r="F175" s="100"/>
      <c r="G175" s="100"/>
      <c r="H175" s="100">
        <v>2.0</v>
      </c>
      <c r="I175" s="100"/>
      <c r="J175" s="101"/>
      <c r="K175" s="101"/>
      <c r="L175" s="100"/>
      <c r="M175" s="100"/>
      <c r="N175" s="100"/>
      <c r="O175" s="107" t="s">
        <v>1095</v>
      </c>
      <c r="P175" s="103"/>
      <c r="Q175" s="103" t="s">
        <v>272</v>
      </c>
      <c r="R175" s="103"/>
      <c r="S175" s="101" t="s">
        <v>1087</v>
      </c>
      <c r="T175" s="101"/>
      <c r="U175" s="101"/>
      <c r="V175" s="104"/>
      <c r="W175" s="50"/>
      <c r="X175" s="104"/>
      <c r="Y175" s="33"/>
    </row>
    <row r="176" ht="28.5" customHeight="1">
      <c r="A176" s="96" t="s">
        <v>1096</v>
      </c>
      <c r="B176" s="97" t="s">
        <v>1097</v>
      </c>
      <c r="C176" s="103" t="s">
        <v>1098</v>
      </c>
      <c r="D176" s="99" t="s">
        <v>1099</v>
      </c>
      <c r="E176" s="100">
        <v>28.0</v>
      </c>
      <c r="F176" s="100"/>
      <c r="G176" s="100"/>
      <c r="H176" s="100">
        <v>28.0</v>
      </c>
      <c r="I176" s="100"/>
      <c r="J176" s="101"/>
      <c r="K176" s="101"/>
      <c r="L176" s="100"/>
      <c r="M176" s="100"/>
      <c r="N176" s="100"/>
      <c r="O176" s="107" t="s">
        <v>1100</v>
      </c>
      <c r="P176" s="103"/>
      <c r="Q176" s="103" t="s">
        <v>272</v>
      </c>
      <c r="R176" s="103"/>
      <c r="S176" s="101" t="s">
        <v>1087</v>
      </c>
      <c r="T176" s="101"/>
      <c r="U176" s="101"/>
      <c r="V176" s="104"/>
      <c r="W176" s="50"/>
      <c r="X176" s="104"/>
      <c r="Y176" s="33"/>
    </row>
    <row r="177" ht="27.75" customHeight="1">
      <c r="A177" s="96" t="s">
        <v>1101</v>
      </c>
      <c r="B177" s="97" t="s">
        <v>1102</v>
      </c>
      <c r="C177" s="140" t="s">
        <v>1103</v>
      </c>
      <c r="D177" s="99" t="s">
        <v>1104</v>
      </c>
      <c r="E177" s="100">
        <v>3.0</v>
      </c>
      <c r="F177" s="100"/>
      <c r="G177" s="100"/>
      <c r="H177" s="100">
        <v>3.0</v>
      </c>
      <c r="I177" s="100"/>
      <c r="J177" s="101"/>
      <c r="K177" s="101"/>
      <c r="L177" s="100"/>
      <c r="M177" s="100"/>
      <c r="N177" s="100"/>
      <c r="O177" s="107" t="s">
        <v>1105</v>
      </c>
      <c r="P177" s="103"/>
      <c r="Q177" s="103" t="s">
        <v>272</v>
      </c>
      <c r="R177" s="103"/>
      <c r="S177" s="101" t="s">
        <v>1087</v>
      </c>
      <c r="T177" s="101"/>
      <c r="U177" s="101"/>
      <c r="V177" s="104"/>
      <c r="W177" s="50"/>
      <c r="X177" s="104"/>
      <c r="Y177" s="33"/>
    </row>
    <row r="178" ht="51.75" customHeight="1">
      <c r="A178" s="96" t="s">
        <v>1106</v>
      </c>
      <c r="B178" s="97" t="s">
        <v>1107</v>
      </c>
      <c r="C178" s="103" t="s">
        <v>1108</v>
      </c>
      <c r="D178" s="99"/>
      <c r="E178" s="100">
        <v>6.0</v>
      </c>
      <c r="F178" s="100"/>
      <c r="G178" s="100"/>
      <c r="H178" s="100">
        <v>6.0</v>
      </c>
      <c r="I178" s="100"/>
      <c r="J178" s="101"/>
      <c r="K178" s="101"/>
      <c r="L178" s="100"/>
      <c r="M178" s="100"/>
      <c r="N178" s="100"/>
      <c r="O178" s="107" t="s">
        <v>1109</v>
      </c>
      <c r="P178" s="103"/>
      <c r="Q178" s="103" t="s">
        <v>272</v>
      </c>
      <c r="R178" s="103"/>
      <c r="S178" s="101" t="s">
        <v>1087</v>
      </c>
      <c r="T178" s="101"/>
      <c r="U178" s="101"/>
      <c r="V178" s="104"/>
      <c r="W178" s="50"/>
      <c r="X178" s="104"/>
      <c r="Y178" s="33"/>
    </row>
    <row r="179" ht="42.0" customHeight="1">
      <c r="A179" s="96" t="s">
        <v>1110</v>
      </c>
      <c r="B179" s="97" t="s">
        <v>1111</v>
      </c>
      <c r="C179" s="103" t="s">
        <v>1112</v>
      </c>
      <c r="D179" s="99"/>
      <c r="E179" s="100">
        <v>12.0</v>
      </c>
      <c r="F179" s="100"/>
      <c r="G179" s="100"/>
      <c r="H179" s="100">
        <v>12.0</v>
      </c>
      <c r="I179" s="100"/>
      <c r="J179" s="101"/>
      <c r="K179" s="101"/>
      <c r="L179" s="100"/>
      <c r="M179" s="100"/>
      <c r="N179" s="100"/>
      <c r="O179" s="107" t="s">
        <v>1113</v>
      </c>
      <c r="P179" s="103"/>
      <c r="Q179" s="103" t="s">
        <v>272</v>
      </c>
      <c r="R179" s="103"/>
      <c r="S179" s="101" t="s">
        <v>1087</v>
      </c>
      <c r="T179" s="101"/>
      <c r="U179" s="101"/>
      <c r="V179" s="104"/>
      <c r="W179" s="50"/>
      <c r="X179" s="104"/>
      <c r="Y179" s="33"/>
    </row>
    <row r="180" ht="29.25" customHeight="1">
      <c r="A180" s="96" t="s">
        <v>1114</v>
      </c>
      <c r="B180" s="97" t="s">
        <v>1115</v>
      </c>
      <c r="C180" s="103" t="s">
        <v>1116</v>
      </c>
      <c r="D180" s="99"/>
      <c r="E180" s="100">
        <v>1.5</v>
      </c>
      <c r="F180" s="100"/>
      <c r="G180" s="100"/>
      <c r="H180" s="100">
        <v>1.5</v>
      </c>
      <c r="I180" s="100"/>
      <c r="J180" s="101"/>
      <c r="K180" s="101"/>
      <c r="L180" s="100"/>
      <c r="M180" s="100"/>
      <c r="N180" s="100"/>
      <c r="O180" s="107" t="s">
        <v>1117</v>
      </c>
      <c r="P180" s="103"/>
      <c r="Q180" s="103" t="s">
        <v>272</v>
      </c>
      <c r="R180" s="103"/>
      <c r="S180" s="101" t="s">
        <v>1087</v>
      </c>
      <c r="T180" s="101"/>
      <c r="U180" s="101"/>
      <c r="V180" s="104"/>
      <c r="W180" s="50"/>
      <c r="X180" s="104"/>
      <c r="Y180" s="33"/>
    </row>
    <row r="181" ht="17.25" customHeight="1">
      <c r="A181" s="96" t="s">
        <v>1118</v>
      </c>
      <c r="B181" s="97" t="s">
        <v>1119</v>
      </c>
      <c r="C181" s="140" t="s">
        <v>1120</v>
      </c>
      <c r="D181" s="99"/>
      <c r="E181" s="100">
        <v>3.0</v>
      </c>
      <c r="F181" s="100"/>
      <c r="G181" s="100"/>
      <c r="H181" s="100">
        <v>3.0</v>
      </c>
      <c r="I181" s="100"/>
      <c r="J181" s="101"/>
      <c r="K181" s="101"/>
      <c r="L181" s="100"/>
      <c r="M181" s="100"/>
      <c r="N181" s="100"/>
      <c r="O181" s="107" t="s">
        <v>1121</v>
      </c>
      <c r="P181" s="103"/>
      <c r="Q181" s="103" t="s">
        <v>272</v>
      </c>
      <c r="R181" s="103"/>
      <c r="S181" s="101" t="s">
        <v>1087</v>
      </c>
      <c r="T181" s="101"/>
      <c r="U181" s="101"/>
      <c r="V181" s="104"/>
      <c r="W181" s="50"/>
      <c r="X181" s="104"/>
      <c r="Y181" s="33"/>
    </row>
    <row r="182" ht="17.25" customHeight="1">
      <c r="A182" s="88" t="s">
        <v>1122</v>
      </c>
      <c r="B182" s="52" t="s">
        <v>1123</v>
      </c>
      <c r="C182" s="105" t="s">
        <v>1124</v>
      </c>
      <c r="D182" s="89"/>
      <c r="E182" s="90"/>
      <c r="F182" s="90"/>
      <c r="G182" s="90"/>
      <c r="H182" s="90"/>
      <c r="I182" s="90"/>
      <c r="J182" s="91"/>
      <c r="K182" s="91"/>
      <c r="L182" s="90"/>
      <c r="M182" s="90"/>
      <c r="N182" s="90"/>
      <c r="O182" s="58" t="s">
        <v>1125</v>
      </c>
      <c r="P182" s="53"/>
      <c r="Q182" s="53" t="s">
        <v>272</v>
      </c>
      <c r="R182" s="53"/>
      <c r="S182" s="91" t="s">
        <v>912</v>
      </c>
      <c r="T182" s="91"/>
      <c r="U182" s="91"/>
      <c r="V182" s="61"/>
      <c r="W182" s="61">
        <f>IF(L182,H182,0)</f>
        <v>0</v>
      </c>
      <c r="X182" s="61"/>
      <c r="Y182" s="92"/>
    </row>
    <row r="183" ht="17.25" customHeight="1">
      <c r="A183" s="79" t="s">
        <v>1126</v>
      </c>
      <c r="B183" s="63" t="s">
        <v>1127</v>
      </c>
      <c r="C183" s="85" t="s">
        <v>1128</v>
      </c>
      <c r="D183" s="75" t="s">
        <v>1070</v>
      </c>
      <c r="E183" s="66">
        <v>1.0</v>
      </c>
      <c r="F183" s="66"/>
      <c r="G183" s="66"/>
      <c r="H183" s="66">
        <v>1.0</v>
      </c>
      <c r="I183" s="106" t="s">
        <v>600</v>
      </c>
      <c r="J183" s="86" t="s">
        <v>1129</v>
      </c>
      <c r="K183" s="86" t="s">
        <v>1130</v>
      </c>
      <c r="L183" s="66">
        <v>1.0</v>
      </c>
      <c r="M183" s="66">
        <v>9.0</v>
      </c>
      <c r="N183" s="66">
        <v>3.0</v>
      </c>
      <c r="O183" s="76" t="s">
        <v>1131</v>
      </c>
      <c r="P183" s="69" t="s">
        <v>1132</v>
      </c>
      <c r="Q183" s="70" t="s">
        <v>54</v>
      </c>
      <c r="R183" s="70"/>
      <c r="S183" s="67" t="s">
        <v>912</v>
      </c>
      <c r="T183" s="67"/>
      <c r="U183" s="67"/>
      <c r="V183" s="72"/>
      <c r="W183" s="72"/>
      <c r="X183" s="72"/>
      <c r="Y183" s="73"/>
    </row>
    <row r="184" ht="28.5" customHeight="1">
      <c r="A184" s="79" t="s">
        <v>1133</v>
      </c>
      <c r="B184" s="63" t="s">
        <v>1134</v>
      </c>
      <c r="C184" s="81" t="s">
        <v>1135</v>
      </c>
      <c r="D184" s="75" t="s">
        <v>1126</v>
      </c>
      <c r="E184" s="66">
        <v>10.0</v>
      </c>
      <c r="F184" s="66"/>
      <c r="G184" s="66"/>
      <c r="H184" s="66">
        <v>10.0</v>
      </c>
      <c r="I184" s="106" t="s">
        <v>600</v>
      </c>
      <c r="J184" s="86" t="s">
        <v>1136</v>
      </c>
      <c r="K184" s="86" t="s">
        <v>1137</v>
      </c>
      <c r="L184" s="66">
        <v>10.0</v>
      </c>
      <c r="M184" s="66">
        <v>223.0</v>
      </c>
      <c r="N184" s="66">
        <v>3.0</v>
      </c>
      <c r="O184" s="68" t="s">
        <v>1138</v>
      </c>
      <c r="P184" s="69" t="s">
        <v>1139</v>
      </c>
      <c r="Q184" s="70" t="s">
        <v>54</v>
      </c>
      <c r="R184" s="70"/>
      <c r="S184" s="67" t="s">
        <v>912</v>
      </c>
      <c r="T184" s="67"/>
      <c r="U184" s="67"/>
      <c r="V184" s="72"/>
      <c r="W184" s="72">
        <f t="shared" ref="W184:W188" si="12">IF(L184,H184,0)</f>
        <v>10</v>
      </c>
      <c r="X184" s="72"/>
      <c r="Y184" s="73"/>
    </row>
    <row r="185" ht="17.25" customHeight="1">
      <c r="A185" s="79" t="s">
        <v>1140</v>
      </c>
      <c r="B185" s="63" t="s">
        <v>1141</v>
      </c>
      <c r="C185" s="70"/>
      <c r="D185" s="75" t="s">
        <v>1133</v>
      </c>
      <c r="E185" s="66">
        <v>1.5</v>
      </c>
      <c r="F185" s="66"/>
      <c r="G185" s="66"/>
      <c r="H185" s="66">
        <v>1.5</v>
      </c>
      <c r="I185" s="106" t="s">
        <v>600</v>
      </c>
      <c r="J185" s="86" t="s">
        <v>1142</v>
      </c>
      <c r="K185" s="86" t="s">
        <v>1143</v>
      </c>
      <c r="L185" s="66">
        <v>0.0</v>
      </c>
      <c r="M185" s="66"/>
      <c r="N185" s="66"/>
      <c r="O185" s="68" t="s">
        <v>1144</v>
      </c>
      <c r="P185" s="69" t="s">
        <v>1139</v>
      </c>
      <c r="Q185" s="70" t="s">
        <v>54</v>
      </c>
      <c r="R185" s="70" t="s">
        <v>1145</v>
      </c>
      <c r="S185" s="67" t="s">
        <v>912</v>
      </c>
      <c r="T185" s="67"/>
      <c r="U185" s="67"/>
      <c r="V185" s="72"/>
      <c r="W185" s="72">
        <f t="shared" si="12"/>
        <v>0</v>
      </c>
      <c r="X185" s="72"/>
      <c r="Y185" s="73"/>
    </row>
    <row r="186" ht="17.25" customHeight="1">
      <c r="A186" s="79" t="s">
        <v>1146</v>
      </c>
      <c r="B186" s="63" t="s">
        <v>1147</v>
      </c>
      <c r="C186" s="70"/>
      <c r="D186" s="75" t="s">
        <v>1133</v>
      </c>
      <c r="E186" s="66">
        <v>1.5</v>
      </c>
      <c r="F186" s="66"/>
      <c r="G186" s="66"/>
      <c r="H186" s="66">
        <v>1.5</v>
      </c>
      <c r="I186" s="106" t="s">
        <v>600</v>
      </c>
      <c r="J186" s="86" t="s">
        <v>1148</v>
      </c>
      <c r="K186" s="86" t="s">
        <v>1149</v>
      </c>
      <c r="L186" s="66">
        <v>0.0</v>
      </c>
      <c r="M186" s="66"/>
      <c r="N186" s="66"/>
      <c r="O186" s="68" t="s">
        <v>1150</v>
      </c>
      <c r="P186" s="69" t="s">
        <v>1139</v>
      </c>
      <c r="Q186" s="70" t="s">
        <v>54</v>
      </c>
      <c r="R186" s="70" t="s">
        <v>1145</v>
      </c>
      <c r="S186" s="67" t="s">
        <v>912</v>
      </c>
      <c r="T186" s="67"/>
      <c r="U186" s="67"/>
      <c r="V186" s="72"/>
      <c r="W186" s="72">
        <f t="shared" si="12"/>
        <v>0</v>
      </c>
      <c r="X186" s="72"/>
      <c r="Y186" s="73"/>
    </row>
    <row r="187" ht="17.25" customHeight="1">
      <c r="A187" s="79" t="s">
        <v>1151</v>
      </c>
      <c r="B187" s="63" t="s">
        <v>1152</v>
      </c>
      <c r="C187" s="70"/>
      <c r="D187" s="75" t="s">
        <v>1133</v>
      </c>
      <c r="E187" s="66">
        <v>1.5</v>
      </c>
      <c r="F187" s="66"/>
      <c r="G187" s="66"/>
      <c r="H187" s="66">
        <v>1.5</v>
      </c>
      <c r="I187" s="106" t="s">
        <v>600</v>
      </c>
      <c r="J187" s="86" t="s">
        <v>1153</v>
      </c>
      <c r="K187" s="86" t="s">
        <v>1154</v>
      </c>
      <c r="L187" s="66">
        <v>0.0</v>
      </c>
      <c r="M187" s="66"/>
      <c r="N187" s="66"/>
      <c r="O187" s="68" t="s">
        <v>1155</v>
      </c>
      <c r="P187" s="69" t="s">
        <v>1139</v>
      </c>
      <c r="Q187" s="70" t="s">
        <v>54</v>
      </c>
      <c r="R187" s="70" t="s">
        <v>1145</v>
      </c>
      <c r="S187" s="67" t="s">
        <v>912</v>
      </c>
      <c r="T187" s="67"/>
      <c r="U187" s="67"/>
      <c r="V187" s="72"/>
      <c r="W187" s="72">
        <f t="shared" si="12"/>
        <v>0</v>
      </c>
      <c r="X187" s="72"/>
      <c r="Y187" s="73"/>
    </row>
    <row r="188" ht="17.25" customHeight="1">
      <c r="A188" s="79" t="s">
        <v>1156</v>
      </c>
      <c r="B188" s="63" t="s">
        <v>1157</v>
      </c>
      <c r="C188" s="81" t="s">
        <v>1158</v>
      </c>
      <c r="D188" s="75"/>
      <c r="E188" s="66">
        <v>1.0</v>
      </c>
      <c r="F188" s="66"/>
      <c r="G188" s="66"/>
      <c r="H188" s="66">
        <v>1.0</v>
      </c>
      <c r="I188" s="106" t="s">
        <v>600</v>
      </c>
      <c r="J188" s="86" t="s">
        <v>1159</v>
      </c>
      <c r="K188" s="86" t="s">
        <v>1160</v>
      </c>
      <c r="L188" s="66">
        <v>1.0</v>
      </c>
      <c r="M188" s="66">
        <v>19.0</v>
      </c>
      <c r="N188" s="66">
        <v>0.0</v>
      </c>
      <c r="O188" s="68" t="s">
        <v>1161</v>
      </c>
      <c r="P188" s="69" t="s">
        <v>1162</v>
      </c>
      <c r="Q188" s="70" t="s">
        <v>54</v>
      </c>
      <c r="R188" s="70"/>
      <c r="S188" s="67" t="s">
        <v>912</v>
      </c>
      <c r="T188" s="67"/>
      <c r="U188" s="67"/>
      <c r="V188" s="72"/>
      <c r="W188" s="72">
        <f t="shared" si="12"/>
        <v>1</v>
      </c>
      <c r="X188" s="72"/>
      <c r="Y188" s="73"/>
    </row>
    <row r="189" ht="17.25" customHeight="1">
      <c r="A189" s="79" t="s">
        <v>1163</v>
      </c>
      <c r="B189" s="63" t="s">
        <v>1164</v>
      </c>
      <c r="C189" s="81" t="s">
        <v>1165</v>
      </c>
      <c r="D189" s="75"/>
      <c r="E189" s="66">
        <v>2.0</v>
      </c>
      <c r="F189" s="66"/>
      <c r="G189" s="66"/>
      <c r="H189" s="66">
        <v>2.0</v>
      </c>
      <c r="I189" s="106" t="s">
        <v>600</v>
      </c>
      <c r="J189" s="86" t="s">
        <v>1166</v>
      </c>
      <c r="K189" s="86" t="s">
        <v>1167</v>
      </c>
      <c r="L189" s="66">
        <v>1.0</v>
      </c>
      <c r="M189" s="66">
        <f t="shared" ref="M189:M190" si="13">152/2</f>
        <v>76</v>
      </c>
      <c r="N189" s="66">
        <f t="shared" ref="N189:N190" si="14">1/2</f>
        <v>0.5</v>
      </c>
      <c r="O189" s="68" t="s">
        <v>1168</v>
      </c>
      <c r="P189" s="69" t="s">
        <v>1169</v>
      </c>
      <c r="Q189" s="70" t="s">
        <v>54</v>
      </c>
      <c r="R189" s="70"/>
      <c r="S189" s="67"/>
      <c r="T189" s="67"/>
      <c r="U189" s="67"/>
      <c r="V189" s="72"/>
      <c r="W189" s="72"/>
      <c r="X189" s="72"/>
      <c r="Y189" s="73"/>
    </row>
    <row r="190" ht="17.25" customHeight="1">
      <c r="A190" s="79" t="s">
        <v>1170</v>
      </c>
      <c r="B190" s="63" t="s">
        <v>1171</v>
      </c>
      <c r="C190" s="81" t="s">
        <v>1172</v>
      </c>
      <c r="D190" s="75"/>
      <c r="E190" s="66">
        <v>1.0</v>
      </c>
      <c r="F190" s="66"/>
      <c r="G190" s="66"/>
      <c r="H190" s="66">
        <v>1.0</v>
      </c>
      <c r="I190" s="106" t="s">
        <v>600</v>
      </c>
      <c r="J190" s="86" t="s">
        <v>1173</v>
      </c>
      <c r="K190" s="86" t="s">
        <v>1174</v>
      </c>
      <c r="L190" s="66">
        <v>0.5</v>
      </c>
      <c r="M190" s="66">
        <f t="shared" si="13"/>
        <v>76</v>
      </c>
      <c r="N190" s="66">
        <f t="shared" si="14"/>
        <v>0.5</v>
      </c>
      <c r="O190" s="68" t="s">
        <v>1175</v>
      </c>
      <c r="P190" s="69" t="s">
        <v>1169</v>
      </c>
      <c r="Q190" s="70" t="s">
        <v>54</v>
      </c>
      <c r="R190" s="70"/>
      <c r="S190" s="67"/>
      <c r="T190" s="67"/>
      <c r="U190" s="67"/>
      <c r="V190" s="72"/>
      <c r="W190" s="72"/>
      <c r="X190" s="72"/>
      <c r="Y190" s="73"/>
    </row>
    <row r="191" ht="17.25" customHeight="1">
      <c r="A191" s="96" t="s">
        <v>1176</v>
      </c>
      <c r="B191" s="97" t="s">
        <v>1177</v>
      </c>
      <c r="C191" s="140" t="s">
        <v>1178</v>
      </c>
      <c r="D191" s="99" t="s">
        <v>1179</v>
      </c>
      <c r="E191" s="100">
        <v>3.0</v>
      </c>
      <c r="F191" s="100"/>
      <c r="G191" s="100"/>
      <c r="H191" s="100">
        <v>3.0</v>
      </c>
      <c r="I191" s="141" t="s">
        <v>600</v>
      </c>
      <c r="J191" s="101"/>
      <c r="K191" s="101"/>
      <c r="L191" s="100"/>
      <c r="M191" s="100"/>
      <c r="N191" s="100"/>
      <c r="O191" s="107" t="s">
        <v>1180</v>
      </c>
      <c r="P191" s="103"/>
      <c r="Q191" s="103" t="s">
        <v>272</v>
      </c>
      <c r="R191" s="103"/>
      <c r="S191" s="101" t="s">
        <v>912</v>
      </c>
      <c r="T191" s="101"/>
      <c r="U191" s="101"/>
      <c r="V191" s="104"/>
      <c r="W191" s="50">
        <f t="shared" ref="W191:W195" si="15">IF(L191,H191,0)</f>
        <v>0</v>
      </c>
      <c r="X191" s="104"/>
      <c r="Y191" s="33"/>
    </row>
    <row r="192" ht="17.25" customHeight="1">
      <c r="A192" s="96" t="s">
        <v>1181</v>
      </c>
      <c r="B192" s="97" t="s">
        <v>1182</v>
      </c>
      <c r="C192" s="140" t="s">
        <v>1183</v>
      </c>
      <c r="D192" s="99" t="s">
        <v>1184</v>
      </c>
      <c r="E192" s="100">
        <v>3.5</v>
      </c>
      <c r="F192" s="100"/>
      <c r="G192" s="100"/>
      <c r="H192" s="100">
        <v>3.5</v>
      </c>
      <c r="I192" s="141" t="s">
        <v>600</v>
      </c>
      <c r="J192" s="101"/>
      <c r="K192" s="101"/>
      <c r="L192" s="100"/>
      <c r="M192" s="100"/>
      <c r="N192" s="100"/>
      <c r="O192" s="107" t="s">
        <v>1185</v>
      </c>
      <c r="P192" s="103"/>
      <c r="Q192" s="103" t="s">
        <v>272</v>
      </c>
      <c r="R192" s="103"/>
      <c r="S192" s="101" t="s">
        <v>912</v>
      </c>
      <c r="T192" s="101"/>
      <c r="U192" s="101"/>
      <c r="V192" s="104"/>
      <c r="W192" s="50">
        <f t="shared" si="15"/>
        <v>0</v>
      </c>
      <c r="X192" s="104"/>
      <c r="Y192" s="33"/>
    </row>
    <row r="193" ht="42.0" customHeight="1">
      <c r="A193" s="96" t="s">
        <v>1186</v>
      </c>
      <c r="B193" s="97" t="s">
        <v>1187</v>
      </c>
      <c r="C193" s="103" t="s">
        <v>1188</v>
      </c>
      <c r="D193" s="99" t="s">
        <v>1181</v>
      </c>
      <c r="E193" s="100">
        <v>10.0</v>
      </c>
      <c r="F193" s="100"/>
      <c r="G193" s="100"/>
      <c r="H193" s="100">
        <v>10.0</v>
      </c>
      <c r="I193" s="141" t="s">
        <v>600</v>
      </c>
      <c r="J193" s="101"/>
      <c r="K193" s="101"/>
      <c r="L193" s="100"/>
      <c r="M193" s="100"/>
      <c r="N193" s="100"/>
      <c r="O193" s="107" t="s">
        <v>1189</v>
      </c>
      <c r="P193" s="103"/>
      <c r="Q193" s="103" t="s">
        <v>272</v>
      </c>
      <c r="R193" s="103"/>
      <c r="S193" s="101" t="s">
        <v>912</v>
      </c>
      <c r="T193" s="101"/>
      <c r="U193" s="101"/>
      <c r="V193" s="104"/>
      <c r="W193" s="50">
        <f t="shared" si="15"/>
        <v>0</v>
      </c>
      <c r="X193" s="104"/>
      <c r="Y193" s="33"/>
    </row>
    <row r="194" ht="18.0" customHeight="1">
      <c r="A194" s="96" t="s">
        <v>1190</v>
      </c>
      <c r="B194" s="97" t="s">
        <v>1191</v>
      </c>
      <c r="C194" s="140" t="s">
        <v>1192</v>
      </c>
      <c r="D194" s="99" t="s">
        <v>1070</v>
      </c>
      <c r="E194" s="100">
        <v>3.0</v>
      </c>
      <c r="F194" s="100"/>
      <c r="G194" s="100"/>
      <c r="H194" s="100">
        <v>3.0</v>
      </c>
      <c r="I194" s="100"/>
      <c r="J194" s="101"/>
      <c r="K194" s="101"/>
      <c r="L194" s="100"/>
      <c r="M194" s="100"/>
      <c r="N194" s="100"/>
      <c r="O194" s="107" t="s">
        <v>1193</v>
      </c>
      <c r="P194" s="103"/>
      <c r="Q194" s="103" t="s">
        <v>272</v>
      </c>
      <c r="R194" s="103"/>
      <c r="S194" s="101" t="s">
        <v>912</v>
      </c>
      <c r="T194" s="101"/>
      <c r="U194" s="101"/>
      <c r="V194" s="104"/>
      <c r="W194" s="50">
        <f t="shared" si="15"/>
        <v>0</v>
      </c>
      <c r="X194" s="104"/>
      <c r="Y194" s="33"/>
    </row>
    <row r="195" ht="33.0" customHeight="1">
      <c r="A195" s="96" t="s">
        <v>1194</v>
      </c>
      <c r="B195" s="97" t="s">
        <v>1195</v>
      </c>
      <c r="C195" s="98"/>
      <c r="D195" s="99" t="s">
        <v>1190</v>
      </c>
      <c r="E195" s="100">
        <v>2.5</v>
      </c>
      <c r="F195" s="100"/>
      <c r="G195" s="100"/>
      <c r="H195" s="100">
        <v>2.5</v>
      </c>
      <c r="I195" s="100"/>
      <c r="J195" s="101"/>
      <c r="K195" s="101"/>
      <c r="L195" s="100"/>
      <c r="M195" s="100"/>
      <c r="N195" s="100"/>
      <c r="O195" s="107" t="s">
        <v>1196</v>
      </c>
      <c r="P195" s="103"/>
      <c r="Q195" s="103" t="s">
        <v>272</v>
      </c>
      <c r="R195" s="103"/>
      <c r="S195" s="101" t="s">
        <v>912</v>
      </c>
      <c r="T195" s="101"/>
      <c r="U195" s="101"/>
      <c r="V195" s="104"/>
      <c r="W195" s="50">
        <f t="shared" si="15"/>
        <v>0</v>
      </c>
      <c r="X195" s="104"/>
      <c r="Y195" s="33"/>
    </row>
    <row r="196" ht="29.25" customHeight="1">
      <c r="A196" s="96" t="s">
        <v>1197</v>
      </c>
      <c r="B196" s="97" t="s">
        <v>1198</v>
      </c>
      <c r="C196" s="140" t="s">
        <v>1199</v>
      </c>
      <c r="D196" s="99" t="s">
        <v>1133</v>
      </c>
      <c r="E196" s="100">
        <v>3.0</v>
      </c>
      <c r="F196" s="100"/>
      <c r="G196" s="100"/>
      <c r="H196" s="100">
        <v>3.0</v>
      </c>
      <c r="I196" s="100"/>
      <c r="J196" s="101"/>
      <c r="K196" s="101"/>
      <c r="L196" s="100"/>
      <c r="M196" s="100"/>
      <c r="N196" s="100"/>
      <c r="O196" s="107" t="s">
        <v>1200</v>
      </c>
      <c r="P196" s="103"/>
      <c r="Q196" s="103" t="s">
        <v>272</v>
      </c>
      <c r="R196" s="103"/>
      <c r="S196" s="101" t="s">
        <v>912</v>
      </c>
      <c r="T196" s="101"/>
      <c r="U196" s="101"/>
      <c r="V196" s="104"/>
      <c r="W196" s="50"/>
      <c r="X196" s="104"/>
      <c r="Y196" s="33"/>
    </row>
    <row r="197" ht="40.5" customHeight="1">
      <c r="A197" s="96" t="s">
        <v>1201</v>
      </c>
      <c r="B197" s="97" t="s">
        <v>1202</v>
      </c>
      <c r="C197" s="98"/>
      <c r="D197" s="99"/>
      <c r="E197" s="100">
        <v>3.0</v>
      </c>
      <c r="F197" s="100"/>
      <c r="G197" s="100"/>
      <c r="H197" s="100">
        <v>3.0</v>
      </c>
      <c r="I197" s="100"/>
      <c r="J197" s="101"/>
      <c r="K197" s="101"/>
      <c r="L197" s="100"/>
      <c r="M197" s="100"/>
      <c r="N197" s="100"/>
      <c r="O197" s="107" t="s">
        <v>1203</v>
      </c>
      <c r="P197" s="103"/>
      <c r="Q197" s="103" t="s">
        <v>272</v>
      </c>
      <c r="R197" s="103"/>
      <c r="S197" s="101" t="s">
        <v>912</v>
      </c>
      <c r="T197" s="101"/>
      <c r="U197" s="101"/>
      <c r="V197" s="104"/>
      <c r="W197" s="50"/>
      <c r="X197" s="104"/>
      <c r="Y197" s="33"/>
    </row>
    <row r="198" ht="27.75" customHeight="1">
      <c r="A198" s="96" t="s">
        <v>1204</v>
      </c>
      <c r="B198" s="97" t="s">
        <v>1205</v>
      </c>
      <c r="C198" s="140" t="s">
        <v>1206</v>
      </c>
      <c r="D198" s="99" t="s">
        <v>1197</v>
      </c>
      <c r="E198" s="100">
        <v>4.5</v>
      </c>
      <c r="F198" s="100"/>
      <c r="G198" s="100"/>
      <c r="H198" s="100">
        <v>4.5</v>
      </c>
      <c r="I198" s="100"/>
      <c r="J198" s="101"/>
      <c r="K198" s="101"/>
      <c r="L198" s="100"/>
      <c r="M198" s="100"/>
      <c r="N198" s="100"/>
      <c r="O198" s="107" t="s">
        <v>1207</v>
      </c>
      <c r="P198" s="103"/>
      <c r="Q198" s="103" t="s">
        <v>272</v>
      </c>
      <c r="R198" s="103"/>
      <c r="S198" s="101" t="s">
        <v>912</v>
      </c>
      <c r="T198" s="101"/>
      <c r="U198" s="101"/>
      <c r="V198" s="104"/>
      <c r="W198" s="50"/>
      <c r="X198" s="104"/>
      <c r="Y198" s="33"/>
    </row>
    <row r="199" ht="17.25" customHeight="1">
      <c r="A199" s="96" t="s">
        <v>1208</v>
      </c>
      <c r="B199" s="97" t="s">
        <v>1209</v>
      </c>
      <c r="C199" s="140" t="s">
        <v>1210</v>
      </c>
      <c r="D199" s="99" t="s">
        <v>1133</v>
      </c>
      <c r="E199" s="100">
        <v>3.0</v>
      </c>
      <c r="F199" s="100"/>
      <c r="G199" s="100"/>
      <c r="H199" s="100">
        <v>3.0</v>
      </c>
      <c r="I199" s="100"/>
      <c r="J199" s="101"/>
      <c r="K199" s="101"/>
      <c r="L199" s="100"/>
      <c r="M199" s="100"/>
      <c r="N199" s="100"/>
      <c r="O199" s="107" t="s">
        <v>1211</v>
      </c>
      <c r="P199" s="103"/>
      <c r="Q199" s="103" t="s">
        <v>272</v>
      </c>
      <c r="R199" s="103"/>
      <c r="S199" s="101" t="s">
        <v>912</v>
      </c>
      <c r="T199" s="101"/>
      <c r="U199" s="101"/>
      <c r="V199" s="104"/>
      <c r="W199" s="50"/>
      <c r="X199" s="104"/>
      <c r="Y199" s="33"/>
    </row>
    <row r="200" ht="17.25" customHeight="1">
      <c r="A200" s="96" t="s">
        <v>1212</v>
      </c>
      <c r="B200" s="97" t="s">
        <v>1213</v>
      </c>
      <c r="C200" s="140" t="s">
        <v>1214</v>
      </c>
      <c r="D200" s="99" t="s">
        <v>1208</v>
      </c>
      <c r="E200" s="100">
        <v>6.0</v>
      </c>
      <c r="F200" s="100"/>
      <c r="G200" s="100"/>
      <c r="H200" s="100">
        <v>6.0</v>
      </c>
      <c r="I200" s="100"/>
      <c r="J200" s="101"/>
      <c r="K200" s="101"/>
      <c r="L200" s="100"/>
      <c r="M200" s="100"/>
      <c r="N200" s="100"/>
      <c r="O200" s="107" t="s">
        <v>1215</v>
      </c>
      <c r="P200" s="103"/>
      <c r="Q200" s="103" t="s">
        <v>272</v>
      </c>
      <c r="R200" s="103"/>
      <c r="S200" s="101" t="s">
        <v>912</v>
      </c>
      <c r="T200" s="101"/>
      <c r="U200" s="101"/>
      <c r="V200" s="104"/>
      <c r="W200" s="50"/>
      <c r="X200" s="104"/>
      <c r="Y200" s="33"/>
    </row>
    <row r="201" ht="17.25" customHeight="1">
      <c r="A201" s="88" t="s">
        <v>337</v>
      </c>
      <c r="B201" s="52" t="s">
        <v>1216</v>
      </c>
      <c r="C201" s="105" t="s">
        <v>1217</v>
      </c>
      <c r="D201" s="89"/>
      <c r="E201" s="90"/>
      <c r="F201" s="90"/>
      <c r="G201" s="90"/>
      <c r="H201" s="90"/>
      <c r="I201" s="90"/>
      <c r="J201" s="91"/>
      <c r="K201" s="91"/>
      <c r="L201" s="90"/>
      <c r="M201" s="90"/>
      <c r="N201" s="90"/>
      <c r="O201" s="58" t="s">
        <v>1218</v>
      </c>
      <c r="P201" s="53"/>
      <c r="Q201" s="53" t="s">
        <v>272</v>
      </c>
      <c r="R201" s="53"/>
      <c r="S201" s="142" t="s">
        <v>55</v>
      </c>
      <c r="T201" s="91"/>
      <c r="U201" s="91"/>
      <c r="V201" s="61"/>
      <c r="W201" s="61">
        <f t="shared" ref="W201:W235" si="16">IF(L201,H201,0)</f>
        <v>0</v>
      </c>
      <c r="X201" s="61"/>
      <c r="Y201" s="92"/>
    </row>
    <row r="202" ht="30.75" customHeight="1">
      <c r="A202" s="79" t="s">
        <v>1219</v>
      </c>
      <c r="B202" s="63" t="s">
        <v>1220</v>
      </c>
      <c r="C202" s="70" t="s">
        <v>1221</v>
      </c>
      <c r="D202" s="75" t="s">
        <v>1074</v>
      </c>
      <c r="E202" s="66">
        <v>8.0</v>
      </c>
      <c r="F202" s="66">
        <v>6.0</v>
      </c>
      <c r="G202" s="66"/>
      <c r="H202" s="66">
        <v>8.0</v>
      </c>
      <c r="I202" s="106" t="s">
        <v>74</v>
      </c>
      <c r="J202" s="82" t="s">
        <v>1222</v>
      </c>
      <c r="K202" s="82" t="s">
        <v>1223</v>
      </c>
      <c r="L202" s="82">
        <v>13.5</v>
      </c>
      <c r="M202" s="66">
        <v>182.0</v>
      </c>
      <c r="N202" s="66">
        <v>3.0</v>
      </c>
      <c r="O202" s="68" t="s">
        <v>1224</v>
      </c>
      <c r="P202" s="69" t="s">
        <v>1225</v>
      </c>
      <c r="Q202" s="70" t="s">
        <v>54</v>
      </c>
      <c r="R202" s="70"/>
      <c r="S202" s="84" t="s">
        <v>55</v>
      </c>
      <c r="T202" s="67"/>
      <c r="U202" s="67"/>
      <c r="V202" s="72"/>
      <c r="W202" s="72">
        <f t="shared" si="16"/>
        <v>8</v>
      </c>
      <c r="X202" s="72"/>
      <c r="Y202" s="73"/>
    </row>
    <row r="203" ht="17.25" customHeight="1">
      <c r="A203" s="79" t="s">
        <v>1226</v>
      </c>
      <c r="B203" s="63" t="s">
        <v>1227</v>
      </c>
      <c r="C203" s="81" t="s">
        <v>1228</v>
      </c>
      <c r="D203" s="75"/>
      <c r="E203" s="66">
        <v>2.5</v>
      </c>
      <c r="F203" s="66">
        <v>2.0</v>
      </c>
      <c r="G203" s="66"/>
      <c r="H203" s="66">
        <v>2.5</v>
      </c>
      <c r="I203" s="106" t="s">
        <v>74</v>
      </c>
      <c r="J203" s="143" t="s">
        <v>1229</v>
      </c>
      <c r="K203" s="143" t="s">
        <v>1230</v>
      </c>
      <c r="L203" s="66">
        <v>3.0</v>
      </c>
      <c r="M203" s="66">
        <v>55.0</v>
      </c>
      <c r="N203" s="66">
        <v>0.0</v>
      </c>
      <c r="O203" s="68" t="s">
        <v>1231</v>
      </c>
      <c r="P203" s="69" t="s">
        <v>1232</v>
      </c>
      <c r="Q203" s="70" t="s">
        <v>54</v>
      </c>
      <c r="R203" s="70"/>
      <c r="S203" s="84" t="s">
        <v>55</v>
      </c>
      <c r="T203" s="67"/>
      <c r="U203" s="67"/>
      <c r="V203" s="72"/>
      <c r="W203" s="72">
        <f t="shared" si="16"/>
        <v>2.5</v>
      </c>
      <c r="X203" s="72"/>
      <c r="Y203" s="73"/>
    </row>
    <row r="204" ht="17.25" customHeight="1">
      <c r="A204" s="79" t="s">
        <v>1233</v>
      </c>
      <c r="B204" s="63" t="s">
        <v>1234</v>
      </c>
      <c r="C204" s="81" t="s">
        <v>1235</v>
      </c>
      <c r="D204" s="75" t="s">
        <v>1226</v>
      </c>
      <c r="E204" s="66">
        <v>4.0</v>
      </c>
      <c r="F204" s="66">
        <v>4.0</v>
      </c>
      <c r="G204" s="66"/>
      <c r="H204" s="66">
        <v>4.0</v>
      </c>
      <c r="I204" s="106" t="s">
        <v>74</v>
      </c>
      <c r="J204" s="143" t="s">
        <v>1236</v>
      </c>
      <c r="K204" s="143" t="s">
        <v>1237</v>
      </c>
      <c r="L204" s="66">
        <v>1.0</v>
      </c>
      <c r="M204" s="66">
        <v>37.0</v>
      </c>
      <c r="N204" s="66">
        <v>3.0</v>
      </c>
      <c r="O204" s="68" t="s">
        <v>1238</v>
      </c>
      <c r="P204" s="69" t="s">
        <v>1239</v>
      </c>
      <c r="Q204" s="70" t="s">
        <v>54</v>
      </c>
      <c r="R204" s="70"/>
      <c r="S204" s="84" t="s">
        <v>55</v>
      </c>
      <c r="T204" s="67"/>
      <c r="U204" s="67"/>
      <c r="V204" s="72"/>
      <c r="W204" s="72">
        <f t="shared" si="16"/>
        <v>4</v>
      </c>
      <c r="X204" s="72"/>
      <c r="Y204" s="73"/>
    </row>
    <row r="205" ht="17.25" customHeight="1">
      <c r="A205" s="79" t="s">
        <v>1240</v>
      </c>
      <c r="B205" s="63" t="s">
        <v>1241</v>
      </c>
      <c r="C205" s="70" t="s">
        <v>1242</v>
      </c>
      <c r="D205" s="75" t="s">
        <v>1226</v>
      </c>
      <c r="E205" s="66">
        <v>4.0</v>
      </c>
      <c r="F205" s="66">
        <v>4.0</v>
      </c>
      <c r="G205" s="66"/>
      <c r="H205" s="66">
        <v>4.0</v>
      </c>
      <c r="I205" s="106" t="s">
        <v>74</v>
      </c>
      <c r="J205" s="143" t="s">
        <v>1243</v>
      </c>
      <c r="K205" s="143" t="s">
        <v>1244</v>
      </c>
      <c r="L205" s="66">
        <v>5.0</v>
      </c>
      <c r="M205" s="66">
        <v>84.0</v>
      </c>
      <c r="N205" s="66">
        <v>10.0</v>
      </c>
      <c r="O205" s="68" t="s">
        <v>1245</v>
      </c>
      <c r="P205" s="69" t="s">
        <v>1246</v>
      </c>
      <c r="Q205" s="70" t="s">
        <v>54</v>
      </c>
      <c r="R205" s="70"/>
      <c r="S205" s="84" t="s">
        <v>55</v>
      </c>
      <c r="T205" s="67"/>
      <c r="U205" s="67"/>
      <c r="V205" s="72"/>
      <c r="W205" s="72">
        <f t="shared" si="16"/>
        <v>4</v>
      </c>
      <c r="X205" s="72"/>
      <c r="Y205" s="73"/>
    </row>
    <row r="206" ht="17.25" customHeight="1">
      <c r="A206" s="79" t="s">
        <v>1247</v>
      </c>
      <c r="B206" s="63" t="s">
        <v>1248</v>
      </c>
      <c r="C206" s="70" t="s">
        <v>1249</v>
      </c>
      <c r="D206" s="75"/>
      <c r="E206" s="66">
        <v>4.0</v>
      </c>
      <c r="F206" s="66">
        <v>4.0</v>
      </c>
      <c r="G206" s="66"/>
      <c r="H206" s="66">
        <v>4.0</v>
      </c>
      <c r="I206" s="106" t="s">
        <v>1250</v>
      </c>
      <c r="J206" s="82" t="s">
        <v>1251</v>
      </c>
      <c r="K206" s="67"/>
      <c r="L206" s="66">
        <v>9.0</v>
      </c>
      <c r="M206" s="66">
        <v>58.0</v>
      </c>
      <c r="N206" s="66">
        <v>3.0</v>
      </c>
      <c r="O206" s="68" t="s">
        <v>1252</v>
      </c>
      <c r="P206" s="69" t="s">
        <v>1253</v>
      </c>
      <c r="Q206" s="70" t="s">
        <v>54</v>
      </c>
      <c r="R206" s="70" t="s">
        <v>1254</v>
      </c>
      <c r="S206" s="84" t="s">
        <v>55</v>
      </c>
      <c r="T206" s="67"/>
      <c r="U206" s="67"/>
      <c r="V206" s="72"/>
      <c r="W206" s="72">
        <f t="shared" si="16"/>
        <v>4</v>
      </c>
      <c r="X206" s="72"/>
      <c r="Y206" s="73"/>
    </row>
    <row r="207" ht="40.5" customHeight="1">
      <c r="A207" s="79" t="s">
        <v>1255</v>
      </c>
      <c r="B207" s="63" t="s">
        <v>1256</v>
      </c>
      <c r="C207" s="70" t="s">
        <v>1257</v>
      </c>
      <c r="D207" s="75" t="s">
        <v>1258</v>
      </c>
      <c r="E207" s="66">
        <v>14.0</v>
      </c>
      <c r="F207" s="66">
        <v>12.0</v>
      </c>
      <c r="G207" s="66"/>
      <c r="H207" s="66">
        <v>14.0</v>
      </c>
      <c r="I207" s="106" t="s">
        <v>67</v>
      </c>
      <c r="J207" s="86" t="s">
        <v>1259</v>
      </c>
      <c r="K207" s="86" t="s">
        <v>1260</v>
      </c>
      <c r="L207" s="66">
        <v>28.166666666666668</v>
      </c>
      <c r="M207" s="66"/>
      <c r="N207" s="66"/>
      <c r="O207" s="68" t="s">
        <v>1261</v>
      </c>
      <c r="P207" s="70"/>
      <c r="Q207" s="70" t="s">
        <v>54</v>
      </c>
      <c r="R207" s="70"/>
      <c r="S207" s="84" t="s">
        <v>55</v>
      </c>
      <c r="T207" s="67"/>
      <c r="U207" s="67"/>
      <c r="V207" s="72"/>
      <c r="W207" s="72">
        <f t="shared" si="16"/>
        <v>14</v>
      </c>
      <c r="X207" s="72"/>
      <c r="Y207" s="73"/>
    </row>
    <row r="208" ht="17.25" customHeight="1">
      <c r="A208" s="96" t="s">
        <v>1262</v>
      </c>
      <c r="B208" s="97" t="s">
        <v>1263</v>
      </c>
      <c r="C208" s="140" t="s">
        <v>1264</v>
      </c>
      <c r="D208" s="99" t="s">
        <v>1219</v>
      </c>
      <c r="E208" s="100">
        <v>18.0</v>
      </c>
      <c r="F208" s="100">
        <v>12.0</v>
      </c>
      <c r="G208" s="100"/>
      <c r="H208" s="100">
        <v>18.0</v>
      </c>
      <c r="I208" s="141" t="s">
        <v>58</v>
      </c>
      <c r="J208" s="101"/>
      <c r="K208" s="101"/>
      <c r="L208" s="100"/>
      <c r="M208" s="100"/>
      <c r="N208" s="100"/>
      <c r="O208" s="107" t="s">
        <v>1265</v>
      </c>
      <c r="P208" s="103"/>
      <c r="Q208" s="103" t="s">
        <v>272</v>
      </c>
      <c r="R208" s="103"/>
      <c r="S208" s="71" t="s">
        <v>55</v>
      </c>
      <c r="T208" s="101"/>
      <c r="U208" s="101"/>
      <c r="V208" s="104"/>
      <c r="W208" s="104">
        <f t="shared" si="16"/>
        <v>0</v>
      </c>
      <c r="X208" s="104"/>
      <c r="Y208" s="33"/>
    </row>
    <row r="209" ht="26.25" customHeight="1">
      <c r="A209" s="96" t="s">
        <v>1266</v>
      </c>
      <c r="B209" s="101" t="s">
        <v>1267</v>
      </c>
      <c r="C209" s="144" t="s">
        <v>1268</v>
      </c>
      <c r="D209" s="99" t="s">
        <v>1269</v>
      </c>
      <c r="E209" s="100">
        <v>12.0</v>
      </c>
      <c r="F209" s="100"/>
      <c r="G209" s="100"/>
      <c r="H209" s="100">
        <v>12.0</v>
      </c>
      <c r="I209" s="141"/>
      <c r="J209" s="101"/>
      <c r="K209" s="101"/>
      <c r="L209" s="100"/>
      <c r="M209" s="100"/>
      <c r="N209" s="100"/>
      <c r="O209" s="107" t="s">
        <v>1270</v>
      </c>
      <c r="P209" s="103"/>
      <c r="Q209" s="103" t="s">
        <v>272</v>
      </c>
      <c r="R209" s="103"/>
      <c r="S209" s="71" t="s">
        <v>55</v>
      </c>
      <c r="T209" s="101"/>
      <c r="U209" s="101"/>
      <c r="V209" s="104"/>
      <c r="W209" s="50">
        <f t="shared" si="16"/>
        <v>0</v>
      </c>
      <c r="X209" s="104"/>
      <c r="Y209" s="33"/>
    </row>
    <row r="210" ht="27.0" customHeight="1">
      <c r="A210" s="96" t="s">
        <v>1104</v>
      </c>
      <c r="B210" s="97" t="s">
        <v>1271</v>
      </c>
      <c r="C210" s="140" t="s">
        <v>1272</v>
      </c>
      <c r="D210" s="99" t="s">
        <v>1219</v>
      </c>
      <c r="E210" s="100">
        <v>12.0</v>
      </c>
      <c r="F210" s="100">
        <v>12.0</v>
      </c>
      <c r="G210" s="100"/>
      <c r="H210" s="100">
        <v>12.0</v>
      </c>
      <c r="I210" s="141" t="s">
        <v>538</v>
      </c>
      <c r="J210" s="101"/>
      <c r="K210" s="101"/>
      <c r="L210" s="100"/>
      <c r="M210" s="100"/>
      <c r="N210" s="100"/>
      <c r="O210" s="107" t="s">
        <v>1273</v>
      </c>
      <c r="P210" s="103"/>
      <c r="Q210" s="103" t="s">
        <v>272</v>
      </c>
      <c r="R210" s="103"/>
      <c r="S210" s="71" t="s">
        <v>55</v>
      </c>
      <c r="T210" s="101"/>
      <c r="U210" s="101"/>
      <c r="V210" s="104"/>
      <c r="W210" s="50">
        <f t="shared" si="16"/>
        <v>0</v>
      </c>
      <c r="X210" s="104"/>
      <c r="Y210" s="33"/>
    </row>
    <row r="211" ht="42.75" customHeight="1">
      <c r="A211" s="145" t="s">
        <v>1274</v>
      </c>
      <c r="B211" s="146" t="s">
        <v>1275</v>
      </c>
      <c r="C211" s="147" t="s">
        <v>1276</v>
      </c>
      <c r="D211" s="148" t="s">
        <v>1277</v>
      </c>
      <c r="E211" s="149">
        <v>10.0</v>
      </c>
      <c r="F211" s="149">
        <v>6.0</v>
      </c>
      <c r="G211" s="149"/>
      <c r="H211" s="149">
        <v>10.0</v>
      </c>
      <c r="I211" s="150" t="s">
        <v>600</v>
      </c>
      <c r="J211" s="151"/>
      <c r="K211" s="151"/>
      <c r="L211" s="149"/>
      <c r="M211" s="149"/>
      <c r="N211" s="149"/>
      <c r="O211" s="152" t="s">
        <v>1278</v>
      </c>
      <c r="P211" s="147"/>
      <c r="Q211" s="147" t="s">
        <v>272</v>
      </c>
      <c r="R211" s="147"/>
      <c r="S211" s="153" t="s">
        <v>55</v>
      </c>
      <c r="T211" s="151"/>
      <c r="U211" s="151"/>
      <c r="V211" s="154"/>
      <c r="W211" s="155">
        <f t="shared" si="16"/>
        <v>0</v>
      </c>
      <c r="X211" s="154"/>
      <c r="Y211" s="156"/>
    </row>
    <row r="212" ht="17.25" customHeight="1">
      <c r="A212" s="96" t="s">
        <v>1279</v>
      </c>
      <c r="B212" s="97" t="s">
        <v>1280</v>
      </c>
      <c r="C212" s="103" t="s">
        <v>1281</v>
      </c>
      <c r="D212" s="99" t="s">
        <v>1282</v>
      </c>
      <c r="E212" s="100">
        <v>24.0</v>
      </c>
      <c r="F212" s="100">
        <v>16.0</v>
      </c>
      <c r="G212" s="100"/>
      <c r="H212" s="100">
        <v>24.0</v>
      </c>
      <c r="J212" s="101"/>
      <c r="K212" s="101"/>
      <c r="L212" s="100"/>
      <c r="M212" s="100"/>
      <c r="N212" s="100"/>
      <c r="O212" s="107" t="s">
        <v>1283</v>
      </c>
      <c r="P212" s="103"/>
      <c r="Q212" s="103" t="s">
        <v>272</v>
      </c>
      <c r="R212" s="103"/>
      <c r="S212" s="71" t="s">
        <v>55</v>
      </c>
      <c r="T212" s="101"/>
      <c r="U212" s="101"/>
      <c r="V212" s="104"/>
      <c r="W212" s="50">
        <f t="shared" si="16"/>
        <v>0</v>
      </c>
      <c r="X212" s="104"/>
      <c r="Y212" s="33"/>
    </row>
    <row r="213" ht="17.25" customHeight="1">
      <c r="A213" s="96" t="s">
        <v>1284</v>
      </c>
      <c r="B213" s="97" t="s">
        <v>1285</v>
      </c>
      <c r="C213" s="103" t="s">
        <v>1286</v>
      </c>
      <c r="D213" s="99" t="s">
        <v>1287</v>
      </c>
      <c r="E213" s="100">
        <v>32.0</v>
      </c>
      <c r="F213" s="100">
        <v>32.0</v>
      </c>
      <c r="G213" s="100"/>
      <c r="H213" s="100">
        <v>32.0</v>
      </c>
      <c r="I213" s="141" t="s">
        <v>67</v>
      </c>
      <c r="J213" s="101"/>
      <c r="K213" s="101"/>
      <c r="L213" s="100"/>
      <c r="M213" s="100"/>
      <c r="N213" s="100"/>
      <c r="O213" s="107" t="s">
        <v>1288</v>
      </c>
      <c r="P213" s="103"/>
      <c r="Q213" s="103" t="s">
        <v>272</v>
      </c>
      <c r="R213" s="103"/>
      <c r="S213" s="71" t="s">
        <v>55</v>
      </c>
      <c r="T213" s="101"/>
      <c r="U213" s="101"/>
      <c r="V213" s="104"/>
      <c r="W213" s="50">
        <f t="shared" si="16"/>
        <v>0</v>
      </c>
      <c r="X213" s="104"/>
      <c r="Y213" s="33"/>
    </row>
    <row r="214" ht="17.25" customHeight="1">
      <c r="A214" s="96" t="s">
        <v>1289</v>
      </c>
      <c r="B214" s="97" t="s">
        <v>1290</v>
      </c>
      <c r="C214" s="103"/>
      <c r="D214" s="99" t="s">
        <v>1255</v>
      </c>
      <c r="E214" s="100">
        <v>3.0</v>
      </c>
      <c r="F214" s="100">
        <v>3.0</v>
      </c>
      <c r="G214" s="100"/>
      <c r="H214" s="100">
        <v>3.0</v>
      </c>
      <c r="I214" s="141" t="s">
        <v>600</v>
      </c>
      <c r="J214" s="101"/>
      <c r="K214" s="101"/>
      <c r="L214" s="100"/>
      <c r="M214" s="100"/>
      <c r="N214" s="100"/>
      <c r="O214" s="107" t="s">
        <v>1291</v>
      </c>
      <c r="P214" s="103"/>
      <c r="Q214" s="103" t="s">
        <v>272</v>
      </c>
      <c r="R214" s="103"/>
      <c r="S214" s="71" t="s">
        <v>55</v>
      </c>
      <c r="T214" s="101"/>
      <c r="U214" s="101"/>
      <c r="V214" s="104"/>
      <c r="W214" s="50">
        <f t="shared" si="16"/>
        <v>0</v>
      </c>
      <c r="X214" s="104"/>
      <c r="Y214" s="33"/>
    </row>
    <row r="215" ht="17.25" customHeight="1">
      <c r="A215" s="96" t="s">
        <v>1292</v>
      </c>
      <c r="B215" s="97" t="s">
        <v>1293</v>
      </c>
      <c r="C215" s="103"/>
      <c r="D215" s="99" t="s">
        <v>1255</v>
      </c>
      <c r="E215" s="100">
        <v>12.0</v>
      </c>
      <c r="F215" s="100">
        <v>8.0</v>
      </c>
      <c r="G215" s="100"/>
      <c r="H215" s="100">
        <v>12.0</v>
      </c>
      <c r="I215" s="141" t="s">
        <v>600</v>
      </c>
      <c r="J215" s="101"/>
      <c r="K215" s="101"/>
      <c r="L215" s="100"/>
      <c r="M215" s="100"/>
      <c r="N215" s="100"/>
      <c r="O215" s="107" t="s">
        <v>1294</v>
      </c>
      <c r="P215" s="103"/>
      <c r="Q215" s="103" t="s">
        <v>272</v>
      </c>
      <c r="R215" s="103"/>
      <c r="S215" s="71" t="s">
        <v>55</v>
      </c>
      <c r="T215" s="101"/>
      <c r="U215" s="101"/>
      <c r="V215" s="104"/>
      <c r="W215" s="50">
        <f t="shared" si="16"/>
        <v>0</v>
      </c>
      <c r="X215" s="104"/>
      <c r="Y215" s="33"/>
    </row>
    <row r="216" ht="17.25" customHeight="1">
      <c r="A216" s="96" t="s">
        <v>1295</v>
      </c>
      <c r="B216" s="97" t="s">
        <v>1296</v>
      </c>
      <c r="C216" s="103"/>
      <c r="D216" s="99" t="s">
        <v>1255</v>
      </c>
      <c r="E216" s="100">
        <v>3.0</v>
      </c>
      <c r="F216" s="100">
        <v>2.0</v>
      </c>
      <c r="G216" s="100"/>
      <c r="H216" s="100">
        <v>3.0</v>
      </c>
      <c r="I216" s="141" t="s">
        <v>600</v>
      </c>
      <c r="J216" s="101"/>
      <c r="K216" s="101"/>
      <c r="L216" s="100"/>
      <c r="M216" s="100"/>
      <c r="N216" s="100"/>
      <c r="O216" s="107" t="s">
        <v>1297</v>
      </c>
      <c r="P216" s="103"/>
      <c r="Q216" s="103" t="s">
        <v>272</v>
      </c>
      <c r="R216" s="103"/>
      <c r="S216" s="71" t="s">
        <v>55</v>
      </c>
      <c r="T216" s="101"/>
      <c r="U216" s="101"/>
      <c r="V216" s="104"/>
      <c r="W216" s="50">
        <f t="shared" si="16"/>
        <v>0</v>
      </c>
      <c r="X216" s="104"/>
      <c r="Y216" s="33"/>
    </row>
    <row r="217" ht="17.25" customHeight="1">
      <c r="A217" s="96" t="s">
        <v>1298</v>
      </c>
      <c r="B217" s="97" t="s">
        <v>1299</v>
      </c>
      <c r="C217" s="103"/>
      <c r="D217" s="99" t="s">
        <v>1255</v>
      </c>
      <c r="E217" s="100">
        <v>3.0</v>
      </c>
      <c r="F217" s="100">
        <v>2.0</v>
      </c>
      <c r="G217" s="100"/>
      <c r="H217" s="100">
        <v>3.0</v>
      </c>
      <c r="I217" s="141" t="s">
        <v>277</v>
      </c>
      <c r="J217" s="101"/>
      <c r="K217" s="101"/>
      <c r="L217" s="100"/>
      <c r="M217" s="100"/>
      <c r="N217" s="100"/>
      <c r="O217" s="107" t="s">
        <v>1300</v>
      </c>
      <c r="P217" s="103"/>
      <c r="Q217" s="103" t="s">
        <v>272</v>
      </c>
      <c r="R217" s="103"/>
      <c r="S217" s="71" t="s">
        <v>55</v>
      </c>
      <c r="T217" s="101"/>
      <c r="U217" s="101"/>
      <c r="V217" s="104"/>
      <c r="W217" s="50">
        <f t="shared" si="16"/>
        <v>0</v>
      </c>
      <c r="X217" s="104"/>
      <c r="Y217" s="33"/>
    </row>
    <row r="218" ht="17.25" customHeight="1">
      <c r="A218" s="96" t="s">
        <v>1301</v>
      </c>
      <c r="B218" s="97" t="s">
        <v>1302</v>
      </c>
      <c r="C218" s="103"/>
      <c r="D218" s="99" t="s">
        <v>1255</v>
      </c>
      <c r="E218" s="100">
        <v>3.0</v>
      </c>
      <c r="F218" s="100">
        <v>2.0</v>
      </c>
      <c r="G218" s="100"/>
      <c r="H218" s="100">
        <v>3.0</v>
      </c>
      <c r="I218" s="141" t="s">
        <v>277</v>
      </c>
      <c r="J218" s="101"/>
      <c r="K218" s="101"/>
      <c r="L218" s="100"/>
      <c r="M218" s="100"/>
      <c r="N218" s="100"/>
      <c r="O218" s="107" t="s">
        <v>1303</v>
      </c>
      <c r="P218" s="103"/>
      <c r="Q218" s="103" t="s">
        <v>272</v>
      </c>
      <c r="R218" s="103"/>
      <c r="S218" s="71" t="s">
        <v>55</v>
      </c>
      <c r="T218" s="101"/>
      <c r="U218" s="101"/>
      <c r="V218" s="104"/>
      <c r="W218" s="50">
        <f t="shared" si="16"/>
        <v>0</v>
      </c>
      <c r="X218" s="104"/>
      <c r="Y218" s="33"/>
    </row>
    <row r="219" ht="17.25" customHeight="1">
      <c r="A219" s="96" t="s">
        <v>1304</v>
      </c>
      <c r="B219" s="97" t="s">
        <v>1305</v>
      </c>
      <c r="C219" s="103"/>
      <c r="D219" s="99" t="s">
        <v>1255</v>
      </c>
      <c r="E219" s="100">
        <v>3.0</v>
      </c>
      <c r="F219" s="100">
        <v>2.0</v>
      </c>
      <c r="G219" s="100"/>
      <c r="H219" s="100">
        <v>3.0</v>
      </c>
      <c r="I219" s="141" t="s">
        <v>277</v>
      </c>
      <c r="J219" s="101"/>
      <c r="K219" s="101"/>
      <c r="L219" s="100"/>
      <c r="M219" s="100"/>
      <c r="N219" s="100"/>
      <c r="O219" s="107" t="s">
        <v>1306</v>
      </c>
      <c r="P219" s="103"/>
      <c r="Q219" s="103" t="s">
        <v>272</v>
      </c>
      <c r="R219" s="103"/>
      <c r="S219" s="71" t="s">
        <v>55</v>
      </c>
      <c r="T219" s="101"/>
      <c r="U219" s="101"/>
      <c r="V219" s="104"/>
      <c r="W219" s="50">
        <f t="shared" si="16"/>
        <v>0</v>
      </c>
      <c r="X219" s="104"/>
      <c r="Y219" s="33"/>
    </row>
    <row r="220" ht="17.25" customHeight="1">
      <c r="A220" s="96" t="s">
        <v>1307</v>
      </c>
      <c r="B220" s="97" t="s">
        <v>1308</v>
      </c>
      <c r="C220" s="103"/>
      <c r="D220" s="99" t="s">
        <v>1255</v>
      </c>
      <c r="E220" s="100">
        <v>2.0</v>
      </c>
      <c r="F220" s="100">
        <v>2.0</v>
      </c>
      <c r="G220" s="100"/>
      <c r="H220" s="100">
        <v>2.0</v>
      </c>
      <c r="I220" s="141" t="s">
        <v>277</v>
      </c>
      <c r="J220" s="101"/>
      <c r="K220" s="101"/>
      <c r="L220" s="100"/>
      <c r="M220" s="100"/>
      <c r="N220" s="100"/>
      <c r="O220" s="107" t="s">
        <v>1309</v>
      </c>
      <c r="P220" s="103"/>
      <c r="Q220" s="103" t="s">
        <v>272</v>
      </c>
      <c r="R220" s="103"/>
      <c r="S220" s="71" t="s">
        <v>55</v>
      </c>
      <c r="T220" s="101"/>
      <c r="U220" s="101"/>
      <c r="V220" s="104"/>
      <c r="W220" s="50">
        <f t="shared" si="16"/>
        <v>0</v>
      </c>
      <c r="X220" s="104"/>
      <c r="Y220" s="33"/>
    </row>
    <row r="221" ht="17.25" customHeight="1">
      <c r="A221" s="96" t="s">
        <v>1310</v>
      </c>
      <c r="B221" s="97" t="s">
        <v>1311</v>
      </c>
      <c r="C221" s="103"/>
      <c r="D221" s="99" t="s">
        <v>1255</v>
      </c>
      <c r="E221" s="100">
        <v>3.0</v>
      </c>
      <c r="F221" s="100">
        <v>2.0</v>
      </c>
      <c r="G221" s="100"/>
      <c r="H221" s="100">
        <v>3.0</v>
      </c>
      <c r="I221" s="141" t="s">
        <v>277</v>
      </c>
      <c r="J221" s="101"/>
      <c r="K221" s="101"/>
      <c r="L221" s="100"/>
      <c r="M221" s="100"/>
      <c r="N221" s="100"/>
      <c r="O221" s="107" t="s">
        <v>1312</v>
      </c>
      <c r="P221" s="103"/>
      <c r="Q221" s="103" t="s">
        <v>272</v>
      </c>
      <c r="R221" s="103"/>
      <c r="S221" s="71" t="s">
        <v>55</v>
      </c>
      <c r="T221" s="101"/>
      <c r="U221" s="101"/>
      <c r="V221" s="104"/>
      <c r="W221" s="50">
        <f t="shared" si="16"/>
        <v>0</v>
      </c>
      <c r="X221" s="104"/>
      <c r="Y221" s="33"/>
    </row>
    <row r="222" ht="17.25" customHeight="1">
      <c r="A222" s="96" t="s">
        <v>1313</v>
      </c>
      <c r="B222" s="97" t="s">
        <v>1314</v>
      </c>
      <c r="C222" s="103" t="s">
        <v>1286</v>
      </c>
      <c r="D222" s="99" t="s">
        <v>1315</v>
      </c>
      <c r="E222" s="100">
        <v>32.0</v>
      </c>
      <c r="F222" s="100">
        <v>32.0</v>
      </c>
      <c r="G222" s="100"/>
      <c r="H222" s="100">
        <v>32.0</v>
      </c>
      <c r="I222" s="104"/>
      <c r="J222" s="101"/>
      <c r="K222" s="101"/>
      <c r="L222" s="100"/>
      <c r="M222" s="100"/>
      <c r="N222" s="100"/>
      <c r="O222" s="107" t="s">
        <v>1316</v>
      </c>
      <c r="P222" s="103"/>
      <c r="Q222" s="103" t="s">
        <v>272</v>
      </c>
      <c r="R222" s="103"/>
      <c r="S222" s="71" t="s">
        <v>55</v>
      </c>
      <c r="T222" s="101"/>
      <c r="U222" s="101"/>
      <c r="V222" s="104"/>
      <c r="W222" s="50">
        <f t="shared" si="16"/>
        <v>0</v>
      </c>
      <c r="X222" s="104"/>
      <c r="Y222" s="33"/>
    </row>
    <row r="223" ht="17.25" customHeight="1">
      <c r="A223" s="96" t="s">
        <v>1317</v>
      </c>
      <c r="B223" s="97" t="s">
        <v>1318</v>
      </c>
      <c r="C223" s="103"/>
      <c r="D223" s="99" t="s">
        <v>1255</v>
      </c>
      <c r="E223" s="100">
        <v>4.0</v>
      </c>
      <c r="F223" s="100">
        <v>2.0</v>
      </c>
      <c r="G223" s="100"/>
      <c r="H223" s="100">
        <v>4.0</v>
      </c>
      <c r="I223" s="104"/>
      <c r="J223" s="101"/>
      <c r="K223" s="101"/>
      <c r="L223" s="100"/>
      <c r="M223" s="100"/>
      <c r="N223" s="100"/>
      <c r="O223" s="107" t="s">
        <v>1319</v>
      </c>
      <c r="P223" s="103"/>
      <c r="Q223" s="103" t="s">
        <v>272</v>
      </c>
      <c r="R223" s="103"/>
      <c r="S223" s="71" t="s">
        <v>55</v>
      </c>
      <c r="T223" s="101"/>
      <c r="U223" s="101"/>
      <c r="V223" s="104"/>
      <c r="W223" s="50">
        <f t="shared" si="16"/>
        <v>0</v>
      </c>
      <c r="X223" s="104"/>
      <c r="Y223" s="33"/>
    </row>
    <row r="224" ht="17.25" customHeight="1">
      <c r="A224" s="96" t="s">
        <v>1320</v>
      </c>
      <c r="B224" s="97" t="s">
        <v>1321</v>
      </c>
      <c r="C224" s="103"/>
      <c r="D224" s="99" t="s">
        <v>1255</v>
      </c>
      <c r="E224" s="100">
        <v>6.0</v>
      </c>
      <c r="F224" s="100">
        <v>8.0</v>
      </c>
      <c r="G224" s="100"/>
      <c r="H224" s="100">
        <v>6.0</v>
      </c>
      <c r="I224" s="104"/>
      <c r="J224" s="101"/>
      <c r="K224" s="101"/>
      <c r="L224" s="100"/>
      <c r="M224" s="100"/>
      <c r="N224" s="100"/>
      <c r="O224" s="107" t="s">
        <v>1322</v>
      </c>
      <c r="P224" s="103"/>
      <c r="Q224" s="103" t="s">
        <v>272</v>
      </c>
      <c r="R224" s="103"/>
      <c r="S224" s="71" t="s">
        <v>55</v>
      </c>
      <c r="T224" s="101"/>
      <c r="U224" s="101"/>
      <c r="V224" s="104"/>
      <c r="W224" s="50">
        <f t="shared" si="16"/>
        <v>0</v>
      </c>
      <c r="X224" s="104"/>
      <c r="Y224" s="33"/>
    </row>
    <row r="225" ht="17.25" customHeight="1">
      <c r="A225" s="96" t="s">
        <v>1323</v>
      </c>
      <c r="B225" s="97" t="s">
        <v>1324</v>
      </c>
      <c r="C225" s="103"/>
      <c r="D225" s="99" t="s">
        <v>1255</v>
      </c>
      <c r="E225" s="100">
        <v>6.0</v>
      </c>
      <c r="F225" s="100">
        <v>8.0</v>
      </c>
      <c r="G225" s="100"/>
      <c r="H225" s="100">
        <v>6.0</v>
      </c>
      <c r="I225" s="104"/>
      <c r="J225" s="101"/>
      <c r="K225" s="101"/>
      <c r="L225" s="100"/>
      <c r="M225" s="100"/>
      <c r="N225" s="100"/>
      <c r="O225" s="107" t="s">
        <v>1325</v>
      </c>
      <c r="P225" s="103"/>
      <c r="Q225" s="103" t="s">
        <v>272</v>
      </c>
      <c r="R225" s="103"/>
      <c r="S225" s="71" t="s">
        <v>55</v>
      </c>
      <c r="T225" s="101"/>
      <c r="U225" s="101"/>
      <c r="V225" s="104"/>
      <c r="W225" s="50">
        <f t="shared" si="16"/>
        <v>0</v>
      </c>
      <c r="X225" s="104"/>
      <c r="Y225" s="33"/>
    </row>
    <row r="226" ht="17.25" customHeight="1">
      <c r="A226" s="96" t="s">
        <v>1326</v>
      </c>
      <c r="B226" s="97" t="s">
        <v>1327</v>
      </c>
      <c r="C226" s="103"/>
      <c r="D226" s="99" t="s">
        <v>1255</v>
      </c>
      <c r="E226" s="100">
        <v>4.0</v>
      </c>
      <c r="F226" s="100">
        <v>2.0</v>
      </c>
      <c r="G226" s="100"/>
      <c r="H226" s="100">
        <v>4.0</v>
      </c>
      <c r="I226" s="104"/>
      <c r="J226" s="101"/>
      <c r="K226" s="101"/>
      <c r="L226" s="100"/>
      <c r="M226" s="100"/>
      <c r="N226" s="100"/>
      <c r="O226" s="107" t="s">
        <v>1328</v>
      </c>
      <c r="P226" s="103"/>
      <c r="Q226" s="103" t="s">
        <v>272</v>
      </c>
      <c r="R226" s="103"/>
      <c r="S226" s="71" t="s">
        <v>55</v>
      </c>
      <c r="T226" s="101"/>
      <c r="U226" s="101"/>
      <c r="V226" s="104"/>
      <c r="W226" s="50">
        <f t="shared" si="16"/>
        <v>0</v>
      </c>
      <c r="X226" s="104"/>
      <c r="Y226" s="33"/>
    </row>
    <row r="227" ht="17.25" customHeight="1">
      <c r="A227" s="96" t="s">
        <v>1329</v>
      </c>
      <c r="B227" s="97" t="s">
        <v>1330</v>
      </c>
      <c r="C227" s="140" t="s">
        <v>1331</v>
      </c>
      <c r="D227" s="99" t="s">
        <v>1262</v>
      </c>
      <c r="E227" s="100">
        <v>4.0</v>
      </c>
      <c r="F227" s="100">
        <v>4.0</v>
      </c>
      <c r="G227" s="100"/>
      <c r="H227" s="100">
        <v>4.0</v>
      </c>
      <c r="I227" s="104"/>
      <c r="J227" s="101"/>
      <c r="K227" s="101"/>
      <c r="L227" s="100"/>
      <c r="M227" s="100"/>
      <c r="N227" s="100"/>
      <c r="O227" s="107" t="s">
        <v>1332</v>
      </c>
      <c r="P227" s="103"/>
      <c r="Q227" s="103" t="s">
        <v>272</v>
      </c>
      <c r="R227" s="103"/>
      <c r="S227" s="71" t="s">
        <v>55</v>
      </c>
      <c r="T227" s="101"/>
      <c r="U227" s="101"/>
      <c r="V227" s="104"/>
      <c r="W227" s="50">
        <f t="shared" si="16"/>
        <v>0</v>
      </c>
      <c r="X227" s="104"/>
      <c r="Y227" s="33"/>
    </row>
    <row r="228" ht="27.0" customHeight="1">
      <c r="A228" s="96" t="s">
        <v>1333</v>
      </c>
      <c r="B228" s="97" t="s">
        <v>1334</v>
      </c>
      <c r="C228" s="103" t="s">
        <v>1335</v>
      </c>
      <c r="D228" s="99" t="s">
        <v>1255</v>
      </c>
      <c r="E228" s="100">
        <v>1.5</v>
      </c>
      <c r="F228" s="100">
        <v>1.5</v>
      </c>
      <c r="G228" s="100"/>
      <c r="H228" s="100">
        <v>1.5</v>
      </c>
      <c r="I228" s="104"/>
      <c r="J228" s="101"/>
      <c r="K228" s="101"/>
      <c r="L228" s="100"/>
      <c r="M228" s="100"/>
      <c r="N228" s="100"/>
      <c r="O228" s="107" t="s">
        <v>1336</v>
      </c>
      <c r="P228" s="103"/>
      <c r="Q228" s="103" t="s">
        <v>272</v>
      </c>
      <c r="R228" s="103"/>
      <c r="S228" s="71" t="s">
        <v>55</v>
      </c>
      <c r="T228" s="101"/>
      <c r="U228" s="101"/>
      <c r="V228" s="104"/>
      <c r="W228" s="50">
        <f t="shared" si="16"/>
        <v>0</v>
      </c>
      <c r="X228" s="104"/>
      <c r="Y228" s="33"/>
    </row>
    <row r="229" ht="27.75" customHeight="1">
      <c r="A229" s="96" t="s">
        <v>1337</v>
      </c>
      <c r="B229" s="97" t="s">
        <v>1338</v>
      </c>
      <c r="C229" s="103" t="s">
        <v>1335</v>
      </c>
      <c r="D229" s="99" t="s">
        <v>1255</v>
      </c>
      <c r="E229" s="100">
        <v>1.5</v>
      </c>
      <c r="F229" s="100">
        <v>1.5</v>
      </c>
      <c r="G229" s="100"/>
      <c r="H229" s="100">
        <v>1.5</v>
      </c>
      <c r="I229" s="104"/>
      <c r="J229" s="101"/>
      <c r="K229" s="101"/>
      <c r="L229" s="100"/>
      <c r="M229" s="100"/>
      <c r="N229" s="100"/>
      <c r="O229" s="107" t="s">
        <v>1339</v>
      </c>
      <c r="P229" s="103"/>
      <c r="Q229" s="103" t="s">
        <v>272</v>
      </c>
      <c r="R229" s="103"/>
      <c r="S229" s="71" t="s">
        <v>55</v>
      </c>
      <c r="T229" s="101"/>
      <c r="U229" s="101"/>
      <c r="V229" s="104"/>
      <c r="W229" s="50">
        <f t="shared" si="16"/>
        <v>0</v>
      </c>
      <c r="X229" s="104"/>
      <c r="Y229" s="33"/>
    </row>
    <row r="230" ht="24.75" customHeight="1">
      <c r="A230" s="96" t="s">
        <v>1340</v>
      </c>
      <c r="B230" s="97" t="s">
        <v>1341</v>
      </c>
      <c r="C230" s="103" t="s">
        <v>1286</v>
      </c>
      <c r="D230" s="99" t="s">
        <v>1342</v>
      </c>
      <c r="E230" s="100">
        <v>10.0</v>
      </c>
      <c r="F230" s="100">
        <v>12.0</v>
      </c>
      <c r="G230" s="100"/>
      <c r="H230" s="100">
        <v>10.0</v>
      </c>
      <c r="I230" s="104"/>
      <c r="J230" s="101"/>
      <c r="K230" s="101"/>
      <c r="L230" s="100"/>
      <c r="M230" s="100"/>
      <c r="N230" s="100"/>
      <c r="O230" s="107" t="s">
        <v>1343</v>
      </c>
      <c r="P230" s="103"/>
      <c r="Q230" s="103" t="s">
        <v>272</v>
      </c>
      <c r="R230" s="103"/>
      <c r="S230" s="71" t="s">
        <v>55</v>
      </c>
      <c r="T230" s="101"/>
      <c r="U230" s="101"/>
      <c r="V230" s="104"/>
      <c r="W230" s="50">
        <f t="shared" si="16"/>
        <v>0</v>
      </c>
      <c r="X230" s="104"/>
      <c r="Y230" s="33"/>
    </row>
    <row r="231" ht="17.25" customHeight="1">
      <c r="A231" s="96" t="s">
        <v>1344</v>
      </c>
      <c r="B231" s="97" t="s">
        <v>1345</v>
      </c>
      <c r="C231" s="103" t="s">
        <v>1286</v>
      </c>
      <c r="D231" s="99" t="s">
        <v>1346</v>
      </c>
      <c r="E231" s="100">
        <v>12.0</v>
      </c>
      <c r="F231" s="100">
        <v>12.0</v>
      </c>
      <c r="G231" s="100"/>
      <c r="H231" s="100">
        <v>12.0</v>
      </c>
      <c r="I231" s="104"/>
      <c r="J231" s="101"/>
      <c r="K231" s="101"/>
      <c r="L231" s="100"/>
      <c r="M231" s="100"/>
      <c r="N231" s="100"/>
      <c r="O231" s="107" t="s">
        <v>1347</v>
      </c>
      <c r="P231" s="103"/>
      <c r="Q231" s="103" t="s">
        <v>272</v>
      </c>
      <c r="R231" s="103"/>
      <c r="S231" s="71" t="s">
        <v>55</v>
      </c>
      <c r="T231" s="101"/>
      <c r="U231" s="101"/>
      <c r="V231" s="104"/>
      <c r="W231" s="50">
        <f t="shared" si="16"/>
        <v>0</v>
      </c>
      <c r="X231" s="104"/>
      <c r="Y231" s="33"/>
    </row>
    <row r="232" ht="26.25" customHeight="1">
      <c r="A232" s="96" t="s">
        <v>1348</v>
      </c>
      <c r="B232" s="97" t="s">
        <v>1349</v>
      </c>
      <c r="C232" s="103" t="s">
        <v>1286</v>
      </c>
      <c r="D232" s="99" t="s">
        <v>1350</v>
      </c>
      <c r="E232" s="100">
        <v>12.0</v>
      </c>
      <c r="F232" s="100">
        <v>8.0</v>
      </c>
      <c r="G232" s="100"/>
      <c r="H232" s="100">
        <v>12.0</v>
      </c>
      <c r="I232" s="104"/>
      <c r="J232" s="101"/>
      <c r="K232" s="101"/>
      <c r="L232" s="100"/>
      <c r="M232" s="100"/>
      <c r="N232" s="100"/>
      <c r="O232" s="107" t="s">
        <v>1351</v>
      </c>
      <c r="P232" s="103"/>
      <c r="Q232" s="103" t="s">
        <v>272</v>
      </c>
      <c r="R232" s="103"/>
      <c r="S232" s="71" t="s">
        <v>55</v>
      </c>
      <c r="T232" s="101"/>
      <c r="U232" s="101"/>
      <c r="V232" s="104"/>
      <c r="W232" s="50">
        <f t="shared" si="16"/>
        <v>0</v>
      </c>
      <c r="X232" s="104"/>
      <c r="Y232" s="33"/>
    </row>
    <row r="233" ht="28.5" customHeight="1">
      <c r="A233" s="96" t="s">
        <v>1352</v>
      </c>
      <c r="B233" s="97" t="s">
        <v>1353</v>
      </c>
      <c r="C233" s="103" t="s">
        <v>1354</v>
      </c>
      <c r="D233" s="99" t="s">
        <v>1355</v>
      </c>
      <c r="E233" s="100">
        <v>12.0</v>
      </c>
      <c r="F233" s="100">
        <v>8.0</v>
      </c>
      <c r="G233" s="100"/>
      <c r="H233" s="100">
        <v>12.0</v>
      </c>
      <c r="I233" s="104"/>
      <c r="J233" s="101"/>
      <c r="K233" s="101"/>
      <c r="L233" s="100"/>
      <c r="M233" s="100"/>
      <c r="N233" s="100"/>
      <c r="O233" s="107" t="s">
        <v>1356</v>
      </c>
      <c r="P233" s="103"/>
      <c r="Q233" s="103" t="s">
        <v>272</v>
      </c>
      <c r="R233" s="103"/>
      <c r="S233" s="71" t="s">
        <v>55</v>
      </c>
      <c r="T233" s="101"/>
      <c r="U233" s="101"/>
      <c r="V233" s="104"/>
      <c r="W233" s="50">
        <f t="shared" si="16"/>
        <v>0</v>
      </c>
      <c r="X233" s="104"/>
      <c r="Y233" s="33"/>
    </row>
    <row r="234" ht="18.75" customHeight="1">
      <c r="A234" s="96" t="s">
        <v>1357</v>
      </c>
      <c r="B234" s="97" t="s">
        <v>1358</v>
      </c>
      <c r="C234" s="103" t="s">
        <v>1359</v>
      </c>
      <c r="D234" s="99" t="s">
        <v>1329</v>
      </c>
      <c r="E234" s="100">
        <v>2.5</v>
      </c>
      <c r="F234" s="100">
        <v>2.0</v>
      </c>
      <c r="G234" s="100"/>
      <c r="H234" s="100">
        <v>2.5</v>
      </c>
      <c r="I234" s="104"/>
      <c r="J234" s="101"/>
      <c r="K234" s="101"/>
      <c r="L234" s="100"/>
      <c r="M234" s="100"/>
      <c r="N234" s="100"/>
      <c r="O234" s="107" t="s">
        <v>1360</v>
      </c>
      <c r="P234" s="103"/>
      <c r="Q234" s="103" t="s">
        <v>272</v>
      </c>
      <c r="R234" s="103"/>
      <c r="S234" s="71" t="s">
        <v>55</v>
      </c>
      <c r="T234" s="101"/>
      <c r="U234" s="101"/>
      <c r="V234" s="104"/>
      <c r="W234" s="50">
        <f t="shared" si="16"/>
        <v>0</v>
      </c>
      <c r="X234" s="104"/>
      <c r="Y234" s="33"/>
    </row>
    <row r="235" ht="20.25" customHeight="1">
      <c r="A235" s="96" t="s">
        <v>1361</v>
      </c>
      <c r="B235" s="97" t="s">
        <v>1362</v>
      </c>
      <c r="C235" s="103"/>
      <c r="D235" s="99" t="s">
        <v>1255</v>
      </c>
      <c r="E235" s="100">
        <v>3.0</v>
      </c>
      <c r="F235" s="100">
        <v>2.0</v>
      </c>
      <c r="G235" s="100"/>
      <c r="H235" s="100">
        <v>3.0</v>
      </c>
      <c r="I235" s="104"/>
      <c r="J235" s="101"/>
      <c r="K235" s="101"/>
      <c r="L235" s="100"/>
      <c r="M235" s="100"/>
      <c r="N235" s="100"/>
      <c r="O235" s="107" t="s">
        <v>1363</v>
      </c>
      <c r="P235" s="103"/>
      <c r="Q235" s="103" t="s">
        <v>272</v>
      </c>
      <c r="R235" s="103"/>
      <c r="S235" s="71" t="s">
        <v>55</v>
      </c>
      <c r="T235" s="101"/>
      <c r="U235" s="101"/>
      <c r="V235" s="104"/>
      <c r="W235" s="50">
        <f t="shared" si="16"/>
        <v>0</v>
      </c>
      <c r="X235" s="104"/>
      <c r="Y235" s="33"/>
    </row>
    <row r="236" ht="30.75" customHeight="1">
      <c r="A236" s="96" t="s">
        <v>1364</v>
      </c>
      <c r="B236" s="97" t="s">
        <v>1365</v>
      </c>
      <c r="C236" s="140" t="s">
        <v>1366</v>
      </c>
      <c r="D236" s="99" t="s">
        <v>1233</v>
      </c>
      <c r="E236" s="100">
        <v>4.5</v>
      </c>
      <c r="F236" s="100"/>
      <c r="G236" s="100"/>
      <c r="H236" s="100">
        <v>4.5</v>
      </c>
      <c r="I236" s="104"/>
      <c r="J236" s="101"/>
      <c r="K236" s="101"/>
      <c r="L236" s="100"/>
      <c r="M236" s="100"/>
      <c r="N236" s="100"/>
      <c r="O236" s="107" t="s">
        <v>1367</v>
      </c>
      <c r="P236" s="103"/>
      <c r="Q236" s="103" t="s">
        <v>272</v>
      </c>
      <c r="R236" s="103"/>
      <c r="S236" s="71"/>
      <c r="T236" s="101"/>
      <c r="U236" s="101"/>
      <c r="V236" s="104"/>
      <c r="W236" s="50"/>
      <c r="X236" s="104"/>
      <c r="Y236" s="33"/>
    </row>
    <row r="237" ht="17.25" customHeight="1">
      <c r="A237" s="88" t="s">
        <v>1368</v>
      </c>
      <c r="B237" s="52" t="s">
        <v>1369</v>
      </c>
      <c r="C237" s="157" t="s">
        <v>1370</v>
      </c>
      <c r="D237" s="89"/>
      <c r="E237" s="90"/>
      <c r="F237" s="90"/>
      <c r="G237" s="90"/>
      <c r="H237" s="90"/>
      <c r="I237" s="61"/>
      <c r="J237" s="91"/>
      <c r="K237" s="91"/>
      <c r="L237" s="90"/>
      <c r="M237" s="90"/>
      <c r="N237" s="90"/>
      <c r="O237" s="58" t="s">
        <v>1371</v>
      </c>
      <c r="P237" s="53"/>
      <c r="Q237" s="53" t="s">
        <v>54</v>
      </c>
      <c r="R237" s="53"/>
      <c r="S237" s="91" t="s">
        <v>1372</v>
      </c>
      <c r="T237" s="91"/>
      <c r="U237" s="91"/>
      <c r="V237" s="61"/>
      <c r="W237" s="61">
        <f t="shared" ref="W237:W251" si="17">IF(L237,H237,0)</f>
        <v>0</v>
      </c>
      <c r="X237" s="61"/>
      <c r="Y237" s="92"/>
    </row>
    <row r="238" ht="28.5" customHeight="1">
      <c r="A238" s="79" t="s">
        <v>1373</v>
      </c>
      <c r="B238" s="63" t="s">
        <v>1374</v>
      </c>
      <c r="C238" s="63" t="s">
        <v>1375</v>
      </c>
      <c r="D238" s="75" t="s">
        <v>745</v>
      </c>
      <c r="E238" s="66">
        <v>3.0</v>
      </c>
      <c r="F238" s="66"/>
      <c r="G238" s="66"/>
      <c r="H238" s="66">
        <v>3.0</v>
      </c>
      <c r="I238" s="158" t="s">
        <v>225</v>
      </c>
      <c r="J238" s="67" t="s">
        <v>1376</v>
      </c>
      <c r="K238" s="67" t="s">
        <v>1377</v>
      </c>
      <c r="L238" s="66">
        <v>2.0</v>
      </c>
      <c r="M238" s="66">
        <v>18.0</v>
      </c>
      <c r="N238" s="66">
        <v>2.0</v>
      </c>
      <c r="O238" s="68" t="s">
        <v>1378</v>
      </c>
      <c r="P238" s="69" t="s">
        <v>1379</v>
      </c>
      <c r="Q238" s="70" t="s">
        <v>253</v>
      </c>
      <c r="R238" s="70" t="s">
        <v>1081</v>
      </c>
      <c r="S238" s="101" t="s">
        <v>1372</v>
      </c>
      <c r="T238" s="67"/>
      <c r="U238" s="67"/>
      <c r="V238" s="72"/>
      <c r="W238" s="72">
        <f t="shared" si="17"/>
        <v>3</v>
      </c>
      <c r="X238" s="72"/>
      <c r="Y238" s="73"/>
    </row>
    <row r="239" ht="27.75" customHeight="1">
      <c r="A239" s="79" t="s">
        <v>1380</v>
      </c>
      <c r="B239" s="63" t="s">
        <v>1381</v>
      </c>
      <c r="C239" s="81" t="s">
        <v>1382</v>
      </c>
      <c r="D239" s="75" t="s">
        <v>1373</v>
      </c>
      <c r="E239" s="66">
        <v>12.0</v>
      </c>
      <c r="F239" s="66"/>
      <c r="G239" s="66"/>
      <c r="H239" s="66">
        <v>12.0</v>
      </c>
      <c r="I239" s="158" t="s">
        <v>225</v>
      </c>
      <c r="J239" s="67" t="s">
        <v>1383</v>
      </c>
      <c r="K239" s="67" t="s">
        <v>1034</v>
      </c>
      <c r="L239" s="67">
        <v>9.5</v>
      </c>
      <c r="M239" s="66">
        <v>692.0</v>
      </c>
      <c r="N239" s="66">
        <v>19.0</v>
      </c>
      <c r="O239" s="68" t="s">
        <v>1384</v>
      </c>
      <c r="P239" s="124" t="s">
        <v>1385</v>
      </c>
      <c r="Q239" s="70" t="s">
        <v>253</v>
      </c>
      <c r="R239" s="70" t="s">
        <v>1081</v>
      </c>
      <c r="S239" s="67" t="s">
        <v>1372</v>
      </c>
      <c r="T239" s="67"/>
      <c r="U239" s="67"/>
      <c r="V239" s="72"/>
      <c r="W239" s="72">
        <f t="shared" si="17"/>
        <v>12</v>
      </c>
      <c r="X239" s="72"/>
      <c r="Y239" s="73"/>
    </row>
    <row r="240" ht="20.25" customHeight="1">
      <c r="A240" s="79" t="s">
        <v>1386</v>
      </c>
      <c r="B240" s="63" t="s">
        <v>1387</v>
      </c>
      <c r="C240" s="81" t="s">
        <v>1388</v>
      </c>
      <c r="D240" s="75" t="s">
        <v>1373</v>
      </c>
      <c r="E240" s="66">
        <v>10.0</v>
      </c>
      <c r="F240" s="66"/>
      <c r="G240" s="66"/>
      <c r="H240" s="66">
        <v>10.0</v>
      </c>
      <c r="I240" s="106" t="s">
        <v>277</v>
      </c>
      <c r="J240" s="86" t="s">
        <v>1389</v>
      </c>
      <c r="K240" s="86" t="s">
        <v>1390</v>
      </c>
      <c r="L240" s="66">
        <v>8.5</v>
      </c>
      <c r="M240" s="66">
        <v>87.0</v>
      </c>
      <c r="N240" s="66">
        <v>1.0</v>
      </c>
      <c r="O240" s="68" t="s">
        <v>1391</v>
      </c>
      <c r="P240" s="69" t="s">
        <v>1392</v>
      </c>
      <c r="Q240" s="70" t="s">
        <v>54</v>
      </c>
      <c r="R240" s="70"/>
      <c r="S240" s="67" t="s">
        <v>1372</v>
      </c>
      <c r="T240" s="67"/>
      <c r="U240" s="67"/>
      <c r="V240" s="72"/>
      <c r="W240" s="72">
        <f t="shared" si="17"/>
        <v>10</v>
      </c>
      <c r="X240" s="72"/>
      <c r="Y240" s="73"/>
    </row>
    <row r="241" ht="17.25" customHeight="1">
      <c r="A241" s="88" t="s">
        <v>1393</v>
      </c>
      <c r="B241" s="52" t="s">
        <v>1394</v>
      </c>
      <c r="C241" s="55" t="s">
        <v>1395</v>
      </c>
      <c r="D241" s="89"/>
      <c r="E241" s="90"/>
      <c r="F241" s="90"/>
      <c r="G241" s="90"/>
      <c r="H241" s="90"/>
      <c r="I241" s="90"/>
      <c r="J241" s="91"/>
      <c r="K241" s="91"/>
      <c r="L241" s="90"/>
      <c r="M241" s="90"/>
      <c r="N241" s="90"/>
      <c r="O241" s="58" t="s">
        <v>1396</v>
      </c>
      <c r="P241" s="53"/>
      <c r="Q241" s="53" t="s">
        <v>253</v>
      </c>
      <c r="R241" s="53"/>
      <c r="S241" s="91" t="s">
        <v>343</v>
      </c>
      <c r="T241" s="91"/>
      <c r="U241" s="91"/>
      <c r="V241" s="61"/>
      <c r="W241" s="61">
        <f t="shared" si="17"/>
        <v>0</v>
      </c>
      <c r="X241" s="61"/>
      <c r="Y241" s="92"/>
    </row>
    <row r="242" ht="16.5" customHeight="1">
      <c r="A242" s="79" t="s">
        <v>1397</v>
      </c>
      <c r="B242" s="63" t="s">
        <v>1398</v>
      </c>
      <c r="C242" s="70" t="s">
        <v>1399</v>
      </c>
      <c r="D242" s="75"/>
      <c r="E242" s="66">
        <v>2.5</v>
      </c>
      <c r="F242" s="66"/>
      <c r="G242" s="66">
        <v>4.0</v>
      </c>
      <c r="H242" s="66">
        <v>4.0</v>
      </c>
      <c r="I242" s="66" t="s">
        <v>277</v>
      </c>
      <c r="J242" s="67" t="s">
        <v>1400</v>
      </c>
      <c r="K242" s="67" t="s">
        <v>1401</v>
      </c>
      <c r="L242" s="66">
        <v>10.0</v>
      </c>
      <c r="M242" s="66">
        <v>368.0</v>
      </c>
      <c r="N242" s="66">
        <v>78.0</v>
      </c>
      <c r="O242" s="68" t="s">
        <v>1402</v>
      </c>
      <c r="P242" s="69" t="s">
        <v>1403</v>
      </c>
      <c r="Q242" s="70" t="s">
        <v>253</v>
      </c>
      <c r="R242" s="70"/>
      <c r="S242" s="101" t="s">
        <v>343</v>
      </c>
      <c r="T242" s="67" t="s">
        <v>1400</v>
      </c>
      <c r="U242" s="67" t="s">
        <v>1401</v>
      </c>
      <c r="V242" s="72"/>
      <c r="W242" s="50">
        <f t="shared" si="17"/>
        <v>4</v>
      </c>
      <c r="X242" s="72"/>
      <c r="Y242" s="72"/>
    </row>
    <row r="243" ht="16.5" customHeight="1">
      <c r="A243" s="79" t="s">
        <v>1404</v>
      </c>
      <c r="B243" s="63" t="s">
        <v>1405</v>
      </c>
      <c r="C243" s="70" t="s">
        <v>1399</v>
      </c>
      <c r="D243" s="75"/>
      <c r="E243" s="66">
        <v>2.5</v>
      </c>
      <c r="F243" s="66"/>
      <c r="G243" s="66">
        <v>4.0</v>
      </c>
      <c r="H243" s="66">
        <v>4.0</v>
      </c>
      <c r="I243" s="66" t="s">
        <v>277</v>
      </c>
      <c r="J243" s="67" t="s">
        <v>1406</v>
      </c>
      <c r="K243" s="72"/>
      <c r="L243" s="66">
        <v>2.0</v>
      </c>
      <c r="M243" s="66"/>
      <c r="N243" s="66"/>
      <c r="O243" s="68" t="s">
        <v>1407</v>
      </c>
      <c r="P243" s="70"/>
      <c r="Q243" s="70" t="s">
        <v>253</v>
      </c>
      <c r="R243" s="70"/>
      <c r="S243" s="101" t="s">
        <v>343</v>
      </c>
      <c r="T243" s="67" t="s">
        <v>1406</v>
      </c>
      <c r="U243" s="72"/>
      <c r="V243" s="72"/>
      <c r="W243" s="50">
        <f t="shared" si="17"/>
        <v>4</v>
      </c>
      <c r="X243" s="72"/>
      <c r="Y243" s="73"/>
    </row>
    <row r="244" ht="16.5" customHeight="1">
      <c r="A244" s="79" t="s">
        <v>1408</v>
      </c>
      <c r="B244" s="63" t="s">
        <v>1409</v>
      </c>
      <c r="C244" s="70" t="s">
        <v>1399</v>
      </c>
      <c r="D244" s="75"/>
      <c r="E244" s="66">
        <v>6.0</v>
      </c>
      <c r="F244" s="66"/>
      <c r="G244" s="66">
        <v>4.0</v>
      </c>
      <c r="H244" s="66">
        <v>4.0</v>
      </c>
      <c r="I244" s="66" t="s">
        <v>277</v>
      </c>
      <c r="J244" s="67" t="s">
        <v>1406</v>
      </c>
      <c r="K244" s="67"/>
      <c r="L244" s="66">
        <v>2.0</v>
      </c>
      <c r="M244" s="66"/>
      <c r="N244" s="66"/>
      <c r="O244" s="68" t="s">
        <v>1410</v>
      </c>
      <c r="P244" s="70"/>
      <c r="Q244" s="70" t="s">
        <v>253</v>
      </c>
      <c r="R244" s="70"/>
      <c r="S244" s="101" t="s">
        <v>343</v>
      </c>
      <c r="T244" s="67" t="s">
        <v>1406</v>
      </c>
      <c r="U244" s="67"/>
      <c r="V244" s="72"/>
      <c r="W244" s="50">
        <f t="shared" si="17"/>
        <v>4</v>
      </c>
      <c r="X244" s="72"/>
      <c r="Y244" s="73"/>
    </row>
    <row r="245" ht="15.75" customHeight="1">
      <c r="A245" s="79" t="s">
        <v>1411</v>
      </c>
      <c r="B245" s="63" t="s">
        <v>1412</v>
      </c>
      <c r="C245" s="70" t="s">
        <v>1413</v>
      </c>
      <c r="D245" s="75" t="s">
        <v>1074</v>
      </c>
      <c r="E245" s="66">
        <v>4.0</v>
      </c>
      <c r="F245" s="66"/>
      <c r="G245" s="66">
        <v>4.0</v>
      </c>
      <c r="H245" s="66">
        <v>4.0</v>
      </c>
      <c r="I245" s="66" t="s">
        <v>277</v>
      </c>
      <c r="J245" s="67" t="s">
        <v>1414</v>
      </c>
      <c r="K245" s="67"/>
      <c r="L245" s="66">
        <v>4.0</v>
      </c>
      <c r="M245" s="66">
        <v>60.0</v>
      </c>
      <c r="N245" s="66">
        <v>1.0</v>
      </c>
      <c r="O245" s="68" t="s">
        <v>1415</v>
      </c>
      <c r="P245" s="69" t="s">
        <v>1416</v>
      </c>
      <c r="Q245" s="70" t="s">
        <v>253</v>
      </c>
      <c r="R245" s="70"/>
      <c r="S245" s="101" t="s">
        <v>343</v>
      </c>
      <c r="T245" s="67" t="s">
        <v>1414</v>
      </c>
      <c r="U245" s="67"/>
      <c r="V245" s="72"/>
      <c r="W245" s="50">
        <f t="shared" si="17"/>
        <v>4</v>
      </c>
      <c r="X245" s="72"/>
      <c r="Y245" s="73"/>
    </row>
    <row r="246" ht="18.0" customHeight="1">
      <c r="A246" s="79" t="s">
        <v>1417</v>
      </c>
      <c r="B246" s="63" t="s">
        <v>1418</v>
      </c>
      <c r="C246" s="70" t="s">
        <v>1413</v>
      </c>
      <c r="D246" s="75" t="s">
        <v>1074</v>
      </c>
      <c r="E246" s="66">
        <v>4.0</v>
      </c>
      <c r="F246" s="66"/>
      <c r="G246" s="66">
        <v>4.0</v>
      </c>
      <c r="H246" s="66">
        <v>4.0</v>
      </c>
      <c r="I246" s="66" t="s">
        <v>277</v>
      </c>
      <c r="J246" s="67" t="s">
        <v>1419</v>
      </c>
      <c r="K246" s="67"/>
      <c r="L246" s="66">
        <v>3.0</v>
      </c>
      <c r="M246" s="66">
        <v>60.0</v>
      </c>
      <c r="N246" s="66">
        <v>1.0</v>
      </c>
      <c r="O246" s="68" t="s">
        <v>1420</v>
      </c>
      <c r="P246" s="69" t="s">
        <v>1416</v>
      </c>
      <c r="Q246" s="70" t="s">
        <v>253</v>
      </c>
      <c r="R246" s="70"/>
      <c r="S246" s="101" t="s">
        <v>343</v>
      </c>
      <c r="T246" s="67" t="s">
        <v>1419</v>
      </c>
      <c r="U246" s="67"/>
      <c r="V246" s="72"/>
      <c r="W246" s="50">
        <f t="shared" si="17"/>
        <v>4</v>
      </c>
      <c r="X246" s="72"/>
      <c r="Y246" s="73"/>
    </row>
    <row r="247" ht="16.5" customHeight="1">
      <c r="A247" s="79" t="s">
        <v>1421</v>
      </c>
      <c r="B247" s="63" t="s">
        <v>1422</v>
      </c>
      <c r="C247" s="70" t="s">
        <v>1399</v>
      </c>
      <c r="D247" s="75"/>
      <c r="E247" s="66">
        <v>3.5</v>
      </c>
      <c r="F247" s="66"/>
      <c r="G247" s="66">
        <v>4.0</v>
      </c>
      <c r="H247" s="66">
        <v>4.0</v>
      </c>
      <c r="I247" s="66" t="s">
        <v>277</v>
      </c>
      <c r="J247" s="67" t="s">
        <v>1423</v>
      </c>
      <c r="K247" s="67"/>
      <c r="L247" s="66">
        <v>2.0</v>
      </c>
      <c r="M247" s="66"/>
      <c r="N247" s="66"/>
      <c r="O247" s="68" t="s">
        <v>1424</v>
      </c>
      <c r="P247" s="70"/>
      <c r="Q247" s="70" t="s">
        <v>253</v>
      </c>
      <c r="R247" s="70"/>
      <c r="S247" s="101" t="s">
        <v>343</v>
      </c>
      <c r="T247" s="67" t="s">
        <v>1423</v>
      </c>
      <c r="U247" s="67"/>
      <c r="V247" s="72"/>
      <c r="W247" s="50">
        <f t="shared" si="17"/>
        <v>4</v>
      </c>
      <c r="X247" s="72"/>
      <c r="Y247" s="73"/>
    </row>
    <row r="248" ht="18.0" customHeight="1">
      <c r="A248" s="79" t="s">
        <v>1425</v>
      </c>
      <c r="B248" s="63" t="s">
        <v>1426</v>
      </c>
      <c r="C248" s="70" t="s">
        <v>1399</v>
      </c>
      <c r="D248" s="75"/>
      <c r="E248" s="66">
        <v>2.0</v>
      </c>
      <c r="F248" s="66"/>
      <c r="G248" s="66">
        <v>4.0</v>
      </c>
      <c r="H248" s="66">
        <v>4.0</v>
      </c>
      <c r="I248" s="66" t="s">
        <v>277</v>
      </c>
      <c r="J248" s="67" t="s">
        <v>1427</v>
      </c>
      <c r="K248" s="67"/>
      <c r="L248" s="66">
        <v>2.0</v>
      </c>
      <c r="M248" s="66"/>
      <c r="N248" s="66"/>
      <c r="O248" s="68" t="s">
        <v>1428</v>
      </c>
      <c r="P248" s="70"/>
      <c r="Q248" s="70" t="s">
        <v>253</v>
      </c>
      <c r="R248" s="70"/>
      <c r="S248" s="101" t="s">
        <v>343</v>
      </c>
      <c r="T248" s="67" t="s">
        <v>1427</v>
      </c>
      <c r="U248" s="67"/>
      <c r="V248" s="72"/>
      <c r="W248" s="50">
        <f t="shared" si="17"/>
        <v>4</v>
      </c>
      <c r="X248" s="72"/>
      <c r="Y248" s="73"/>
    </row>
    <row r="249" ht="17.25" customHeight="1">
      <c r="A249" s="79" t="s">
        <v>1429</v>
      </c>
      <c r="B249" s="63" t="s">
        <v>1430</v>
      </c>
      <c r="C249" s="70" t="s">
        <v>1413</v>
      </c>
      <c r="D249" s="75" t="s">
        <v>1074</v>
      </c>
      <c r="E249" s="66">
        <v>8.0</v>
      </c>
      <c r="F249" s="66"/>
      <c r="G249" s="66">
        <v>4.0</v>
      </c>
      <c r="H249" s="66">
        <v>4.0</v>
      </c>
      <c r="I249" s="66" t="s">
        <v>277</v>
      </c>
      <c r="J249" s="67" t="s">
        <v>1431</v>
      </c>
      <c r="K249" s="67"/>
      <c r="L249" s="66">
        <v>4.0</v>
      </c>
      <c r="M249" s="66">
        <v>117.0</v>
      </c>
      <c r="N249" s="66">
        <v>0.0</v>
      </c>
      <c r="O249" s="68" t="s">
        <v>1432</v>
      </c>
      <c r="P249" s="69" t="s">
        <v>1433</v>
      </c>
      <c r="Q249" s="70" t="s">
        <v>253</v>
      </c>
      <c r="R249" s="70"/>
      <c r="S249" s="101" t="s">
        <v>343</v>
      </c>
      <c r="T249" s="67" t="s">
        <v>1431</v>
      </c>
      <c r="U249" s="67"/>
      <c r="V249" s="72"/>
      <c r="W249" s="50">
        <f t="shared" si="17"/>
        <v>4</v>
      </c>
      <c r="X249" s="72"/>
      <c r="Y249" s="73"/>
    </row>
    <row r="250" ht="17.25" customHeight="1">
      <c r="A250" s="88" t="s">
        <v>1434</v>
      </c>
      <c r="B250" s="52" t="s">
        <v>1435</v>
      </c>
      <c r="C250" s="105" t="s">
        <v>1436</v>
      </c>
      <c r="D250" s="89"/>
      <c r="E250" s="90"/>
      <c r="F250" s="90"/>
      <c r="G250" s="90"/>
      <c r="H250" s="90"/>
      <c r="I250" s="90"/>
      <c r="J250" s="91"/>
      <c r="K250" s="91"/>
      <c r="L250" s="90"/>
      <c r="M250" s="90"/>
      <c r="N250" s="90"/>
      <c r="O250" s="58" t="s">
        <v>1437</v>
      </c>
      <c r="P250" s="53"/>
      <c r="Q250" s="53" t="s">
        <v>48</v>
      </c>
      <c r="R250" s="53"/>
      <c r="S250" s="91" t="s">
        <v>1438</v>
      </c>
      <c r="T250" s="91"/>
      <c r="U250" s="91"/>
      <c r="V250" s="61"/>
      <c r="W250" s="61">
        <f t="shared" si="17"/>
        <v>0</v>
      </c>
      <c r="X250" s="61"/>
      <c r="Y250" s="92"/>
    </row>
    <row r="251" ht="28.5" customHeight="1">
      <c r="A251" s="96" t="s">
        <v>1439</v>
      </c>
      <c r="B251" s="97" t="s">
        <v>1440</v>
      </c>
      <c r="C251" s="140" t="s">
        <v>1441</v>
      </c>
      <c r="D251" s="99" t="s">
        <v>142</v>
      </c>
      <c r="E251" s="100">
        <v>22.0</v>
      </c>
      <c r="F251" s="100">
        <v>22.0</v>
      </c>
      <c r="G251" s="100"/>
      <c r="H251" s="100">
        <v>22.0</v>
      </c>
      <c r="I251" s="141" t="s">
        <v>225</v>
      </c>
      <c r="J251" s="159" t="s">
        <v>1442</v>
      </c>
      <c r="K251" s="101"/>
      <c r="L251" s="100"/>
      <c r="M251" s="100"/>
      <c r="N251" s="100"/>
      <c r="O251" s="107" t="s">
        <v>1443</v>
      </c>
      <c r="P251" s="103"/>
      <c r="Q251" s="160" t="s">
        <v>272</v>
      </c>
      <c r="R251" s="103"/>
      <c r="S251" s="101" t="s">
        <v>1438</v>
      </c>
      <c r="T251" s="101"/>
      <c r="U251" s="101"/>
      <c r="V251" s="104"/>
      <c r="W251" s="104">
        <f t="shared" si="17"/>
        <v>0</v>
      </c>
      <c r="X251" s="104"/>
      <c r="Y251" s="33"/>
    </row>
    <row r="252" ht="17.25" customHeight="1">
      <c r="A252" s="96" t="s">
        <v>1444</v>
      </c>
      <c r="B252" s="97" t="s">
        <v>1445</v>
      </c>
      <c r="C252" s="140" t="s">
        <v>1446</v>
      </c>
      <c r="D252" s="99"/>
      <c r="E252" s="100">
        <v>3.0</v>
      </c>
      <c r="F252" s="100">
        <v>2.0</v>
      </c>
      <c r="G252" s="100"/>
      <c r="H252" s="100">
        <v>3.0</v>
      </c>
      <c r="I252" s="141" t="s">
        <v>225</v>
      </c>
      <c r="J252" s="101"/>
      <c r="K252" s="101"/>
      <c r="L252" s="100"/>
      <c r="M252" s="100"/>
      <c r="N252" s="100"/>
      <c r="O252" s="161" t="s">
        <v>1447</v>
      </c>
      <c r="P252" s="103"/>
      <c r="Q252" s="162" t="s">
        <v>272</v>
      </c>
      <c r="R252" s="103"/>
      <c r="S252" s="101"/>
      <c r="T252" s="101"/>
      <c r="U252" s="101"/>
      <c r="V252" s="104"/>
      <c r="W252" s="104"/>
      <c r="X252" s="104"/>
      <c r="Y252" s="33"/>
    </row>
    <row r="253" ht="27.75" customHeight="1">
      <c r="A253" s="79" t="s">
        <v>1448</v>
      </c>
      <c r="B253" s="63" t="s">
        <v>1449</v>
      </c>
      <c r="C253" s="70"/>
      <c r="D253" s="75" t="s">
        <v>50</v>
      </c>
      <c r="E253" s="66">
        <v>2.0</v>
      </c>
      <c r="F253" s="66">
        <v>2.0</v>
      </c>
      <c r="G253" s="66"/>
      <c r="H253" s="66">
        <v>2.0</v>
      </c>
      <c r="I253" s="106" t="s">
        <v>225</v>
      </c>
      <c r="J253" s="86" t="s">
        <v>1450</v>
      </c>
      <c r="K253" s="86" t="s">
        <v>1451</v>
      </c>
      <c r="L253" s="66">
        <v>0.25</v>
      </c>
      <c r="M253" s="66"/>
      <c r="N253" s="66"/>
      <c r="O253" s="68" t="s">
        <v>1452</v>
      </c>
      <c r="P253" s="70"/>
      <c r="Q253" s="162" t="s">
        <v>272</v>
      </c>
      <c r="R253" s="70"/>
      <c r="S253" s="67" t="s">
        <v>1438</v>
      </c>
      <c r="T253" s="67"/>
      <c r="U253" s="67"/>
      <c r="V253" s="72"/>
      <c r="W253" s="72">
        <f t="shared" ref="W253:W256" si="18">IF(L253,H253,0)</f>
        <v>2</v>
      </c>
      <c r="X253" s="72"/>
      <c r="Y253" s="73"/>
    </row>
    <row r="254" ht="24.75" customHeight="1">
      <c r="A254" s="96" t="s">
        <v>1453</v>
      </c>
      <c r="B254" s="97" t="s">
        <v>1454</v>
      </c>
      <c r="C254" s="140" t="s">
        <v>1455</v>
      </c>
      <c r="D254" s="99" t="s">
        <v>1456</v>
      </c>
      <c r="E254" s="100">
        <v>4.0</v>
      </c>
      <c r="F254" s="100">
        <v>6.0</v>
      </c>
      <c r="G254" s="100"/>
      <c r="H254" s="100">
        <v>4.0</v>
      </c>
      <c r="I254" s="141" t="s">
        <v>225</v>
      </c>
      <c r="J254" s="101"/>
      <c r="K254" s="101"/>
      <c r="L254" s="100"/>
      <c r="M254" s="100"/>
      <c r="N254" s="100"/>
      <c r="O254" s="107" t="s">
        <v>1457</v>
      </c>
      <c r="P254" s="103"/>
      <c r="Q254" s="163" t="s">
        <v>272</v>
      </c>
      <c r="R254" s="103"/>
      <c r="S254" s="101" t="s">
        <v>1438</v>
      </c>
      <c r="T254" s="101"/>
      <c r="U254" s="101"/>
      <c r="V254" s="104"/>
      <c r="W254" s="104">
        <f t="shared" si="18"/>
        <v>0</v>
      </c>
      <c r="X254" s="104"/>
      <c r="Y254" s="33"/>
    </row>
    <row r="255" ht="17.25" customHeight="1">
      <c r="A255" s="96" t="s">
        <v>1458</v>
      </c>
      <c r="B255" s="97" t="s">
        <v>1459</v>
      </c>
      <c r="C255" s="103"/>
      <c r="D255" s="99"/>
      <c r="E255" s="100">
        <v>2.0</v>
      </c>
      <c r="F255" s="100">
        <v>2.0</v>
      </c>
      <c r="G255" s="100"/>
      <c r="H255" s="100">
        <v>2.0</v>
      </c>
      <c r="I255" s="141" t="s">
        <v>225</v>
      </c>
      <c r="J255" s="101"/>
      <c r="K255" s="101"/>
      <c r="L255" s="100"/>
      <c r="M255" s="100"/>
      <c r="N255" s="100"/>
      <c r="O255" s="107" t="s">
        <v>1460</v>
      </c>
      <c r="P255" s="103"/>
      <c r="Q255" s="164" t="s">
        <v>272</v>
      </c>
      <c r="R255" s="103"/>
      <c r="S255" s="101" t="s">
        <v>1438</v>
      </c>
      <c r="T255" s="101"/>
      <c r="U255" s="101"/>
      <c r="V255" s="104"/>
      <c r="W255" s="104">
        <f t="shared" si="18"/>
        <v>0</v>
      </c>
      <c r="X255" s="104"/>
      <c r="Y255" s="33"/>
    </row>
    <row r="256" ht="27.75" customHeight="1">
      <c r="A256" s="96" t="s">
        <v>1461</v>
      </c>
      <c r="B256" s="97" t="s">
        <v>1462</v>
      </c>
      <c r="C256" s="103" t="s">
        <v>1463</v>
      </c>
      <c r="D256" s="99" t="s">
        <v>1464</v>
      </c>
      <c r="E256" s="100">
        <v>8.0</v>
      </c>
      <c r="F256" s="100">
        <v>8.0</v>
      </c>
      <c r="G256" s="100"/>
      <c r="H256" s="100">
        <v>8.0</v>
      </c>
      <c r="I256" s="141" t="s">
        <v>225</v>
      </c>
      <c r="J256" s="101"/>
      <c r="K256" s="101"/>
      <c r="L256" s="100"/>
      <c r="M256" s="100"/>
      <c r="N256" s="100"/>
      <c r="O256" s="107" t="s">
        <v>1465</v>
      </c>
      <c r="P256" s="103"/>
      <c r="Q256" s="164" t="s">
        <v>272</v>
      </c>
      <c r="R256" s="103"/>
      <c r="S256" s="101" t="s">
        <v>1438</v>
      </c>
      <c r="T256" s="101"/>
      <c r="U256" s="101"/>
      <c r="V256" s="104"/>
      <c r="W256" s="104">
        <f t="shared" si="18"/>
        <v>0</v>
      </c>
      <c r="X256" s="104"/>
      <c r="Y256" s="33"/>
    </row>
    <row r="257" ht="27.75" customHeight="1">
      <c r="A257" s="96" t="s">
        <v>1466</v>
      </c>
      <c r="B257" s="97" t="s">
        <v>1467</v>
      </c>
      <c r="C257" s="140" t="s">
        <v>1468</v>
      </c>
      <c r="D257" s="99" t="s">
        <v>1469</v>
      </c>
      <c r="E257" s="100">
        <v>8.0</v>
      </c>
      <c r="F257" s="100">
        <v>8.0</v>
      </c>
      <c r="G257" s="100"/>
      <c r="H257" s="100">
        <v>8.0</v>
      </c>
      <c r="I257" s="141" t="s">
        <v>225</v>
      </c>
      <c r="J257" s="101"/>
      <c r="K257" s="101"/>
      <c r="L257" s="100"/>
      <c r="M257" s="100"/>
      <c r="N257" s="100"/>
      <c r="O257" s="161" t="s">
        <v>1470</v>
      </c>
      <c r="P257" s="103"/>
      <c r="Q257" s="164" t="s">
        <v>272</v>
      </c>
      <c r="R257" s="103"/>
      <c r="S257" s="101"/>
      <c r="T257" s="101"/>
      <c r="U257" s="101"/>
      <c r="V257" s="104"/>
      <c r="W257" s="104"/>
      <c r="X257" s="104"/>
      <c r="Y257" s="33"/>
    </row>
    <row r="258" ht="27.75" customHeight="1">
      <c r="A258" s="96" t="s">
        <v>1471</v>
      </c>
      <c r="B258" s="97" t="s">
        <v>1472</v>
      </c>
      <c r="C258" s="103"/>
      <c r="D258" s="99" t="s">
        <v>1473</v>
      </c>
      <c r="E258" s="100">
        <v>3.0</v>
      </c>
      <c r="F258" s="100">
        <v>2.0</v>
      </c>
      <c r="G258" s="100"/>
      <c r="H258" s="100">
        <v>3.0</v>
      </c>
      <c r="I258" s="141"/>
      <c r="J258" s="101"/>
      <c r="K258" s="101"/>
      <c r="L258" s="100"/>
      <c r="M258" s="100"/>
      <c r="N258" s="100"/>
      <c r="O258" s="102" t="s">
        <v>1474</v>
      </c>
      <c r="P258" s="103"/>
      <c r="Q258" s="165" t="s">
        <v>48</v>
      </c>
      <c r="R258" s="103"/>
      <c r="S258" s="101"/>
      <c r="T258" s="101"/>
      <c r="U258" s="101"/>
      <c r="V258" s="104"/>
      <c r="W258" s="104"/>
      <c r="X258" s="104"/>
      <c r="Y258" s="33"/>
    </row>
    <row r="259" ht="17.25" customHeight="1">
      <c r="A259" s="88" t="s">
        <v>1475</v>
      </c>
      <c r="B259" s="52" t="s">
        <v>1476</v>
      </c>
      <c r="C259" s="53" t="s">
        <v>1477</v>
      </c>
      <c r="D259" s="89"/>
      <c r="E259" s="90"/>
      <c r="F259" s="90"/>
      <c r="G259" s="90"/>
      <c r="H259" s="90">
        <v>40.0</v>
      </c>
      <c r="I259" s="90"/>
      <c r="J259" s="91"/>
      <c r="K259" s="91"/>
      <c r="L259" s="90"/>
      <c r="M259" s="90"/>
      <c r="N259" s="90"/>
      <c r="O259" s="58" t="s">
        <v>1478</v>
      </c>
      <c r="P259" s="53"/>
      <c r="Q259" s="53" t="s">
        <v>48</v>
      </c>
      <c r="R259" s="53"/>
      <c r="S259" s="91" t="s">
        <v>49</v>
      </c>
      <c r="T259" s="91"/>
      <c r="U259" s="91"/>
      <c r="V259" s="61"/>
      <c r="W259" s="61">
        <f t="shared" ref="W259:W262" si="19">IF(L259,H259,0)</f>
        <v>0</v>
      </c>
      <c r="X259" s="61"/>
      <c r="Y259" s="92"/>
    </row>
    <row r="260" ht="17.25" customHeight="1">
      <c r="A260" s="96" t="s">
        <v>1479</v>
      </c>
      <c r="B260" s="97" t="s">
        <v>1480</v>
      </c>
      <c r="C260" s="103"/>
      <c r="D260" s="99"/>
      <c r="E260" s="100"/>
      <c r="F260" s="100"/>
      <c r="G260" s="100"/>
      <c r="H260" s="100"/>
      <c r="I260" s="100"/>
      <c r="J260" s="101"/>
      <c r="K260" s="101"/>
      <c r="L260" s="100"/>
      <c r="M260" s="100"/>
      <c r="N260" s="100"/>
      <c r="O260" s="107" t="s">
        <v>1481</v>
      </c>
      <c r="P260" s="103"/>
      <c r="Q260" s="165" t="s">
        <v>48</v>
      </c>
      <c r="R260" s="103"/>
      <c r="S260" s="101" t="s">
        <v>49</v>
      </c>
      <c r="T260" s="101"/>
      <c r="U260" s="101"/>
      <c r="V260" s="104"/>
      <c r="W260" s="50">
        <f t="shared" si="19"/>
        <v>0</v>
      </c>
      <c r="X260" s="104"/>
      <c r="Y260" s="33"/>
    </row>
    <row r="261" ht="17.25" customHeight="1">
      <c r="A261" s="96" t="s">
        <v>1482</v>
      </c>
      <c r="B261" s="97" t="s">
        <v>1483</v>
      </c>
      <c r="C261" s="103"/>
      <c r="D261" s="99"/>
      <c r="E261" s="100"/>
      <c r="F261" s="100"/>
      <c r="G261" s="100"/>
      <c r="H261" s="100"/>
      <c r="I261" s="100"/>
      <c r="J261" s="101"/>
      <c r="K261" s="101"/>
      <c r="L261" s="100"/>
      <c r="M261" s="100"/>
      <c r="N261" s="100"/>
      <c r="O261" s="107" t="s">
        <v>1484</v>
      </c>
      <c r="P261" s="103"/>
      <c r="Q261" s="165" t="s">
        <v>48</v>
      </c>
      <c r="R261" s="103"/>
      <c r="S261" s="101" t="s">
        <v>49</v>
      </c>
      <c r="T261" s="101"/>
      <c r="U261" s="101"/>
      <c r="V261" s="104"/>
      <c r="W261" s="50">
        <f t="shared" si="19"/>
        <v>0</v>
      </c>
      <c r="X261" s="104"/>
      <c r="Y261" s="33"/>
    </row>
    <row r="262" ht="17.25" customHeight="1">
      <c r="A262" s="96" t="s">
        <v>1485</v>
      </c>
      <c r="B262" s="97" t="s">
        <v>1486</v>
      </c>
      <c r="C262" s="103"/>
      <c r="D262" s="99"/>
      <c r="E262" s="100"/>
      <c r="F262" s="100"/>
      <c r="G262" s="100"/>
      <c r="H262" s="100"/>
      <c r="I262" s="100"/>
      <c r="J262" s="101"/>
      <c r="K262" s="101"/>
      <c r="L262" s="100"/>
      <c r="M262" s="100"/>
      <c r="N262" s="100"/>
      <c r="O262" s="107" t="s">
        <v>1487</v>
      </c>
      <c r="P262" s="103"/>
      <c r="Q262" s="165" t="s">
        <v>48</v>
      </c>
      <c r="R262" s="103"/>
      <c r="S262" s="101" t="s">
        <v>49</v>
      </c>
      <c r="T262" s="101"/>
      <c r="U262" s="101"/>
      <c r="V262" s="104"/>
      <c r="W262" s="50">
        <f t="shared" si="19"/>
        <v>0</v>
      </c>
      <c r="X262" s="104"/>
      <c r="Y262" s="33"/>
    </row>
    <row r="263" ht="30.75" customHeight="1">
      <c r="A263" s="96" t="s">
        <v>1488</v>
      </c>
      <c r="B263" s="97" t="s">
        <v>1489</v>
      </c>
      <c r="C263" s="103" t="s">
        <v>1490</v>
      </c>
      <c r="D263" s="99"/>
      <c r="E263" s="100">
        <v>3.0</v>
      </c>
      <c r="F263" s="100">
        <v>3.0</v>
      </c>
      <c r="G263" s="100">
        <v>3.0</v>
      </c>
      <c r="H263" s="100">
        <v>3.0</v>
      </c>
      <c r="I263" s="100"/>
      <c r="J263" s="101"/>
      <c r="K263" s="101"/>
      <c r="L263" s="100"/>
      <c r="M263" s="100"/>
      <c r="N263" s="100"/>
      <c r="O263" s="161" t="s">
        <v>1491</v>
      </c>
      <c r="P263" s="103"/>
      <c r="Q263" s="165" t="s">
        <v>48</v>
      </c>
      <c r="R263" s="103"/>
      <c r="S263" s="101"/>
      <c r="T263" s="101"/>
      <c r="U263" s="101"/>
      <c r="V263" s="104"/>
      <c r="W263" s="50"/>
      <c r="X263" s="104"/>
      <c r="Y263" s="33"/>
    </row>
    <row r="264" ht="17.25" customHeight="1">
      <c r="A264" s="88" t="s">
        <v>1492</v>
      </c>
      <c r="B264" s="52" t="s">
        <v>1493</v>
      </c>
      <c r="C264" s="105" t="s">
        <v>1494</v>
      </c>
      <c r="D264" s="89"/>
      <c r="E264" s="90"/>
      <c r="F264" s="90"/>
      <c r="G264" s="90"/>
      <c r="H264" s="90"/>
      <c r="I264" s="90"/>
      <c r="J264" s="91"/>
      <c r="K264" s="91"/>
      <c r="L264" s="90"/>
      <c r="M264" s="90"/>
      <c r="N264" s="90"/>
      <c r="O264" s="58" t="s">
        <v>1495</v>
      </c>
      <c r="P264" s="53"/>
      <c r="Q264" s="70" t="s">
        <v>253</v>
      </c>
      <c r="R264" s="53"/>
      <c r="S264" s="101" t="s">
        <v>49</v>
      </c>
      <c r="T264" s="91"/>
      <c r="U264" s="91"/>
      <c r="V264" s="61"/>
      <c r="W264" s="50">
        <f t="shared" ref="W264:W266" si="20">IF(L264,H264,0)</f>
        <v>0</v>
      </c>
      <c r="X264" s="61"/>
      <c r="Y264" s="92"/>
    </row>
    <row r="265" ht="17.25" customHeight="1">
      <c r="A265" s="79" t="s">
        <v>1496</v>
      </c>
      <c r="B265" s="63" t="s">
        <v>1497</v>
      </c>
      <c r="C265" s="70" t="s">
        <v>1498</v>
      </c>
      <c r="D265" s="75" t="s">
        <v>1070</v>
      </c>
      <c r="E265" s="66">
        <v>1.0</v>
      </c>
      <c r="F265" s="66"/>
      <c r="G265" s="66"/>
      <c r="H265" s="66">
        <v>1.0</v>
      </c>
      <c r="I265" s="66" t="s">
        <v>67</v>
      </c>
      <c r="J265" s="67" t="s">
        <v>1499</v>
      </c>
      <c r="K265" s="67" t="s">
        <v>1500</v>
      </c>
      <c r="L265" s="66">
        <v>0.5</v>
      </c>
      <c r="M265" s="66"/>
      <c r="N265" s="66"/>
      <c r="O265" s="68" t="s">
        <v>1501</v>
      </c>
      <c r="P265" s="70" t="s">
        <v>1502</v>
      </c>
      <c r="Q265" s="70" t="s">
        <v>253</v>
      </c>
      <c r="R265" s="68" t="s">
        <v>1503</v>
      </c>
      <c r="S265" s="101" t="s">
        <v>49</v>
      </c>
      <c r="T265" s="67"/>
      <c r="U265" s="67"/>
      <c r="V265" s="72"/>
      <c r="W265" s="50">
        <f t="shared" si="20"/>
        <v>1</v>
      </c>
      <c r="X265" s="72"/>
      <c r="Y265" s="73"/>
    </row>
    <row r="266" ht="39.0" customHeight="1">
      <c r="A266" s="79" t="s">
        <v>1504</v>
      </c>
      <c r="B266" s="63" t="s">
        <v>1505</v>
      </c>
      <c r="C266" s="70" t="s">
        <v>1506</v>
      </c>
      <c r="D266" s="75" t="s">
        <v>1496</v>
      </c>
      <c r="E266" s="66">
        <v>3.0</v>
      </c>
      <c r="F266" s="66"/>
      <c r="G266" s="66"/>
      <c r="H266" s="66">
        <v>3.0</v>
      </c>
      <c r="I266" s="66" t="s">
        <v>58</v>
      </c>
      <c r="J266" s="67" t="s">
        <v>1507</v>
      </c>
      <c r="K266" s="67" t="s">
        <v>1508</v>
      </c>
      <c r="L266" s="67">
        <v>1.5</v>
      </c>
      <c r="M266" s="66">
        <v>14.0</v>
      </c>
      <c r="N266" s="66">
        <v>14.0</v>
      </c>
      <c r="O266" s="68" t="s">
        <v>1509</v>
      </c>
      <c r="P266" s="69" t="s">
        <v>1510</v>
      </c>
      <c r="Q266" s="70" t="s">
        <v>253</v>
      </c>
      <c r="R266" s="70"/>
      <c r="S266" s="101" t="s">
        <v>49</v>
      </c>
      <c r="T266" s="67"/>
      <c r="U266" s="67"/>
      <c r="V266" s="72"/>
      <c r="W266" s="72">
        <f t="shared" si="20"/>
        <v>3</v>
      </c>
      <c r="X266" s="72"/>
      <c r="Y266" s="73"/>
    </row>
    <row r="267" ht="16.5" customHeight="1">
      <c r="A267" s="88" t="s">
        <v>1511</v>
      </c>
      <c r="B267" s="52" t="s">
        <v>1512</v>
      </c>
      <c r="C267" s="105" t="s">
        <v>1513</v>
      </c>
      <c r="D267" s="89"/>
      <c r="E267" s="90"/>
      <c r="F267" s="90"/>
      <c r="G267" s="90"/>
      <c r="H267" s="90"/>
      <c r="I267" s="90"/>
      <c r="J267" s="91"/>
      <c r="K267" s="91"/>
      <c r="L267" s="91"/>
      <c r="M267" s="90"/>
      <c r="N267" s="90"/>
      <c r="O267" s="58" t="s">
        <v>1514</v>
      </c>
      <c r="P267" s="53"/>
      <c r="Q267" s="53" t="s">
        <v>272</v>
      </c>
      <c r="R267" s="53"/>
      <c r="S267" s="91"/>
      <c r="T267" s="91"/>
      <c r="U267" s="91"/>
      <c r="V267" s="61"/>
      <c r="W267" s="61"/>
      <c r="X267" s="61"/>
      <c r="Y267" s="92"/>
    </row>
    <row r="268" ht="17.25" customHeight="1">
      <c r="A268" s="96" t="s">
        <v>1515</v>
      </c>
      <c r="B268" s="97" t="s">
        <v>1516</v>
      </c>
      <c r="C268" s="140" t="s">
        <v>1517</v>
      </c>
      <c r="D268" s="99" t="s">
        <v>599</v>
      </c>
      <c r="E268" s="100">
        <v>4.0</v>
      </c>
      <c r="F268" s="100"/>
      <c r="G268" s="100"/>
      <c r="H268" s="100">
        <v>4.0</v>
      </c>
      <c r="I268" s="100"/>
      <c r="J268" s="101"/>
      <c r="K268" s="101"/>
      <c r="L268" s="101"/>
      <c r="M268" s="100"/>
      <c r="N268" s="100"/>
      <c r="O268" s="107" t="s">
        <v>1518</v>
      </c>
      <c r="P268" s="103"/>
      <c r="Q268" s="103" t="s">
        <v>272</v>
      </c>
      <c r="R268" s="103"/>
      <c r="S268" s="101"/>
      <c r="T268" s="101"/>
      <c r="U268" s="101"/>
      <c r="V268" s="104"/>
      <c r="W268" s="104"/>
      <c r="X268" s="104"/>
      <c r="Y268" s="33"/>
    </row>
    <row r="269" ht="30.0" customHeight="1">
      <c r="A269" s="96" t="s">
        <v>1519</v>
      </c>
      <c r="B269" s="97" t="s">
        <v>1520</v>
      </c>
      <c r="C269" s="103" t="s">
        <v>1521</v>
      </c>
      <c r="D269" s="99" t="s">
        <v>337</v>
      </c>
      <c r="E269" s="100">
        <v>3.0</v>
      </c>
      <c r="F269" s="100"/>
      <c r="G269" s="100"/>
      <c r="H269" s="100">
        <v>3.0</v>
      </c>
      <c r="I269" s="100"/>
      <c r="J269" s="101"/>
      <c r="K269" s="101"/>
      <c r="L269" s="101"/>
      <c r="M269" s="100"/>
      <c r="N269" s="100"/>
      <c r="O269" s="107" t="s">
        <v>1522</v>
      </c>
      <c r="P269" s="103"/>
      <c r="Q269" s="103" t="s">
        <v>272</v>
      </c>
      <c r="R269" s="103"/>
      <c r="S269" s="101"/>
      <c r="T269" s="101"/>
      <c r="U269" s="101"/>
      <c r="V269" s="104"/>
      <c r="W269" s="104"/>
      <c r="X269" s="104"/>
      <c r="Y269" s="33"/>
    </row>
    <row r="270" ht="19.5" customHeight="1">
      <c r="A270" s="96" t="s">
        <v>1523</v>
      </c>
      <c r="B270" s="97" t="s">
        <v>1524</v>
      </c>
      <c r="C270" s="140" t="s">
        <v>1525</v>
      </c>
      <c r="D270" s="99" t="s">
        <v>1526</v>
      </c>
      <c r="E270" s="100">
        <v>4.0</v>
      </c>
      <c r="F270" s="100"/>
      <c r="G270" s="100"/>
      <c r="H270" s="100">
        <v>4.0</v>
      </c>
      <c r="I270" s="100"/>
      <c r="J270" s="101"/>
      <c r="K270" s="101"/>
      <c r="L270" s="101"/>
      <c r="M270" s="100"/>
      <c r="N270" s="100"/>
      <c r="O270" s="107" t="s">
        <v>1527</v>
      </c>
      <c r="P270" s="103"/>
      <c r="Q270" s="103" t="s">
        <v>48</v>
      </c>
      <c r="R270" s="103"/>
      <c r="S270" s="101"/>
      <c r="T270" s="101"/>
      <c r="U270" s="101"/>
      <c r="V270" s="104"/>
      <c r="W270" s="104"/>
      <c r="X270" s="104"/>
      <c r="Y270" s="33"/>
    </row>
    <row r="271" ht="17.25" customHeight="1">
      <c r="A271" s="166" t="s">
        <v>1528</v>
      </c>
      <c r="B271" s="167" t="s">
        <v>1529</v>
      </c>
      <c r="C271" s="48"/>
      <c r="D271" s="43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7" t="s">
        <v>1530</v>
      </c>
      <c r="P271" s="48"/>
      <c r="Q271" s="42" t="s">
        <v>272</v>
      </c>
      <c r="R271" s="42" t="s">
        <v>1531</v>
      </c>
      <c r="S271" s="168" t="s">
        <v>1532</v>
      </c>
      <c r="T271" s="46"/>
      <c r="U271" s="46"/>
      <c r="V271" s="50"/>
      <c r="W271" s="50">
        <f t="shared" ref="W271:W403" si="21">IF(L271,H271,0)</f>
        <v>0</v>
      </c>
      <c r="X271" s="50"/>
      <c r="Y271" s="169"/>
    </row>
    <row r="272" ht="18.0" customHeight="1">
      <c r="A272" s="79" t="s">
        <v>1533</v>
      </c>
      <c r="B272" s="170" t="s">
        <v>1534</v>
      </c>
      <c r="C272" s="171" t="s">
        <v>1535</v>
      </c>
      <c r="D272" s="65"/>
      <c r="E272" s="66"/>
      <c r="F272" s="72"/>
      <c r="G272" s="109"/>
      <c r="H272" s="66">
        <v>20.0</v>
      </c>
      <c r="I272" s="66" t="s">
        <v>277</v>
      </c>
      <c r="J272" s="67" t="s">
        <v>1536</v>
      </c>
      <c r="K272" s="67" t="s">
        <v>1537</v>
      </c>
      <c r="L272" s="66">
        <v>20.0</v>
      </c>
      <c r="M272" s="66">
        <v>147.0</v>
      </c>
      <c r="N272" s="66">
        <v>0.0</v>
      </c>
      <c r="O272" s="68" t="s">
        <v>1538</v>
      </c>
      <c r="P272" s="69" t="s">
        <v>1539</v>
      </c>
      <c r="Q272" s="70" t="s">
        <v>79</v>
      </c>
      <c r="R272" s="64"/>
      <c r="S272" s="71" t="s">
        <v>1532</v>
      </c>
      <c r="T272" s="67" t="s">
        <v>1536</v>
      </c>
      <c r="U272" s="67" t="s">
        <v>1537</v>
      </c>
      <c r="V272" s="72"/>
      <c r="W272" s="50">
        <f t="shared" si="21"/>
        <v>20</v>
      </c>
      <c r="X272" s="72"/>
      <c r="Y272" s="73"/>
    </row>
    <row r="273" ht="53.25" customHeight="1">
      <c r="A273" s="79" t="s">
        <v>1540</v>
      </c>
      <c r="B273" s="170" t="s">
        <v>1541</v>
      </c>
      <c r="C273" s="171" t="s">
        <v>1542</v>
      </c>
      <c r="D273" s="65"/>
      <c r="E273" s="66"/>
      <c r="F273" s="72"/>
      <c r="G273" s="109"/>
      <c r="H273" s="66">
        <v>4.0</v>
      </c>
      <c r="I273" s="66" t="s">
        <v>277</v>
      </c>
      <c r="J273" s="67" t="s">
        <v>1536</v>
      </c>
      <c r="K273" s="67" t="s">
        <v>1537</v>
      </c>
      <c r="L273" s="66">
        <v>4.0</v>
      </c>
      <c r="M273" s="66">
        <v>147.0</v>
      </c>
      <c r="N273" s="66">
        <v>0.0</v>
      </c>
      <c r="O273" s="68" t="s">
        <v>1543</v>
      </c>
      <c r="P273" s="69" t="s">
        <v>1539</v>
      </c>
      <c r="Q273" s="70" t="s">
        <v>79</v>
      </c>
      <c r="R273" s="64"/>
      <c r="S273" s="71" t="s">
        <v>1532</v>
      </c>
      <c r="T273" s="67" t="s">
        <v>1536</v>
      </c>
      <c r="U273" s="67" t="s">
        <v>1537</v>
      </c>
      <c r="V273" s="72"/>
      <c r="W273" s="50">
        <f t="shared" si="21"/>
        <v>4</v>
      </c>
      <c r="X273" s="72"/>
      <c r="Y273" s="73"/>
    </row>
    <row r="274" ht="56.25" customHeight="1">
      <c r="A274" s="79" t="s">
        <v>1544</v>
      </c>
      <c r="B274" s="170" t="s">
        <v>1545</v>
      </c>
      <c r="C274" s="171" t="s">
        <v>1546</v>
      </c>
      <c r="D274" s="65"/>
      <c r="E274" s="66"/>
      <c r="F274" s="72"/>
      <c r="G274" s="109"/>
      <c r="H274" s="66">
        <v>4.0</v>
      </c>
      <c r="I274" s="66" t="s">
        <v>277</v>
      </c>
      <c r="J274" s="67" t="s">
        <v>1536</v>
      </c>
      <c r="K274" s="67" t="s">
        <v>1537</v>
      </c>
      <c r="L274" s="66">
        <v>4.0</v>
      </c>
      <c r="M274" s="66">
        <v>147.0</v>
      </c>
      <c r="N274" s="66">
        <v>0.0</v>
      </c>
      <c r="O274" s="68" t="s">
        <v>1547</v>
      </c>
      <c r="P274" s="69" t="s">
        <v>1539</v>
      </c>
      <c r="Q274" s="70" t="s">
        <v>79</v>
      </c>
      <c r="R274" s="64"/>
      <c r="S274" s="71" t="s">
        <v>1532</v>
      </c>
      <c r="T274" s="67" t="s">
        <v>1536</v>
      </c>
      <c r="U274" s="67" t="s">
        <v>1537</v>
      </c>
      <c r="V274" s="72"/>
      <c r="W274" s="50">
        <f t="shared" si="21"/>
        <v>4</v>
      </c>
      <c r="X274" s="72"/>
      <c r="Y274" s="73"/>
    </row>
    <row r="275" ht="32.25" customHeight="1">
      <c r="A275" s="79" t="s">
        <v>1548</v>
      </c>
      <c r="B275" s="172" t="s">
        <v>1549</v>
      </c>
      <c r="C275" s="70" t="s">
        <v>1550</v>
      </c>
      <c r="D275" s="65"/>
      <c r="E275" s="66"/>
      <c r="F275" s="72"/>
      <c r="G275" s="109"/>
      <c r="H275" s="66">
        <v>4.0</v>
      </c>
      <c r="I275" s="66" t="s">
        <v>277</v>
      </c>
      <c r="J275" s="67" t="s">
        <v>1551</v>
      </c>
      <c r="K275" s="67" t="s">
        <v>1537</v>
      </c>
      <c r="L275" s="66">
        <v>4.0</v>
      </c>
      <c r="M275" s="66">
        <v>147.0</v>
      </c>
      <c r="N275" s="66">
        <v>0.0</v>
      </c>
      <c r="O275" s="68" t="s">
        <v>1552</v>
      </c>
      <c r="P275" s="69" t="s">
        <v>1539</v>
      </c>
      <c r="Q275" s="70" t="s">
        <v>79</v>
      </c>
      <c r="R275" s="64"/>
      <c r="S275" s="71" t="s">
        <v>1532</v>
      </c>
      <c r="T275" s="67" t="s">
        <v>1551</v>
      </c>
      <c r="U275" s="67" t="s">
        <v>1537</v>
      </c>
      <c r="V275" s="72"/>
      <c r="W275" s="50">
        <f t="shared" si="21"/>
        <v>4</v>
      </c>
      <c r="X275" s="72"/>
      <c r="Y275" s="73"/>
    </row>
    <row r="276" ht="29.25" customHeight="1">
      <c r="A276" s="79" t="s">
        <v>1553</v>
      </c>
      <c r="B276" s="66" t="s">
        <v>1554</v>
      </c>
      <c r="C276" s="171" t="s">
        <v>1555</v>
      </c>
      <c r="D276" s="65"/>
      <c r="E276" s="109"/>
      <c r="F276" s="72"/>
      <c r="G276" s="109"/>
      <c r="H276" s="66">
        <v>4.0</v>
      </c>
      <c r="I276" s="66" t="s">
        <v>277</v>
      </c>
      <c r="J276" s="67" t="s">
        <v>1536</v>
      </c>
      <c r="K276" s="67" t="s">
        <v>1537</v>
      </c>
      <c r="L276" s="66">
        <v>4.0</v>
      </c>
      <c r="M276" s="66">
        <v>147.0</v>
      </c>
      <c r="N276" s="66">
        <v>0.0</v>
      </c>
      <c r="O276" s="68" t="s">
        <v>1556</v>
      </c>
      <c r="P276" s="69" t="s">
        <v>1539</v>
      </c>
      <c r="Q276" s="70" t="s">
        <v>79</v>
      </c>
      <c r="R276" s="64"/>
      <c r="S276" s="71" t="s">
        <v>1532</v>
      </c>
      <c r="T276" s="67" t="s">
        <v>1536</v>
      </c>
      <c r="U276" s="67" t="s">
        <v>1537</v>
      </c>
      <c r="V276" s="72"/>
      <c r="W276" s="50">
        <f t="shared" si="21"/>
        <v>4</v>
      </c>
      <c r="X276" s="72"/>
      <c r="Y276" s="73"/>
    </row>
    <row r="277" ht="18.75" customHeight="1">
      <c r="A277" s="79" t="s">
        <v>1557</v>
      </c>
      <c r="B277" s="66" t="s">
        <v>1558</v>
      </c>
      <c r="C277" s="64"/>
      <c r="D277" s="65"/>
      <c r="E277" s="66"/>
      <c r="F277" s="72"/>
      <c r="G277" s="109"/>
      <c r="H277" s="66">
        <v>4.0</v>
      </c>
      <c r="I277" s="66" t="s">
        <v>277</v>
      </c>
      <c r="J277" s="67" t="s">
        <v>1551</v>
      </c>
      <c r="K277" s="67" t="s">
        <v>1537</v>
      </c>
      <c r="L277" s="66">
        <v>4.0</v>
      </c>
      <c r="M277" s="66">
        <v>147.0</v>
      </c>
      <c r="N277" s="66">
        <v>0.0</v>
      </c>
      <c r="O277" s="68" t="s">
        <v>1559</v>
      </c>
      <c r="P277" s="69" t="s">
        <v>1539</v>
      </c>
      <c r="Q277" s="70" t="s">
        <v>79</v>
      </c>
      <c r="R277" s="64"/>
      <c r="S277" s="71" t="s">
        <v>1532</v>
      </c>
      <c r="T277" s="67" t="s">
        <v>1551</v>
      </c>
      <c r="U277" s="67" t="s">
        <v>1537</v>
      </c>
      <c r="V277" s="72"/>
      <c r="W277" s="50">
        <f t="shared" si="21"/>
        <v>4</v>
      </c>
      <c r="X277" s="73"/>
      <c r="Y277" s="73"/>
    </row>
    <row r="278" ht="18.75" customHeight="1">
      <c r="A278" s="79" t="s">
        <v>1560</v>
      </c>
      <c r="B278" s="66" t="s">
        <v>1561</v>
      </c>
      <c r="C278" s="64"/>
      <c r="D278" s="65"/>
      <c r="E278" s="66"/>
      <c r="F278" s="72"/>
      <c r="G278" s="109"/>
      <c r="H278" s="66">
        <v>4.0</v>
      </c>
      <c r="I278" s="66" t="s">
        <v>277</v>
      </c>
      <c r="J278" s="67" t="s">
        <v>1536</v>
      </c>
      <c r="K278" s="67" t="s">
        <v>1537</v>
      </c>
      <c r="L278" s="66">
        <v>4.0</v>
      </c>
      <c r="M278" s="66">
        <v>147.0</v>
      </c>
      <c r="N278" s="66">
        <v>0.0</v>
      </c>
      <c r="O278" s="68" t="s">
        <v>1562</v>
      </c>
      <c r="P278" s="69" t="s">
        <v>1539</v>
      </c>
      <c r="Q278" s="70" t="s">
        <v>79</v>
      </c>
      <c r="R278" s="64"/>
      <c r="S278" s="71" t="s">
        <v>1532</v>
      </c>
      <c r="T278" s="67" t="s">
        <v>1536</v>
      </c>
      <c r="U278" s="67" t="s">
        <v>1537</v>
      </c>
      <c r="V278" s="72"/>
      <c r="W278" s="50">
        <f t="shared" si="21"/>
        <v>4</v>
      </c>
      <c r="X278" s="73"/>
      <c r="Y278" s="73"/>
    </row>
    <row r="279" ht="18.75" customHeight="1">
      <c r="A279" s="79" t="s">
        <v>1563</v>
      </c>
      <c r="B279" s="66" t="s">
        <v>1564</v>
      </c>
      <c r="C279" s="64"/>
      <c r="D279" s="65"/>
      <c r="E279" s="66"/>
      <c r="F279" s="72"/>
      <c r="G279" s="109"/>
      <c r="H279" s="66">
        <v>4.0</v>
      </c>
      <c r="I279" s="66" t="s">
        <v>277</v>
      </c>
      <c r="J279" s="67" t="s">
        <v>1551</v>
      </c>
      <c r="K279" s="67" t="s">
        <v>1537</v>
      </c>
      <c r="L279" s="66">
        <v>4.0</v>
      </c>
      <c r="M279" s="66">
        <v>147.0</v>
      </c>
      <c r="N279" s="66">
        <v>0.0</v>
      </c>
      <c r="O279" s="68" t="s">
        <v>1565</v>
      </c>
      <c r="P279" s="69" t="s">
        <v>1539</v>
      </c>
      <c r="Q279" s="70" t="s">
        <v>79</v>
      </c>
      <c r="R279" s="64"/>
      <c r="S279" s="71" t="s">
        <v>1532</v>
      </c>
      <c r="T279" s="67" t="s">
        <v>1551</v>
      </c>
      <c r="U279" s="67" t="s">
        <v>1537</v>
      </c>
      <c r="V279" s="72"/>
      <c r="W279" s="50">
        <f t="shared" si="21"/>
        <v>4</v>
      </c>
      <c r="X279" s="73"/>
      <c r="Y279" s="73"/>
    </row>
    <row r="280" ht="21.0" customHeight="1">
      <c r="A280" s="79" t="s">
        <v>1566</v>
      </c>
      <c r="B280" s="66" t="s">
        <v>1567</v>
      </c>
      <c r="C280" s="64"/>
      <c r="D280" s="65"/>
      <c r="E280" s="66"/>
      <c r="F280" s="72"/>
      <c r="G280" s="109"/>
      <c r="H280" s="66">
        <v>4.0</v>
      </c>
      <c r="I280" s="66" t="s">
        <v>277</v>
      </c>
      <c r="J280" s="67" t="s">
        <v>1536</v>
      </c>
      <c r="K280" s="67" t="s">
        <v>1537</v>
      </c>
      <c r="L280" s="66">
        <v>4.0</v>
      </c>
      <c r="M280" s="66">
        <v>147.0</v>
      </c>
      <c r="N280" s="66">
        <v>0.0</v>
      </c>
      <c r="O280" s="68" t="s">
        <v>1568</v>
      </c>
      <c r="P280" s="69" t="s">
        <v>1539</v>
      </c>
      <c r="Q280" s="70" t="s">
        <v>79</v>
      </c>
      <c r="R280" s="64"/>
      <c r="S280" s="71" t="s">
        <v>1532</v>
      </c>
      <c r="T280" s="67" t="s">
        <v>1536</v>
      </c>
      <c r="U280" s="67" t="s">
        <v>1537</v>
      </c>
      <c r="V280" s="72"/>
      <c r="W280" s="50">
        <f t="shared" si="21"/>
        <v>4</v>
      </c>
      <c r="X280" s="73"/>
      <c r="Y280" s="73"/>
    </row>
    <row r="281" ht="18.0" customHeight="1">
      <c r="A281" s="79" t="s">
        <v>1569</v>
      </c>
      <c r="B281" s="66" t="s">
        <v>1570</v>
      </c>
      <c r="C281" s="64"/>
      <c r="D281" s="65"/>
      <c r="E281" s="66"/>
      <c r="F281" s="72"/>
      <c r="G281" s="109"/>
      <c r="H281" s="66">
        <v>4.0</v>
      </c>
      <c r="I281" s="66" t="s">
        <v>277</v>
      </c>
      <c r="J281" s="67" t="s">
        <v>1551</v>
      </c>
      <c r="K281" s="67" t="s">
        <v>1537</v>
      </c>
      <c r="L281" s="66">
        <v>4.0</v>
      </c>
      <c r="M281" s="66">
        <v>147.0</v>
      </c>
      <c r="N281" s="66">
        <v>0.0</v>
      </c>
      <c r="O281" s="68" t="s">
        <v>1571</v>
      </c>
      <c r="P281" s="69" t="s">
        <v>1539</v>
      </c>
      <c r="Q281" s="70" t="s">
        <v>79</v>
      </c>
      <c r="R281" s="64"/>
      <c r="S281" s="71" t="s">
        <v>1532</v>
      </c>
      <c r="T281" s="67" t="s">
        <v>1551</v>
      </c>
      <c r="U281" s="67" t="s">
        <v>1537</v>
      </c>
      <c r="V281" s="72"/>
      <c r="W281" s="50">
        <f t="shared" si="21"/>
        <v>4</v>
      </c>
      <c r="X281" s="73"/>
      <c r="Y281" s="73"/>
    </row>
    <row r="282" ht="18.75" customHeight="1">
      <c r="A282" s="79" t="s">
        <v>1572</v>
      </c>
      <c r="B282" s="66" t="s">
        <v>1573</v>
      </c>
      <c r="C282" s="64"/>
      <c r="D282" s="65"/>
      <c r="E282" s="66"/>
      <c r="F282" s="72"/>
      <c r="G282" s="109"/>
      <c r="H282" s="66">
        <v>4.0</v>
      </c>
      <c r="I282" s="66" t="s">
        <v>277</v>
      </c>
      <c r="J282" s="67" t="s">
        <v>1536</v>
      </c>
      <c r="K282" s="67" t="s">
        <v>1537</v>
      </c>
      <c r="L282" s="66">
        <v>4.0</v>
      </c>
      <c r="M282" s="66">
        <v>147.0</v>
      </c>
      <c r="N282" s="66">
        <v>0.0</v>
      </c>
      <c r="O282" s="68" t="s">
        <v>1574</v>
      </c>
      <c r="P282" s="69" t="s">
        <v>1539</v>
      </c>
      <c r="Q282" s="70" t="s">
        <v>79</v>
      </c>
      <c r="R282" s="64"/>
      <c r="S282" s="71" t="s">
        <v>1532</v>
      </c>
      <c r="T282" s="67" t="s">
        <v>1536</v>
      </c>
      <c r="U282" s="67" t="s">
        <v>1537</v>
      </c>
      <c r="V282" s="72"/>
      <c r="W282" s="50">
        <f t="shared" si="21"/>
        <v>4</v>
      </c>
      <c r="X282" s="73"/>
      <c r="Y282" s="73"/>
    </row>
    <row r="283" ht="17.25" customHeight="1">
      <c r="A283" s="173" t="s">
        <v>1575</v>
      </c>
      <c r="B283" s="174" t="s">
        <v>1576</v>
      </c>
      <c r="C283" s="175"/>
      <c r="D283" s="176"/>
      <c r="E283" s="67">
        <v>8.0</v>
      </c>
      <c r="F283" s="67"/>
      <c r="G283" s="175"/>
      <c r="H283" s="67">
        <v>8.0</v>
      </c>
      <c r="I283" s="67" t="s">
        <v>1577</v>
      </c>
      <c r="J283" s="67" t="s">
        <v>1578</v>
      </c>
      <c r="K283" s="67" t="s">
        <v>1579</v>
      </c>
      <c r="L283" s="67">
        <v>12.0</v>
      </c>
      <c r="M283" s="67">
        <v>252.0</v>
      </c>
      <c r="N283" s="67">
        <v>5.0</v>
      </c>
      <c r="O283" s="177" t="s">
        <v>1580</v>
      </c>
      <c r="P283" s="178" t="s">
        <v>1581</v>
      </c>
      <c r="Q283" s="179" t="s">
        <v>253</v>
      </c>
      <c r="R283" s="67" t="s">
        <v>1582</v>
      </c>
      <c r="S283" s="71" t="s">
        <v>1532</v>
      </c>
      <c r="T283" s="67" t="s">
        <v>1578</v>
      </c>
      <c r="U283" s="67" t="s">
        <v>1579</v>
      </c>
      <c r="V283" s="72"/>
      <c r="W283" s="50">
        <f t="shared" si="21"/>
        <v>8</v>
      </c>
      <c r="X283" s="72"/>
      <c r="Y283" s="73"/>
    </row>
    <row r="284" ht="30.0" customHeight="1">
      <c r="A284" s="180" t="s">
        <v>1583</v>
      </c>
      <c r="B284" s="181" t="s">
        <v>1584</v>
      </c>
      <c r="C284" s="182"/>
      <c r="D284" s="183" t="s">
        <v>1575</v>
      </c>
      <c r="E284" s="101">
        <v>12.0</v>
      </c>
      <c r="F284" s="182"/>
      <c r="G284" s="182"/>
      <c r="H284" s="101">
        <v>12.0</v>
      </c>
      <c r="I284" s="101" t="s">
        <v>277</v>
      </c>
      <c r="J284" s="182"/>
      <c r="K284" s="182"/>
      <c r="L284" s="104"/>
      <c r="M284" s="104"/>
      <c r="N284" s="104"/>
      <c r="O284" s="184" t="s">
        <v>1585</v>
      </c>
      <c r="P284" s="182"/>
      <c r="Q284" s="103" t="s">
        <v>272</v>
      </c>
      <c r="R284" s="101" t="s">
        <v>1586</v>
      </c>
      <c r="S284" s="71" t="s">
        <v>1532</v>
      </c>
      <c r="T284" s="182"/>
      <c r="U284" s="182"/>
      <c r="V284" s="104"/>
      <c r="W284" s="50">
        <f t="shared" si="21"/>
        <v>0</v>
      </c>
      <c r="X284" s="104"/>
      <c r="Y284" s="104"/>
    </row>
    <row r="285" ht="30.0" customHeight="1">
      <c r="A285" s="79" t="s">
        <v>1587</v>
      </c>
      <c r="B285" s="66" t="s">
        <v>1588</v>
      </c>
      <c r="C285" s="70" t="s">
        <v>1589</v>
      </c>
      <c r="D285" s="65"/>
      <c r="E285" s="66">
        <v>8.0</v>
      </c>
      <c r="F285" s="109"/>
      <c r="G285" s="66">
        <v>8.0</v>
      </c>
      <c r="H285" s="66">
        <v>8.0</v>
      </c>
      <c r="I285" s="66" t="s">
        <v>225</v>
      </c>
      <c r="J285" s="67" t="s">
        <v>1590</v>
      </c>
      <c r="K285" s="67" t="s">
        <v>1591</v>
      </c>
      <c r="L285" s="66">
        <v>16.0</v>
      </c>
      <c r="M285" s="109">
        <f>19+69</f>
        <v>88</v>
      </c>
      <c r="N285" s="109">
        <f>24+458</f>
        <v>482</v>
      </c>
      <c r="O285" s="76" t="s">
        <v>1592</v>
      </c>
      <c r="P285" s="81" t="s">
        <v>1593</v>
      </c>
      <c r="Q285" s="185" t="s">
        <v>182</v>
      </c>
      <c r="R285" s="67" t="s">
        <v>183</v>
      </c>
      <c r="S285" s="101" t="s">
        <v>49</v>
      </c>
      <c r="T285" s="67" t="s">
        <v>1590</v>
      </c>
      <c r="U285" s="67" t="s">
        <v>1591</v>
      </c>
      <c r="V285" s="72"/>
      <c r="W285" s="50">
        <f t="shared" si="21"/>
        <v>8</v>
      </c>
      <c r="X285" s="73"/>
      <c r="Y285" s="73"/>
    </row>
    <row r="286" ht="25.5" customHeight="1">
      <c r="A286" s="79" t="s">
        <v>1594</v>
      </c>
      <c r="B286" s="66" t="s">
        <v>1595</v>
      </c>
      <c r="C286" s="70" t="s">
        <v>1596</v>
      </c>
      <c r="D286" s="65"/>
      <c r="E286" s="109"/>
      <c r="F286" s="109"/>
      <c r="G286" s="66">
        <v>2.0</v>
      </c>
      <c r="H286" s="66">
        <v>2.0</v>
      </c>
      <c r="I286" s="66" t="s">
        <v>277</v>
      </c>
      <c r="J286" s="67" t="s">
        <v>1597</v>
      </c>
      <c r="K286" s="67" t="s">
        <v>1597</v>
      </c>
      <c r="L286" s="66">
        <v>0.5</v>
      </c>
      <c r="M286" s="66">
        <v>45.0</v>
      </c>
      <c r="N286" s="66">
        <v>1.0</v>
      </c>
      <c r="O286" s="76" t="s">
        <v>1598</v>
      </c>
      <c r="P286" s="69" t="s">
        <v>1599</v>
      </c>
      <c r="Q286" s="70" t="s">
        <v>182</v>
      </c>
      <c r="R286" s="67" t="s">
        <v>183</v>
      </c>
      <c r="S286" s="101" t="s">
        <v>1600</v>
      </c>
      <c r="T286" s="67" t="s">
        <v>1597</v>
      </c>
      <c r="U286" s="67" t="s">
        <v>1597</v>
      </c>
      <c r="V286" s="72"/>
      <c r="W286" s="50">
        <f t="shared" si="21"/>
        <v>2</v>
      </c>
      <c r="X286" s="73"/>
      <c r="Y286" s="73"/>
    </row>
    <row r="287" ht="12.75" customHeight="1">
      <c r="A287" s="79" t="s">
        <v>1601</v>
      </c>
      <c r="B287" s="66" t="s">
        <v>1602</v>
      </c>
      <c r="C287" s="64"/>
      <c r="D287" s="65"/>
      <c r="E287" s="66">
        <v>1.0</v>
      </c>
      <c r="F287" s="109"/>
      <c r="G287" s="109"/>
      <c r="H287" s="66">
        <v>1.0</v>
      </c>
      <c r="I287" s="66" t="s">
        <v>58</v>
      </c>
      <c r="J287" s="67" t="s">
        <v>1603</v>
      </c>
      <c r="K287" s="67" t="s">
        <v>1604</v>
      </c>
      <c r="L287" s="66">
        <v>1.0</v>
      </c>
      <c r="M287" s="66">
        <v>844.0</v>
      </c>
      <c r="N287" s="66">
        <v>812.0</v>
      </c>
      <c r="O287" s="76" t="s">
        <v>1605</v>
      </c>
      <c r="P287" s="69" t="s">
        <v>1606</v>
      </c>
      <c r="Q287" s="70" t="s">
        <v>253</v>
      </c>
      <c r="R287" s="70" t="s">
        <v>1081</v>
      </c>
      <c r="S287" s="101" t="s">
        <v>49</v>
      </c>
      <c r="T287" s="72"/>
      <c r="U287" s="72"/>
      <c r="V287" s="72"/>
      <c r="W287" s="72">
        <f t="shared" si="21"/>
        <v>1</v>
      </c>
      <c r="X287" s="73"/>
      <c r="Y287" s="73"/>
    </row>
    <row r="288" ht="12.75" customHeight="1">
      <c r="A288" s="186"/>
      <c r="B288" s="187"/>
      <c r="C288" s="188"/>
      <c r="D288" s="189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04"/>
      <c r="P288" s="188"/>
      <c r="Q288" s="188"/>
      <c r="R288" s="188"/>
      <c r="S288" s="104"/>
      <c r="T288" s="104"/>
      <c r="U288" s="104"/>
      <c r="V288" s="104"/>
      <c r="W288" s="50">
        <f t="shared" si="21"/>
        <v>0</v>
      </c>
      <c r="X288" s="33"/>
      <c r="Y288" s="33"/>
    </row>
    <row r="289" ht="12.75" customHeight="1">
      <c r="A289" s="186"/>
      <c r="B289" s="187"/>
      <c r="C289" s="188"/>
      <c r="D289" s="189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04"/>
      <c r="P289" s="188"/>
      <c r="Q289" s="188"/>
      <c r="R289" s="188"/>
      <c r="S289" s="104"/>
      <c r="T289" s="104"/>
      <c r="U289" s="104"/>
      <c r="V289" s="104"/>
      <c r="W289" s="50">
        <f t="shared" si="21"/>
        <v>0</v>
      </c>
      <c r="X289" s="33"/>
      <c r="Y289" s="33"/>
    </row>
    <row r="290" ht="12.75" customHeight="1">
      <c r="A290" s="186"/>
      <c r="B290" s="187"/>
      <c r="C290" s="188"/>
      <c r="D290" s="189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04"/>
      <c r="P290" s="188"/>
      <c r="Q290" s="188"/>
      <c r="R290" s="188"/>
      <c r="S290" s="104"/>
      <c r="T290" s="104"/>
      <c r="U290" s="104"/>
      <c r="V290" s="104"/>
      <c r="W290" s="50">
        <f t="shared" si="21"/>
        <v>0</v>
      </c>
      <c r="X290" s="33"/>
      <c r="Y290" s="33"/>
    </row>
    <row r="291" ht="12.75" customHeight="1">
      <c r="A291" s="186"/>
      <c r="B291" s="187"/>
      <c r="C291" s="188"/>
      <c r="D291" s="189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04"/>
      <c r="P291" s="188"/>
      <c r="Q291" s="188"/>
      <c r="R291" s="188"/>
      <c r="S291" s="104"/>
      <c r="T291" s="104"/>
      <c r="U291" s="104"/>
      <c r="V291" s="104"/>
      <c r="W291" s="50">
        <f t="shared" si="21"/>
        <v>0</v>
      </c>
      <c r="X291" s="33"/>
      <c r="Y291" s="33"/>
    </row>
    <row r="292" ht="12.75" customHeight="1">
      <c r="A292" s="186"/>
      <c r="B292" s="187"/>
      <c r="C292" s="188"/>
      <c r="D292" s="189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04"/>
      <c r="P292" s="188"/>
      <c r="Q292" s="188"/>
      <c r="R292" s="188"/>
      <c r="S292" s="104"/>
      <c r="T292" s="104"/>
      <c r="U292" s="104"/>
      <c r="V292" s="104"/>
      <c r="W292" s="50">
        <f t="shared" si="21"/>
        <v>0</v>
      </c>
      <c r="X292" s="33"/>
      <c r="Y292" s="33"/>
    </row>
    <row r="293" ht="12.75" customHeight="1">
      <c r="A293" s="190"/>
      <c r="B293" s="191"/>
      <c r="C293" s="192"/>
      <c r="D293" s="193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33"/>
      <c r="P293" s="192"/>
      <c r="Q293" s="192"/>
      <c r="R293" s="192"/>
      <c r="S293" s="33"/>
      <c r="T293" s="33"/>
      <c r="U293" s="33"/>
      <c r="V293" s="33"/>
      <c r="W293" s="50">
        <f t="shared" si="21"/>
        <v>0</v>
      </c>
      <c r="X293" s="33"/>
      <c r="Y293" s="33"/>
    </row>
    <row r="294" ht="12.75" customHeight="1">
      <c r="A294" s="190"/>
      <c r="B294" s="191"/>
      <c r="C294" s="192"/>
      <c r="D294" s="193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33"/>
      <c r="P294" s="192"/>
      <c r="Q294" s="192"/>
      <c r="R294" s="192"/>
      <c r="S294" s="33"/>
      <c r="T294" s="33"/>
      <c r="U294" s="33"/>
      <c r="V294" s="33"/>
      <c r="W294" s="50">
        <f t="shared" si="21"/>
        <v>0</v>
      </c>
      <c r="X294" s="33"/>
      <c r="Y294" s="33"/>
    </row>
    <row r="295" ht="12.75" customHeight="1">
      <c r="A295" s="190"/>
      <c r="B295" s="191"/>
      <c r="C295" s="192"/>
      <c r="D295" s="193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33"/>
      <c r="P295" s="192"/>
      <c r="Q295" s="192"/>
      <c r="R295" s="192"/>
      <c r="S295" s="33"/>
      <c r="T295" s="33"/>
      <c r="U295" s="33"/>
      <c r="V295" s="33"/>
      <c r="W295" s="50">
        <f t="shared" si="21"/>
        <v>0</v>
      </c>
      <c r="X295" s="33"/>
      <c r="Y295" s="33"/>
    </row>
    <row r="296" ht="12.75" customHeight="1">
      <c r="A296" s="190"/>
      <c r="B296" s="191"/>
      <c r="C296" s="192"/>
      <c r="D296" s="193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33"/>
      <c r="P296" s="192"/>
      <c r="Q296" s="192"/>
      <c r="R296" s="192"/>
      <c r="S296" s="33"/>
      <c r="T296" s="33"/>
      <c r="U296" s="33"/>
      <c r="V296" s="33"/>
      <c r="W296" s="50">
        <f t="shared" si="21"/>
        <v>0</v>
      </c>
      <c r="X296" s="33"/>
      <c r="Y296" s="33"/>
    </row>
    <row r="297" ht="12.75" customHeight="1">
      <c r="A297" s="190"/>
      <c r="B297" s="191"/>
      <c r="C297" s="192"/>
      <c r="D297" s="193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33"/>
      <c r="P297" s="192"/>
      <c r="Q297" s="192"/>
      <c r="R297" s="192"/>
      <c r="S297" s="33"/>
      <c r="T297" s="33"/>
      <c r="U297" s="33"/>
      <c r="V297" s="33"/>
      <c r="W297" s="50">
        <f t="shared" si="21"/>
        <v>0</v>
      </c>
      <c r="X297" s="33"/>
      <c r="Y297" s="33"/>
    </row>
    <row r="298" ht="12.75" customHeight="1">
      <c r="A298" s="190"/>
      <c r="B298" s="191"/>
      <c r="C298" s="192"/>
      <c r="D298" s="193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33"/>
      <c r="P298" s="192"/>
      <c r="Q298" s="192"/>
      <c r="R298" s="192"/>
      <c r="S298" s="33"/>
      <c r="T298" s="33"/>
      <c r="U298" s="33"/>
      <c r="V298" s="33"/>
      <c r="W298" s="50">
        <f t="shared" si="21"/>
        <v>0</v>
      </c>
      <c r="X298" s="33"/>
      <c r="Y298" s="33"/>
    </row>
    <row r="299" ht="12.75" customHeight="1">
      <c r="A299" s="190"/>
      <c r="B299" s="191"/>
      <c r="C299" s="192"/>
      <c r="D299" s="193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33"/>
      <c r="P299" s="192"/>
      <c r="Q299" s="192"/>
      <c r="R299" s="192"/>
      <c r="S299" s="33"/>
      <c r="T299" s="33"/>
      <c r="U299" s="33"/>
      <c r="V299" s="33"/>
      <c r="W299" s="50">
        <f t="shared" si="21"/>
        <v>0</v>
      </c>
      <c r="X299" s="33"/>
      <c r="Y299" s="33"/>
    </row>
    <row r="300" ht="12.75" customHeight="1">
      <c r="A300" s="190"/>
      <c r="B300" s="191"/>
      <c r="C300" s="192"/>
      <c r="D300" s="193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33"/>
      <c r="P300" s="192"/>
      <c r="Q300" s="192"/>
      <c r="R300" s="192"/>
      <c r="S300" s="33"/>
      <c r="T300" s="33"/>
      <c r="U300" s="33"/>
      <c r="V300" s="33"/>
      <c r="W300" s="50">
        <f t="shared" si="21"/>
        <v>0</v>
      </c>
      <c r="X300" s="33"/>
      <c r="Y300" s="33"/>
    </row>
    <row r="301" ht="12.75" customHeight="1">
      <c r="A301" s="190"/>
      <c r="B301" s="191"/>
      <c r="C301" s="192"/>
      <c r="D301" s="193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33"/>
      <c r="P301" s="192"/>
      <c r="Q301" s="192"/>
      <c r="R301" s="192"/>
      <c r="S301" s="33"/>
      <c r="T301" s="33"/>
      <c r="U301" s="33"/>
      <c r="V301" s="33"/>
      <c r="W301" s="50">
        <f t="shared" si="21"/>
        <v>0</v>
      </c>
      <c r="X301" s="33"/>
      <c r="Y301" s="33"/>
    </row>
    <row r="302" ht="12.75" customHeight="1">
      <c r="A302" s="190"/>
      <c r="B302" s="191"/>
      <c r="C302" s="192"/>
      <c r="D302" s="193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33"/>
      <c r="P302" s="192"/>
      <c r="Q302" s="192"/>
      <c r="R302" s="192"/>
      <c r="S302" s="33"/>
      <c r="T302" s="33"/>
      <c r="U302" s="33"/>
      <c r="V302" s="33"/>
      <c r="W302" s="50">
        <f t="shared" si="21"/>
        <v>0</v>
      </c>
      <c r="X302" s="33"/>
      <c r="Y302" s="33"/>
    </row>
    <row r="303" ht="12.75" customHeight="1">
      <c r="A303" s="190"/>
      <c r="B303" s="191"/>
      <c r="C303" s="192"/>
      <c r="D303" s="193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33"/>
      <c r="P303" s="192"/>
      <c r="Q303" s="192"/>
      <c r="R303" s="192"/>
      <c r="S303" s="33"/>
      <c r="T303" s="33"/>
      <c r="U303" s="33"/>
      <c r="V303" s="33"/>
      <c r="W303" s="50">
        <f t="shared" si="21"/>
        <v>0</v>
      </c>
      <c r="X303" s="33"/>
      <c r="Y303" s="33"/>
    </row>
    <row r="304" ht="12.75" customHeight="1">
      <c r="A304" s="190"/>
      <c r="B304" s="191"/>
      <c r="C304" s="192"/>
      <c r="D304" s="193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33"/>
      <c r="P304" s="192"/>
      <c r="Q304" s="192"/>
      <c r="R304" s="192"/>
      <c r="S304" s="33"/>
      <c r="T304" s="33"/>
      <c r="U304" s="33"/>
      <c r="V304" s="33"/>
      <c r="W304" s="50">
        <f t="shared" si="21"/>
        <v>0</v>
      </c>
      <c r="X304" s="33"/>
      <c r="Y304" s="33"/>
    </row>
    <row r="305" ht="12.75" customHeight="1">
      <c r="A305" s="190"/>
      <c r="B305" s="191"/>
      <c r="C305" s="192"/>
      <c r="D305" s="193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33"/>
      <c r="P305" s="192"/>
      <c r="Q305" s="192"/>
      <c r="R305" s="192"/>
      <c r="S305" s="33"/>
      <c r="T305" s="33"/>
      <c r="U305" s="33"/>
      <c r="V305" s="33"/>
      <c r="W305" s="50">
        <f t="shared" si="21"/>
        <v>0</v>
      </c>
      <c r="X305" s="33"/>
      <c r="Y305" s="33"/>
    </row>
    <row r="306" ht="12.75" customHeight="1">
      <c r="A306" s="190"/>
      <c r="B306" s="191"/>
      <c r="C306" s="192"/>
      <c r="D306" s="193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33"/>
      <c r="P306" s="192"/>
      <c r="Q306" s="192"/>
      <c r="R306" s="192"/>
      <c r="S306" s="33"/>
      <c r="T306" s="33"/>
      <c r="U306" s="33"/>
      <c r="V306" s="33"/>
      <c r="W306" s="50">
        <f t="shared" si="21"/>
        <v>0</v>
      </c>
      <c r="X306" s="33"/>
      <c r="Y306" s="33"/>
    </row>
    <row r="307" ht="12.75" customHeight="1">
      <c r="A307" s="190"/>
      <c r="B307" s="191"/>
      <c r="C307" s="192"/>
      <c r="D307" s="193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33"/>
      <c r="P307" s="192"/>
      <c r="Q307" s="192"/>
      <c r="R307" s="192"/>
      <c r="S307" s="33"/>
      <c r="T307" s="33"/>
      <c r="U307" s="33"/>
      <c r="V307" s="33"/>
      <c r="W307" s="50">
        <f t="shared" si="21"/>
        <v>0</v>
      </c>
      <c r="X307" s="33"/>
      <c r="Y307" s="33"/>
    </row>
    <row r="308" ht="12.75" customHeight="1">
      <c r="A308" s="190"/>
      <c r="B308" s="191"/>
      <c r="C308" s="192"/>
      <c r="D308" s="193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33"/>
      <c r="P308" s="192"/>
      <c r="Q308" s="192"/>
      <c r="R308" s="192"/>
      <c r="S308" s="33"/>
      <c r="T308" s="33"/>
      <c r="U308" s="33"/>
      <c r="V308" s="33"/>
      <c r="W308" s="50">
        <f t="shared" si="21"/>
        <v>0</v>
      </c>
      <c r="X308" s="33"/>
      <c r="Y308" s="33"/>
    </row>
    <row r="309" ht="12.75" customHeight="1">
      <c r="A309" s="190"/>
      <c r="B309" s="191"/>
      <c r="C309" s="192"/>
      <c r="D309" s="193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33"/>
      <c r="P309" s="192"/>
      <c r="Q309" s="192"/>
      <c r="R309" s="192"/>
      <c r="S309" s="33"/>
      <c r="T309" s="33"/>
      <c r="U309" s="33"/>
      <c r="V309" s="33"/>
      <c r="W309" s="50">
        <f t="shared" si="21"/>
        <v>0</v>
      </c>
      <c r="X309" s="33"/>
      <c r="Y309" s="33"/>
    </row>
    <row r="310" ht="12.75" customHeight="1">
      <c r="A310" s="190"/>
      <c r="B310" s="191"/>
      <c r="C310" s="192"/>
      <c r="D310" s="193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33"/>
      <c r="P310" s="192"/>
      <c r="Q310" s="192"/>
      <c r="R310" s="192"/>
      <c r="S310" s="33"/>
      <c r="T310" s="33"/>
      <c r="U310" s="33"/>
      <c r="V310" s="33"/>
      <c r="W310" s="50">
        <f t="shared" si="21"/>
        <v>0</v>
      </c>
      <c r="X310" s="33"/>
      <c r="Y310" s="33"/>
    </row>
    <row r="311" ht="12.75" customHeight="1">
      <c r="A311" s="190"/>
      <c r="B311" s="191"/>
      <c r="C311" s="192"/>
      <c r="D311" s="193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33"/>
      <c r="P311" s="192"/>
      <c r="Q311" s="192"/>
      <c r="R311" s="192"/>
      <c r="S311" s="33"/>
      <c r="T311" s="33"/>
      <c r="U311" s="33"/>
      <c r="V311" s="33"/>
      <c r="W311" s="50">
        <f t="shared" si="21"/>
        <v>0</v>
      </c>
      <c r="X311" s="33"/>
      <c r="Y311" s="33"/>
    </row>
    <row r="312" ht="12.75" customHeight="1">
      <c r="A312" s="190"/>
      <c r="B312" s="191"/>
      <c r="C312" s="192"/>
      <c r="D312" s="193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33"/>
      <c r="P312" s="192"/>
      <c r="Q312" s="192"/>
      <c r="R312" s="192"/>
      <c r="S312" s="33"/>
      <c r="T312" s="33"/>
      <c r="U312" s="33"/>
      <c r="V312" s="33"/>
      <c r="W312" s="50">
        <f t="shared" si="21"/>
        <v>0</v>
      </c>
      <c r="X312" s="33"/>
      <c r="Y312" s="33"/>
    </row>
    <row r="313" ht="12.75" customHeight="1">
      <c r="A313" s="190"/>
      <c r="B313" s="191"/>
      <c r="C313" s="192"/>
      <c r="D313" s="193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33"/>
      <c r="P313" s="192"/>
      <c r="Q313" s="192"/>
      <c r="R313" s="192"/>
      <c r="S313" s="33"/>
      <c r="T313" s="33"/>
      <c r="U313" s="33"/>
      <c r="V313" s="33"/>
      <c r="W313" s="50">
        <f t="shared" si="21"/>
        <v>0</v>
      </c>
      <c r="X313" s="33"/>
      <c r="Y313" s="33"/>
    </row>
    <row r="314" ht="12.75" customHeight="1">
      <c r="A314" s="190"/>
      <c r="B314" s="191"/>
      <c r="C314" s="192"/>
      <c r="D314" s="193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33"/>
      <c r="P314" s="192"/>
      <c r="Q314" s="192"/>
      <c r="R314" s="192"/>
      <c r="S314" s="33"/>
      <c r="T314" s="33"/>
      <c r="U314" s="33"/>
      <c r="V314" s="33"/>
      <c r="W314" s="50">
        <f t="shared" si="21"/>
        <v>0</v>
      </c>
      <c r="X314" s="33"/>
      <c r="Y314" s="33"/>
    </row>
    <row r="315" ht="12.75" customHeight="1">
      <c r="A315" s="190"/>
      <c r="B315" s="191"/>
      <c r="C315" s="192"/>
      <c r="D315" s="193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33"/>
      <c r="P315" s="192"/>
      <c r="Q315" s="192"/>
      <c r="R315" s="192"/>
      <c r="S315" s="33"/>
      <c r="T315" s="33"/>
      <c r="U315" s="33"/>
      <c r="V315" s="33"/>
      <c r="W315" s="50">
        <f t="shared" si="21"/>
        <v>0</v>
      </c>
      <c r="X315" s="33"/>
      <c r="Y315" s="33"/>
    </row>
    <row r="316" ht="12.75" customHeight="1">
      <c r="A316" s="190"/>
      <c r="B316" s="191"/>
      <c r="C316" s="192"/>
      <c r="D316" s="193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33"/>
      <c r="P316" s="192"/>
      <c r="Q316" s="192"/>
      <c r="R316" s="192"/>
      <c r="S316" s="33"/>
      <c r="T316" s="33"/>
      <c r="U316" s="33"/>
      <c r="V316" s="33"/>
      <c r="W316" s="50">
        <f t="shared" si="21"/>
        <v>0</v>
      </c>
      <c r="X316" s="33"/>
      <c r="Y316" s="33"/>
    </row>
    <row r="317" ht="12.75" customHeight="1">
      <c r="A317" s="190"/>
      <c r="B317" s="191"/>
      <c r="C317" s="192"/>
      <c r="D317" s="193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33"/>
      <c r="P317" s="192"/>
      <c r="Q317" s="192"/>
      <c r="R317" s="192"/>
      <c r="S317" s="33"/>
      <c r="T317" s="33"/>
      <c r="U317" s="33"/>
      <c r="V317" s="33"/>
      <c r="W317" s="50">
        <f t="shared" si="21"/>
        <v>0</v>
      </c>
      <c r="X317" s="33"/>
      <c r="Y317" s="33"/>
    </row>
    <row r="318" ht="12.75" customHeight="1">
      <c r="A318" s="190"/>
      <c r="B318" s="191"/>
      <c r="C318" s="192"/>
      <c r="D318" s="193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33"/>
      <c r="P318" s="192"/>
      <c r="Q318" s="192"/>
      <c r="R318" s="192"/>
      <c r="S318" s="33"/>
      <c r="T318" s="33"/>
      <c r="U318" s="33"/>
      <c r="V318" s="33"/>
      <c r="W318" s="50">
        <f t="shared" si="21"/>
        <v>0</v>
      </c>
      <c r="X318" s="33"/>
      <c r="Y318" s="33"/>
    </row>
    <row r="319" ht="12.75" customHeight="1">
      <c r="A319" s="190"/>
      <c r="B319" s="191"/>
      <c r="C319" s="192"/>
      <c r="D319" s="193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33"/>
      <c r="P319" s="192"/>
      <c r="Q319" s="192"/>
      <c r="R319" s="192"/>
      <c r="S319" s="33"/>
      <c r="T319" s="33"/>
      <c r="U319" s="33"/>
      <c r="V319" s="33"/>
      <c r="W319" s="50">
        <f t="shared" si="21"/>
        <v>0</v>
      </c>
      <c r="X319" s="33"/>
      <c r="Y319" s="33"/>
    </row>
    <row r="320" ht="12.75" customHeight="1">
      <c r="A320" s="190"/>
      <c r="B320" s="191"/>
      <c r="C320" s="192"/>
      <c r="D320" s="193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33"/>
      <c r="P320" s="192"/>
      <c r="Q320" s="192"/>
      <c r="R320" s="192"/>
      <c r="S320" s="33"/>
      <c r="T320" s="33"/>
      <c r="U320" s="33"/>
      <c r="V320" s="33"/>
      <c r="W320" s="50">
        <f t="shared" si="21"/>
        <v>0</v>
      </c>
      <c r="X320" s="33"/>
      <c r="Y320" s="33"/>
    </row>
    <row r="321" ht="12.75" customHeight="1">
      <c r="A321" s="190"/>
      <c r="B321" s="191"/>
      <c r="C321" s="192"/>
      <c r="D321" s="193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33"/>
      <c r="P321" s="192"/>
      <c r="Q321" s="192"/>
      <c r="R321" s="192"/>
      <c r="S321" s="33"/>
      <c r="T321" s="33"/>
      <c r="U321" s="33"/>
      <c r="V321" s="33"/>
      <c r="W321" s="50">
        <f t="shared" si="21"/>
        <v>0</v>
      </c>
      <c r="X321" s="33"/>
      <c r="Y321" s="33"/>
    </row>
    <row r="322" ht="12.75" customHeight="1">
      <c r="A322" s="190"/>
      <c r="B322" s="191"/>
      <c r="C322" s="192"/>
      <c r="D322" s="193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33"/>
      <c r="P322" s="192"/>
      <c r="Q322" s="192"/>
      <c r="R322" s="192"/>
      <c r="S322" s="33"/>
      <c r="T322" s="33"/>
      <c r="U322" s="33"/>
      <c r="V322" s="33"/>
      <c r="W322" s="50">
        <f t="shared" si="21"/>
        <v>0</v>
      </c>
      <c r="X322" s="33"/>
      <c r="Y322" s="33"/>
    </row>
    <row r="323" ht="12.75" customHeight="1">
      <c r="A323" s="190"/>
      <c r="B323" s="191"/>
      <c r="C323" s="192"/>
      <c r="D323" s="193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33"/>
      <c r="P323" s="192"/>
      <c r="Q323" s="192"/>
      <c r="R323" s="192"/>
      <c r="S323" s="33"/>
      <c r="T323" s="33"/>
      <c r="U323" s="33"/>
      <c r="V323" s="33"/>
      <c r="W323" s="50">
        <f t="shared" si="21"/>
        <v>0</v>
      </c>
      <c r="X323" s="33"/>
      <c r="Y323" s="33"/>
    </row>
    <row r="324" ht="12.75" customHeight="1">
      <c r="A324" s="190"/>
      <c r="B324" s="191"/>
      <c r="C324" s="192"/>
      <c r="D324" s="193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33"/>
      <c r="P324" s="192"/>
      <c r="Q324" s="192"/>
      <c r="R324" s="192"/>
      <c r="S324" s="33"/>
      <c r="T324" s="33"/>
      <c r="U324" s="33"/>
      <c r="V324" s="33"/>
      <c r="W324" s="50">
        <f t="shared" si="21"/>
        <v>0</v>
      </c>
      <c r="X324" s="33"/>
      <c r="Y324" s="33"/>
    </row>
    <row r="325" ht="12.75" customHeight="1">
      <c r="A325" s="190"/>
      <c r="B325" s="191"/>
      <c r="C325" s="192"/>
      <c r="D325" s="193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33"/>
      <c r="P325" s="192"/>
      <c r="Q325" s="192"/>
      <c r="R325" s="192"/>
      <c r="S325" s="33"/>
      <c r="T325" s="33"/>
      <c r="U325" s="33"/>
      <c r="V325" s="33"/>
      <c r="W325" s="50">
        <f t="shared" si="21"/>
        <v>0</v>
      </c>
      <c r="X325" s="33"/>
      <c r="Y325" s="33"/>
    </row>
    <row r="326" ht="12.75" customHeight="1">
      <c r="A326" s="190"/>
      <c r="B326" s="191"/>
      <c r="C326" s="192"/>
      <c r="D326" s="193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33"/>
      <c r="P326" s="192"/>
      <c r="Q326" s="192"/>
      <c r="R326" s="192"/>
      <c r="S326" s="33"/>
      <c r="T326" s="33"/>
      <c r="U326" s="33"/>
      <c r="V326" s="33"/>
      <c r="W326" s="50">
        <f t="shared" si="21"/>
        <v>0</v>
      </c>
      <c r="X326" s="33"/>
      <c r="Y326" s="33"/>
    </row>
    <row r="327" ht="12.75" customHeight="1">
      <c r="A327" s="190"/>
      <c r="B327" s="191"/>
      <c r="C327" s="192"/>
      <c r="D327" s="193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33"/>
      <c r="P327" s="192"/>
      <c r="Q327" s="192"/>
      <c r="R327" s="192"/>
      <c r="S327" s="33"/>
      <c r="T327" s="33"/>
      <c r="U327" s="33"/>
      <c r="V327" s="33"/>
      <c r="W327" s="50">
        <f t="shared" si="21"/>
        <v>0</v>
      </c>
      <c r="X327" s="33"/>
      <c r="Y327" s="33"/>
    </row>
    <row r="328" ht="12.75" customHeight="1">
      <c r="A328" s="190"/>
      <c r="B328" s="191"/>
      <c r="C328" s="192"/>
      <c r="D328" s="193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33"/>
      <c r="P328" s="192"/>
      <c r="Q328" s="192"/>
      <c r="R328" s="192"/>
      <c r="S328" s="33"/>
      <c r="T328" s="33"/>
      <c r="U328" s="33"/>
      <c r="V328" s="33"/>
      <c r="W328" s="50">
        <f t="shared" si="21"/>
        <v>0</v>
      </c>
      <c r="X328" s="33"/>
      <c r="Y328" s="33"/>
    </row>
    <row r="329" ht="12.75" customHeight="1">
      <c r="A329" s="190"/>
      <c r="B329" s="191"/>
      <c r="C329" s="192"/>
      <c r="D329" s="193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33"/>
      <c r="P329" s="192"/>
      <c r="Q329" s="192"/>
      <c r="R329" s="192"/>
      <c r="S329" s="33"/>
      <c r="T329" s="33"/>
      <c r="U329" s="33"/>
      <c r="V329" s="33"/>
      <c r="W329" s="50">
        <f t="shared" si="21"/>
        <v>0</v>
      </c>
      <c r="X329" s="33"/>
      <c r="Y329" s="33"/>
    </row>
    <row r="330" ht="12.75" customHeight="1">
      <c r="A330" s="190"/>
      <c r="B330" s="191"/>
      <c r="C330" s="192"/>
      <c r="D330" s="193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33"/>
      <c r="P330" s="192"/>
      <c r="Q330" s="192"/>
      <c r="R330" s="192"/>
      <c r="S330" s="33"/>
      <c r="T330" s="33"/>
      <c r="U330" s="33"/>
      <c r="V330" s="33"/>
      <c r="W330" s="50">
        <f t="shared" si="21"/>
        <v>0</v>
      </c>
      <c r="X330" s="33"/>
      <c r="Y330" s="33"/>
    </row>
    <row r="331" ht="12.75" customHeight="1">
      <c r="A331" s="190"/>
      <c r="B331" s="191"/>
      <c r="C331" s="192"/>
      <c r="D331" s="193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33"/>
      <c r="P331" s="192"/>
      <c r="Q331" s="192"/>
      <c r="R331" s="192"/>
      <c r="S331" s="33"/>
      <c r="T331" s="33"/>
      <c r="U331" s="33"/>
      <c r="V331" s="33"/>
      <c r="W331" s="50">
        <f t="shared" si="21"/>
        <v>0</v>
      </c>
      <c r="X331" s="33"/>
      <c r="Y331" s="33"/>
    </row>
    <row r="332" ht="12.75" customHeight="1">
      <c r="A332" s="190"/>
      <c r="B332" s="191"/>
      <c r="C332" s="192"/>
      <c r="D332" s="193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33"/>
      <c r="P332" s="192"/>
      <c r="Q332" s="192"/>
      <c r="R332" s="192"/>
      <c r="S332" s="33"/>
      <c r="T332" s="33"/>
      <c r="U332" s="33"/>
      <c r="V332" s="33"/>
      <c r="W332" s="50">
        <f t="shared" si="21"/>
        <v>0</v>
      </c>
      <c r="X332" s="33"/>
      <c r="Y332" s="33"/>
    </row>
    <row r="333" ht="12.75" customHeight="1">
      <c r="A333" s="190"/>
      <c r="B333" s="191"/>
      <c r="C333" s="192"/>
      <c r="D333" s="193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33"/>
      <c r="P333" s="192"/>
      <c r="Q333" s="192"/>
      <c r="R333" s="192"/>
      <c r="S333" s="33"/>
      <c r="T333" s="33"/>
      <c r="U333" s="33"/>
      <c r="V333" s="33"/>
      <c r="W333" s="50">
        <f t="shared" si="21"/>
        <v>0</v>
      </c>
      <c r="X333" s="33"/>
      <c r="Y333" s="33"/>
    </row>
    <row r="334" ht="12.75" customHeight="1">
      <c r="A334" s="190"/>
      <c r="B334" s="191"/>
      <c r="C334" s="192"/>
      <c r="D334" s="193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33"/>
      <c r="P334" s="192"/>
      <c r="Q334" s="192"/>
      <c r="R334" s="192"/>
      <c r="S334" s="33"/>
      <c r="T334" s="33"/>
      <c r="U334" s="33"/>
      <c r="V334" s="33"/>
      <c r="W334" s="50">
        <f t="shared" si="21"/>
        <v>0</v>
      </c>
      <c r="X334" s="33"/>
      <c r="Y334" s="33"/>
    </row>
    <row r="335" ht="12.75" customHeight="1">
      <c r="A335" s="190"/>
      <c r="B335" s="191"/>
      <c r="C335" s="192"/>
      <c r="D335" s="193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33"/>
      <c r="P335" s="192"/>
      <c r="Q335" s="192"/>
      <c r="R335" s="192"/>
      <c r="S335" s="33"/>
      <c r="T335" s="33"/>
      <c r="U335" s="33"/>
      <c r="V335" s="33"/>
      <c r="W335" s="50">
        <f t="shared" si="21"/>
        <v>0</v>
      </c>
      <c r="X335" s="33"/>
      <c r="Y335" s="33"/>
    </row>
    <row r="336" ht="12.75" customHeight="1">
      <c r="A336" s="190"/>
      <c r="B336" s="191"/>
      <c r="C336" s="192"/>
      <c r="D336" s="193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33"/>
      <c r="P336" s="192"/>
      <c r="Q336" s="192"/>
      <c r="R336" s="192"/>
      <c r="S336" s="33"/>
      <c r="T336" s="33"/>
      <c r="U336" s="33"/>
      <c r="V336" s="33"/>
      <c r="W336" s="50">
        <f t="shared" si="21"/>
        <v>0</v>
      </c>
      <c r="X336" s="33"/>
      <c r="Y336" s="33"/>
    </row>
    <row r="337" ht="12.75" customHeight="1">
      <c r="A337" s="190"/>
      <c r="B337" s="191"/>
      <c r="C337" s="192"/>
      <c r="D337" s="193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33"/>
      <c r="P337" s="192"/>
      <c r="Q337" s="192"/>
      <c r="R337" s="192"/>
      <c r="S337" s="33"/>
      <c r="T337" s="33"/>
      <c r="U337" s="33"/>
      <c r="V337" s="33"/>
      <c r="W337" s="50">
        <f t="shared" si="21"/>
        <v>0</v>
      </c>
      <c r="X337" s="33"/>
      <c r="Y337" s="33"/>
    </row>
    <row r="338" ht="12.75" customHeight="1">
      <c r="A338" s="190"/>
      <c r="B338" s="191"/>
      <c r="C338" s="192"/>
      <c r="D338" s="193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33"/>
      <c r="P338" s="192"/>
      <c r="Q338" s="192"/>
      <c r="R338" s="192"/>
      <c r="S338" s="33"/>
      <c r="T338" s="33"/>
      <c r="U338" s="33"/>
      <c r="V338" s="33"/>
      <c r="W338" s="50">
        <f t="shared" si="21"/>
        <v>0</v>
      </c>
      <c r="X338" s="33"/>
      <c r="Y338" s="33"/>
    </row>
    <row r="339" ht="12.75" customHeight="1">
      <c r="A339" s="190"/>
      <c r="B339" s="191"/>
      <c r="C339" s="192"/>
      <c r="D339" s="193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33"/>
      <c r="P339" s="192"/>
      <c r="Q339" s="192"/>
      <c r="R339" s="192"/>
      <c r="S339" s="33"/>
      <c r="T339" s="33"/>
      <c r="U339" s="33"/>
      <c r="V339" s="33"/>
      <c r="W339" s="50">
        <f t="shared" si="21"/>
        <v>0</v>
      </c>
      <c r="X339" s="33"/>
      <c r="Y339" s="33"/>
    </row>
    <row r="340" ht="12.75" customHeight="1">
      <c r="A340" s="190"/>
      <c r="B340" s="191"/>
      <c r="C340" s="192"/>
      <c r="D340" s="193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33"/>
      <c r="P340" s="192"/>
      <c r="Q340" s="192"/>
      <c r="R340" s="192"/>
      <c r="S340" s="33"/>
      <c r="T340" s="33"/>
      <c r="U340" s="33"/>
      <c r="V340" s="33"/>
      <c r="W340" s="50">
        <f t="shared" si="21"/>
        <v>0</v>
      </c>
      <c r="X340" s="33"/>
      <c r="Y340" s="33"/>
    </row>
    <row r="341" ht="12.75" customHeight="1">
      <c r="A341" s="190"/>
      <c r="B341" s="191"/>
      <c r="C341" s="192"/>
      <c r="D341" s="193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33"/>
      <c r="P341" s="192"/>
      <c r="Q341" s="192"/>
      <c r="R341" s="192"/>
      <c r="S341" s="33"/>
      <c r="T341" s="33"/>
      <c r="U341" s="33"/>
      <c r="V341" s="33"/>
      <c r="W341" s="50">
        <f t="shared" si="21"/>
        <v>0</v>
      </c>
      <c r="X341" s="33"/>
      <c r="Y341" s="33"/>
    </row>
    <row r="342" ht="12.75" customHeight="1">
      <c r="A342" s="190"/>
      <c r="B342" s="191"/>
      <c r="C342" s="192"/>
      <c r="D342" s="193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33"/>
      <c r="P342" s="192"/>
      <c r="Q342" s="192"/>
      <c r="R342" s="192"/>
      <c r="S342" s="33"/>
      <c r="T342" s="33"/>
      <c r="U342" s="33"/>
      <c r="V342" s="33"/>
      <c r="W342" s="50">
        <f t="shared" si="21"/>
        <v>0</v>
      </c>
      <c r="X342" s="33"/>
      <c r="Y342" s="33"/>
    </row>
    <row r="343" ht="12.75" customHeight="1">
      <c r="A343" s="190"/>
      <c r="B343" s="191"/>
      <c r="C343" s="192"/>
      <c r="D343" s="193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33"/>
      <c r="P343" s="192"/>
      <c r="Q343" s="192"/>
      <c r="R343" s="192"/>
      <c r="S343" s="33"/>
      <c r="T343" s="33"/>
      <c r="U343" s="33"/>
      <c r="V343" s="33"/>
      <c r="W343" s="50">
        <f t="shared" si="21"/>
        <v>0</v>
      </c>
      <c r="X343" s="33"/>
      <c r="Y343" s="33"/>
    </row>
    <row r="344" ht="12.75" customHeight="1">
      <c r="A344" s="190"/>
      <c r="B344" s="191"/>
      <c r="C344" s="192"/>
      <c r="D344" s="193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33"/>
      <c r="P344" s="192"/>
      <c r="Q344" s="192"/>
      <c r="R344" s="192"/>
      <c r="S344" s="33"/>
      <c r="T344" s="33"/>
      <c r="U344" s="33"/>
      <c r="V344" s="33"/>
      <c r="W344" s="50">
        <f t="shared" si="21"/>
        <v>0</v>
      </c>
      <c r="X344" s="33"/>
      <c r="Y344" s="33"/>
    </row>
    <row r="345" ht="12.75" customHeight="1">
      <c r="A345" s="190"/>
      <c r="B345" s="191"/>
      <c r="C345" s="192"/>
      <c r="D345" s="193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33"/>
      <c r="P345" s="192"/>
      <c r="Q345" s="192"/>
      <c r="R345" s="192"/>
      <c r="S345" s="33"/>
      <c r="T345" s="33"/>
      <c r="U345" s="33"/>
      <c r="V345" s="33"/>
      <c r="W345" s="50">
        <f t="shared" si="21"/>
        <v>0</v>
      </c>
      <c r="X345" s="33"/>
      <c r="Y345" s="33"/>
    </row>
    <row r="346" ht="12.75" customHeight="1">
      <c r="A346" s="190"/>
      <c r="B346" s="191"/>
      <c r="C346" s="192"/>
      <c r="D346" s="193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33"/>
      <c r="P346" s="192"/>
      <c r="Q346" s="192"/>
      <c r="R346" s="192"/>
      <c r="S346" s="33"/>
      <c r="T346" s="33"/>
      <c r="U346" s="33"/>
      <c r="V346" s="33"/>
      <c r="W346" s="50">
        <f t="shared" si="21"/>
        <v>0</v>
      </c>
      <c r="X346" s="33"/>
      <c r="Y346" s="33"/>
    </row>
    <row r="347" ht="12.75" customHeight="1">
      <c r="A347" s="190"/>
      <c r="B347" s="191"/>
      <c r="C347" s="192"/>
      <c r="D347" s="193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33"/>
      <c r="P347" s="192"/>
      <c r="Q347" s="192"/>
      <c r="R347" s="192"/>
      <c r="S347" s="33"/>
      <c r="T347" s="33"/>
      <c r="U347" s="33"/>
      <c r="V347" s="33"/>
      <c r="W347" s="50">
        <f t="shared" si="21"/>
        <v>0</v>
      </c>
      <c r="X347" s="33"/>
      <c r="Y347" s="33"/>
    </row>
    <row r="348" ht="12.75" customHeight="1">
      <c r="A348" s="190"/>
      <c r="B348" s="191"/>
      <c r="C348" s="192"/>
      <c r="D348" s="193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33"/>
      <c r="P348" s="192"/>
      <c r="Q348" s="192"/>
      <c r="R348" s="192"/>
      <c r="S348" s="33"/>
      <c r="T348" s="33"/>
      <c r="U348" s="33"/>
      <c r="V348" s="33"/>
      <c r="W348" s="50">
        <f t="shared" si="21"/>
        <v>0</v>
      </c>
      <c r="X348" s="33"/>
      <c r="Y348" s="33"/>
    </row>
    <row r="349" ht="12.75" customHeight="1">
      <c r="A349" s="190"/>
      <c r="B349" s="191"/>
      <c r="C349" s="192"/>
      <c r="D349" s="193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33"/>
      <c r="P349" s="192"/>
      <c r="Q349" s="192"/>
      <c r="R349" s="192"/>
      <c r="S349" s="33"/>
      <c r="T349" s="33"/>
      <c r="U349" s="33"/>
      <c r="V349" s="33"/>
      <c r="W349" s="50">
        <f t="shared" si="21"/>
        <v>0</v>
      </c>
      <c r="X349" s="33"/>
      <c r="Y349" s="33"/>
    </row>
    <row r="350" ht="12.75" customHeight="1">
      <c r="A350" s="190"/>
      <c r="B350" s="191"/>
      <c r="C350" s="192"/>
      <c r="D350" s="193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33"/>
      <c r="P350" s="192"/>
      <c r="Q350" s="192"/>
      <c r="R350" s="192"/>
      <c r="S350" s="33"/>
      <c r="T350" s="33"/>
      <c r="U350" s="33"/>
      <c r="V350" s="33"/>
      <c r="W350" s="50">
        <f t="shared" si="21"/>
        <v>0</v>
      </c>
      <c r="X350" s="33"/>
      <c r="Y350" s="33"/>
    </row>
    <row r="351" ht="12.75" customHeight="1">
      <c r="A351" s="190"/>
      <c r="B351" s="191"/>
      <c r="C351" s="192"/>
      <c r="D351" s="193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33"/>
      <c r="P351" s="192"/>
      <c r="Q351" s="192"/>
      <c r="R351" s="192"/>
      <c r="S351" s="33"/>
      <c r="T351" s="33"/>
      <c r="U351" s="33"/>
      <c r="V351" s="33"/>
      <c r="W351" s="50">
        <f t="shared" si="21"/>
        <v>0</v>
      </c>
      <c r="X351" s="33"/>
      <c r="Y351" s="33"/>
    </row>
    <row r="352" ht="12.75" customHeight="1">
      <c r="A352" s="190"/>
      <c r="B352" s="191"/>
      <c r="C352" s="192"/>
      <c r="D352" s="193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33"/>
      <c r="P352" s="192"/>
      <c r="Q352" s="192"/>
      <c r="R352" s="192"/>
      <c r="S352" s="33"/>
      <c r="T352" s="33"/>
      <c r="U352" s="33"/>
      <c r="V352" s="33"/>
      <c r="W352" s="50">
        <f t="shared" si="21"/>
        <v>0</v>
      </c>
      <c r="X352" s="33"/>
      <c r="Y352" s="33"/>
    </row>
    <row r="353" ht="12.75" customHeight="1">
      <c r="A353" s="190"/>
      <c r="B353" s="191"/>
      <c r="C353" s="192"/>
      <c r="D353" s="193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33"/>
      <c r="P353" s="192"/>
      <c r="Q353" s="192"/>
      <c r="R353" s="192"/>
      <c r="S353" s="33"/>
      <c r="T353" s="33"/>
      <c r="U353" s="33"/>
      <c r="V353" s="33"/>
      <c r="W353" s="50">
        <f t="shared" si="21"/>
        <v>0</v>
      </c>
      <c r="X353" s="33"/>
      <c r="Y353" s="33"/>
    </row>
    <row r="354" ht="12.75" customHeight="1">
      <c r="A354" s="190"/>
      <c r="B354" s="191"/>
      <c r="C354" s="192"/>
      <c r="D354" s="193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33"/>
      <c r="P354" s="192"/>
      <c r="Q354" s="192"/>
      <c r="R354" s="192"/>
      <c r="S354" s="33"/>
      <c r="T354" s="33"/>
      <c r="U354" s="33"/>
      <c r="V354" s="33"/>
      <c r="W354" s="50">
        <f t="shared" si="21"/>
        <v>0</v>
      </c>
      <c r="X354" s="33"/>
      <c r="Y354" s="33"/>
    </row>
    <row r="355" ht="12.75" customHeight="1">
      <c r="A355" s="190"/>
      <c r="B355" s="191"/>
      <c r="C355" s="192"/>
      <c r="D355" s="193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33"/>
      <c r="P355" s="192"/>
      <c r="Q355" s="192"/>
      <c r="R355" s="192"/>
      <c r="S355" s="33"/>
      <c r="T355" s="33"/>
      <c r="U355" s="33"/>
      <c r="V355" s="33"/>
      <c r="W355" s="50">
        <f t="shared" si="21"/>
        <v>0</v>
      </c>
      <c r="X355" s="33"/>
      <c r="Y355" s="33"/>
    </row>
    <row r="356" ht="12.75" customHeight="1">
      <c r="A356" s="190"/>
      <c r="B356" s="191"/>
      <c r="C356" s="192"/>
      <c r="D356" s="193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33"/>
      <c r="P356" s="192"/>
      <c r="Q356" s="192"/>
      <c r="R356" s="192"/>
      <c r="S356" s="33"/>
      <c r="T356" s="33"/>
      <c r="U356" s="33"/>
      <c r="V356" s="33"/>
      <c r="W356" s="50">
        <f t="shared" si="21"/>
        <v>0</v>
      </c>
      <c r="X356" s="33"/>
      <c r="Y356" s="33"/>
    </row>
    <row r="357" ht="12.75" customHeight="1">
      <c r="A357" s="190"/>
      <c r="B357" s="191"/>
      <c r="C357" s="192"/>
      <c r="D357" s="193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33"/>
      <c r="P357" s="192"/>
      <c r="Q357" s="192"/>
      <c r="R357" s="192"/>
      <c r="S357" s="33"/>
      <c r="T357" s="33"/>
      <c r="U357" s="33"/>
      <c r="V357" s="33"/>
      <c r="W357" s="50">
        <f t="shared" si="21"/>
        <v>0</v>
      </c>
      <c r="X357" s="33"/>
      <c r="Y357" s="33"/>
    </row>
    <row r="358" ht="12.75" customHeight="1">
      <c r="A358" s="190"/>
      <c r="B358" s="191"/>
      <c r="C358" s="192"/>
      <c r="D358" s="193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33"/>
      <c r="P358" s="192"/>
      <c r="Q358" s="192"/>
      <c r="R358" s="192"/>
      <c r="S358" s="33"/>
      <c r="T358" s="33"/>
      <c r="U358" s="33"/>
      <c r="V358" s="33"/>
      <c r="W358" s="50">
        <f t="shared" si="21"/>
        <v>0</v>
      </c>
      <c r="X358" s="33"/>
      <c r="Y358" s="33"/>
    </row>
    <row r="359" ht="12.75" customHeight="1">
      <c r="A359" s="190"/>
      <c r="B359" s="191"/>
      <c r="C359" s="192"/>
      <c r="D359" s="193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33"/>
      <c r="P359" s="192"/>
      <c r="Q359" s="192"/>
      <c r="R359" s="192"/>
      <c r="S359" s="33"/>
      <c r="T359" s="33"/>
      <c r="U359" s="33"/>
      <c r="V359" s="33"/>
      <c r="W359" s="50">
        <f t="shared" si="21"/>
        <v>0</v>
      </c>
      <c r="X359" s="33"/>
      <c r="Y359" s="33"/>
    </row>
    <row r="360" ht="12.75" customHeight="1">
      <c r="A360" s="190"/>
      <c r="B360" s="191"/>
      <c r="C360" s="192"/>
      <c r="D360" s="193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33"/>
      <c r="P360" s="192"/>
      <c r="Q360" s="192"/>
      <c r="R360" s="192"/>
      <c r="S360" s="33"/>
      <c r="T360" s="33"/>
      <c r="U360" s="33"/>
      <c r="V360" s="33"/>
      <c r="W360" s="50">
        <f t="shared" si="21"/>
        <v>0</v>
      </c>
      <c r="X360" s="33"/>
      <c r="Y360" s="33"/>
    </row>
    <row r="361" ht="12.75" customHeight="1">
      <c r="A361" s="190"/>
      <c r="B361" s="191"/>
      <c r="C361" s="192"/>
      <c r="D361" s="193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33"/>
      <c r="P361" s="192"/>
      <c r="Q361" s="192"/>
      <c r="R361" s="192"/>
      <c r="S361" s="33"/>
      <c r="T361" s="33"/>
      <c r="U361" s="33"/>
      <c r="V361" s="33"/>
      <c r="W361" s="50">
        <f t="shared" si="21"/>
        <v>0</v>
      </c>
      <c r="X361" s="33"/>
      <c r="Y361" s="33"/>
    </row>
    <row r="362" ht="12.75" customHeight="1">
      <c r="A362" s="190"/>
      <c r="B362" s="191"/>
      <c r="C362" s="192"/>
      <c r="D362" s="193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33"/>
      <c r="P362" s="192"/>
      <c r="Q362" s="192"/>
      <c r="R362" s="192"/>
      <c r="S362" s="33"/>
      <c r="T362" s="33"/>
      <c r="U362" s="33"/>
      <c r="V362" s="33"/>
      <c r="W362" s="50">
        <f t="shared" si="21"/>
        <v>0</v>
      </c>
      <c r="X362" s="33"/>
      <c r="Y362" s="33"/>
    </row>
    <row r="363" ht="12.75" customHeight="1">
      <c r="A363" s="190"/>
      <c r="B363" s="191"/>
      <c r="C363" s="192"/>
      <c r="D363" s="193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33"/>
      <c r="P363" s="192"/>
      <c r="Q363" s="192"/>
      <c r="R363" s="192"/>
      <c r="S363" s="33"/>
      <c r="T363" s="33"/>
      <c r="U363" s="33"/>
      <c r="V363" s="33"/>
      <c r="W363" s="50">
        <f t="shared" si="21"/>
        <v>0</v>
      </c>
      <c r="X363" s="33"/>
      <c r="Y363" s="33"/>
    </row>
    <row r="364" ht="12.75" customHeight="1">
      <c r="A364" s="190"/>
      <c r="B364" s="191"/>
      <c r="C364" s="192"/>
      <c r="D364" s="193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33"/>
      <c r="P364" s="192"/>
      <c r="Q364" s="192"/>
      <c r="R364" s="192"/>
      <c r="S364" s="33"/>
      <c r="T364" s="33"/>
      <c r="U364" s="33"/>
      <c r="V364" s="33"/>
      <c r="W364" s="50">
        <f t="shared" si="21"/>
        <v>0</v>
      </c>
      <c r="X364" s="33"/>
      <c r="Y364" s="33"/>
    </row>
    <row r="365" ht="12.75" customHeight="1">
      <c r="A365" s="190"/>
      <c r="B365" s="191"/>
      <c r="C365" s="192"/>
      <c r="D365" s="193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33"/>
      <c r="P365" s="192"/>
      <c r="Q365" s="192"/>
      <c r="R365" s="192"/>
      <c r="S365" s="33"/>
      <c r="T365" s="33"/>
      <c r="U365" s="33"/>
      <c r="V365" s="33"/>
      <c r="W365" s="50">
        <f t="shared" si="21"/>
        <v>0</v>
      </c>
      <c r="X365" s="33"/>
      <c r="Y365" s="33"/>
    </row>
    <row r="366" ht="12.75" customHeight="1">
      <c r="A366" s="190"/>
      <c r="B366" s="191"/>
      <c r="C366" s="192"/>
      <c r="D366" s="193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33"/>
      <c r="P366" s="192"/>
      <c r="Q366" s="192"/>
      <c r="R366" s="192"/>
      <c r="S366" s="33"/>
      <c r="T366" s="33"/>
      <c r="U366" s="33"/>
      <c r="V366" s="33"/>
      <c r="W366" s="50">
        <f t="shared" si="21"/>
        <v>0</v>
      </c>
      <c r="X366" s="33"/>
      <c r="Y366" s="33"/>
    </row>
    <row r="367" ht="12.75" customHeight="1">
      <c r="A367" s="190"/>
      <c r="B367" s="191"/>
      <c r="C367" s="192"/>
      <c r="D367" s="193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33"/>
      <c r="P367" s="192"/>
      <c r="Q367" s="192"/>
      <c r="R367" s="192"/>
      <c r="S367" s="33"/>
      <c r="T367" s="33"/>
      <c r="U367" s="33"/>
      <c r="V367" s="33"/>
      <c r="W367" s="50">
        <f t="shared" si="21"/>
        <v>0</v>
      </c>
      <c r="X367" s="33"/>
      <c r="Y367" s="33"/>
    </row>
    <row r="368" ht="12.75" customHeight="1">
      <c r="A368" s="190"/>
      <c r="B368" s="191"/>
      <c r="C368" s="192"/>
      <c r="D368" s="193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33"/>
      <c r="P368" s="192"/>
      <c r="Q368" s="192"/>
      <c r="R368" s="192"/>
      <c r="S368" s="33"/>
      <c r="T368" s="33"/>
      <c r="U368" s="33"/>
      <c r="V368" s="33"/>
      <c r="W368" s="50">
        <f t="shared" si="21"/>
        <v>0</v>
      </c>
      <c r="X368" s="33"/>
      <c r="Y368" s="33"/>
    </row>
    <row r="369" ht="12.75" customHeight="1">
      <c r="A369" s="190"/>
      <c r="B369" s="191"/>
      <c r="C369" s="192"/>
      <c r="D369" s="193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33"/>
      <c r="P369" s="192"/>
      <c r="Q369" s="192"/>
      <c r="R369" s="192"/>
      <c r="S369" s="33"/>
      <c r="T369" s="33"/>
      <c r="U369" s="33"/>
      <c r="V369" s="33"/>
      <c r="W369" s="50">
        <f t="shared" si="21"/>
        <v>0</v>
      </c>
      <c r="X369" s="33"/>
      <c r="Y369" s="33"/>
    </row>
    <row r="370" ht="12.75" customHeight="1">
      <c r="A370" s="190"/>
      <c r="B370" s="191"/>
      <c r="C370" s="192"/>
      <c r="D370" s="193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33"/>
      <c r="P370" s="192"/>
      <c r="Q370" s="192"/>
      <c r="R370" s="192"/>
      <c r="S370" s="33"/>
      <c r="T370" s="33"/>
      <c r="U370" s="33"/>
      <c r="V370" s="33"/>
      <c r="W370" s="50">
        <f t="shared" si="21"/>
        <v>0</v>
      </c>
      <c r="X370" s="33"/>
      <c r="Y370" s="33"/>
    </row>
    <row r="371" ht="12.75" customHeight="1">
      <c r="A371" s="190"/>
      <c r="B371" s="191"/>
      <c r="C371" s="192"/>
      <c r="D371" s="193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33"/>
      <c r="P371" s="192"/>
      <c r="Q371" s="192"/>
      <c r="R371" s="192"/>
      <c r="S371" s="33"/>
      <c r="T371" s="33"/>
      <c r="U371" s="33"/>
      <c r="V371" s="33"/>
      <c r="W371" s="50">
        <f t="shared" si="21"/>
        <v>0</v>
      </c>
      <c r="X371" s="33"/>
      <c r="Y371" s="33"/>
    </row>
    <row r="372" ht="12.75" customHeight="1">
      <c r="A372" s="190"/>
      <c r="B372" s="191"/>
      <c r="C372" s="192"/>
      <c r="D372" s="193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33"/>
      <c r="P372" s="192"/>
      <c r="Q372" s="192"/>
      <c r="R372" s="192"/>
      <c r="S372" s="33"/>
      <c r="T372" s="33"/>
      <c r="U372" s="33"/>
      <c r="V372" s="33"/>
      <c r="W372" s="50">
        <f t="shared" si="21"/>
        <v>0</v>
      </c>
      <c r="X372" s="33"/>
      <c r="Y372" s="33"/>
    </row>
    <row r="373" ht="12.75" customHeight="1">
      <c r="A373" s="190"/>
      <c r="B373" s="191"/>
      <c r="C373" s="192"/>
      <c r="D373" s="193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33"/>
      <c r="P373" s="192"/>
      <c r="Q373" s="192"/>
      <c r="R373" s="192"/>
      <c r="S373" s="33"/>
      <c r="T373" s="33"/>
      <c r="U373" s="33"/>
      <c r="V373" s="33"/>
      <c r="W373" s="50">
        <f t="shared" si="21"/>
        <v>0</v>
      </c>
      <c r="X373" s="33"/>
      <c r="Y373" s="33"/>
    </row>
    <row r="374" ht="12.75" customHeight="1">
      <c r="A374" s="190"/>
      <c r="B374" s="191"/>
      <c r="C374" s="192"/>
      <c r="D374" s="193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33"/>
      <c r="P374" s="192"/>
      <c r="Q374" s="192"/>
      <c r="R374" s="192"/>
      <c r="S374" s="33"/>
      <c r="T374" s="33"/>
      <c r="U374" s="33"/>
      <c r="V374" s="33"/>
      <c r="W374" s="50">
        <f t="shared" si="21"/>
        <v>0</v>
      </c>
      <c r="X374" s="33"/>
      <c r="Y374" s="33"/>
    </row>
    <row r="375" ht="12.75" customHeight="1">
      <c r="A375" s="190"/>
      <c r="B375" s="191"/>
      <c r="C375" s="192"/>
      <c r="D375" s="193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33"/>
      <c r="P375" s="192"/>
      <c r="Q375" s="192"/>
      <c r="R375" s="192"/>
      <c r="S375" s="33"/>
      <c r="T375" s="33"/>
      <c r="U375" s="33"/>
      <c r="V375" s="33"/>
      <c r="W375" s="50">
        <f t="shared" si="21"/>
        <v>0</v>
      </c>
      <c r="X375" s="33"/>
      <c r="Y375" s="33"/>
    </row>
    <row r="376" ht="12.75" customHeight="1">
      <c r="A376" s="190"/>
      <c r="B376" s="191"/>
      <c r="C376" s="192"/>
      <c r="D376" s="193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33"/>
      <c r="P376" s="192"/>
      <c r="Q376" s="192"/>
      <c r="R376" s="192"/>
      <c r="S376" s="33"/>
      <c r="T376" s="33"/>
      <c r="U376" s="33"/>
      <c r="V376" s="33"/>
      <c r="W376" s="50">
        <f t="shared" si="21"/>
        <v>0</v>
      </c>
      <c r="X376" s="33"/>
      <c r="Y376" s="33"/>
    </row>
    <row r="377" ht="12.75" customHeight="1">
      <c r="A377" s="190"/>
      <c r="B377" s="191"/>
      <c r="C377" s="192"/>
      <c r="D377" s="193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33"/>
      <c r="P377" s="192"/>
      <c r="Q377" s="192"/>
      <c r="R377" s="192"/>
      <c r="S377" s="33"/>
      <c r="T377" s="33"/>
      <c r="U377" s="33"/>
      <c r="V377" s="33"/>
      <c r="W377" s="50">
        <f t="shared" si="21"/>
        <v>0</v>
      </c>
      <c r="X377" s="33"/>
      <c r="Y377" s="33"/>
    </row>
    <row r="378" ht="12.75" customHeight="1">
      <c r="A378" s="190"/>
      <c r="B378" s="191"/>
      <c r="C378" s="192"/>
      <c r="D378" s="193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33"/>
      <c r="P378" s="192"/>
      <c r="Q378" s="192"/>
      <c r="R378" s="192"/>
      <c r="S378" s="33"/>
      <c r="T378" s="33"/>
      <c r="U378" s="33"/>
      <c r="V378" s="33"/>
      <c r="W378" s="50">
        <f t="shared" si="21"/>
        <v>0</v>
      </c>
      <c r="X378" s="33"/>
      <c r="Y378" s="33"/>
    </row>
    <row r="379" ht="12.75" customHeight="1">
      <c r="A379" s="190"/>
      <c r="B379" s="191"/>
      <c r="C379" s="192"/>
      <c r="D379" s="193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33"/>
      <c r="P379" s="192"/>
      <c r="Q379" s="192"/>
      <c r="R379" s="192"/>
      <c r="S379" s="33"/>
      <c r="T379" s="33"/>
      <c r="U379" s="33"/>
      <c r="V379" s="33"/>
      <c r="W379" s="50">
        <f t="shared" si="21"/>
        <v>0</v>
      </c>
      <c r="X379" s="33"/>
      <c r="Y379" s="33"/>
    </row>
    <row r="380" ht="12.75" customHeight="1">
      <c r="A380" s="190"/>
      <c r="B380" s="191"/>
      <c r="C380" s="192"/>
      <c r="D380" s="193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33"/>
      <c r="P380" s="192"/>
      <c r="Q380" s="192"/>
      <c r="R380" s="192"/>
      <c r="S380" s="33"/>
      <c r="T380" s="33"/>
      <c r="U380" s="33"/>
      <c r="V380" s="33"/>
      <c r="W380" s="50">
        <f t="shared" si="21"/>
        <v>0</v>
      </c>
      <c r="X380" s="33"/>
      <c r="Y380" s="33"/>
    </row>
    <row r="381" ht="12.75" customHeight="1">
      <c r="A381" s="190"/>
      <c r="B381" s="191"/>
      <c r="C381" s="192"/>
      <c r="D381" s="193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33"/>
      <c r="P381" s="192"/>
      <c r="Q381" s="192"/>
      <c r="R381" s="192"/>
      <c r="S381" s="33"/>
      <c r="T381" s="33"/>
      <c r="U381" s="33"/>
      <c r="V381" s="33"/>
      <c r="W381" s="50">
        <f t="shared" si="21"/>
        <v>0</v>
      </c>
      <c r="X381" s="33"/>
      <c r="Y381" s="33"/>
    </row>
    <row r="382" ht="12.75" customHeight="1">
      <c r="A382" s="190"/>
      <c r="B382" s="191"/>
      <c r="C382" s="192"/>
      <c r="D382" s="193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33"/>
      <c r="P382" s="192"/>
      <c r="Q382" s="192"/>
      <c r="R382" s="192"/>
      <c r="S382" s="33"/>
      <c r="T382" s="33"/>
      <c r="U382" s="33"/>
      <c r="V382" s="33"/>
      <c r="W382" s="50">
        <f t="shared" si="21"/>
        <v>0</v>
      </c>
      <c r="X382" s="33"/>
      <c r="Y382" s="33"/>
    </row>
    <row r="383" ht="12.75" customHeight="1">
      <c r="A383" s="190"/>
      <c r="B383" s="191"/>
      <c r="C383" s="192"/>
      <c r="D383" s="193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33"/>
      <c r="P383" s="192"/>
      <c r="Q383" s="192"/>
      <c r="R383" s="192"/>
      <c r="S383" s="33"/>
      <c r="T383" s="33"/>
      <c r="U383" s="33"/>
      <c r="V383" s="33"/>
      <c r="W383" s="50">
        <f t="shared" si="21"/>
        <v>0</v>
      </c>
      <c r="X383" s="33"/>
      <c r="Y383" s="33"/>
    </row>
    <row r="384" ht="12.75" customHeight="1">
      <c r="A384" s="190"/>
      <c r="B384" s="191"/>
      <c r="C384" s="192"/>
      <c r="D384" s="193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33"/>
      <c r="P384" s="192"/>
      <c r="Q384" s="192"/>
      <c r="R384" s="192"/>
      <c r="S384" s="33"/>
      <c r="T384" s="33"/>
      <c r="U384" s="33"/>
      <c r="V384" s="33"/>
      <c r="W384" s="50">
        <f t="shared" si="21"/>
        <v>0</v>
      </c>
      <c r="X384" s="33"/>
      <c r="Y384" s="33"/>
    </row>
    <row r="385" ht="12.75" customHeight="1">
      <c r="A385" s="190"/>
      <c r="B385" s="191"/>
      <c r="C385" s="192"/>
      <c r="D385" s="193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33"/>
      <c r="P385" s="192"/>
      <c r="Q385" s="192"/>
      <c r="R385" s="192"/>
      <c r="S385" s="33"/>
      <c r="T385" s="33"/>
      <c r="U385" s="33"/>
      <c r="V385" s="33"/>
      <c r="W385" s="50">
        <f t="shared" si="21"/>
        <v>0</v>
      </c>
      <c r="X385" s="33"/>
      <c r="Y385" s="33"/>
    </row>
    <row r="386" ht="12.75" customHeight="1">
      <c r="A386" s="190"/>
      <c r="B386" s="191"/>
      <c r="C386" s="192"/>
      <c r="D386" s="193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33"/>
      <c r="P386" s="192"/>
      <c r="Q386" s="192"/>
      <c r="R386" s="192"/>
      <c r="S386" s="33"/>
      <c r="T386" s="33"/>
      <c r="U386" s="33"/>
      <c r="V386" s="33"/>
      <c r="W386" s="50">
        <f t="shared" si="21"/>
        <v>0</v>
      </c>
      <c r="X386" s="33"/>
      <c r="Y386" s="33"/>
    </row>
    <row r="387" ht="12.75" customHeight="1">
      <c r="A387" s="190"/>
      <c r="B387" s="191"/>
      <c r="C387" s="192"/>
      <c r="D387" s="193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33"/>
      <c r="P387" s="192"/>
      <c r="Q387" s="192"/>
      <c r="R387" s="192"/>
      <c r="S387" s="33"/>
      <c r="T387" s="33"/>
      <c r="U387" s="33"/>
      <c r="V387" s="33"/>
      <c r="W387" s="50">
        <f t="shared" si="21"/>
        <v>0</v>
      </c>
      <c r="X387" s="33"/>
      <c r="Y387" s="33"/>
    </row>
    <row r="388" ht="12.75" customHeight="1">
      <c r="A388" s="190"/>
      <c r="B388" s="191"/>
      <c r="C388" s="192"/>
      <c r="D388" s="193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33"/>
      <c r="P388" s="192"/>
      <c r="Q388" s="192"/>
      <c r="R388" s="192"/>
      <c r="S388" s="33"/>
      <c r="T388" s="33"/>
      <c r="U388" s="33"/>
      <c r="V388" s="33"/>
      <c r="W388" s="50">
        <f t="shared" si="21"/>
        <v>0</v>
      </c>
      <c r="X388" s="33"/>
      <c r="Y388" s="33"/>
    </row>
    <row r="389" ht="12.75" customHeight="1">
      <c r="A389" s="190"/>
      <c r="B389" s="191"/>
      <c r="C389" s="192"/>
      <c r="D389" s="193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33"/>
      <c r="P389" s="192"/>
      <c r="Q389" s="192"/>
      <c r="R389" s="192"/>
      <c r="S389" s="33"/>
      <c r="T389" s="33"/>
      <c r="U389" s="33"/>
      <c r="V389" s="33"/>
      <c r="W389" s="50">
        <f t="shared" si="21"/>
        <v>0</v>
      </c>
      <c r="X389" s="33"/>
      <c r="Y389" s="33"/>
    </row>
    <row r="390" ht="12.75" customHeight="1">
      <c r="A390" s="190"/>
      <c r="B390" s="191"/>
      <c r="C390" s="192"/>
      <c r="D390" s="193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33"/>
      <c r="P390" s="192"/>
      <c r="Q390" s="192"/>
      <c r="R390" s="192"/>
      <c r="S390" s="33"/>
      <c r="T390" s="33"/>
      <c r="U390" s="33"/>
      <c r="V390" s="33"/>
      <c r="W390" s="50">
        <f t="shared" si="21"/>
        <v>0</v>
      </c>
      <c r="X390" s="33"/>
      <c r="Y390" s="33"/>
    </row>
    <row r="391" ht="12.75" customHeight="1">
      <c r="A391" s="190"/>
      <c r="B391" s="191"/>
      <c r="C391" s="192"/>
      <c r="D391" s="193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33"/>
      <c r="P391" s="192"/>
      <c r="Q391" s="192"/>
      <c r="R391" s="192"/>
      <c r="S391" s="33"/>
      <c r="T391" s="33"/>
      <c r="U391" s="33"/>
      <c r="V391" s="33"/>
      <c r="W391" s="50">
        <f t="shared" si="21"/>
        <v>0</v>
      </c>
      <c r="X391" s="33"/>
      <c r="Y391" s="33"/>
    </row>
    <row r="392" ht="12.75" customHeight="1">
      <c r="A392" s="190"/>
      <c r="B392" s="191"/>
      <c r="C392" s="192"/>
      <c r="D392" s="193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33"/>
      <c r="P392" s="192"/>
      <c r="Q392" s="192"/>
      <c r="R392" s="192"/>
      <c r="S392" s="33"/>
      <c r="T392" s="33"/>
      <c r="U392" s="33"/>
      <c r="V392" s="33"/>
      <c r="W392" s="50">
        <f t="shared" si="21"/>
        <v>0</v>
      </c>
      <c r="X392" s="33"/>
      <c r="Y392" s="33"/>
    </row>
    <row r="393" ht="12.75" customHeight="1">
      <c r="A393" s="190"/>
      <c r="B393" s="191"/>
      <c r="C393" s="192"/>
      <c r="D393" s="193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33"/>
      <c r="P393" s="192"/>
      <c r="Q393" s="192"/>
      <c r="R393" s="192"/>
      <c r="S393" s="33"/>
      <c r="T393" s="33"/>
      <c r="U393" s="33"/>
      <c r="V393" s="33"/>
      <c r="W393" s="50">
        <f t="shared" si="21"/>
        <v>0</v>
      </c>
      <c r="X393" s="33"/>
      <c r="Y393" s="33"/>
    </row>
    <row r="394" ht="12.75" customHeight="1">
      <c r="A394" s="190"/>
      <c r="B394" s="191"/>
      <c r="C394" s="192"/>
      <c r="D394" s="193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33"/>
      <c r="P394" s="192"/>
      <c r="Q394" s="192"/>
      <c r="R394" s="192"/>
      <c r="S394" s="33"/>
      <c r="T394" s="33"/>
      <c r="U394" s="33"/>
      <c r="V394" s="33"/>
      <c r="W394" s="50">
        <f t="shared" si="21"/>
        <v>0</v>
      </c>
      <c r="X394" s="33"/>
      <c r="Y394" s="33"/>
    </row>
    <row r="395" ht="12.75" customHeight="1">
      <c r="A395" s="190"/>
      <c r="B395" s="191"/>
      <c r="C395" s="192"/>
      <c r="D395" s="193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33"/>
      <c r="P395" s="192"/>
      <c r="Q395" s="192"/>
      <c r="R395" s="192"/>
      <c r="S395" s="33"/>
      <c r="T395" s="33"/>
      <c r="U395" s="33"/>
      <c r="V395" s="33"/>
      <c r="W395" s="50">
        <f t="shared" si="21"/>
        <v>0</v>
      </c>
      <c r="X395" s="33"/>
      <c r="Y395" s="33"/>
    </row>
    <row r="396" ht="12.75" customHeight="1">
      <c r="A396" s="190"/>
      <c r="B396" s="191"/>
      <c r="C396" s="192"/>
      <c r="D396" s="193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33"/>
      <c r="P396" s="192"/>
      <c r="Q396" s="192"/>
      <c r="R396" s="192"/>
      <c r="S396" s="33"/>
      <c r="T396" s="33"/>
      <c r="U396" s="33"/>
      <c r="V396" s="33"/>
      <c r="W396" s="50">
        <f t="shared" si="21"/>
        <v>0</v>
      </c>
      <c r="X396" s="33"/>
      <c r="Y396" s="33"/>
    </row>
    <row r="397" ht="12.75" customHeight="1">
      <c r="A397" s="190"/>
      <c r="B397" s="191"/>
      <c r="C397" s="192"/>
      <c r="D397" s="193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33"/>
      <c r="P397" s="192"/>
      <c r="Q397" s="192"/>
      <c r="R397" s="192"/>
      <c r="S397" s="33"/>
      <c r="T397" s="33"/>
      <c r="U397" s="33"/>
      <c r="V397" s="33"/>
      <c r="W397" s="50">
        <f t="shared" si="21"/>
        <v>0</v>
      </c>
      <c r="X397" s="33"/>
      <c r="Y397" s="33"/>
    </row>
    <row r="398" ht="12.75" customHeight="1">
      <c r="A398" s="190"/>
      <c r="B398" s="191"/>
      <c r="C398" s="192"/>
      <c r="D398" s="193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33"/>
      <c r="P398" s="192"/>
      <c r="Q398" s="192"/>
      <c r="R398" s="192"/>
      <c r="S398" s="33"/>
      <c r="T398" s="33"/>
      <c r="U398" s="33"/>
      <c r="V398" s="33"/>
      <c r="W398" s="50">
        <f t="shared" si="21"/>
        <v>0</v>
      </c>
      <c r="X398" s="33"/>
      <c r="Y398" s="33"/>
    </row>
    <row r="399" ht="12.75" customHeight="1">
      <c r="A399" s="190"/>
      <c r="B399" s="191"/>
      <c r="C399" s="192"/>
      <c r="D399" s="193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33"/>
      <c r="P399" s="192"/>
      <c r="Q399" s="192"/>
      <c r="R399" s="192"/>
      <c r="S399" s="33"/>
      <c r="T399" s="33"/>
      <c r="U399" s="33"/>
      <c r="V399" s="33"/>
      <c r="W399" s="50">
        <f t="shared" si="21"/>
        <v>0</v>
      </c>
      <c r="X399" s="33"/>
      <c r="Y399" s="33"/>
    </row>
    <row r="400" ht="12.75" customHeight="1">
      <c r="A400" s="190"/>
      <c r="B400" s="191"/>
      <c r="C400" s="192"/>
      <c r="D400" s="193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33"/>
      <c r="P400" s="192"/>
      <c r="Q400" s="192"/>
      <c r="R400" s="192"/>
      <c r="S400" s="33"/>
      <c r="T400" s="33"/>
      <c r="U400" s="33"/>
      <c r="V400" s="33"/>
      <c r="W400" s="50">
        <f t="shared" si="21"/>
        <v>0</v>
      </c>
      <c r="X400" s="33"/>
      <c r="Y400" s="33"/>
    </row>
    <row r="401" ht="12.75" customHeight="1">
      <c r="A401" s="190"/>
      <c r="B401" s="191"/>
      <c r="C401" s="192"/>
      <c r="D401" s="193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33"/>
      <c r="P401" s="192"/>
      <c r="Q401" s="192"/>
      <c r="R401" s="192"/>
      <c r="S401" s="33"/>
      <c r="T401" s="33"/>
      <c r="U401" s="33"/>
      <c r="V401" s="33"/>
      <c r="W401" s="50">
        <f t="shared" si="21"/>
        <v>0</v>
      </c>
      <c r="X401" s="33"/>
      <c r="Y401" s="33"/>
    </row>
    <row r="402" ht="12.75" customHeight="1">
      <c r="A402" s="190"/>
      <c r="B402" s="191"/>
      <c r="C402" s="192"/>
      <c r="D402" s="193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33"/>
      <c r="P402" s="192"/>
      <c r="Q402" s="192"/>
      <c r="R402" s="192"/>
      <c r="S402" s="33"/>
      <c r="T402" s="33"/>
      <c r="U402" s="33"/>
      <c r="V402" s="33"/>
      <c r="W402" s="50">
        <f t="shared" si="21"/>
        <v>0</v>
      </c>
      <c r="X402" s="33"/>
      <c r="Y402" s="33"/>
    </row>
    <row r="403" ht="12.75" customHeight="1">
      <c r="A403" s="190"/>
      <c r="B403" s="191"/>
      <c r="C403" s="192"/>
      <c r="D403" s="193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33"/>
      <c r="P403" s="192"/>
      <c r="Q403" s="192"/>
      <c r="R403" s="192"/>
      <c r="S403" s="33"/>
      <c r="T403" s="33"/>
      <c r="U403" s="33"/>
      <c r="V403" s="33"/>
      <c r="W403" s="50">
        <f t="shared" si="21"/>
        <v>0</v>
      </c>
      <c r="X403" s="33"/>
      <c r="Y403" s="33"/>
    </row>
    <row r="404" ht="12.75" customHeight="1">
      <c r="A404" s="190"/>
      <c r="B404" s="191"/>
      <c r="C404" s="192"/>
      <c r="D404" s="193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33"/>
      <c r="P404" s="192"/>
      <c r="Q404" s="192"/>
      <c r="R404" s="192"/>
      <c r="S404" s="33"/>
      <c r="T404" s="33"/>
      <c r="U404" s="33"/>
      <c r="V404" s="33"/>
      <c r="W404" s="33"/>
      <c r="X404" s="33"/>
      <c r="Y404" s="33"/>
    </row>
    <row r="405" ht="12.75" customHeight="1">
      <c r="A405" s="190"/>
      <c r="B405" s="191"/>
      <c r="C405" s="192"/>
      <c r="D405" s="193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33"/>
      <c r="P405" s="192"/>
      <c r="Q405" s="192"/>
      <c r="R405" s="192"/>
      <c r="S405" s="33"/>
      <c r="T405" s="33"/>
      <c r="U405" s="33"/>
      <c r="V405" s="33"/>
      <c r="W405" s="33"/>
      <c r="X405" s="33"/>
      <c r="Y405" s="33"/>
    </row>
    <row r="406" ht="12.75" customHeight="1">
      <c r="A406" s="190"/>
      <c r="B406" s="191"/>
      <c r="C406" s="192"/>
      <c r="D406" s="193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33"/>
      <c r="P406" s="192"/>
      <c r="Q406" s="192"/>
      <c r="R406" s="192"/>
      <c r="S406" s="33"/>
      <c r="T406" s="33"/>
      <c r="U406" s="33"/>
      <c r="V406" s="33"/>
      <c r="W406" s="33"/>
      <c r="X406" s="33"/>
      <c r="Y406" s="33"/>
    </row>
    <row r="407" ht="12.75" customHeight="1">
      <c r="A407" s="190"/>
      <c r="B407" s="191"/>
      <c r="C407" s="192"/>
      <c r="D407" s="193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33"/>
      <c r="P407" s="192"/>
      <c r="Q407" s="192"/>
      <c r="R407" s="192"/>
      <c r="S407" s="33"/>
      <c r="T407" s="33"/>
      <c r="U407" s="33"/>
      <c r="V407" s="33"/>
      <c r="W407" s="33"/>
      <c r="X407" s="33"/>
      <c r="Y407" s="33"/>
    </row>
    <row r="408" ht="12.75" customHeight="1">
      <c r="A408" s="190"/>
      <c r="B408" s="191"/>
      <c r="C408" s="192"/>
      <c r="D408" s="193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33"/>
      <c r="P408" s="192"/>
      <c r="Q408" s="192"/>
      <c r="R408" s="192"/>
      <c r="S408" s="33"/>
      <c r="T408" s="33"/>
      <c r="U408" s="33"/>
      <c r="V408" s="33"/>
      <c r="W408" s="33"/>
      <c r="X408" s="33"/>
      <c r="Y408" s="33"/>
    </row>
    <row r="409" ht="12.75" customHeight="1">
      <c r="A409" s="190"/>
      <c r="B409" s="191"/>
      <c r="C409" s="192"/>
      <c r="D409" s="193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33"/>
      <c r="P409" s="192"/>
      <c r="Q409" s="192"/>
      <c r="R409" s="192"/>
      <c r="S409" s="33"/>
      <c r="T409" s="33"/>
      <c r="U409" s="33"/>
      <c r="V409" s="33"/>
      <c r="W409" s="33"/>
      <c r="X409" s="33"/>
      <c r="Y409" s="33"/>
    </row>
    <row r="410" ht="12.75" customHeight="1">
      <c r="A410" s="190"/>
      <c r="B410" s="191"/>
      <c r="C410" s="192"/>
      <c r="D410" s="193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33"/>
      <c r="P410" s="192"/>
      <c r="Q410" s="192"/>
      <c r="R410" s="192"/>
      <c r="S410" s="33"/>
      <c r="T410" s="33"/>
      <c r="U410" s="33"/>
      <c r="V410" s="33"/>
      <c r="W410" s="33"/>
      <c r="X410" s="33"/>
      <c r="Y410" s="33"/>
    </row>
    <row r="411" ht="12.75" customHeight="1">
      <c r="A411" s="190"/>
      <c r="B411" s="191"/>
      <c r="C411" s="192"/>
      <c r="D411" s="193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33"/>
      <c r="P411" s="192"/>
      <c r="Q411" s="192"/>
      <c r="R411" s="192"/>
      <c r="S411" s="33"/>
      <c r="T411" s="33"/>
      <c r="U411" s="33"/>
      <c r="V411" s="33"/>
      <c r="W411" s="33"/>
      <c r="X411" s="33"/>
      <c r="Y411" s="33"/>
    </row>
    <row r="412" ht="12.75" customHeight="1">
      <c r="A412" s="190"/>
      <c r="B412" s="191"/>
      <c r="C412" s="192"/>
      <c r="D412" s="193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33"/>
      <c r="P412" s="192"/>
      <c r="Q412" s="192"/>
      <c r="R412" s="192"/>
      <c r="S412" s="33"/>
      <c r="T412" s="33"/>
      <c r="U412" s="33"/>
      <c r="V412" s="33"/>
      <c r="W412" s="33"/>
      <c r="X412" s="33"/>
      <c r="Y412" s="33"/>
    </row>
    <row r="413" ht="12.75" customHeight="1">
      <c r="A413" s="190"/>
      <c r="B413" s="191"/>
      <c r="C413" s="192"/>
      <c r="D413" s="193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33"/>
      <c r="P413" s="192"/>
      <c r="Q413" s="192"/>
      <c r="R413" s="192"/>
      <c r="S413" s="33"/>
      <c r="T413" s="33"/>
      <c r="U413" s="33"/>
      <c r="V413" s="33"/>
      <c r="W413" s="33"/>
      <c r="X413" s="33"/>
      <c r="Y413" s="33"/>
    </row>
    <row r="414" ht="12.75" customHeight="1">
      <c r="A414" s="190"/>
      <c r="B414" s="191"/>
      <c r="C414" s="192"/>
      <c r="D414" s="193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33"/>
      <c r="P414" s="192"/>
      <c r="Q414" s="192"/>
      <c r="R414" s="192"/>
      <c r="S414" s="33"/>
      <c r="T414" s="33"/>
      <c r="U414" s="33"/>
      <c r="V414" s="33"/>
      <c r="W414" s="33"/>
      <c r="X414" s="33"/>
      <c r="Y414" s="33"/>
    </row>
    <row r="415" ht="12.75" customHeight="1">
      <c r="A415" s="190"/>
      <c r="B415" s="191"/>
      <c r="C415" s="192"/>
      <c r="D415" s="193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33"/>
      <c r="P415" s="192"/>
      <c r="Q415" s="192"/>
      <c r="R415" s="192"/>
      <c r="S415" s="33"/>
      <c r="T415" s="33"/>
      <c r="U415" s="33"/>
      <c r="V415" s="33"/>
      <c r="W415" s="33"/>
      <c r="X415" s="33"/>
      <c r="Y415" s="33"/>
    </row>
    <row r="416" ht="12.75" customHeight="1">
      <c r="A416" s="190"/>
      <c r="B416" s="191"/>
      <c r="C416" s="192"/>
      <c r="D416" s="193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33"/>
      <c r="P416" s="192"/>
      <c r="Q416" s="192"/>
      <c r="R416" s="192"/>
      <c r="S416" s="33"/>
      <c r="T416" s="33"/>
      <c r="U416" s="33"/>
      <c r="V416" s="33"/>
      <c r="W416" s="33"/>
      <c r="X416" s="33"/>
      <c r="Y416" s="33"/>
    </row>
    <row r="417" ht="12.75" customHeight="1">
      <c r="A417" s="190"/>
      <c r="B417" s="191"/>
      <c r="C417" s="192"/>
      <c r="D417" s="193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33"/>
      <c r="P417" s="192"/>
      <c r="Q417" s="192"/>
      <c r="R417" s="192"/>
      <c r="S417" s="33"/>
      <c r="T417" s="33"/>
      <c r="U417" s="33"/>
      <c r="V417" s="33"/>
      <c r="W417" s="33"/>
      <c r="X417" s="33"/>
      <c r="Y417" s="33"/>
    </row>
    <row r="418" ht="12.75" customHeight="1">
      <c r="A418" s="190"/>
      <c r="B418" s="191"/>
      <c r="C418" s="192"/>
      <c r="D418" s="193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33"/>
      <c r="P418" s="192"/>
      <c r="Q418" s="192"/>
      <c r="R418" s="192"/>
      <c r="S418" s="33"/>
      <c r="T418" s="33"/>
      <c r="U418" s="33"/>
      <c r="V418" s="33"/>
      <c r="W418" s="33"/>
      <c r="X418" s="33"/>
      <c r="Y418" s="33"/>
    </row>
    <row r="419" ht="12.75" customHeight="1">
      <c r="A419" s="190"/>
      <c r="B419" s="191"/>
      <c r="C419" s="192"/>
      <c r="D419" s="193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33"/>
      <c r="P419" s="192"/>
      <c r="Q419" s="192"/>
      <c r="R419" s="192"/>
      <c r="S419" s="33"/>
      <c r="T419" s="33"/>
      <c r="U419" s="33"/>
      <c r="V419" s="33"/>
      <c r="W419" s="33"/>
      <c r="X419" s="33"/>
      <c r="Y419" s="33"/>
    </row>
    <row r="420" ht="12.75" customHeight="1">
      <c r="A420" s="190"/>
      <c r="B420" s="191"/>
      <c r="C420" s="192"/>
      <c r="D420" s="193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33"/>
      <c r="P420" s="192"/>
      <c r="Q420" s="192"/>
      <c r="R420" s="192"/>
      <c r="S420" s="33"/>
      <c r="T420" s="33"/>
      <c r="U420" s="33"/>
      <c r="V420" s="33"/>
      <c r="W420" s="33"/>
      <c r="X420" s="33"/>
      <c r="Y420" s="33"/>
    </row>
    <row r="421" ht="12.75" customHeight="1">
      <c r="A421" s="190"/>
      <c r="B421" s="191"/>
      <c r="C421" s="192"/>
      <c r="D421" s="193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33"/>
      <c r="P421" s="192"/>
      <c r="Q421" s="192"/>
      <c r="R421" s="192"/>
      <c r="S421" s="33"/>
      <c r="T421" s="33"/>
      <c r="U421" s="33"/>
      <c r="V421" s="33"/>
      <c r="W421" s="33"/>
      <c r="X421" s="33"/>
      <c r="Y421" s="33"/>
    </row>
    <row r="422" ht="12.75" customHeight="1">
      <c r="A422" s="190"/>
      <c r="B422" s="191"/>
      <c r="C422" s="192"/>
      <c r="D422" s="193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33"/>
      <c r="P422" s="192"/>
      <c r="Q422" s="192"/>
      <c r="R422" s="192"/>
      <c r="S422" s="33"/>
      <c r="T422" s="33"/>
      <c r="U422" s="33"/>
      <c r="V422" s="33"/>
      <c r="W422" s="33"/>
      <c r="X422" s="33"/>
      <c r="Y422" s="33"/>
    </row>
    <row r="423" ht="12.75" customHeight="1">
      <c r="A423" s="190"/>
      <c r="B423" s="191"/>
      <c r="C423" s="192"/>
      <c r="D423" s="193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33"/>
      <c r="P423" s="192"/>
      <c r="Q423" s="192"/>
      <c r="R423" s="192"/>
      <c r="S423" s="33"/>
      <c r="T423" s="33"/>
      <c r="U423" s="33"/>
      <c r="V423" s="33"/>
      <c r="W423" s="33"/>
      <c r="X423" s="33"/>
      <c r="Y423" s="33"/>
    </row>
    <row r="424" ht="12.75" customHeight="1">
      <c r="A424" s="190"/>
      <c r="B424" s="191"/>
      <c r="C424" s="192"/>
      <c r="D424" s="193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33"/>
      <c r="P424" s="192"/>
      <c r="Q424" s="192"/>
      <c r="R424" s="192"/>
      <c r="S424" s="33"/>
      <c r="T424" s="33"/>
      <c r="U424" s="33"/>
      <c r="V424" s="33"/>
      <c r="W424" s="33"/>
      <c r="X424" s="33"/>
      <c r="Y424" s="33"/>
    </row>
    <row r="425" ht="12.75" customHeight="1">
      <c r="A425" s="190"/>
      <c r="B425" s="191"/>
      <c r="C425" s="192"/>
      <c r="D425" s="193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33"/>
      <c r="P425" s="192"/>
      <c r="Q425" s="192"/>
      <c r="R425" s="192"/>
      <c r="S425" s="33"/>
      <c r="T425" s="33"/>
      <c r="U425" s="33"/>
      <c r="V425" s="33"/>
      <c r="W425" s="33"/>
      <c r="X425" s="33"/>
      <c r="Y425" s="33"/>
    </row>
    <row r="426" ht="12.75" customHeight="1">
      <c r="A426" s="190"/>
      <c r="B426" s="191"/>
      <c r="C426" s="192"/>
      <c r="D426" s="193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33"/>
      <c r="P426" s="192"/>
      <c r="Q426" s="192"/>
      <c r="R426" s="192"/>
      <c r="S426" s="33"/>
      <c r="T426" s="33"/>
      <c r="U426" s="33"/>
      <c r="V426" s="33"/>
      <c r="W426" s="33"/>
      <c r="X426" s="33"/>
      <c r="Y426" s="33"/>
    </row>
    <row r="427" ht="12.75" customHeight="1">
      <c r="A427" s="190"/>
      <c r="B427" s="191"/>
      <c r="C427" s="192"/>
      <c r="D427" s="193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33"/>
      <c r="P427" s="192"/>
      <c r="Q427" s="192"/>
      <c r="R427" s="192"/>
      <c r="S427" s="33"/>
      <c r="T427" s="33"/>
      <c r="U427" s="33"/>
      <c r="V427" s="33"/>
      <c r="W427" s="33"/>
      <c r="X427" s="33"/>
      <c r="Y427" s="33"/>
    </row>
    <row r="428" ht="12.75" customHeight="1">
      <c r="A428" s="190"/>
      <c r="B428" s="191"/>
      <c r="C428" s="192"/>
      <c r="D428" s="193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33"/>
      <c r="P428" s="192"/>
      <c r="Q428" s="192"/>
      <c r="R428" s="192"/>
      <c r="S428" s="33"/>
      <c r="T428" s="33"/>
      <c r="U428" s="33"/>
      <c r="V428" s="33"/>
      <c r="W428" s="33"/>
      <c r="X428" s="33"/>
      <c r="Y428" s="33"/>
    </row>
    <row r="429" ht="12.75" customHeight="1">
      <c r="A429" s="190"/>
      <c r="B429" s="191"/>
      <c r="C429" s="192"/>
      <c r="D429" s="193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33"/>
      <c r="P429" s="192"/>
      <c r="Q429" s="192"/>
      <c r="R429" s="192"/>
      <c r="S429" s="33"/>
      <c r="T429" s="33"/>
      <c r="U429" s="33"/>
      <c r="V429" s="33"/>
      <c r="W429" s="33"/>
      <c r="X429" s="33"/>
      <c r="Y429" s="33"/>
    </row>
    <row r="430" ht="12.75" customHeight="1">
      <c r="A430" s="190"/>
      <c r="B430" s="191"/>
      <c r="C430" s="192"/>
      <c r="D430" s="193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33"/>
      <c r="P430" s="192"/>
      <c r="Q430" s="192"/>
      <c r="R430" s="192"/>
      <c r="S430" s="33"/>
      <c r="T430" s="33"/>
      <c r="U430" s="33"/>
      <c r="V430" s="33"/>
      <c r="W430" s="33"/>
      <c r="X430" s="33"/>
      <c r="Y430" s="33"/>
    </row>
    <row r="431" ht="12.75" customHeight="1">
      <c r="A431" s="190"/>
      <c r="B431" s="191"/>
      <c r="C431" s="192"/>
      <c r="D431" s="193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33"/>
      <c r="P431" s="192"/>
      <c r="Q431" s="192"/>
      <c r="R431" s="192"/>
      <c r="S431" s="33"/>
      <c r="T431" s="33"/>
      <c r="U431" s="33"/>
      <c r="V431" s="33"/>
      <c r="W431" s="33"/>
      <c r="X431" s="33"/>
      <c r="Y431" s="33"/>
    </row>
    <row r="432" ht="12.75" customHeight="1">
      <c r="A432" s="190"/>
      <c r="B432" s="191"/>
      <c r="C432" s="192"/>
      <c r="D432" s="193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33"/>
      <c r="P432" s="192"/>
      <c r="Q432" s="192"/>
      <c r="R432" s="192"/>
      <c r="S432" s="33"/>
      <c r="T432" s="33"/>
      <c r="U432" s="33"/>
      <c r="V432" s="33"/>
      <c r="W432" s="33"/>
      <c r="X432" s="33"/>
      <c r="Y432" s="33"/>
    </row>
    <row r="433" ht="12.75" customHeight="1">
      <c r="A433" s="190"/>
      <c r="B433" s="191"/>
      <c r="C433" s="192"/>
      <c r="D433" s="193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33"/>
      <c r="P433" s="192"/>
      <c r="Q433" s="192"/>
      <c r="R433" s="192"/>
      <c r="S433" s="33"/>
      <c r="T433" s="33"/>
      <c r="U433" s="33"/>
      <c r="V433" s="33"/>
      <c r="W433" s="33"/>
      <c r="X433" s="33"/>
      <c r="Y433" s="33"/>
    </row>
    <row r="434" ht="12.75" customHeight="1">
      <c r="A434" s="190"/>
      <c r="B434" s="191"/>
      <c r="C434" s="192"/>
      <c r="D434" s="193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33"/>
      <c r="P434" s="192"/>
      <c r="Q434" s="192"/>
      <c r="R434" s="192"/>
      <c r="S434" s="33"/>
      <c r="T434" s="33"/>
      <c r="U434" s="33"/>
      <c r="V434" s="33"/>
      <c r="W434" s="33"/>
      <c r="X434" s="33"/>
      <c r="Y434" s="33"/>
    </row>
    <row r="435" ht="12.75" customHeight="1">
      <c r="A435" s="190"/>
      <c r="B435" s="191"/>
      <c r="C435" s="192"/>
      <c r="D435" s="193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33"/>
      <c r="P435" s="192"/>
      <c r="Q435" s="192"/>
      <c r="R435" s="192"/>
      <c r="S435" s="33"/>
      <c r="T435" s="33"/>
      <c r="U435" s="33"/>
      <c r="V435" s="33"/>
      <c r="W435" s="33"/>
      <c r="X435" s="33"/>
      <c r="Y435" s="33"/>
    </row>
    <row r="436" ht="12.75" customHeight="1">
      <c r="A436" s="190"/>
      <c r="B436" s="191"/>
      <c r="C436" s="192"/>
      <c r="D436" s="193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33"/>
      <c r="P436" s="192"/>
      <c r="Q436" s="192"/>
      <c r="R436" s="192"/>
      <c r="S436" s="33"/>
      <c r="T436" s="33"/>
      <c r="U436" s="33"/>
      <c r="V436" s="33"/>
      <c r="W436" s="33"/>
      <c r="X436" s="33"/>
      <c r="Y436" s="33"/>
    </row>
    <row r="437" ht="12.75" customHeight="1">
      <c r="A437" s="190"/>
      <c r="B437" s="191"/>
      <c r="C437" s="192"/>
      <c r="D437" s="193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33"/>
      <c r="P437" s="192"/>
      <c r="Q437" s="192"/>
      <c r="R437" s="192"/>
      <c r="S437" s="33"/>
      <c r="T437" s="33"/>
      <c r="U437" s="33"/>
      <c r="V437" s="33"/>
      <c r="W437" s="33"/>
      <c r="X437" s="33"/>
      <c r="Y437" s="33"/>
    </row>
    <row r="438" ht="12.75" customHeight="1">
      <c r="A438" s="190"/>
      <c r="B438" s="191"/>
      <c r="C438" s="192"/>
      <c r="D438" s="193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33"/>
      <c r="P438" s="192"/>
      <c r="Q438" s="192"/>
      <c r="R438" s="192"/>
      <c r="S438" s="33"/>
      <c r="T438" s="33"/>
      <c r="U438" s="33"/>
      <c r="V438" s="33"/>
      <c r="W438" s="33"/>
      <c r="X438" s="33"/>
      <c r="Y438" s="33"/>
    </row>
    <row r="439" ht="12.75" customHeight="1">
      <c r="A439" s="190"/>
      <c r="B439" s="191"/>
      <c r="C439" s="192"/>
      <c r="D439" s="193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33"/>
      <c r="P439" s="192"/>
      <c r="Q439" s="192"/>
      <c r="R439" s="192"/>
      <c r="S439" s="33"/>
      <c r="T439" s="33"/>
      <c r="U439" s="33"/>
      <c r="V439" s="33"/>
      <c r="W439" s="33"/>
      <c r="X439" s="33"/>
      <c r="Y439" s="33"/>
    </row>
    <row r="440" ht="12.75" customHeight="1">
      <c r="A440" s="190"/>
      <c r="B440" s="191"/>
      <c r="C440" s="192"/>
      <c r="D440" s="193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33"/>
      <c r="P440" s="192"/>
      <c r="Q440" s="192"/>
      <c r="R440" s="192"/>
      <c r="S440" s="33"/>
      <c r="T440" s="33"/>
      <c r="U440" s="33"/>
      <c r="V440" s="33"/>
      <c r="W440" s="33"/>
      <c r="X440" s="33"/>
      <c r="Y440" s="33"/>
    </row>
    <row r="441" ht="12.75" customHeight="1">
      <c r="A441" s="190"/>
      <c r="B441" s="191"/>
      <c r="C441" s="192"/>
      <c r="D441" s="193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33"/>
      <c r="P441" s="192"/>
      <c r="Q441" s="192"/>
      <c r="R441" s="192"/>
      <c r="S441" s="33"/>
      <c r="T441" s="33"/>
      <c r="U441" s="33"/>
      <c r="V441" s="33"/>
      <c r="W441" s="33"/>
      <c r="X441" s="33"/>
      <c r="Y441" s="33"/>
    </row>
    <row r="442" ht="12.75" customHeight="1">
      <c r="A442" s="190"/>
      <c r="B442" s="191"/>
      <c r="C442" s="192"/>
      <c r="D442" s="193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33"/>
      <c r="P442" s="192"/>
      <c r="Q442" s="192"/>
      <c r="R442" s="192"/>
      <c r="S442" s="33"/>
      <c r="T442" s="33"/>
      <c r="U442" s="33"/>
      <c r="V442" s="33"/>
      <c r="W442" s="33"/>
      <c r="X442" s="33"/>
      <c r="Y442" s="33"/>
    </row>
    <row r="443" ht="12.75" customHeight="1">
      <c r="A443" s="190"/>
      <c r="B443" s="191"/>
      <c r="C443" s="192"/>
      <c r="D443" s="193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33"/>
      <c r="P443" s="192"/>
      <c r="Q443" s="192"/>
      <c r="R443" s="192"/>
      <c r="S443" s="33"/>
      <c r="T443" s="33"/>
      <c r="U443" s="33"/>
      <c r="V443" s="33"/>
      <c r="W443" s="33"/>
      <c r="X443" s="33"/>
      <c r="Y443" s="33"/>
    </row>
    <row r="444" ht="12.75" customHeight="1">
      <c r="A444" s="190"/>
      <c r="B444" s="191"/>
      <c r="C444" s="192"/>
      <c r="D444" s="193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33"/>
      <c r="P444" s="192"/>
      <c r="Q444" s="192"/>
      <c r="R444" s="192"/>
      <c r="S444" s="33"/>
      <c r="T444" s="33"/>
      <c r="U444" s="33"/>
      <c r="V444" s="33"/>
      <c r="W444" s="33"/>
      <c r="X444" s="33"/>
      <c r="Y444" s="33"/>
    </row>
    <row r="445" ht="12.75" customHeight="1">
      <c r="A445" s="190"/>
      <c r="B445" s="191"/>
      <c r="C445" s="192"/>
      <c r="D445" s="193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33"/>
      <c r="P445" s="192"/>
      <c r="Q445" s="192"/>
      <c r="R445" s="192"/>
      <c r="S445" s="33"/>
      <c r="T445" s="33"/>
      <c r="U445" s="33"/>
      <c r="V445" s="33"/>
      <c r="W445" s="33"/>
      <c r="X445" s="33"/>
      <c r="Y445" s="33"/>
    </row>
    <row r="446" ht="12.75" customHeight="1">
      <c r="A446" s="190"/>
      <c r="B446" s="191"/>
      <c r="C446" s="192"/>
      <c r="D446" s="193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33"/>
      <c r="P446" s="192"/>
      <c r="Q446" s="192"/>
      <c r="R446" s="192"/>
      <c r="S446" s="33"/>
      <c r="T446" s="33"/>
      <c r="U446" s="33"/>
      <c r="V446" s="33"/>
      <c r="W446" s="33"/>
      <c r="X446" s="33"/>
      <c r="Y446" s="33"/>
    </row>
    <row r="447" ht="12.75" customHeight="1">
      <c r="A447" s="190"/>
      <c r="B447" s="191"/>
      <c r="C447" s="192"/>
      <c r="D447" s="193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33"/>
      <c r="P447" s="192"/>
      <c r="Q447" s="192"/>
      <c r="R447" s="192"/>
      <c r="S447" s="33"/>
      <c r="T447" s="33"/>
      <c r="U447" s="33"/>
      <c r="V447" s="33"/>
      <c r="W447" s="33"/>
      <c r="X447" s="33"/>
      <c r="Y447" s="33"/>
    </row>
    <row r="448" ht="15.75" customHeight="1">
      <c r="A448" s="190"/>
      <c r="B448" s="191"/>
      <c r="C448" s="191"/>
      <c r="D448" s="190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33"/>
      <c r="P448" s="191"/>
      <c r="Q448" s="191"/>
      <c r="R448" s="191"/>
      <c r="S448" s="33"/>
      <c r="T448" s="33"/>
      <c r="U448" s="33"/>
      <c r="V448" s="33"/>
      <c r="W448" s="33"/>
      <c r="X448" s="33"/>
      <c r="Y448" s="33"/>
    </row>
    <row r="449" ht="15.75" customHeight="1">
      <c r="A449" s="190"/>
      <c r="B449" s="191"/>
      <c r="C449" s="191"/>
      <c r="D449" s="190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33"/>
      <c r="P449" s="191"/>
      <c r="Q449" s="191"/>
      <c r="R449" s="191"/>
      <c r="S449" s="33"/>
      <c r="T449" s="33"/>
      <c r="U449" s="33"/>
      <c r="V449" s="33"/>
      <c r="W449" s="33"/>
      <c r="X449" s="33"/>
      <c r="Y449" s="33"/>
    </row>
    <row r="450" ht="15.75" customHeight="1">
      <c r="A450" s="190"/>
      <c r="B450" s="191"/>
      <c r="C450" s="191"/>
      <c r="D450" s="190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33"/>
      <c r="P450" s="191"/>
      <c r="Q450" s="191"/>
      <c r="R450" s="191"/>
      <c r="S450" s="33"/>
      <c r="T450" s="33"/>
      <c r="U450" s="33"/>
      <c r="V450" s="33"/>
      <c r="W450" s="33"/>
      <c r="X450" s="33"/>
      <c r="Y450" s="33"/>
    </row>
    <row r="451" ht="15.75" customHeight="1">
      <c r="A451" s="190"/>
      <c r="B451" s="191"/>
      <c r="C451" s="191"/>
      <c r="D451" s="190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33"/>
      <c r="P451" s="191"/>
      <c r="Q451" s="191"/>
      <c r="R451" s="191"/>
      <c r="S451" s="33"/>
      <c r="T451" s="33"/>
      <c r="U451" s="33"/>
      <c r="V451" s="33"/>
      <c r="W451" s="33"/>
      <c r="X451" s="33"/>
      <c r="Y451" s="33"/>
    </row>
    <row r="452" ht="15.75" customHeight="1">
      <c r="A452" s="190"/>
      <c r="B452" s="191"/>
      <c r="C452" s="191"/>
      <c r="D452" s="190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33"/>
      <c r="P452" s="191"/>
      <c r="Q452" s="191"/>
      <c r="R452" s="191"/>
      <c r="S452" s="33"/>
      <c r="T452" s="33"/>
      <c r="U452" s="33"/>
      <c r="V452" s="33"/>
      <c r="W452" s="33"/>
      <c r="X452" s="33"/>
      <c r="Y452" s="33"/>
    </row>
    <row r="453" ht="15.75" customHeight="1">
      <c r="A453" s="190"/>
      <c r="B453" s="191"/>
      <c r="C453" s="191"/>
      <c r="D453" s="190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33"/>
      <c r="P453" s="191"/>
      <c r="Q453" s="191"/>
      <c r="R453" s="191"/>
      <c r="S453" s="33"/>
      <c r="T453" s="33"/>
      <c r="U453" s="33"/>
      <c r="V453" s="33"/>
      <c r="W453" s="33"/>
      <c r="X453" s="33"/>
      <c r="Y453" s="33"/>
    </row>
    <row r="454" ht="15.75" customHeight="1">
      <c r="A454" s="190"/>
      <c r="B454" s="191"/>
      <c r="C454" s="191"/>
      <c r="D454" s="190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33"/>
      <c r="P454" s="191"/>
      <c r="Q454" s="191"/>
      <c r="R454" s="191"/>
      <c r="S454" s="33"/>
      <c r="T454" s="33"/>
      <c r="U454" s="33"/>
      <c r="V454" s="33"/>
      <c r="W454" s="33"/>
      <c r="X454" s="33"/>
      <c r="Y454" s="33"/>
    </row>
    <row r="455" ht="15.75" customHeight="1">
      <c r="A455" s="190"/>
      <c r="B455" s="191"/>
      <c r="C455" s="191"/>
      <c r="D455" s="190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33"/>
      <c r="P455" s="191"/>
      <c r="Q455" s="191"/>
      <c r="R455" s="191"/>
      <c r="S455" s="33"/>
      <c r="T455" s="33"/>
      <c r="U455" s="33"/>
      <c r="V455" s="33"/>
      <c r="W455" s="33"/>
      <c r="X455" s="33"/>
      <c r="Y455" s="33"/>
    </row>
    <row r="456" ht="15.75" customHeight="1">
      <c r="A456" s="190"/>
      <c r="B456" s="191"/>
      <c r="C456" s="191"/>
      <c r="D456" s="190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33"/>
      <c r="P456" s="191"/>
      <c r="Q456" s="191"/>
      <c r="R456" s="191"/>
      <c r="S456" s="33"/>
      <c r="T456" s="33"/>
      <c r="U456" s="33"/>
      <c r="V456" s="33"/>
      <c r="W456" s="33"/>
      <c r="X456" s="33"/>
      <c r="Y456" s="33"/>
    </row>
    <row r="457" ht="15.75" customHeight="1">
      <c r="A457" s="190"/>
      <c r="B457" s="191"/>
      <c r="C457" s="191"/>
      <c r="D457" s="190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33"/>
      <c r="P457" s="191"/>
      <c r="Q457" s="191"/>
      <c r="R457" s="191"/>
      <c r="S457" s="33"/>
      <c r="T457" s="33"/>
      <c r="U457" s="33"/>
      <c r="V457" s="33"/>
      <c r="W457" s="33"/>
      <c r="X457" s="33"/>
      <c r="Y457" s="33"/>
    </row>
    <row r="458" ht="15.75" customHeight="1">
      <c r="A458" s="190"/>
      <c r="B458" s="191"/>
      <c r="C458" s="191"/>
      <c r="D458" s="190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33"/>
      <c r="P458" s="191"/>
      <c r="Q458" s="191"/>
      <c r="R458" s="191"/>
      <c r="S458" s="33"/>
      <c r="T458" s="33"/>
      <c r="U458" s="33"/>
      <c r="V458" s="33"/>
      <c r="W458" s="33"/>
      <c r="X458" s="33"/>
      <c r="Y458" s="33"/>
    </row>
    <row r="459" ht="15.75" customHeight="1">
      <c r="A459" s="190"/>
      <c r="B459" s="191"/>
      <c r="C459" s="191"/>
      <c r="D459" s="190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33"/>
      <c r="P459" s="191"/>
      <c r="Q459" s="191"/>
      <c r="R459" s="191"/>
      <c r="S459" s="33"/>
      <c r="T459" s="33"/>
      <c r="U459" s="33"/>
      <c r="V459" s="33"/>
      <c r="W459" s="33"/>
      <c r="X459" s="33"/>
      <c r="Y459" s="33"/>
    </row>
    <row r="460" ht="15.75" customHeight="1">
      <c r="A460" s="190"/>
      <c r="B460" s="191"/>
      <c r="C460" s="191"/>
      <c r="D460" s="190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33"/>
      <c r="P460" s="191"/>
      <c r="Q460" s="191"/>
      <c r="R460" s="191"/>
      <c r="S460" s="33"/>
      <c r="T460" s="33"/>
      <c r="U460" s="33"/>
      <c r="V460" s="33"/>
      <c r="W460" s="33"/>
      <c r="X460" s="33"/>
      <c r="Y460" s="33"/>
    </row>
    <row r="461" ht="15.75" customHeight="1">
      <c r="A461" s="190"/>
      <c r="B461" s="191"/>
      <c r="C461" s="191"/>
      <c r="D461" s="190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33"/>
      <c r="P461" s="191"/>
      <c r="Q461" s="191"/>
      <c r="R461" s="191"/>
      <c r="S461" s="33"/>
      <c r="T461" s="33"/>
      <c r="U461" s="33"/>
      <c r="V461" s="33"/>
      <c r="W461" s="33"/>
      <c r="X461" s="33"/>
      <c r="Y461" s="33"/>
    </row>
    <row r="462" ht="15.75" customHeight="1">
      <c r="A462" s="190"/>
      <c r="B462" s="191"/>
      <c r="C462" s="191"/>
      <c r="D462" s="190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33"/>
      <c r="P462" s="191"/>
      <c r="Q462" s="191"/>
      <c r="R462" s="191"/>
      <c r="S462" s="33"/>
      <c r="T462" s="33"/>
      <c r="U462" s="33"/>
      <c r="V462" s="33"/>
      <c r="W462" s="33"/>
      <c r="X462" s="33"/>
      <c r="Y462" s="33"/>
    </row>
    <row r="463" ht="15.75" customHeight="1">
      <c r="A463" s="190"/>
      <c r="B463" s="191"/>
      <c r="C463" s="191"/>
      <c r="D463" s="190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33"/>
      <c r="P463" s="191"/>
      <c r="Q463" s="191"/>
      <c r="R463" s="191"/>
      <c r="S463" s="33"/>
      <c r="T463" s="33"/>
      <c r="U463" s="33"/>
      <c r="V463" s="33"/>
      <c r="W463" s="33"/>
      <c r="X463" s="33"/>
      <c r="Y463" s="33"/>
    </row>
    <row r="464" ht="15.75" customHeight="1">
      <c r="A464" s="190"/>
      <c r="B464" s="191"/>
      <c r="C464" s="191"/>
      <c r="D464" s="190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33"/>
      <c r="P464" s="191"/>
      <c r="Q464" s="191"/>
      <c r="R464" s="191"/>
      <c r="S464" s="33"/>
      <c r="T464" s="33"/>
      <c r="U464" s="33"/>
      <c r="V464" s="33"/>
      <c r="W464" s="33"/>
      <c r="X464" s="33"/>
      <c r="Y464" s="33"/>
    </row>
    <row r="465" ht="15.75" customHeight="1">
      <c r="A465" s="190"/>
      <c r="B465" s="191"/>
      <c r="C465" s="191"/>
      <c r="D465" s="190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33"/>
      <c r="P465" s="191"/>
      <c r="Q465" s="191"/>
      <c r="R465" s="191"/>
      <c r="S465" s="33"/>
      <c r="T465" s="33"/>
      <c r="U465" s="33"/>
      <c r="V465" s="33"/>
      <c r="W465" s="33"/>
      <c r="X465" s="33"/>
      <c r="Y465" s="33"/>
    </row>
    <row r="466" ht="15.75" customHeight="1">
      <c r="A466" s="190"/>
      <c r="B466" s="191"/>
      <c r="C466" s="191"/>
      <c r="D466" s="190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33"/>
      <c r="P466" s="191"/>
      <c r="Q466" s="191"/>
      <c r="R466" s="191"/>
      <c r="S466" s="33"/>
      <c r="T466" s="33"/>
      <c r="U466" s="33"/>
      <c r="V466" s="33"/>
      <c r="W466" s="33"/>
      <c r="X466" s="33"/>
      <c r="Y466" s="33"/>
    </row>
    <row r="467" ht="15.75" customHeight="1">
      <c r="A467" s="190"/>
      <c r="B467" s="191"/>
      <c r="C467" s="191"/>
      <c r="D467" s="190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33"/>
      <c r="P467" s="191"/>
      <c r="Q467" s="191"/>
      <c r="R467" s="191"/>
      <c r="S467" s="33"/>
      <c r="T467" s="33"/>
      <c r="U467" s="33"/>
      <c r="V467" s="33"/>
      <c r="W467" s="33"/>
      <c r="X467" s="33"/>
      <c r="Y467" s="33"/>
    </row>
    <row r="468" ht="15.75" customHeight="1">
      <c r="A468" s="190"/>
      <c r="B468" s="191"/>
      <c r="C468" s="191"/>
      <c r="D468" s="190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33"/>
      <c r="P468" s="191"/>
      <c r="Q468" s="191"/>
      <c r="R468" s="191"/>
      <c r="S468" s="33"/>
      <c r="T468" s="33"/>
      <c r="U468" s="33"/>
      <c r="V468" s="33"/>
      <c r="W468" s="33"/>
      <c r="X468" s="33"/>
      <c r="Y468" s="33"/>
    </row>
    <row r="469" ht="15.75" customHeight="1">
      <c r="A469" s="190"/>
      <c r="B469" s="191"/>
      <c r="C469" s="191"/>
      <c r="D469" s="190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33"/>
      <c r="P469" s="191"/>
      <c r="Q469" s="191"/>
      <c r="R469" s="191"/>
      <c r="S469" s="33"/>
      <c r="T469" s="33"/>
      <c r="U469" s="33"/>
      <c r="V469" s="33"/>
      <c r="W469" s="33"/>
      <c r="X469" s="33"/>
      <c r="Y469" s="33"/>
    </row>
    <row r="470" ht="15.75" customHeight="1">
      <c r="A470" s="190"/>
      <c r="B470" s="191"/>
      <c r="C470" s="191"/>
      <c r="D470" s="190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33"/>
      <c r="P470" s="191"/>
      <c r="Q470" s="191"/>
      <c r="R470" s="191"/>
      <c r="S470" s="33"/>
      <c r="T470" s="33"/>
      <c r="U470" s="33"/>
      <c r="V470" s="33"/>
      <c r="W470" s="33"/>
      <c r="X470" s="33"/>
      <c r="Y470" s="33"/>
    </row>
    <row r="471" ht="15.75" customHeight="1">
      <c r="A471" s="190"/>
      <c r="B471" s="191"/>
      <c r="C471" s="191"/>
      <c r="D471" s="190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33"/>
      <c r="P471" s="191"/>
      <c r="Q471" s="191"/>
      <c r="R471" s="191"/>
      <c r="S471" s="33"/>
      <c r="T471" s="33"/>
      <c r="U471" s="33"/>
      <c r="V471" s="33"/>
      <c r="W471" s="33"/>
      <c r="X471" s="33"/>
      <c r="Y471" s="33"/>
    </row>
    <row r="472" ht="15.75" customHeight="1">
      <c r="A472" s="190"/>
      <c r="B472" s="191"/>
      <c r="C472" s="191"/>
      <c r="D472" s="190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33"/>
      <c r="P472" s="191"/>
      <c r="Q472" s="191"/>
      <c r="R472" s="191"/>
      <c r="S472" s="33"/>
      <c r="T472" s="33"/>
      <c r="U472" s="33"/>
      <c r="V472" s="33"/>
      <c r="W472" s="33"/>
      <c r="X472" s="33"/>
      <c r="Y472" s="33"/>
    </row>
    <row r="473" ht="15.75" customHeight="1">
      <c r="A473" s="190"/>
      <c r="B473" s="191"/>
      <c r="C473" s="191"/>
      <c r="D473" s="190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33"/>
      <c r="P473" s="191"/>
      <c r="Q473" s="191"/>
      <c r="R473" s="191"/>
      <c r="S473" s="33"/>
      <c r="T473" s="33"/>
      <c r="U473" s="33"/>
      <c r="V473" s="33"/>
      <c r="W473" s="33"/>
      <c r="X473" s="33"/>
      <c r="Y473" s="33"/>
    </row>
    <row r="474" ht="15.75" customHeight="1">
      <c r="A474" s="190"/>
      <c r="B474" s="191"/>
      <c r="C474" s="191"/>
      <c r="D474" s="190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33"/>
      <c r="P474" s="191"/>
      <c r="Q474" s="191"/>
      <c r="R474" s="191"/>
      <c r="S474" s="33"/>
      <c r="T474" s="33"/>
      <c r="U474" s="33"/>
      <c r="V474" s="33"/>
      <c r="W474" s="33"/>
      <c r="X474" s="33"/>
      <c r="Y474" s="33"/>
    </row>
    <row r="475" ht="15.75" customHeight="1">
      <c r="A475" s="190"/>
      <c r="B475" s="191"/>
      <c r="C475" s="191"/>
      <c r="D475" s="190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33"/>
      <c r="P475" s="191"/>
      <c r="Q475" s="191"/>
      <c r="R475" s="191"/>
      <c r="S475" s="33"/>
      <c r="T475" s="33"/>
      <c r="U475" s="33"/>
      <c r="V475" s="33"/>
      <c r="W475" s="33"/>
      <c r="X475" s="33"/>
      <c r="Y475" s="33"/>
    </row>
    <row r="476" ht="15.75" customHeight="1">
      <c r="A476" s="190"/>
      <c r="B476" s="191"/>
      <c r="C476" s="191"/>
      <c r="D476" s="190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33"/>
      <c r="P476" s="191"/>
      <c r="Q476" s="191"/>
      <c r="R476" s="191"/>
      <c r="S476" s="33"/>
      <c r="T476" s="33"/>
      <c r="U476" s="33"/>
      <c r="V476" s="33"/>
      <c r="W476" s="33"/>
      <c r="X476" s="33"/>
      <c r="Y476" s="33"/>
    </row>
    <row r="477" ht="15.75" customHeight="1">
      <c r="A477" s="190"/>
      <c r="B477" s="191"/>
      <c r="C477" s="191"/>
      <c r="D477" s="190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33"/>
      <c r="P477" s="191"/>
      <c r="Q477" s="191"/>
      <c r="R477" s="191"/>
      <c r="S477" s="33"/>
      <c r="T477" s="33"/>
      <c r="U477" s="33"/>
      <c r="V477" s="33"/>
      <c r="W477" s="33"/>
      <c r="X477" s="33"/>
      <c r="Y477" s="33"/>
    </row>
    <row r="478" ht="15.75" customHeight="1">
      <c r="A478" s="190"/>
      <c r="B478" s="191"/>
      <c r="C478" s="191"/>
      <c r="D478" s="190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33"/>
      <c r="P478" s="191"/>
      <c r="Q478" s="191"/>
      <c r="R478" s="191"/>
      <c r="S478" s="33"/>
      <c r="T478" s="33"/>
      <c r="U478" s="33"/>
      <c r="V478" s="33"/>
      <c r="W478" s="33"/>
      <c r="X478" s="33"/>
      <c r="Y478" s="33"/>
    </row>
    <row r="479" ht="15.75" customHeight="1">
      <c r="A479" s="190"/>
      <c r="B479" s="191"/>
      <c r="C479" s="191"/>
      <c r="D479" s="190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33"/>
      <c r="P479" s="191"/>
      <c r="Q479" s="191"/>
      <c r="R479" s="191"/>
      <c r="S479" s="33"/>
      <c r="T479" s="33"/>
      <c r="U479" s="33"/>
      <c r="V479" s="33"/>
      <c r="W479" s="33"/>
      <c r="X479" s="33"/>
      <c r="Y479" s="33"/>
    </row>
    <row r="480" ht="15.75" customHeight="1">
      <c r="A480" s="190"/>
      <c r="B480" s="191"/>
      <c r="C480" s="191"/>
      <c r="D480" s="190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33"/>
      <c r="P480" s="191"/>
      <c r="Q480" s="191"/>
      <c r="R480" s="191"/>
      <c r="S480" s="33"/>
      <c r="T480" s="33"/>
      <c r="U480" s="33"/>
      <c r="V480" s="33"/>
      <c r="W480" s="33"/>
      <c r="X480" s="33"/>
      <c r="Y480" s="33"/>
    </row>
    <row r="481" ht="15.75" customHeight="1">
      <c r="A481" s="190"/>
      <c r="B481" s="191"/>
      <c r="C481" s="191"/>
      <c r="D481" s="190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33"/>
      <c r="P481" s="191"/>
      <c r="Q481" s="191"/>
      <c r="R481" s="191"/>
      <c r="S481" s="33"/>
      <c r="T481" s="33"/>
      <c r="U481" s="33"/>
      <c r="V481" s="33"/>
      <c r="W481" s="33"/>
      <c r="X481" s="33"/>
      <c r="Y481" s="33"/>
    </row>
    <row r="482" ht="15.75" customHeight="1">
      <c r="A482" s="190"/>
      <c r="B482" s="191"/>
      <c r="C482" s="191"/>
      <c r="D482" s="190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33"/>
      <c r="P482" s="191"/>
      <c r="Q482" s="191"/>
      <c r="R482" s="191"/>
      <c r="S482" s="33"/>
      <c r="T482" s="33"/>
      <c r="U482" s="33"/>
      <c r="V482" s="33"/>
      <c r="W482" s="33"/>
      <c r="X482" s="33"/>
      <c r="Y482" s="33"/>
    </row>
    <row r="483" ht="15.75" customHeight="1">
      <c r="A483" s="190"/>
      <c r="B483" s="191"/>
      <c r="C483" s="191"/>
      <c r="D483" s="190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33"/>
      <c r="P483" s="191"/>
      <c r="Q483" s="191"/>
      <c r="R483" s="191"/>
      <c r="S483" s="33"/>
      <c r="T483" s="33"/>
      <c r="U483" s="33"/>
      <c r="V483" s="33"/>
      <c r="W483" s="33"/>
      <c r="X483" s="33"/>
      <c r="Y483" s="33"/>
    </row>
    <row r="484" ht="15.75" customHeight="1">
      <c r="A484" s="190"/>
      <c r="B484" s="191"/>
      <c r="C484" s="191"/>
      <c r="D484" s="190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33"/>
      <c r="P484" s="191"/>
      <c r="Q484" s="191"/>
      <c r="R484" s="191"/>
      <c r="S484" s="33"/>
      <c r="T484" s="33"/>
      <c r="U484" s="33"/>
      <c r="V484" s="33"/>
      <c r="W484" s="33"/>
      <c r="X484" s="33"/>
      <c r="Y484" s="33"/>
    </row>
    <row r="485" ht="15.75" customHeight="1">
      <c r="A485" s="190"/>
      <c r="B485" s="191"/>
      <c r="C485" s="191"/>
      <c r="D485" s="190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33"/>
      <c r="P485" s="191"/>
      <c r="Q485" s="191"/>
      <c r="R485" s="191"/>
      <c r="S485" s="33"/>
      <c r="T485" s="33"/>
      <c r="U485" s="33"/>
      <c r="V485" s="33"/>
      <c r="W485" s="33"/>
      <c r="X485" s="33"/>
      <c r="Y485" s="33"/>
    </row>
    <row r="486" ht="15.75" customHeight="1">
      <c r="A486" s="190"/>
      <c r="B486" s="191"/>
      <c r="C486" s="191"/>
      <c r="D486" s="190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33"/>
      <c r="P486" s="191"/>
      <c r="Q486" s="191"/>
      <c r="R486" s="191"/>
      <c r="S486" s="33"/>
      <c r="T486" s="33"/>
      <c r="U486" s="33"/>
      <c r="V486" s="33"/>
      <c r="W486" s="33"/>
      <c r="X486" s="33"/>
      <c r="Y486" s="33"/>
    </row>
    <row r="487" ht="15.75" customHeight="1">
      <c r="A487" s="190"/>
      <c r="B487" s="191"/>
      <c r="C487" s="191"/>
      <c r="D487" s="190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33"/>
      <c r="P487" s="191"/>
      <c r="Q487" s="191"/>
      <c r="R487" s="191"/>
      <c r="S487" s="33"/>
      <c r="T487" s="33"/>
      <c r="U487" s="33"/>
      <c r="V487" s="33"/>
      <c r="W487" s="33"/>
      <c r="X487" s="33"/>
      <c r="Y487" s="33"/>
    </row>
    <row r="488" ht="15.75" customHeight="1">
      <c r="A488" s="190"/>
      <c r="B488" s="191"/>
      <c r="C488" s="191"/>
      <c r="D488" s="190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33"/>
      <c r="P488" s="191"/>
      <c r="Q488" s="191"/>
      <c r="R488" s="191"/>
      <c r="S488" s="33"/>
      <c r="T488" s="33"/>
      <c r="U488" s="33"/>
      <c r="V488" s="33"/>
      <c r="W488" s="33"/>
      <c r="X488" s="33"/>
      <c r="Y488" s="33"/>
    </row>
    <row r="489" ht="15.75" customHeight="1">
      <c r="A489" s="190"/>
      <c r="B489" s="191"/>
      <c r="C489" s="191"/>
      <c r="D489" s="190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33"/>
      <c r="P489" s="191"/>
      <c r="Q489" s="191"/>
      <c r="R489" s="191"/>
      <c r="S489" s="33"/>
      <c r="T489" s="33"/>
      <c r="U489" s="33"/>
      <c r="V489" s="33"/>
      <c r="W489" s="33"/>
      <c r="X489" s="33"/>
      <c r="Y489" s="33"/>
    </row>
    <row r="490" ht="15.75" customHeight="1">
      <c r="A490" s="190"/>
      <c r="B490" s="191"/>
      <c r="C490" s="191"/>
      <c r="D490" s="190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33"/>
      <c r="P490" s="191"/>
      <c r="Q490" s="191"/>
      <c r="R490" s="191"/>
      <c r="S490" s="33"/>
      <c r="T490" s="33"/>
      <c r="U490" s="33"/>
      <c r="V490" s="33"/>
      <c r="W490" s="33"/>
      <c r="X490" s="33"/>
      <c r="Y490" s="33"/>
    </row>
    <row r="491" ht="15.75" customHeight="1">
      <c r="A491" s="190"/>
      <c r="B491" s="191"/>
      <c r="C491" s="191"/>
      <c r="D491" s="190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33"/>
      <c r="P491" s="191"/>
      <c r="Q491" s="191"/>
      <c r="R491" s="191"/>
      <c r="S491" s="33"/>
      <c r="T491" s="33"/>
      <c r="U491" s="33"/>
      <c r="V491" s="33"/>
      <c r="W491" s="33"/>
      <c r="X491" s="33"/>
      <c r="Y491" s="33"/>
    </row>
    <row r="492" ht="15.75" customHeight="1">
      <c r="A492" s="190"/>
      <c r="B492" s="191"/>
      <c r="C492" s="191"/>
      <c r="D492" s="190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33"/>
      <c r="P492" s="191"/>
      <c r="Q492" s="191"/>
      <c r="R492" s="191"/>
      <c r="S492" s="33"/>
      <c r="T492" s="33"/>
      <c r="U492" s="33"/>
      <c r="V492" s="33"/>
      <c r="W492" s="33"/>
      <c r="X492" s="33"/>
      <c r="Y492" s="33"/>
    </row>
    <row r="493" ht="15.75" customHeight="1">
      <c r="A493" s="190"/>
      <c r="B493" s="191"/>
      <c r="C493" s="191"/>
      <c r="D493" s="190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33"/>
      <c r="P493" s="191"/>
      <c r="Q493" s="191"/>
      <c r="R493" s="191"/>
      <c r="S493" s="33"/>
      <c r="T493" s="33"/>
      <c r="U493" s="33"/>
      <c r="V493" s="33"/>
      <c r="W493" s="33"/>
      <c r="X493" s="33"/>
      <c r="Y493" s="33"/>
    </row>
    <row r="494" ht="15.75" customHeight="1">
      <c r="A494" s="190"/>
      <c r="B494" s="191"/>
      <c r="C494" s="191"/>
      <c r="D494" s="190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33"/>
      <c r="P494" s="191"/>
      <c r="Q494" s="191"/>
      <c r="R494" s="191"/>
      <c r="S494" s="33"/>
      <c r="T494" s="33"/>
      <c r="U494" s="33"/>
      <c r="V494" s="33"/>
      <c r="W494" s="33"/>
      <c r="X494" s="33"/>
      <c r="Y494" s="33"/>
    </row>
    <row r="495" ht="15.75" customHeight="1">
      <c r="A495" s="190"/>
      <c r="B495" s="191"/>
      <c r="C495" s="191"/>
      <c r="D495" s="190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33"/>
      <c r="P495" s="191"/>
      <c r="Q495" s="191"/>
      <c r="R495" s="191"/>
      <c r="S495" s="33"/>
      <c r="T495" s="33"/>
      <c r="U495" s="33"/>
      <c r="V495" s="33"/>
      <c r="W495" s="33"/>
      <c r="X495" s="33"/>
      <c r="Y495" s="33"/>
    </row>
    <row r="496" ht="15.75" customHeight="1">
      <c r="A496" s="190"/>
      <c r="B496" s="191"/>
      <c r="C496" s="191"/>
      <c r="D496" s="190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33"/>
      <c r="P496" s="191"/>
      <c r="Q496" s="191"/>
      <c r="R496" s="191"/>
      <c r="S496" s="33"/>
      <c r="T496" s="33"/>
      <c r="U496" s="33"/>
      <c r="V496" s="33"/>
      <c r="W496" s="33"/>
      <c r="X496" s="33"/>
      <c r="Y496" s="33"/>
    </row>
    <row r="497" ht="15.75" customHeight="1">
      <c r="A497" s="190"/>
      <c r="B497" s="191"/>
      <c r="C497" s="191"/>
      <c r="D497" s="190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33"/>
      <c r="P497" s="191"/>
      <c r="Q497" s="191"/>
      <c r="R497" s="191"/>
      <c r="S497" s="33"/>
      <c r="T497" s="33"/>
      <c r="U497" s="33"/>
      <c r="V497" s="33"/>
      <c r="W497" s="33"/>
      <c r="X497" s="33"/>
      <c r="Y497" s="33"/>
    </row>
    <row r="498" ht="15.75" customHeight="1">
      <c r="A498" s="190"/>
      <c r="B498" s="191"/>
      <c r="C498" s="191"/>
      <c r="D498" s="190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33"/>
      <c r="P498" s="191"/>
      <c r="Q498" s="191"/>
      <c r="R498" s="191"/>
      <c r="S498" s="33"/>
      <c r="T498" s="33"/>
      <c r="U498" s="33"/>
      <c r="V498" s="33"/>
      <c r="W498" s="33"/>
      <c r="X498" s="33"/>
      <c r="Y498" s="33"/>
    </row>
    <row r="499" ht="15.75" customHeight="1">
      <c r="A499" s="190"/>
      <c r="B499" s="191"/>
      <c r="C499" s="191"/>
      <c r="D499" s="190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33"/>
      <c r="P499" s="191"/>
      <c r="Q499" s="191"/>
      <c r="R499" s="191"/>
      <c r="S499" s="33"/>
      <c r="T499" s="33"/>
      <c r="U499" s="33"/>
      <c r="V499" s="33"/>
      <c r="W499" s="33"/>
      <c r="X499" s="33"/>
      <c r="Y499" s="33"/>
    </row>
    <row r="500" ht="15.75" customHeight="1">
      <c r="A500" s="190"/>
      <c r="B500" s="191"/>
      <c r="C500" s="191"/>
      <c r="D500" s="190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33"/>
      <c r="P500" s="191"/>
      <c r="Q500" s="191"/>
      <c r="R500" s="191"/>
      <c r="S500" s="33"/>
      <c r="T500" s="33"/>
      <c r="U500" s="33"/>
      <c r="V500" s="33"/>
      <c r="W500" s="33"/>
      <c r="X500" s="33"/>
      <c r="Y500" s="33"/>
    </row>
    <row r="501" ht="15.75" customHeight="1">
      <c r="A501" s="190"/>
      <c r="B501" s="191"/>
      <c r="C501" s="191"/>
      <c r="D501" s="190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33"/>
      <c r="P501" s="191"/>
      <c r="Q501" s="191"/>
      <c r="R501" s="191"/>
      <c r="S501" s="33"/>
      <c r="T501" s="33"/>
      <c r="U501" s="33"/>
      <c r="V501" s="33"/>
      <c r="W501" s="33"/>
      <c r="X501" s="33"/>
      <c r="Y501" s="33"/>
    </row>
    <row r="502" ht="15.75" customHeight="1">
      <c r="A502" s="190"/>
      <c r="B502" s="191"/>
      <c r="C502" s="191"/>
      <c r="D502" s="190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33"/>
      <c r="P502" s="191"/>
      <c r="Q502" s="191"/>
      <c r="R502" s="191"/>
      <c r="S502" s="33"/>
      <c r="T502" s="33"/>
      <c r="U502" s="33"/>
      <c r="V502" s="33"/>
      <c r="W502" s="33"/>
      <c r="X502" s="33"/>
      <c r="Y502" s="33"/>
    </row>
    <row r="503" ht="15.75" customHeight="1">
      <c r="A503" s="190"/>
      <c r="B503" s="191"/>
      <c r="C503" s="191"/>
      <c r="D503" s="190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33"/>
      <c r="P503" s="191"/>
      <c r="Q503" s="191"/>
      <c r="R503" s="191"/>
      <c r="S503" s="33"/>
      <c r="T503" s="33"/>
      <c r="U503" s="33"/>
      <c r="V503" s="33"/>
      <c r="W503" s="33"/>
      <c r="X503" s="33"/>
      <c r="Y503" s="33"/>
    </row>
    <row r="504" ht="15.75" customHeight="1">
      <c r="A504" s="190"/>
      <c r="B504" s="191"/>
      <c r="C504" s="191"/>
      <c r="D504" s="190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33"/>
      <c r="P504" s="191"/>
      <c r="Q504" s="191"/>
      <c r="R504" s="191"/>
      <c r="S504" s="33"/>
      <c r="T504" s="33"/>
      <c r="U504" s="33"/>
      <c r="V504" s="33"/>
      <c r="W504" s="33"/>
      <c r="X504" s="33"/>
      <c r="Y504" s="33"/>
    </row>
    <row r="505" ht="15.75" customHeight="1">
      <c r="A505" s="190"/>
      <c r="B505" s="191"/>
      <c r="C505" s="191"/>
      <c r="D505" s="190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33"/>
      <c r="P505" s="191"/>
      <c r="Q505" s="191"/>
      <c r="R505" s="191"/>
      <c r="S505" s="33"/>
      <c r="T505" s="33"/>
      <c r="U505" s="33"/>
      <c r="V505" s="33"/>
      <c r="W505" s="33"/>
      <c r="X505" s="33"/>
      <c r="Y505" s="33"/>
    </row>
    <row r="506" ht="15.75" customHeight="1">
      <c r="A506" s="190"/>
      <c r="B506" s="191"/>
      <c r="C506" s="191"/>
      <c r="D506" s="190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33"/>
      <c r="P506" s="191"/>
      <c r="Q506" s="191"/>
      <c r="R506" s="191"/>
      <c r="S506" s="33"/>
      <c r="T506" s="33"/>
      <c r="U506" s="33"/>
      <c r="V506" s="33"/>
      <c r="W506" s="33"/>
      <c r="X506" s="33"/>
      <c r="Y506" s="33"/>
    </row>
    <row r="507" ht="15.75" customHeight="1">
      <c r="A507" s="190"/>
      <c r="B507" s="191"/>
      <c r="C507" s="191"/>
      <c r="D507" s="190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33"/>
      <c r="P507" s="191"/>
      <c r="Q507" s="191"/>
      <c r="R507" s="191"/>
      <c r="S507" s="33"/>
      <c r="T507" s="33"/>
      <c r="U507" s="33"/>
      <c r="V507" s="33"/>
      <c r="W507" s="33"/>
      <c r="X507" s="33"/>
      <c r="Y507" s="33"/>
    </row>
    <row r="508" ht="15.75" customHeight="1">
      <c r="A508" s="190"/>
      <c r="B508" s="191"/>
      <c r="C508" s="191"/>
      <c r="D508" s="190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33"/>
      <c r="P508" s="191"/>
      <c r="Q508" s="191"/>
      <c r="R508" s="191"/>
      <c r="S508" s="33"/>
      <c r="T508" s="33"/>
      <c r="U508" s="33"/>
      <c r="V508" s="33"/>
      <c r="W508" s="33"/>
      <c r="X508" s="33"/>
      <c r="Y508" s="33"/>
    </row>
    <row r="509" ht="15.75" customHeight="1">
      <c r="A509" s="190"/>
      <c r="B509" s="191"/>
      <c r="C509" s="191"/>
      <c r="D509" s="190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33"/>
      <c r="P509" s="191"/>
      <c r="Q509" s="191"/>
      <c r="R509" s="191"/>
      <c r="S509" s="33"/>
      <c r="T509" s="33"/>
      <c r="U509" s="33"/>
      <c r="V509" s="33"/>
      <c r="W509" s="33"/>
      <c r="X509" s="33"/>
      <c r="Y509" s="33"/>
    </row>
    <row r="510" ht="15.75" customHeight="1">
      <c r="A510" s="190"/>
      <c r="B510" s="191"/>
      <c r="C510" s="191"/>
      <c r="D510" s="190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33"/>
      <c r="P510" s="191"/>
      <c r="Q510" s="191"/>
      <c r="R510" s="191"/>
      <c r="S510" s="33"/>
      <c r="T510" s="33"/>
      <c r="U510" s="33"/>
      <c r="V510" s="33"/>
      <c r="W510" s="33"/>
      <c r="X510" s="33"/>
      <c r="Y510" s="33"/>
    </row>
    <row r="511" ht="15.75" customHeight="1">
      <c r="A511" s="190"/>
      <c r="B511" s="191"/>
      <c r="C511" s="191"/>
      <c r="D511" s="190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33"/>
      <c r="P511" s="191"/>
      <c r="Q511" s="191"/>
      <c r="R511" s="191"/>
      <c r="S511" s="33"/>
      <c r="T511" s="33"/>
      <c r="U511" s="33"/>
      <c r="V511" s="33"/>
      <c r="W511" s="33"/>
      <c r="X511" s="33"/>
      <c r="Y511" s="33"/>
    </row>
    <row r="512" ht="15.75" customHeight="1">
      <c r="A512" s="190"/>
      <c r="B512" s="191"/>
      <c r="C512" s="191"/>
      <c r="D512" s="190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33"/>
      <c r="P512" s="191"/>
      <c r="Q512" s="191"/>
      <c r="R512" s="191"/>
      <c r="S512" s="33"/>
      <c r="T512" s="33"/>
      <c r="U512" s="33"/>
      <c r="V512" s="33"/>
      <c r="W512" s="33"/>
      <c r="X512" s="33"/>
      <c r="Y512" s="33"/>
    </row>
    <row r="513" ht="15.75" customHeight="1">
      <c r="A513" s="190"/>
      <c r="B513" s="191"/>
      <c r="C513" s="191"/>
      <c r="D513" s="190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33"/>
      <c r="P513" s="191"/>
      <c r="Q513" s="191"/>
      <c r="R513" s="191"/>
      <c r="S513" s="33"/>
      <c r="T513" s="33"/>
      <c r="U513" s="33"/>
      <c r="V513" s="33"/>
      <c r="W513" s="33"/>
      <c r="X513" s="33"/>
      <c r="Y513" s="33"/>
    </row>
    <row r="514" ht="15.75" customHeight="1">
      <c r="A514" s="190"/>
      <c r="B514" s="191"/>
      <c r="C514" s="191"/>
      <c r="D514" s="190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33"/>
      <c r="P514" s="191"/>
      <c r="Q514" s="191"/>
      <c r="R514" s="191"/>
      <c r="S514" s="33"/>
      <c r="T514" s="33"/>
      <c r="U514" s="33"/>
      <c r="V514" s="33"/>
      <c r="W514" s="33"/>
      <c r="X514" s="33"/>
      <c r="Y514" s="33"/>
    </row>
    <row r="515" ht="15.75" customHeight="1">
      <c r="A515" s="190"/>
      <c r="B515" s="191"/>
      <c r="C515" s="191"/>
      <c r="D515" s="190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33"/>
      <c r="P515" s="191"/>
      <c r="Q515" s="191"/>
      <c r="R515" s="191"/>
      <c r="S515" s="33"/>
      <c r="T515" s="33"/>
      <c r="U515" s="33"/>
      <c r="V515" s="33"/>
      <c r="W515" s="33"/>
      <c r="X515" s="33"/>
      <c r="Y515" s="33"/>
    </row>
    <row r="516" ht="15.75" customHeight="1">
      <c r="A516" s="190"/>
      <c r="B516" s="191"/>
      <c r="C516" s="191"/>
      <c r="D516" s="190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33"/>
      <c r="P516" s="191"/>
      <c r="Q516" s="191"/>
      <c r="R516" s="191"/>
      <c r="S516" s="33"/>
      <c r="T516" s="33"/>
      <c r="U516" s="33"/>
      <c r="V516" s="33"/>
      <c r="W516" s="33"/>
      <c r="X516" s="33"/>
      <c r="Y516" s="33"/>
    </row>
    <row r="517" ht="15.75" customHeight="1">
      <c r="A517" s="190"/>
      <c r="B517" s="191"/>
      <c r="C517" s="191"/>
      <c r="D517" s="190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33"/>
      <c r="P517" s="191"/>
      <c r="Q517" s="191"/>
      <c r="R517" s="191"/>
      <c r="S517" s="33"/>
      <c r="T517" s="33"/>
      <c r="U517" s="33"/>
      <c r="V517" s="33"/>
      <c r="W517" s="33"/>
      <c r="X517" s="33"/>
      <c r="Y517" s="33"/>
    </row>
    <row r="518" ht="15.75" customHeight="1">
      <c r="A518" s="190"/>
      <c r="B518" s="191"/>
      <c r="C518" s="191"/>
      <c r="D518" s="190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33"/>
      <c r="P518" s="191"/>
      <c r="Q518" s="191"/>
      <c r="R518" s="191"/>
      <c r="S518" s="33"/>
      <c r="T518" s="33"/>
      <c r="U518" s="33"/>
      <c r="V518" s="33"/>
      <c r="W518" s="33"/>
      <c r="X518" s="33"/>
      <c r="Y518" s="33"/>
    </row>
    <row r="519" ht="15.75" customHeight="1">
      <c r="A519" s="190"/>
      <c r="B519" s="191"/>
      <c r="C519" s="191"/>
      <c r="D519" s="190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33"/>
      <c r="P519" s="191"/>
      <c r="Q519" s="191"/>
      <c r="R519" s="191"/>
      <c r="S519" s="33"/>
      <c r="T519" s="33"/>
      <c r="U519" s="33"/>
      <c r="V519" s="33"/>
      <c r="W519" s="33"/>
      <c r="X519" s="33"/>
      <c r="Y519" s="33"/>
    </row>
    <row r="520" ht="15.75" customHeight="1">
      <c r="A520" s="190"/>
      <c r="B520" s="191"/>
      <c r="C520" s="191"/>
      <c r="D520" s="190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33"/>
      <c r="P520" s="191"/>
      <c r="Q520" s="191"/>
      <c r="R520" s="191"/>
      <c r="S520" s="33"/>
      <c r="T520" s="33"/>
      <c r="U520" s="33"/>
      <c r="V520" s="33"/>
      <c r="W520" s="33"/>
      <c r="X520" s="33"/>
      <c r="Y520" s="33"/>
    </row>
    <row r="521" ht="15.75" customHeight="1">
      <c r="A521" s="190"/>
      <c r="B521" s="191"/>
      <c r="C521" s="191"/>
      <c r="D521" s="190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33"/>
      <c r="P521" s="191"/>
      <c r="Q521" s="191"/>
      <c r="R521" s="191"/>
      <c r="S521" s="33"/>
      <c r="T521" s="33"/>
      <c r="U521" s="33"/>
      <c r="V521" s="33"/>
      <c r="W521" s="33"/>
      <c r="X521" s="33"/>
      <c r="Y521" s="33"/>
    </row>
    <row r="522" ht="15.75" customHeight="1">
      <c r="A522" s="190"/>
      <c r="B522" s="191"/>
      <c r="C522" s="191"/>
      <c r="D522" s="190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33"/>
      <c r="P522" s="191"/>
      <c r="Q522" s="191"/>
      <c r="R522" s="191"/>
      <c r="S522" s="33"/>
      <c r="T522" s="33"/>
      <c r="U522" s="33"/>
      <c r="V522" s="33"/>
      <c r="W522" s="33"/>
      <c r="X522" s="33"/>
      <c r="Y522" s="33"/>
    </row>
    <row r="523" ht="15.75" customHeight="1">
      <c r="A523" s="190"/>
      <c r="B523" s="191"/>
      <c r="C523" s="191"/>
      <c r="D523" s="190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33"/>
      <c r="P523" s="191"/>
      <c r="Q523" s="191"/>
      <c r="R523" s="191"/>
      <c r="S523" s="33"/>
      <c r="T523" s="33"/>
      <c r="U523" s="33"/>
      <c r="V523" s="33"/>
      <c r="W523" s="33"/>
      <c r="X523" s="33"/>
      <c r="Y523" s="33"/>
    </row>
    <row r="524" ht="15.75" customHeight="1">
      <c r="A524" s="190"/>
      <c r="B524" s="191"/>
      <c r="C524" s="191"/>
      <c r="D524" s="190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33"/>
      <c r="P524" s="191"/>
      <c r="Q524" s="191"/>
      <c r="R524" s="191"/>
      <c r="S524" s="33"/>
      <c r="T524" s="33"/>
      <c r="U524" s="33"/>
      <c r="V524" s="33"/>
      <c r="W524" s="33"/>
      <c r="X524" s="33"/>
      <c r="Y524" s="33"/>
    </row>
    <row r="525" ht="15.75" customHeight="1">
      <c r="A525" s="190"/>
      <c r="B525" s="191"/>
      <c r="C525" s="191"/>
      <c r="D525" s="190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33"/>
      <c r="P525" s="191"/>
      <c r="Q525" s="191"/>
      <c r="R525" s="191"/>
      <c r="S525" s="33"/>
      <c r="T525" s="33"/>
      <c r="U525" s="33"/>
      <c r="V525" s="33"/>
      <c r="W525" s="33"/>
      <c r="X525" s="33"/>
      <c r="Y525" s="33"/>
    </row>
    <row r="526" ht="15.75" customHeight="1">
      <c r="A526" s="190"/>
      <c r="B526" s="191"/>
      <c r="C526" s="191"/>
      <c r="D526" s="190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33"/>
      <c r="P526" s="191"/>
      <c r="Q526" s="191"/>
      <c r="R526" s="191"/>
      <c r="S526" s="33"/>
      <c r="T526" s="33"/>
      <c r="U526" s="33"/>
      <c r="V526" s="33"/>
      <c r="W526" s="33"/>
      <c r="X526" s="33"/>
      <c r="Y526" s="33"/>
    </row>
    <row r="527" ht="15.75" customHeight="1">
      <c r="A527" s="190"/>
      <c r="B527" s="191"/>
      <c r="C527" s="191"/>
      <c r="D527" s="190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33"/>
      <c r="P527" s="191"/>
      <c r="Q527" s="191"/>
      <c r="R527" s="191"/>
      <c r="S527" s="33"/>
      <c r="T527" s="33"/>
      <c r="U527" s="33"/>
      <c r="V527" s="33"/>
      <c r="W527" s="33"/>
      <c r="X527" s="33"/>
      <c r="Y527" s="33"/>
    </row>
    <row r="528" ht="15.75" customHeight="1">
      <c r="A528" s="190"/>
      <c r="B528" s="191"/>
      <c r="C528" s="191"/>
      <c r="D528" s="190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33"/>
      <c r="P528" s="191"/>
      <c r="Q528" s="191"/>
      <c r="R528" s="191"/>
      <c r="S528" s="33"/>
      <c r="T528" s="33"/>
      <c r="U528" s="33"/>
      <c r="V528" s="33"/>
      <c r="W528" s="33"/>
      <c r="X528" s="33"/>
      <c r="Y528" s="33"/>
    </row>
    <row r="529" ht="15.75" customHeight="1">
      <c r="A529" s="190"/>
      <c r="B529" s="191"/>
      <c r="C529" s="191"/>
      <c r="D529" s="190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33"/>
      <c r="P529" s="191"/>
      <c r="Q529" s="191"/>
      <c r="R529" s="191"/>
      <c r="S529" s="33"/>
      <c r="T529" s="33"/>
      <c r="U529" s="33"/>
      <c r="V529" s="33"/>
      <c r="W529" s="33"/>
      <c r="X529" s="33"/>
      <c r="Y529" s="33"/>
    </row>
    <row r="530" ht="15.75" customHeight="1">
      <c r="A530" s="190"/>
      <c r="B530" s="191"/>
      <c r="C530" s="191"/>
      <c r="D530" s="190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33"/>
      <c r="P530" s="191"/>
      <c r="Q530" s="191"/>
      <c r="R530" s="191"/>
      <c r="S530" s="33"/>
      <c r="T530" s="33"/>
      <c r="U530" s="33"/>
      <c r="V530" s="33"/>
      <c r="W530" s="33"/>
      <c r="X530" s="33"/>
      <c r="Y530" s="33"/>
    </row>
    <row r="531" ht="15.75" customHeight="1">
      <c r="A531" s="190"/>
      <c r="B531" s="191"/>
      <c r="C531" s="191"/>
      <c r="D531" s="190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33"/>
      <c r="P531" s="191"/>
      <c r="Q531" s="191"/>
      <c r="R531" s="191"/>
      <c r="S531" s="33"/>
      <c r="T531" s="33"/>
      <c r="U531" s="33"/>
      <c r="V531" s="33"/>
      <c r="W531" s="33"/>
      <c r="X531" s="33"/>
      <c r="Y531" s="33"/>
    </row>
    <row r="532" ht="15.75" customHeight="1">
      <c r="A532" s="190"/>
      <c r="B532" s="191"/>
      <c r="C532" s="191"/>
      <c r="D532" s="190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33"/>
      <c r="P532" s="191"/>
      <c r="Q532" s="191"/>
      <c r="R532" s="191"/>
      <c r="S532" s="33"/>
      <c r="T532" s="33"/>
      <c r="U532" s="33"/>
      <c r="V532" s="33"/>
      <c r="W532" s="33"/>
      <c r="X532" s="33"/>
      <c r="Y532" s="33"/>
    </row>
    <row r="533" ht="15.75" customHeight="1">
      <c r="A533" s="190"/>
      <c r="B533" s="191"/>
      <c r="C533" s="191"/>
      <c r="D533" s="190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33"/>
      <c r="P533" s="191"/>
      <c r="Q533" s="191"/>
      <c r="R533" s="191"/>
      <c r="S533" s="33"/>
      <c r="T533" s="33"/>
      <c r="U533" s="33"/>
      <c r="V533" s="33"/>
      <c r="W533" s="33"/>
      <c r="X533" s="33"/>
      <c r="Y533" s="33"/>
    </row>
    <row r="534" ht="15.75" customHeight="1">
      <c r="A534" s="190"/>
      <c r="B534" s="191"/>
      <c r="C534" s="191"/>
      <c r="D534" s="190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33"/>
      <c r="P534" s="191"/>
      <c r="Q534" s="191"/>
      <c r="R534" s="191"/>
      <c r="S534" s="33"/>
      <c r="T534" s="33"/>
      <c r="U534" s="33"/>
      <c r="V534" s="33"/>
      <c r="W534" s="33"/>
      <c r="X534" s="33"/>
      <c r="Y534" s="33"/>
    </row>
    <row r="535" ht="15.75" customHeight="1">
      <c r="A535" s="190"/>
      <c r="B535" s="191"/>
      <c r="C535" s="191"/>
      <c r="D535" s="190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33"/>
      <c r="P535" s="191"/>
      <c r="Q535" s="191"/>
      <c r="R535" s="191"/>
      <c r="S535" s="33"/>
      <c r="T535" s="33"/>
      <c r="U535" s="33"/>
      <c r="V535" s="33"/>
      <c r="W535" s="33"/>
      <c r="X535" s="33"/>
      <c r="Y535" s="33"/>
    </row>
    <row r="536" ht="15.75" customHeight="1">
      <c r="A536" s="190"/>
      <c r="B536" s="191"/>
      <c r="C536" s="191"/>
      <c r="D536" s="190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33"/>
      <c r="P536" s="191"/>
      <c r="Q536" s="191"/>
      <c r="R536" s="191"/>
      <c r="S536" s="33"/>
      <c r="T536" s="33"/>
      <c r="U536" s="33"/>
      <c r="V536" s="33"/>
      <c r="W536" s="33"/>
      <c r="X536" s="33"/>
      <c r="Y536" s="33"/>
    </row>
    <row r="537" ht="15.75" customHeight="1">
      <c r="A537" s="190"/>
      <c r="B537" s="191"/>
      <c r="C537" s="191"/>
      <c r="D537" s="190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33"/>
      <c r="P537" s="191"/>
      <c r="Q537" s="191"/>
      <c r="R537" s="191"/>
      <c r="S537" s="33"/>
      <c r="T537" s="33"/>
      <c r="U537" s="33"/>
      <c r="V537" s="33"/>
      <c r="W537" s="33"/>
      <c r="X537" s="33"/>
      <c r="Y537" s="33"/>
    </row>
    <row r="538" ht="15.75" customHeight="1">
      <c r="A538" s="190"/>
      <c r="B538" s="191"/>
      <c r="C538" s="191"/>
      <c r="D538" s="190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33"/>
      <c r="P538" s="191"/>
      <c r="Q538" s="191"/>
      <c r="R538" s="191"/>
      <c r="S538" s="33"/>
      <c r="T538" s="33"/>
      <c r="U538" s="33"/>
      <c r="V538" s="33"/>
      <c r="W538" s="33"/>
      <c r="X538" s="33"/>
      <c r="Y538" s="33"/>
    </row>
    <row r="539" ht="15.75" customHeight="1">
      <c r="A539" s="190"/>
      <c r="B539" s="191"/>
      <c r="C539" s="191"/>
      <c r="D539" s="190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33"/>
      <c r="P539" s="191"/>
      <c r="Q539" s="191"/>
      <c r="R539" s="191"/>
      <c r="S539" s="33"/>
      <c r="T539" s="33"/>
      <c r="U539" s="33"/>
      <c r="V539" s="33"/>
      <c r="W539" s="33"/>
      <c r="X539" s="33"/>
      <c r="Y539" s="33"/>
    </row>
    <row r="540" ht="15.75" customHeight="1">
      <c r="A540" s="190"/>
      <c r="B540" s="191"/>
      <c r="C540" s="191"/>
      <c r="D540" s="190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33"/>
      <c r="P540" s="191"/>
      <c r="Q540" s="191"/>
      <c r="R540" s="191"/>
      <c r="S540" s="33"/>
      <c r="T540" s="33"/>
      <c r="U540" s="33"/>
      <c r="V540" s="33"/>
      <c r="W540" s="33"/>
      <c r="X540" s="33"/>
      <c r="Y540" s="33"/>
    </row>
    <row r="541" ht="15.75" customHeight="1">
      <c r="A541" s="190"/>
      <c r="B541" s="191"/>
      <c r="C541" s="191"/>
      <c r="D541" s="190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33"/>
      <c r="P541" s="191"/>
      <c r="Q541" s="191"/>
      <c r="R541" s="191"/>
      <c r="S541" s="33"/>
      <c r="T541" s="33"/>
      <c r="U541" s="33"/>
      <c r="V541" s="33"/>
      <c r="W541" s="33"/>
      <c r="X541" s="33"/>
      <c r="Y541" s="33"/>
    </row>
    <row r="542" ht="15.75" customHeight="1">
      <c r="A542" s="190"/>
      <c r="B542" s="191"/>
      <c r="C542" s="191"/>
      <c r="D542" s="190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33"/>
      <c r="P542" s="191"/>
      <c r="Q542" s="191"/>
      <c r="R542" s="191"/>
      <c r="S542" s="33"/>
      <c r="T542" s="33"/>
      <c r="U542" s="33"/>
      <c r="V542" s="33"/>
      <c r="W542" s="33"/>
      <c r="X542" s="33"/>
      <c r="Y542" s="33"/>
    </row>
    <row r="543" ht="15.75" customHeight="1">
      <c r="A543" s="190"/>
      <c r="B543" s="191"/>
      <c r="C543" s="191"/>
      <c r="D543" s="190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33"/>
      <c r="P543" s="191"/>
      <c r="Q543" s="191"/>
      <c r="R543" s="191"/>
      <c r="S543" s="33"/>
      <c r="T543" s="33"/>
      <c r="U543" s="33"/>
      <c r="V543" s="33"/>
      <c r="W543" s="33"/>
      <c r="X543" s="33"/>
      <c r="Y543" s="33"/>
    </row>
    <row r="544" ht="15.75" customHeight="1">
      <c r="A544" s="190"/>
      <c r="B544" s="191"/>
      <c r="C544" s="191"/>
      <c r="D544" s="190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33"/>
      <c r="P544" s="191"/>
      <c r="Q544" s="191"/>
      <c r="R544" s="191"/>
      <c r="S544" s="33"/>
      <c r="T544" s="33"/>
      <c r="U544" s="33"/>
      <c r="V544" s="33"/>
      <c r="W544" s="33"/>
      <c r="X544" s="33"/>
      <c r="Y544" s="33"/>
    </row>
    <row r="545" ht="15.75" customHeight="1">
      <c r="A545" s="190"/>
      <c r="B545" s="191"/>
      <c r="C545" s="191"/>
      <c r="D545" s="190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33"/>
      <c r="P545" s="191"/>
      <c r="Q545" s="191"/>
      <c r="R545" s="191"/>
      <c r="S545" s="33"/>
      <c r="T545" s="33"/>
      <c r="U545" s="33"/>
      <c r="V545" s="33"/>
      <c r="W545" s="33"/>
      <c r="X545" s="33"/>
      <c r="Y545" s="33"/>
    </row>
    <row r="546" ht="15.75" customHeight="1">
      <c r="A546" s="190"/>
      <c r="B546" s="191"/>
      <c r="C546" s="191"/>
      <c r="D546" s="190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33"/>
      <c r="P546" s="191"/>
      <c r="Q546" s="191"/>
      <c r="R546" s="191"/>
      <c r="S546" s="33"/>
      <c r="T546" s="33"/>
      <c r="U546" s="33"/>
      <c r="V546" s="33"/>
      <c r="W546" s="33"/>
      <c r="X546" s="33"/>
      <c r="Y546" s="33"/>
    </row>
    <row r="547" ht="15.75" customHeight="1">
      <c r="A547" s="190"/>
      <c r="B547" s="191"/>
      <c r="C547" s="191"/>
      <c r="D547" s="190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33"/>
      <c r="P547" s="191"/>
      <c r="Q547" s="191"/>
      <c r="R547" s="191"/>
      <c r="S547" s="33"/>
      <c r="T547" s="33"/>
      <c r="U547" s="33"/>
      <c r="V547" s="33"/>
      <c r="W547" s="33"/>
      <c r="X547" s="33"/>
      <c r="Y547" s="33"/>
    </row>
    <row r="548" ht="15.75" customHeight="1">
      <c r="A548" s="190"/>
      <c r="B548" s="191"/>
      <c r="C548" s="191"/>
      <c r="D548" s="190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33"/>
      <c r="P548" s="191"/>
      <c r="Q548" s="191"/>
      <c r="R548" s="191"/>
      <c r="S548" s="33"/>
      <c r="T548" s="33"/>
      <c r="U548" s="33"/>
      <c r="V548" s="33"/>
      <c r="W548" s="33"/>
      <c r="X548" s="33"/>
      <c r="Y548" s="33"/>
    </row>
    <row r="549" ht="15.75" customHeight="1">
      <c r="A549" s="190"/>
      <c r="B549" s="191"/>
      <c r="C549" s="191"/>
      <c r="D549" s="190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33"/>
      <c r="P549" s="191"/>
      <c r="Q549" s="191"/>
      <c r="R549" s="191"/>
      <c r="S549" s="33"/>
      <c r="T549" s="33"/>
      <c r="U549" s="33"/>
      <c r="V549" s="33"/>
      <c r="W549" s="33"/>
      <c r="X549" s="33"/>
      <c r="Y549" s="33"/>
    </row>
    <row r="550" ht="15.75" customHeight="1">
      <c r="A550" s="190"/>
      <c r="B550" s="191"/>
      <c r="C550" s="191"/>
      <c r="D550" s="190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33"/>
      <c r="P550" s="191"/>
      <c r="Q550" s="191"/>
      <c r="R550" s="191"/>
      <c r="S550" s="33"/>
      <c r="T550" s="33"/>
      <c r="U550" s="33"/>
      <c r="V550" s="33"/>
      <c r="W550" s="33"/>
      <c r="X550" s="33"/>
      <c r="Y550" s="33"/>
    </row>
    <row r="551" ht="15.75" customHeight="1">
      <c r="A551" s="190"/>
      <c r="B551" s="191"/>
      <c r="C551" s="191"/>
      <c r="D551" s="190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33"/>
      <c r="P551" s="191"/>
      <c r="Q551" s="191"/>
      <c r="R551" s="191"/>
      <c r="S551" s="33"/>
      <c r="T551" s="33"/>
      <c r="U551" s="33"/>
      <c r="V551" s="33"/>
      <c r="W551" s="33"/>
      <c r="X551" s="33"/>
      <c r="Y551" s="33"/>
    </row>
    <row r="552" ht="15.75" customHeight="1">
      <c r="A552" s="190"/>
      <c r="B552" s="191"/>
      <c r="C552" s="191"/>
      <c r="D552" s="190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33"/>
      <c r="P552" s="191"/>
      <c r="Q552" s="191"/>
      <c r="R552" s="191"/>
      <c r="S552" s="33"/>
      <c r="T552" s="33"/>
      <c r="U552" s="33"/>
      <c r="V552" s="33"/>
      <c r="W552" s="33"/>
      <c r="X552" s="33"/>
      <c r="Y552" s="33"/>
    </row>
    <row r="553" ht="15.75" customHeight="1">
      <c r="A553" s="190"/>
      <c r="B553" s="191"/>
      <c r="C553" s="191"/>
      <c r="D553" s="190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33"/>
      <c r="P553" s="191"/>
      <c r="Q553" s="191"/>
      <c r="R553" s="191"/>
      <c r="S553" s="33"/>
      <c r="T553" s="33"/>
      <c r="U553" s="33"/>
      <c r="V553" s="33"/>
      <c r="W553" s="33"/>
      <c r="X553" s="33"/>
      <c r="Y553" s="33"/>
    </row>
    <row r="554" ht="15.75" customHeight="1">
      <c r="A554" s="190"/>
      <c r="B554" s="191"/>
      <c r="C554" s="191"/>
      <c r="D554" s="190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33"/>
      <c r="P554" s="191"/>
      <c r="Q554" s="191"/>
      <c r="R554" s="191"/>
      <c r="S554" s="33"/>
      <c r="T554" s="33"/>
      <c r="U554" s="33"/>
      <c r="V554" s="33"/>
      <c r="W554" s="33"/>
      <c r="X554" s="33"/>
      <c r="Y554" s="33"/>
    </row>
    <row r="555" ht="15.75" customHeight="1">
      <c r="A555" s="190"/>
      <c r="B555" s="191"/>
      <c r="C555" s="191"/>
      <c r="D555" s="190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33"/>
      <c r="P555" s="191"/>
      <c r="Q555" s="191"/>
      <c r="R555" s="191"/>
      <c r="S555" s="33"/>
      <c r="T555" s="33"/>
      <c r="U555" s="33"/>
      <c r="V555" s="33"/>
      <c r="W555" s="33"/>
      <c r="X555" s="33"/>
      <c r="Y555" s="33"/>
    </row>
    <row r="556" ht="15.75" customHeight="1">
      <c r="A556" s="190"/>
      <c r="B556" s="191"/>
      <c r="C556" s="191"/>
      <c r="D556" s="190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33"/>
      <c r="P556" s="191"/>
      <c r="Q556" s="191"/>
      <c r="R556" s="191"/>
      <c r="S556" s="33"/>
      <c r="T556" s="33"/>
      <c r="U556" s="33"/>
      <c r="V556" s="33"/>
      <c r="W556" s="33"/>
      <c r="X556" s="33"/>
      <c r="Y556" s="33"/>
    </row>
    <row r="557" ht="15.75" customHeight="1">
      <c r="A557" s="190"/>
      <c r="B557" s="191"/>
      <c r="C557" s="191"/>
      <c r="D557" s="190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33"/>
      <c r="P557" s="191"/>
      <c r="Q557" s="191"/>
      <c r="R557" s="191"/>
      <c r="S557" s="33"/>
      <c r="T557" s="33"/>
      <c r="U557" s="33"/>
      <c r="V557" s="33"/>
      <c r="W557" s="33"/>
      <c r="X557" s="33"/>
      <c r="Y557" s="33"/>
    </row>
    <row r="558" ht="15.75" customHeight="1">
      <c r="A558" s="190"/>
      <c r="B558" s="191"/>
      <c r="C558" s="191"/>
      <c r="D558" s="190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33"/>
      <c r="P558" s="191"/>
      <c r="Q558" s="191"/>
      <c r="R558" s="191"/>
      <c r="S558" s="33"/>
      <c r="T558" s="33"/>
      <c r="U558" s="33"/>
      <c r="V558" s="33"/>
      <c r="W558" s="33"/>
      <c r="X558" s="33"/>
      <c r="Y558" s="33"/>
    </row>
    <row r="559" ht="15.75" customHeight="1">
      <c r="A559" s="190"/>
      <c r="B559" s="191"/>
      <c r="C559" s="191"/>
      <c r="D559" s="190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33"/>
      <c r="P559" s="191"/>
      <c r="Q559" s="191"/>
      <c r="R559" s="191"/>
      <c r="S559" s="33"/>
      <c r="T559" s="33"/>
      <c r="U559" s="33"/>
      <c r="V559" s="33"/>
      <c r="W559" s="33"/>
      <c r="X559" s="33"/>
      <c r="Y559" s="33"/>
    </row>
    <row r="560" ht="15.75" customHeight="1">
      <c r="A560" s="190"/>
      <c r="B560" s="191"/>
      <c r="C560" s="191"/>
      <c r="D560" s="190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33"/>
      <c r="P560" s="191"/>
      <c r="Q560" s="191"/>
      <c r="R560" s="191"/>
      <c r="S560" s="33"/>
      <c r="T560" s="33"/>
      <c r="U560" s="33"/>
      <c r="V560" s="33"/>
      <c r="W560" s="33"/>
      <c r="X560" s="33"/>
      <c r="Y560" s="33"/>
    </row>
    <row r="561" ht="15.75" customHeight="1">
      <c r="A561" s="190"/>
      <c r="B561" s="191"/>
      <c r="C561" s="191"/>
      <c r="D561" s="190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33"/>
      <c r="P561" s="191"/>
      <c r="Q561" s="191"/>
      <c r="R561" s="191"/>
      <c r="S561" s="33"/>
      <c r="T561" s="33"/>
      <c r="U561" s="33"/>
      <c r="V561" s="33"/>
      <c r="W561" s="33"/>
      <c r="X561" s="33"/>
      <c r="Y561" s="33"/>
    </row>
    <row r="562" ht="15.75" customHeight="1">
      <c r="A562" s="190"/>
      <c r="B562" s="191"/>
      <c r="C562" s="191"/>
      <c r="D562" s="190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33"/>
      <c r="P562" s="191"/>
      <c r="Q562" s="191"/>
      <c r="R562" s="191"/>
      <c r="S562" s="33"/>
      <c r="T562" s="33"/>
      <c r="U562" s="33"/>
      <c r="V562" s="33"/>
      <c r="W562" s="33"/>
      <c r="X562" s="33"/>
      <c r="Y562" s="33"/>
    </row>
    <row r="563" ht="15.75" customHeight="1">
      <c r="A563" s="190"/>
      <c r="B563" s="191"/>
      <c r="C563" s="191"/>
      <c r="D563" s="190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33"/>
      <c r="P563" s="191"/>
      <c r="Q563" s="191"/>
      <c r="R563" s="191"/>
      <c r="S563" s="33"/>
      <c r="T563" s="33"/>
      <c r="U563" s="33"/>
      <c r="V563" s="33"/>
      <c r="W563" s="33"/>
      <c r="X563" s="33"/>
      <c r="Y563" s="33"/>
    </row>
    <row r="564" ht="15.75" customHeight="1">
      <c r="A564" s="190"/>
      <c r="B564" s="191"/>
      <c r="C564" s="191"/>
      <c r="D564" s="190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33"/>
      <c r="P564" s="191"/>
      <c r="Q564" s="191"/>
      <c r="R564" s="191"/>
      <c r="S564" s="33"/>
      <c r="T564" s="33"/>
      <c r="U564" s="33"/>
      <c r="V564" s="33"/>
      <c r="W564" s="33"/>
      <c r="X564" s="33"/>
      <c r="Y564" s="33"/>
    </row>
    <row r="565" ht="15.75" customHeight="1">
      <c r="A565" s="190"/>
      <c r="B565" s="191"/>
      <c r="C565" s="191"/>
      <c r="D565" s="190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33"/>
      <c r="P565" s="191"/>
      <c r="Q565" s="191"/>
      <c r="R565" s="191"/>
      <c r="S565" s="33"/>
      <c r="T565" s="33"/>
      <c r="U565" s="33"/>
      <c r="V565" s="33"/>
      <c r="W565" s="33"/>
      <c r="X565" s="33"/>
      <c r="Y565" s="33"/>
    </row>
    <row r="566" ht="15.75" customHeight="1">
      <c r="A566" s="190"/>
      <c r="B566" s="191"/>
      <c r="C566" s="191"/>
      <c r="D566" s="190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33"/>
      <c r="P566" s="191"/>
      <c r="Q566" s="191"/>
      <c r="R566" s="191"/>
      <c r="S566" s="33"/>
      <c r="T566" s="33"/>
      <c r="U566" s="33"/>
      <c r="V566" s="33"/>
      <c r="W566" s="33"/>
      <c r="X566" s="33"/>
      <c r="Y566" s="33"/>
    </row>
    <row r="567" ht="15.75" customHeight="1">
      <c r="A567" s="190"/>
      <c r="B567" s="191"/>
      <c r="C567" s="191"/>
      <c r="D567" s="190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33"/>
      <c r="P567" s="191"/>
      <c r="Q567" s="191"/>
      <c r="R567" s="191"/>
      <c r="S567" s="33"/>
      <c r="T567" s="33"/>
      <c r="U567" s="33"/>
      <c r="V567" s="33"/>
      <c r="W567" s="33"/>
      <c r="X567" s="33"/>
      <c r="Y567" s="33"/>
    </row>
    <row r="568" ht="15.75" customHeight="1">
      <c r="A568" s="190"/>
      <c r="B568" s="191"/>
      <c r="C568" s="191"/>
      <c r="D568" s="190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33"/>
      <c r="P568" s="191"/>
      <c r="Q568" s="191"/>
      <c r="R568" s="191"/>
      <c r="S568" s="33"/>
      <c r="T568" s="33"/>
      <c r="U568" s="33"/>
      <c r="V568" s="33"/>
      <c r="W568" s="33"/>
      <c r="X568" s="33"/>
      <c r="Y568" s="33"/>
    </row>
    <row r="569" ht="15.75" customHeight="1">
      <c r="A569" s="190"/>
      <c r="B569" s="191"/>
      <c r="C569" s="191"/>
      <c r="D569" s="190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33"/>
      <c r="P569" s="191"/>
      <c r="Q569" s="191"/>
      <c r="R569" s="191"/>
      <c r="S569" s="33"/>
      <c r="T569" s="33"/>
      <c r="U569" s="33"/>
      <c r="V569" s="33"/>
      <c r="W569" s="33"/>
      <c r="X569" s="33"/>
      <c r="Y569" s="33"/>
    </row>
    <row r="570" ht="15.75" customHeight="1">
      <c r="A570" s="190"/>
      <c r="B570" s="191"/>
      <c r="C570" s="191"/>
      <c r="D570" s="190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33"/>
      <c r="P570" s="191"/>
      <c r="Q570" s="191"/>
      <c r="R570" s="191"/>
      <c r="S570" s="33"/>
      <c r="T570" s="33"/>
      <c r="U570" s="33"/>
      <c r="V570" s="33"/>
      <c r="W570" s="33"/>
      <c r="X570" s="33"/>
      <c r="Y570" s="33"/>
    </row>
    <row r="571" ht="15.75" customHeight="1">
      <c r="A571" s="190"/>
      <c r="B571" s="191"/>
      <c r="C571" s="191"/>
      <c r="D571" s="190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33"/>
      <c r="P571" s="191"/>
      <c r="Q571" s="191"/>
      <c r="R571" s="191"/>
      <c r="S571" s="33"/>
      <c r="T571" s="33"/>
      <c r="U571" s="33"/>
      <c r="V571" s="33"/>
      <c r="W571" s="33"/>
      <c r="X571" s="33"/>
      <c r="Y571" s="33"/>
    </row>
    <row r="572" ht="15.75" customHeight="1">
      <c r="A572" s="190"/>
      <c r="B572" s="191"/>
      <c r="C572" s="191"/>
      <c r="D572" s="190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33"/>
      <c r="P572" s="191"/>
      <c r="Q572" s="191"/>
      <c r="R572" s="191"/>
      <c r="S572" s="33"/>
      <c r="T572" s="33"/>
      <c r="U572" s="33"/>
      <c r="V572" s="33"/>
      <c r="W572" s="33"/>
      <c r="X572" s="33"/>
      <c r="Y572" s="33"/>
    </row>
    <row r="573" ht="15.75" customHeight="1">
      <c r="A573" s="190"/>
      <c r="B573" s="191"/>
      <c r="C573" s="191"/>
      <c r="D573" s="190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33"/>
      <c r="P573" s="191"/>
      <c r="Q573" s="191"/>
      <c r="R573" s="191"/>
      <c r="S573" s="33"/>
      <c r="T573" s="33"/>
      <c r="U573" s="33"/>
      <c r="V573" s="33"/>
      <c r="W573" s="33"/>
      <c r="X573" s="33"/>
      <c r="Y573" s="33"/>
    </row>
    <row r="574" ht="15.75" customHeight="1">
      <c r="A574" s="190"/>
      <c r="B574" s="191"/>
      <c r="C574" s="191"/>
      <c r="D574" s="190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33"/>
      <c r="P574" s="191"/>
      <c r="Q574" s="191"/>
      <c r="R574" s="191"/>
      <c r="S574" s="33"/>
      <c r="T574" s="33"/>
      <c r="U574" s="33"/>
      <c r="V574" s="33"/>
      <c r="W574" s="33"/>
      <c r="X574" s="33"/>
      <c r="Y574" s="33"/>
    </row>
    <row r="575" ht="15.75" customHeight="1">
      <c r="A575" s="190"/>
      <c r="B575" s="191"/>
      <c r="C575" s="191"/>
      <c r="D575" s="190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33"/>
      <c r="P575" s="191"/>
      <c r="Q575" s="191"/>
      <c r="R575" s="191"/>
      <c r="S575" s="33"/>
      <c r="T575" s="33"/>
      <c r="U575" s="33"/>
      <c r="V575" s="33"/>
      <c r="W575" s="33"/>
      <c r="X575" s="33"/>
      <c r="Y575" s="33"/>
    </row>
    <row r="576" ht="15.75" customHeight="1">
      <c r="A576" s="190"/>
      <c r="B576" s="191"/>
      <c r="C576" s="191"/>
      <c r="D576" s="190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33"/>
      <c r="P576" s="191"/>
      <c r="Q576" s="191"/>
      <c r="R576" s="191"/>
      <c r="S576" s="33"/>
      <c r="T576" s="33"/>
      <c r="U576" s="33"/>
      <c r="V576" s="33"/>
      <c r="W576" s="33"/>
      <c r="X576" s="33"/>
      <c r="Y576" s="33"/>
    </row>
    <row r="577" ht="15.75" customHeight="1">
      <c r="A577" s="190"/>
      <c r="B577" s="191"/>
      <c r="C577" s="191"/>
      <c r="D577" s="190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33"/>
      <c r="P577" s="191"/>
      <c r="Q577" s="191"/>
      <c r="R577" s="191"/>
      <c r="S577" s="33"/>
      <c r="T577" s="33"/>
      <c r="U577" s="33"/>
      <c r="V577" s="33"/>
      <c r="W577" s="33"/>
      <c r="X577" s="33"/>
      <c r="Y577" s="33"/>
    </row>
    <row r="578" ht="15.75" customHeight="1">
      <c r="A578" s="190"/>
      <c r="B578" s="191"/>
      <c r="C578" s="191"/>
      <c r="D578" s="190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33"/>
      <c r="P578" s="191"/>
      <c r="Q578" s="191"/>
      <c r="R578" s="191"/>
      <c r="S578" s="33"/>
      <c r="T578" s="33"/>
      <c r="U578" s="33"/>
      <c r="V578" s="33"/>
      <c r="W578" s="33"/>
      <c r="X578" s="33"/>
      <c r="Y578" s="33"/>
    </row>
    <row r="579" ht="15.75" customHeight="1">
      <c r="A579" s="190"/>
      <c r="B579" s="191"/>
      <c r="C579" s="191"/>
      <c r="D579" s="190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33"/>
      <c r="P579" s="191"/>
      <c r="Q579" s="191"/>
      <c r="R579" s="191"/>
      <c r="S579" s="33"/>
      <c r="T579" s="33"/>
      <c r="U579" s="33"/>
      <c r="V579" s="33"/>
      <c r="W579" s="33"/>
      <c r="X579" s="33"/>
      <c r="Y579" s="33"/>
    </row>
    <row r="580" ht="15.75" customHeight="1">
      <c r="A580" s="190"/>
      <c r="B580" s="191"/>
      <c r="C580" s="191"/>
      <c r="D580" s="190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33"/>
      <c r="P580" s="191"/>
      <c r="Q580" s="191"/>
      <c r="R580" s="191"/>
      <c r="S580" s="33"/>
      <c r="T580" s="33"/>
      <c r="U580" s="33"/>
      <c r="V580" s="33"/>
      <c r="W580" s="33"/>
      <c r="X580" s="33"/>
      <c r="Y580" s="33"/>
    </row>
    <row r="581" ht="15.75" customHeight="1">
      <c r="A581" s="190"/>
      <c r="B581" s="191"/>
      <c r="C581" s="191"/>
      <c r="D581" s="190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33"/>
      <c r="P581" s="191"/>
      <c r="Q581" s="191"/>
      <c r="R581" s="191"/>
      <c r="S581" s="33"/>
      <c r="T581" s="33"/>
      <c r="U581" s="33"/>
      <c r="V581" s="33"/>
      <c r="W581" s="33"/>
      <c r="X581" s="33"/>
      <c r="Y581" s="33"/>
    </row>
    <row r="582" ht="15.75" customHeight="1">
      <c r="A582" s="190"/>
      <c r="B582" s="191"/>
      <c r="C582" s="191"/>
      <c r="D582" s="190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33"/>
      <c r="P582" s="191"/>
      <c r="Q582" s="191"/>
      <c r="R582" s="191"/>
      <c r="S582" s="33"/>
      <c r="T582" s="33"/>
      <c r="U582" s="33"/>
      <c r="V582" s="33"/>
      <c r="W582" s="33"/>
      <c r="X582" s="33"/>
      <c r="Y582" s="33"/>
    </row>
    <row r="583" ht="15.75" customHeight="1">
      <c r="A583" s="190"/>
      <c r="B583" s="191"/>
      <c r="C583" s="191"/>
      <c r="D583" s="190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33"/>
      <c r="P583" s="191"/>
      <c r="Q583" s="191"/>
      <c r="R583" s="191"/>
      <c r="S583" s="33"/>
      <c r="T583" s="33"/>
      <c r="U583" s="33"/>
      <c r="V583" s="33"/>
      <c r="W583" s="33"/>
      <c r="X583" s="33"/>
      <c r="Y583" s="33"/>
    </row>
    <row r="584" ht="15.75" customHeight="1">
      <c r="A584" s="190"/>
      <c r="B584" s="191"/>
      <c r="C584" s="191"/>
      <c r="D584" s="190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33"/>
      <c r="P584" s="191"/>
      <c r="Q584" s="191"/>
      <c r="R584" s="191"/>
      <c r="S584" s="33"/>
      <c r="T584" s="33"/>
      <c r="U584" s="33"/>
      <c r="V584" s="33"/>
      <c r="W584" s="33"/>
      <c r="X584" s="33"/>
      <c r="Y584" s="33"/>
    </row>
    <row r="585" ht="15.75" customHeight="1">
      <c r="A585" s="190"/>
      <c r="B585" s="191"/>
      <c r="C585" s="191"/>
      <c r="D585" s="190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33"/>
      <c r="P585" s="191"/>
      <c r="Q585" s="191"/>
      <c r="R585" s="191"/>
      <c r="S585" s="33"/>
      <c r="T585" s="33"/>
      <c r="U585" s="33"/>
      <c r="V585" s="33"/>
      <c r="W585" s="33"/>
      <c r="X585" s="33"/>
      <c r="Y585" s="33"/>
    </row>
    <row r="586" ht="15.75" customHeight="1">
      <c r="A586" s="190"/>
      <c r="B586" s="191"/>
      <c r="C586" s="191"/>
      <c r="D586" s="190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33"/>
      <c r="P586" s="191"/>
      <c r="Q586" s="191"/>
      <c r="R586" s="191"/>
      <c r="S586" s="33"/>
      <c r="T586" s="33"/>
      <c r="U586" s="33"/>
      <c r="V586" s="33"/>
      <c r="W586" s="33"/>
      <c r="X586" s="33"/>
      <c r="Y586" s="33"/>
    </row>
    <row r="587" ht="15.75" customHeight="1">
      <c r="A587" s="190"/>
      <c r="B587" s="191"/>
      <c r="C587" s="191"/>
      <c r="D587" s="190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33"/>
      <c r="P587" s="191"/>
      <c r="Q587" s="191"/>
      <c r="R587" s="191"/>
      <c r="S587" s="33"/>
      <c r="T587" s="33"/>
      <c r="U587" s="33"/>
      <c r="V587" s="33"/>
      <c r="W587" s="33"/>
      <c r="X587" s="33"/>
      <c r="Y587" s="33"/>
    </row>
    <row r="588" ht="15.75" customHeight="1">
      <c r="A588" s="190"/>
      <c r="B588" s="191"/>
      <c r="C588" s="191"/>
      <c r="D588" s="190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33"/>
      <c r="P588" s="191"/>
      <c r="Q588" s="191"/>
      <c r="R588" s="191"/>
      <c r="S588" s="33"/>
      <c r="T588" s="33"/>
      <c r="U588" s="33"/>
      <c r="V588" s="33"/>
      <c r="W588" s="33"/>
      <c r="X588" s="33"/>
      <c r="Y588" s="33"/>
    </row>
    <row r="589" ht="15.75" customHeight="1">
      <c r="A589" s="190"/>
      <c r="B589" s="191"/>
      <c r="C589" s="191"/>
      <c r="D589" s="190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33"/>
      <c r="P589" s="191"/>
      <c r="Q589" s="191"/>
      <c r="R589" s="191"/>
      <c r="S589" s="33"/>
      <c r="T589" s="33"/>
      <c r="U589" s="33"/>
      <c r="V589" s="33"/>
      <c r="W589" s="33"/>
      <c r="X589" s="33"/>
      <c r="Y589" s="33"/>
    </row>
    <row r="590" ht="15.75" customHeight="1">
      <c r="A590" s="190"/>
      <c r="B590" s="191"/>
      <c r="C590" s="191"/>
      <c r="D590" s="190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33"/>
      <c r="P590" s="191"/>
      <c r="Q590" s="191"/>
      <c r="R590" s="191"/>
      <c r="S590" s="33"/>
      <c r="T590" s="33"/>
      <c r="U590" s="33"/>
      <c r="V590" s="33"/>
      <c r="W590" s="33"/>
      <c r="X590" s="33"/>
      <c r="Y590" s="33"/>
    </row>
    <row r="591" ht="15.75" customHeight="1">
      <c r="A591" s="190"/>
      <c r="B591" s="191"/>
      <c r="C591" s="191"/>
      <c r="D591" s="190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33"/>
      <c r="P591" s="191"/>
      <c r="Q591" s="191"/>
      <c r="R591" s="191"/>
      <c r="S591" s="33"/>
      <c r="T591" s="33"/>
      <c r="U591" s="33"/>
      <c r="V591" s="33"/>
      <c r="W591" s="33"/>
      <c r="X591" s="33"/>
      <c r="Y591" s="33"/>
    </row>
    <row r="592" ht="15.75" customHeight="1">
      <c r="A592" s="190"/>
      <c r="B592" s="191"/>
      <c r="C592" s="191"/>
      <c r="D592" s="190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33"/>
      <c r="P592" s="191"/>
      <c r="Q592" s="191"/>
      <c r="R592" s="191"/>
      <c r="S592" s="33"/>
      <c r="T592" s="33"/>
      <c r="U592" s="33"/>
      <c r="V592" s="33"/>
      <c r="W592" s="33"/>
      <c r="X592" s="33"/>
      <c r="Y592" s="33"/>
    </row>
    <row r="593" ht="15.75" customHeight="1">
      <c r="A593" s="190"/>
      <c r="B593" s="191"/>
      <c r="C593" s="191"/>
      <c r="D593" s="190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33"/>
      <c r="P593" s="191"/>
      <c r="Q593" s="191"/>
      <c r="R593" s="191"/>
      <c r="S593" s="33"/>
      <c r="T593" s="33"/>
      <c r="U593" s="33"/>
      <c r="V593" s="33"/>
      <c r="W593" s="33"/>
      <c r="X593" s="33"/>
      <c r="Y593" s="33"/>
    </row>
    <row r="594" ht="15.75" customHeight="1">
      <c r="A594" s="190"/>
      <c r="B594" s="191"/>
      <c r="C594" s="191"/>
      <c r="D594" s="190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33"/>
      <c r="P594" s="191"/>
      <c r="Q594" s="191"/>
      <c r="R594" s="191"/>
      <c r="S594" s="33"/>
      <c r="T594" s="33"/>
      <c r="U594" s="33"/>
      <c r="V594" s="33"/>
      <c r="W594" s="33"/>
      <c r="X594" s="33"/>
      <c r="Y594" s="33"/>
    </row>
    <row r="595" ht="15.75" customHeight="1">
      <c r="A595" s="190"/>
      <c r="B595" s="191"/>
      <c r="C595" s="191"/>
      <c r="D595" s="190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33"/>
      <c r="P595" s="191"/>
      <c r="Q595" s="191"/>
      <c r="R595" s="191"/>
      <c r="S595" s="33"/>
      <c r="T595" s="33"/>
      <c r="U595" s="33"/>
      <c r="V595" s="33"/>
      <c r="W595" s="33"/>
      <c r="X595" s="33"/>
      <c r="Y595" s="33"/>
    </row>
    <row r="596" ht="15.75" customHeight="1">
      <c r="A596" s="190"/>
      <c r="B596" s="191"/>
      <c r="C596" s="191"/>
      <c r="D596" s="190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33"/>
      <c r="P596" s="191"/>
      <c r="Q596" s="191"/>
      <c r="R596" s="191"/>
      <c r="S596" s="33"/>
      <c r="T596" s="33"/>
      <c r="U596" s="33"/>
      <c r="V596" s="33"/>
      <c r="W596" s="33"/>
      <c r="X596" s="33"/>
      <c r="Y596" s="33"/>
    </row>
    <row r="597" ht="15.75" customHeight="1">
      <c r="A597" s="190"/>
      <c r="B597" s="191"/>
      <c r="C597" s="191"/>
      <c r="D597" s="190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33"/>
      <c r="P597" s="191"/>
      <c r="Q597" s="191"/>
      <c r="R597" s="191"/>
      <c r="S597" s="33"/>
      <c r="T597" s="33"/>
      <c r="U597" s="33"/>
      <c r="V597" s="33"/>
      <c r="W597" s="33"/>
      <c r="X597" s="33"/>
      <c r="Y597" s="33"/>
    </row>
    <row r="598" ht="15.75" customHeight="1">
      <c r="A598" s="190"/>
      <c r="B598" s="191"/>
      <c r="C598" s="191"/>
      <c r="D598" s="190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33"/>
      <c r="P598" s="191"/>
      <c r="Q598" s="191"/>
      <c r="R598" s="191"/>
      <c r="S598" s="33"/>
      <c r="T598" s="33"/>
      <c r="U598" s="33"/>
      <c r="V598" s="33"/>
      <c r="W598" s="33"/>
      <c r="X598" s="33"/>
      <c r="Y598" s="33"/>
    </row>
    <row r="599" ht="15.75" customHeight="1">
      <c r="A599" s="190"/>
      <c r="B599" s="191"/>
      <c r="C599" s="191"/>
      <c r="D599" s="190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33"/>
      <c r="P599" s="191"/>
      <c r="Q599" s="191"/>
      <c r="R599" s="191"/>
      <c r="S599" s="33"/>
      <c r="T599" s="33"/>
      <c r="U599" s="33"/>
      <c r="V599" s="33"/>
      <c r="W599" s="33"/>
      <c r="X599" s="33"/>
      <c r="Y599" s="33"/>
    </row>
    <row r="600" ht="15.75" customHeight="1">
      <c r="A600" s="190"/>
      <c r="B600" s="191"/>
      <c r="C600" s="191"/>
      <c r="D600" s="190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33"/>
      <c r="P600" s="191"/>
      <c r="Q600" s="191"/>
      <c r="R600" s="191"/>
      <c r="S600" s="33"/>
      <c r="T600" s="33"/>
      <c r="U600" s="33"/>
      <c r="V600" s="33"/>
      <c r="W600" s="33"/>
      <c r="X600" s="33"/>
      <c r="Y600" s="33"/>
    </row>
    <row r="601" ht="15.75" customHeight="1">
      <c r="A601" s="190"/>
      <c r="B601" s="191"/>
      <c r="C601" s="191"/>
      <c r="D601" s="190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33"/>
      <c r="P601" s="191"/>
      <c r="Q601" s="191"/>
      <c r="R601" s="191"/>
      <c r="S601" s="33"/>
      <c r="T601" s="33"/>
      <c r="U601" s="33"/>
      <c r="V601" s="33"/>
      <c r="W601" s="33"/>
      <c r="X601" s="33"/>
      <c r="Y601" s="33"/>
    </row>
    <row r="602" ht="15.75" customHeight="1">
      <c r="A602" s="190"/>
      <c r="B602" s="191"/>
      <c r="C602" s="191"/>
      <c r="D602" s="190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33"/>
      <c r="P602" s="191"/>
      <c r="Q602" s="191"/>
      <c r="R602" s="191"/>
      <c r="S602" s="33"/>
      <c r="T602" s="33"/>
      <c r="U602" s="33"/>
      <c r="V602" s="33"/>
      <c r="W602" s="33"/>
      <c r="X602" s="33"/>
      <c r="Y602" s="33"/>
    </row>
    <row r="603" ht="15.75" customHeight="1">
      <c r="A603" s="190"/>
      <c r="B603" s="191"/>
      <c r="C603" s="191"/>
      <c r="D603" s="190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33"/>
      <c r="P603" s="191"/>
      <c r="Q603" s="191"/>
      <c r="R603" s="191"/>
      <c r="S603" s="33"/>
      <c r="T603" s="33"/>
      <c r="U603" s="33"/>
      <c r="V603" s="33"/>
      <c r="W603" s="33"/>
      <c r="X603" s="33"/>
      <c r="Y603" s="33"/>
    </row>
    <row r="604" ht="15.75" customHeight="1">
      <c r="A604" s="190"/>
      <c r="B604" s="191"/>
      <c r="C604" s="191"/>
      <c r="D604" s="190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33"/>
      <c r="P604" s="191"/>
      <c r="Q604" s="191"/>
      <c r="R604" s="191"/>
      <c r="S604" s="33"/>
      <c r="T604" s="33"/>
      <c r="U604" s="33"/>
      <c r="V604" s="33"/>
      <c r="W604" s="33"/>
      <c r="X604" s="33"/>
      <c r="Y604" s="33"/>
    </row>
    <row r="605" ht="15.75" customHeight="1">
      <c r="A605" s="190"/>
      <c r="B605" s="191"/>
      <c r="C605" s="191"/>
      <c r="D605" s="190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33"/>
      <c r="P605" s="191"/>
      <c r="Q605" s="191"/>
      <c r="R605" s="191"/>
      <c r="S605" s="33"/>
      <c r="T605" s="33"/>
      <c r="U605" s="33"/>
      <c r="V605" s="33"/>
      <c r="W605" s="33"/>
      <c r="X605" s="33"/>
      <c r="Y605" s="33"/>
    </row>
    <row r="606" ht="15.75" customHeight="1">
      <c r="A606" s="190"/>
      <c r="B606" s="191"/>
      <c r="C606" s="191"/>
      <c r="D606" s="190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33"/>
      <c r="P606" s="191"/>
      <c r="Q606" s="191"/>
      <c r="R606" s="191"/>
      <c r="S606" s="33"/>
      <c r="T606" s="33"/>
      <c r="U606" s="33"/>
      <c r="V606" s="33"/>
      <c r="W606" s="33"/>
      <c r="X606" s="33"/>
      <c r="Y606" s="33"/>
    </row>
    <row r="607" ht="15.75" customHeight="1">
      <c r="A607" s="190"/>
      <c r="B607" s="191"/>
      <c r="C607" s="191"/>
      <c r="D607" s="190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33"/>
      <c r="P607" s="191"/>
      <c r="Q607" s="191"/>
      <c r="R607" s="191"/>
      <c r="S607" s="33"/>
      <c r="T607" s="33"/>
      <c r="U607" s="33"/>
      <c r="V607" s="33"/>
      <c r="W607" s="33"/>
      <c r="X607" s="33"/>
      <c r="Y607" s="33"/>
    </row>
    <row r="608" ht="15.75" customHeight="1">
      <c r="A608" s="190"/>
      <c r="B608" s="191"/>
      <c r="C608" s="191"/>
      <c r="D608" s="190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33"/>
      <c r="P608" s="191"/>
      <c r="Q608" s="191"/>
      <c r="R608" s="191"/>
      <c r="S608" s="33"/>
      <c r="T608" s="33"/>
      <c r="U608" s="33"/>
      <c r="V608" s="33"/>
      <c r="W608" s="33"/>
      <c r="X608" s="33"/>
      <c r="Y608" s="33"/>
    </row>
    <row r="609" ht="15.75" customHeight="1">
      <c r="A609" s="190"/>
      <c r="B609" s="191"/>
      <c r="C609" s="191"/>
      <c r="D609" s="190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33"/>
      <c r="P609" s="191"/>
      <c r="Q609" s="191"/>
      <c r="R609" s="191"/>
      <c r="S609" s="33"/>
      <c r="T609" s="33"/>
      <c r="U609" s="33"/>
      <c r="V609" s="33"/>
      <c r="W609" s="33"/>
      <c r="X609" s="33"/>
      <c r="Y609" s="33"/>
    </row>
    <row r="610" ht="15.75" customHeight="1">
      <c r="A610" s="190"/>
      <c r="B610" s="191"/>
      <c r="C610" s="191"/>
      <c r="D610" s="190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33"/>
      <c r="P610" s="191"/>
      <c r="Q610" s="191"/>
      <c r="R610" s="191"/>
      <c r="S610" s="33"/>
      <c r="T610" s="33"/>
      <c r="U610" s="33"/>
      <c r="V610" s="33"/>
      <c r="W610" s="33"/>
      <c r="X610" s="33"/>
      <c r="Y610" s="33"/>
    </row>
    <row r="611" ht="15.75" customHeight="1">
      <c r="A611" s="190"/>
      <c r="B611" s="191"/>
      <c r="C611" s="191"/>
      <c r="D611" s="190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33"/>
      <c r="P611" s="191"/>
      <c r="Q611" s="191"/>
      <c r="R611" s="191"/>
      <c r="S611" s="33"/>
      <c r="T611" s="33"/>
      <c r="U611" s="33"/>
      <c r="V611" s="33"/>
      <c r="W611" s="33"/>
      <c r="X611" s="33"/>
      <c r="Y611" s="33"/>
    </row>
    <row r="612" ht="15.75" customHeight="1">
      <c r="A612" s="190"/>
      <c r="B612" s="191"/>
      <c r="C612" s="191"/>
      <c r="D612" s="190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33"/>
      <c r="P612" s="191"/>
      <c r="Q612" s="191"/>
      <c r="R612" s="191"/>
      <c r="S612" s="33"/>
      <c r="T612" s="33"/>
      <c r="U612" s="33"/>
      <c r="V612" s="33"/>
      <c r="W612" s="33"/>
      <c r="X612" s="33"/>
      <c r="Y612" s="33"/>
    </row>
    <row r="613" ht="15.75" customHeight="1">
      <c r="A613" s="190"/>
      <c r="B613" s="191"/>
      <c r="C613" s="191"/>
      <c r="D613" s="190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33"/>
      <c r="P613" s="191"/>
      <c r="Q613" s="191"/>
      <c r="R613" s="191"/>
      <c r="S613" s="33"/>
      <c r="T613" s="33"/>
      <c r="U613" s="33"/>
      <c r="V613" s="33"/>
      <c r="W613" s="33"/>
      <c r="X613" s="33"/>
      <c r="Y613" s="33"/>
    </row>
    <row r="614" ht="15.75" customHeight="1">
      <c r="A614" s="190"/>
      <c r="B614" s="191"/>
      <c r="C614" s="191"/>
      <c r="D614" s="190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33"/>
      <c r="P614" s="191"/>
      <c r="Q614" s="191"/>
      <c r="R614" s="191"/>
      <c r="S614" s="33"/>
      <c r="T614" s="33"/>
      <c r="U614" s="33"/>
      <c r="V614" s="33"/>
      <c r="W614" s="33"/>
      <c r="X614" s="33"/>
      <c r="Y614" s="33"/>
    </row>
    <row r="615" ht="15.75" customHeight="1">
      <c r="A615" s="190"/>
      <c r="B615" s="191"/>
      <c r="C615" s="191"/>
      <c r="D615" s="190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33"/>
      <c r="P615" s="191"/>
      <c r="Q615" s="191"/>
      <c r="R615" s="191"/>
      <c r="S615" s="33"/>
      <c r="T615" s="33"/>
      <c r="U615" s="33"/>
      <c r="V615" s="33"/>
      <c r="W615" s="33"/>
      <c r="X615" s="33"/>
      <c r="Y615" s="33"/>
    </row>
    <row r="616" ht="15.75" customHeight="1">
      <c r="A616" s="190"/>
      <c r="B616" s="191"/>
      <c r="C616" s="191"/>
      <c r="D616" s="190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33"/>
      <c r="P616" s="191"/>
      <c r="Q616" s="191"/>
      <c r="R616" s="191"/>
      <c r="S616" s="33"/>
      <c r="T616" s="33"/>
      <c r="U616" s="33"/>
      <c r="V616" s="33"/>
      <c r="W616" s="33"/>
      <c r="X616" s="33"/>
      <c r="Y616" s="33"/>
    </row>
    <row r="617" ht="15.75" customHeight="1">
      <c r="A617" s="190"/>
      <c r="B617" s="191"/>
      <c r="C617" s="191"/>
      <c r="D617" s="190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33"/>
      <c r="P617" s="191"/>
      <c r="Q617" s="191"/>
      <c r="R617" s="191"/>
      <c r="S617" s="33"/>
      <c r="T617" s="33"/>
      <c r="U617" s="33"/>
      <c r="V617" s="33"/>
      <c r="W617" s="33"/>
      <c r="X617" s="33"/>
      <c r="Y617" s="33"/>
    </row>
    <row r="618" ht="15.75" customHeight="1">
      <c r="A618" s="190"/>
      <c r="B618" s="191"/>
      <c r="C618" s="191"/>
      <c r="D618" s="190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33"/>
      <c r="P618" s="191"/>
      <c r="Q618" s="191"/>
      <c r="R618" s="191"/>
      <c r="S618" s="33"/>
      <c r="T618" s="33"/>
      <c r="U618" s="33"/>
      <c r="V618" s="33"/>
      <c r="W618" s="33"/>
      <c r="X618" s="33"/>
      <c r="Y618" s="33"/>
    </row>
    <row r="619" ht="15.75" customHeight="1">
      <c r="A619" s="190"/>
      <c r="B619" s="191"/>
      <c r="C619" s="191"/>
      <c r="D619" s="190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33"/>
      <c r="P619" s="191"/>
      <c r="Q619" s="191"/>
      <c r="R619" s="191"/>
      <c r="S619" s="33"/>
      <c r="T619" s="33"/>
      <c r="U619" s="33"/>
      <c r="V619" s="33"/>
      <c r="W619" s="33"/>
      <c r="X619" s="33"/>
      <c r="Y619" s="33"/>
    </row>
    <row r="620" ht="15.75" customHeight="1">
      <c r="A620" s="190"/>
      <c r="B620" s="191"/>
      <c r="C620" s="191"/>
      <c r="D620" s="190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33"/>
      <c r="P620" s="191"/>
      <c r="Q620" s="191"/>
      <c r="R620" s="191"/>
      <c r="S620" s="33"/>
      <c r="T620" s="33"/>
      <c r="U620" s="33"/>
      <c r="V620" s="33"/>
      <c r="W620" s="33"/>
      <c r="X620" s="33"/>
      <c r="Y620" s="33"/>
    </row>
    <row r="621" ht="15.75" customHeight="1">
      <c r="A621" s="190"/>
      <c r="B621" s="191"/>
      <c r="C621" s="191"/>
      <c r="D621" s="190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33"/>
      <c r="P621" s="191"/>
      <c r="Q621" s="191"/>
      <c r="R621" s="191"/>
      <c r="S621" s="33"/>
      <c r="T621" s="33"/>
      <c r="U621" s="33"/>
      <c r="V621" s="33"/>
      <c r="W621" s="33"/>
      <c r="X621" s="33"/>
      <c r="Y621" s="33"/>
    </row>
    <row r="622" ht="15.75" customHeight="1">
      <c r="A622" s="190"/>
      <c r="B622" s="191"/>
      <c r="C622" s="191"/>
      <c r="D622" s="190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33"/>
      <c r="P622" s="191"/>
      <c r="Q622" s="191"/>
      <c r="R622" s="191"/>
      <c r="S622" s="33"/>
      <c r="T622" s="33"/>
      <c r="U622" s="33"/>
      <c r="V622" s="33"/>
      <c r="W622" s="33"/>
      <c r="X622" s="33"/>
      <c r="Y622" s="33"/>
    </row>
    <row r="623" ht="15.75" customHeight="1">
      <c r="A623" s="190"/>
      <c r="B623" s="191"/>
      <c r="C623" s="191"/>
      <c r="D623" s="190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33"/>
      <c r="P623" s="191"/>
      <c r="Q623" s="191"/>
      <c r="R623" s="191"/>
      <c r="S623" s="33"/>
      <c r="T623" s="33"/>
      <c r="U623" s="33"/>
      <c r="V623" s="33"/>
      <c r="W623" s="33"/>
      <c r="X623" s="33"/>
      <c r="Y623" s="33"/>
    </row>
    <row r="624" ht="15.75" customHeight="1">
      <c r="A624" s="190"/>
      <c r="B624" s="191"/>
      <c r="C624" s="191"/>
      <c r="D624" s="190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33"/>
      <c r="P624" s="191"/>
      <c r="Q624" s="191"/>
      <c r="R624" s="191"/>
      <c r="S624" s="33"/>
      <c r="T624" s="33"/>
      <c r="U624" s="33"/>
      <c r="V624" s="33"/>
      <c r="W624" s="33"/>
      <c r="X624" s="33"/>
      <c r="Y624" s="33"/>
    </row>
    <row r="625" ht="15.75" customHeight="1">
      <c r="A625" s="190"/>
      <c r="B625" s="191"/>
      <c r="C625" s="191"/>
      <c r="D625" s="190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33"/>
      <c r="P625" s="191"/>
      <c r="Q625" s="191"/>
      <c r="R625" s="191"/>
      <c r="S625" s="33"/>
      <c r="T625" s="33"/>
      <c r="U625" s="33"/>
      <c r="V625" s="33"/>
      <c r="W625" s="33"/>
      <c r="X625" s="33"/>
      <c r="Y625" s="33"/>
    </row>
    <row r="626" ht="15.75" customHeight="1">
      <c r="A626" s="190"/>
      <c r="B626" s="191"/>
      <c r="C626" s="191"/>
      <c r="D626" s="190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33"/>
      <c r="P626" s="191"/>
      <c r="Q626" s="191"/>
      <c r="R626" s="191"/>
      <c r="S626" s="33"/>
      <c r="T626" s="33"/>
      <c r="U626" s="33"/>
      <c r="V626" s="33"/>
      <c r="W626" s="33"/>
      <c r="X626" s="33"/>
      <c r="Y626" s="33"/>
    </row>
    <row r="627" ht="15.75" customHeight="1">
      <c r="A627" s="190"/>
      <c r="B627" s="191"/>
      <c r="C627" s="191"/>
      <c r="D627" s="190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33"/>
      <c r="P627" s="191"/>
      <c r="Q627" s="191"/>
      <c r="R627" s="191"/>
      <c r="S627" s="33"/>
      <c r="T627" s="33"/>
      <c r="U627" s="33"/>
      <c r="V627" s="33"/>
      <c r="W627" s="33"/>
      <c r="X627" s="33"/>
      <c r="Y627" s="33"/>
    </row>
    <row r="628" ht="15.75" customHeight="1">
      <c r="A628" s="190"/>
      <c r="B628" s="191"/>
      <c r="C628" s="191"/>
      <c r="D628" s="190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33"/>
      <c r="P628" s="191"/>
      <c r="Q628" s="191"/>
      <c r="R628" s="191"/>
      <c r="S628" s="33"/>
      <c r="T628" s="33"/>
      <c r="U628" s="33"/>
      <c r="V628" s="33"/>
      <c r="W628" s="33"/>
      <c r="X628" s="33"/>
      <c r="Y628" s="33"/>
    </row>
    <row r="629" ht="15.75" customHeight="1">
      <c r="A629" s="190"/>
      <c r="B629" s="191"/>
      <c r="C629" s="191"/>
      <c r="D629" s="190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33"/>
      <c r="P629" s="191"/>
      <c r="Q629" s="191"/>
      <c r="R629" s="191"/>
      <c r="S629" s="33"/>
      <c r="T629" s="33"/>
      <c r="U629" s="33"/>
      <c r="V629" s="33"/>
      <c r="W629" s="33"/>
      <c r="X629" s="33"/>
      <c r="Y629" s="33"/>
    </row>
    <row r="630" ht="15.75" customHeight="1">
      <c r="A630" s="190"/>
      <c r="B630" s="191"/>
      <c r="C630" s="191"/>
      <c r="D630" s="190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33"/>
      <c r="P630" s="191"/>
      <c r="Q630" s="191"/>
      <c r="R630" s="191"/>
      <c r="S630" s="33"/>
      <c r="T630" s="33"/>
      <c r="U630" s="33"/>
      <c r="V630" s="33"/>
      <c r="W630" s="33"/>
      <c r="X630" s="33"/>
      <c r="Y630" s="33"/>
    </row>
    <row r="631" ht="15.75" customHeight="1">
      <c r="A631" s="190"/>
      <c r="B631" s="191"/>
      <c r="C631" s="191"/>
      <c r="D631" s="190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33"/>
      <c r="P631" s="191"/>
      <c r="Q631" s="191"/>
      <c r="R631" s="191"/>
      <c r="S631" s="33"/>
      <c r="T631" s="33"/>
      <c r="U631" s="33"/>
      <c r="V631" s="33"/>
      <c r="W631" s="33"/>
      <c r="X631" s="33"/>
      <c r="Y631" s="33"/>
    </row>
    <row r="632" ht="15.75" customHeight="1">
      <c r="A632" s="190"/>
      <c r="B632" s="191"/>
      <c r="C632" s="191"/>
      <c r="D632" s="190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33"/>
      <c r="P632" s="191"/>
      <c r="Q632" s="191"/>
      <c r="R632" s="191"/>
      <c r="S632" s="33"/>
      <c r="T632" s="33"/>
      <c r="U632" s="33"/>
      <c r="V632" s="33"/>
      <c r="W632" s="33"/>
      <c r="X632" s="33"/>
      <c r="Y632" s="33"/>
    </row>
    <row r="633" ht="15.75" customHeight="1">
      <c r="A633" s="190"/>
      <c r="B633" s="191"/>
      <c r="C633" s="191"/>
      <c r="D633" s="190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33"/>
      <c r="P633" s="191"/>
      <c r="Q633" s="191"/>
      <c r="R633" s="191"/>
      <c r="S633" s="33"/>
      <c r="T633" s="33"/>
      <c r="U633" s="33"/>
      <c r="V633" s="33"/>
      <c r="W633" s="33"/>
      <c r="X633" s="33"/>
      <c r="Y633" s="33"/>
    </row>
    <row r="634" ht="15.75" customHeight="1">
      <c r="A634" s="190"/>
      <c r="B634" s="191"/>
      <c r="C634" s="191"/>
      <c r="D634" s="190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33"/>
      <c r="P634" s="191"/>
      <c r="Q634" s="191"/>
      <c r="R634" s="191"/>
      <c r="S634" s="33"/>
      <c r="T634" s="33"/>
      <c r="U634" s="33"/>
      <c r="V634" s="33"/>
      <c r="W634" s="33"/>
      <c r="X634" s="33"/>
      <c r="Y634" s="33"/>
    </row>
    <row r="635" ht="15.75" customHeight="1">
      <c r="A635" s="190"/>
      <c r="B635" s="191"/>
      <c r="C635" s="191"/>
      <c r="D635" s="190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33"/>
      <c r="P635" s="191"/>
      <c r="Q635" s="191"/>
      <c r="R635" s="191"/>
      <c r="S635" s="33"/>
      <c r="T635" s="33"/>
      <c r="U635" s="33"/>
      <c r="V635" s="33"/>
      <c r="W635" s="33"/>
      <c r="X635" s="33"/>
      <c r="Y635" s="33"/>
    </row>
    <row r="636" ht="15.75" customHeight="1">
      <c r="A636" s="190"/>
      <c r="B636" s="191"/>
      <c r="C636" s="191"/>
      <c r="D636" s="190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33"/>
      <c r="P636" s="191"/>
      <c r="Q636" s="191"/>
      <c r="R636" s="191"/>
      <c r="S636" s="33"/>
      <c r="T636" s="33"/>
      <c r="U636" s="33"/>
      <c r="V636" s="33"/>
      <c r="W636" s="33"/>
      <c r="X636" s="33"/>
      <c r="Y636" s="33"/>
    </row>
    <row r="637" ht="15.75" customHeight="1">
      <c r="A637" s="190"/>
      <c r="B637" s="191"/>
      <c r="C637" s="191"/>
      <c r="D637" s="190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33"/>
      <c r="P637" s="191"/>
      <c r="Q637" s="191"/>
      <c r="R637" s="191"/>
      <c r="S637" s="33"/>
      <c r="T637" s="33"/>
      <c r="U637" s="33"/>
      <c r="V637" s="33"/>
      <c r="W637" s="33"/>
      <c r="X637" s="33"/>
      <c r="Y637" s="33"/>
    </row>
    <row r="638" ht="15.75" customHeight="1">
      <c r="A638" s="190"/>
      <c r="B638" s="191"/>
      <c r="C638" s="191"/>
      <c r="D638" s="190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33"/>
      <c r="P638" s="191"/>
      <c r="Q638" s="191"/>
      <c r="R638" s="191"/>
      <c r="S638" s="33"/>
      <c r="T638" s="33"/>
      <c r="U638" s="33"/>
      <c r="V638" s="33"/>
      <c r="W638" s="33"/>
      <c r="X638" s="33"/>
      <c r="Y638" s="33"/>
    </row>
    <row r="639" ht="15.75" customHeight="1">
      <c r="A639" s="190"/>
      <c r="B639" s="191"/>
      <c r="C639" s="191"/>
      <c r="D639" s="190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33"/>
      <c r="P639" s="191"/>
      <c r="Q639" s="191"/>
      <c r="R639" s="191"/>
      <c r="S639" s="33"/>
      <c r="T639" s="33"/>
      <c r="U639" s="33"/>
      <c r="V639" s="33"/>
      <c r="W639" s="33"/>
      <c r="X639" s="33"/>
      <c r="Y639" s="33"/>
    </row>
    <row r="640" ht="15.75" customHeight="1">
      <c r="A640" s="190"/>
      <c r="B640" s="191"/>
      <c r="C640" s="191"/>
      <c r="D640" s="190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33"/>
      <c r="P640" s="191"/>
      <c r="Q640" s="191"/>
      <c r="R640" s="191"/>
      <c r="S640" s="33"/>
      <c r="T640" s="33"/>
      <c r="U640" s="33"/>
      <c r="V640" s="33"/>
      <c r="W640" s="33"/>
      <c r="X640" s="33"/>
      <c r="Y640" s="33"/>
    </row>
    <row r="641" ht="15.75" customHeight="1">
      <c r="A641" s="190"/>
      <c r="B641" s="191"/>
      <c r="C641" s="191"/>
      <c r="D641" s="190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33"/>
      <c r="P641" s="191"/>
      <c r="Q641" s="191"/>
      <c r="R641" s="191"/>
      <c r="S641" s="33"/>
      <c r="T641" s="33"/>
      <c r="U641" s="33"/>
      <c r="V641" s="33"/>
      <c r="W641" s="33"/>
      <c r="X641" s="33"/>
      <c r="Y641" s="33"/>
    </row>
    <row r="642" ht="15.75" customHeight="1">
      <c r="A642" s="190"/>
      <c r="B642" s="191"/>
      <c r="C642" s="191"/>
      <c r="D642" s="190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33"/>
      <c r="P642" s="191"/>
      <c r="Q642" s="191"/>
      <c r="R642" s="191"/>
      <c r="S642" s="33"/>
      <c r="T642" s="33"/>
      <c r="U642" s="33"/>
      <c r="V642" s="33"/>
      <c r="W642" s="33"/>
      <c r="X642" s="33"/>
      <c r="Y642" s="33"/>
    </row>
    <row r="643" ht="15.75" customHeight="1">
      <c r="A643" s="190"/>
      <c r="B643" s="191"/>
      <c r="C643" s="191"/>
      <c r="D643" s="190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33"/>
      <c r="P643" s="191"/>
      <c r="Q643" s="191"/>
      <c r="R643" s="191"/>
      <c r="S643" s="33"/>
      <c r="T643" s="33"/>
      <c r="U643" s="33"/>
      <c r="V643" s="33"/>
      <c r="W643" s="33"/>
      <c r="X643" s="33"/>
      <c r="Y643" s="33"/>
    </row>
    <row r="644" ht="15.75" customHeight="1">
      <c r="A644" s="190"/>
      <c r="B644" s="191"/>
      <c r="C644" s="191"/>
      <c r="D644" s="190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33"/>
      <c r="P644" s="191"/>
      <c r="Q644" s="191"/>
      <c r="R644" s="191"/>
      <c r="S644" s="33"/>
      <c r="T644" s="33"/>
      <c r="U644" s="33"/>
      <c r="V644" s="33"/>
      <c r="W644" s="33"/>
      <c r="X644" s="33"/>
      <c r="Y644" s="33"/>
    </row>
    <row r="645" ht="15.75" customHeight="1">
      <c r="A645" s="190"/>
      <c r="B645" s="191"/>
      <c r="C645" s="191"/>
      <c r="D645" s="190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33"/>
      <c r="P645" s="191"/>
      <c r="Q645" s="191"/>
      <c r="R645" s="191"/>
      <c r="S645" s="33"/>
      <c r="T645" s="33"/>
      <c r="U645" s="33"/>
      <c r="V645" s="33"/>
      <c r="W645" s="33"/>
      <c r="X645" s="33"/>
      <c r="Y645" s="33"/>
    </row>
    <row r="646" ht="15.75" customHeight="1">
      <c r="A646" s="190"/>
      <c r="B646" s="191"/>
      <c r="C646" s="191"/>
      <c r="D646" s="190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33"/>
      <c r="P646" s="191"/>
      <c r="Q646" s="191"/>
      <c r="R646" s="191"/>
      <c r="S646" s="33"/>
      <c r="T646" s="33"/>
      <c r="U646" s="33"/>
      <c r="V646" s="33"/>
      <c r="W646" s="33"/>
      <c r="X646" s="33"/>
      <c r="Y646" s="33"/>
    </row>
    <row r="647" ht="15.75" customHeight="1">
      <c r="A647" s="190"/>
      <c r="B647" s="191"/>
      <c r="C647" s="191"/>
      <c r="D647" s="190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33"/>
      <c r="P647" s="191"/>
      <c r="Q647" s="191"/>
      <c r="R647" s="191"/>
      <c r="S647" s="33"/>
      <c r="T647" s="33"/>
      <c r="U647" s="33"/>
      <c r="V647" s="33"/>
      <c r="W647" s="33"/>
      <c r="X647" s="33"/>
      <c r="Y647" s="33"/>
    </row>
    <row r="648" ht="15.75" customHeight="1">
      <c r="A648" s="190"/>
      <c r="B648" s="191"/>
      <c r="C648" s="191"/>
      <c r="D648" s="190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33"/>
      <c r="P648" s="191"/>
      <c r="Q648" s="191"/>
      <c r="R648" s="191"/>
      <c r="S648" s="33"/>
      <c r="T648" s="33"/>
      <c r="U648" s="33"/>
      <c r="V648" s="33"/>
      <c r="W648" s="33"/>
      <c r="X648" s="33"/>
      <c r="Y648" s="33"/>
    </row>
    <row r="649" ht="15.75" customHeight="1">
      <c r="A649" s="190"/>
      <c r="B649" s="191"/>
      <c r="C649" s="191"/>
      <c r="D649" s="190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33"/>
      <c r="P649" s="191"/>
      <c r="Q649" s="191"/>
      <c r="R649" s="191"/>
      <c r="S649" s="33"/>
      <c r="T649" s="33"/>
      <c r="U649" s="33"/>
      <c r="V649" s="33"/>
      <c r="W649" s="33"/>
      <c r="X649" s="33"/>
      <c r="Y649" s="33"/>
    </row>
    <row r="650" ht="15.75" customHeight="1">
      <c r="A650" s="190"/>
      <c r="B650" s="191"/>
      <c r="C650" s="191"/>
      <c r="D650" s="190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33"/>
      <c r="P650" s="191"/>
      <c r="Q650" s="191"/>
      <c r="R650" s="191"/>
      <c r="S650" s="33"/>
      <c r="T650" s="33"/>
      <c r="U650" s="33"/>
      <c r="V650" s="33"/>
      <c r="W650" s="33"/>
      <c r="X650" s="33"/>
      <c r="Y650" s="33"/>
    </row>
    <row r="651" ht="15.75" customHeight="1">
      <c r="A651" s="190"/>
      <c r="B651" s="191"/>
      <c r="C651" s="191"/>
      <c r="D651" s="190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33"/>
      <c r="P651" s="191"/>
      <c r="Q651" s="191"/>
      <c r="R651" s="191"/>
      <c r="S651" s="33"/>
      <c r="T651" s="33"/>
      <c r="U651" s="33"/>
      <c r="V651" s="33"/>
      <c r="W651" s="33"/>
      <c r="X651" s="33"/>
      <c r="Y651" s="33"/>
    </row>
    <row r="652" ht="15.75" customHeight="1">
      <c r="A652" s="190"/>
      <c r="B652" s="191"/>
      <c r="C652" s="191"/>
      <c r="D652" s="190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33"/>
      <c r="P652" s="191"/>
      <c r="Q652" s="191"/>
      <c r="R652" s="191"/>
      <c r="S652" s="33"/>
      <c r="T652" s="33"/>
      <c r="U652" s="33"/>
      <c r="V652" s="33"/>
      <c r="W652" s="33"/>
      <c r="X652" s="33"/>
      <c r="Y652" s="33"/>
    </row>
    <row r="653" ht="15.75" customHeight="1">
      <c r="A653" s="190"/>
      <c r="B653" s="191"/>
      <c r="C653" s="191"/>
      <c r="D653" s="190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33"/>
      <c r="P653" s="191"/>
      <c r="Q653" s="191"/>
      <c r="R653" s="191"/>
      <c r="S653" s="33"/>
      <c r="T653" s="33"/>
      <c r="U653" s="33"/>
      <c r="V653" s="33"/>
      <c r="W653" s="33"/>
      <c r="X653" s="33"/>
      <c r="Y653" s="33"/>
    </row>
    <row r="654" ht="15.75" customHeight="1">
      <c r="A654" s="190"/>
      <c r="B654" s="191"/>
      <c r="C654" s="191"/>
      <c r="D654" s="190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33"/>
      <c r="P654" s="191"/>
      <c r="Q654" s="191"/>
      <c r="R654" s="191"/>
      <c r="S654" s="33"/>
      <c r="T654" s="33"/>
      <c r="U654" s="33"/>
      <c r="V654" s="33"/>
      <c r="W654" s="33"/>
      <c r="X654" s="33"/>
      <c r="Y654" s="33"/>
    </row>
    <row r="655" ht="15.75" customHeight="1">
      <c r="A655" s="190"/>
      <c r="B655" s="191"/>
      <c r="C655" s="191"/>
      <c r="D655" s="190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33"/>
      <c r="P655" s="191"/>
      <c r="Q655" s="191"/>
      <c r="R655" s="191"/>
      <c r="S655" s="33"/>
      <c r="T655" s="33"/>
      <c r="U655" s="33"/>
      <c r="V655" s="33"/>
      <c r="W655" s="33"/>
      <c r="X655" s="33"/>
      <c r="Y655" s="33"/>
    </row>
    <row r="656" ht="15.75" customHeight="1">
      <c r="A656" s="190"/>
      <c r="B656" s="191"/>
      <c r="C656" s="191"/>
      <c r="D656" s="190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33"/>
      <c r="P656" s="191"/>
      <c r="Q656" s="191"/>
      <c r="R656" s="191"/>
      <c r="S656" s="33"/>
      <c r="T656" s="33"/>
      <c r="U656" s="33"/>
      <c r="V656" s="33"/>
      <c r="W656" s="33"/>
      <c r="X656" s="33"/>
      <c r="Y656" s="33"/>
    </row>
    <row r="657" ht="15.75" customHeight="1">
      <c r="A657" s="190"/>
      <c r="B657" s="191"/>
      <c r="C657" s="191"/>
      <c r="D657" s="190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33"/>
      <c r="P657" s="191"/>
      <c r="Q657" s="191"/>
      <c r="R657" s="191"/>
      <c r="S657" s="33"/>
      <c r="T657" s="33"/>
      <c r="U657" s="33"/>
      <c r="V657" s="33"/>
      <c r="W657" s="33"/>
      <c r="X657" s="33"/>
      <c r="Y657" s="33"/>
    </row>
    <row r="658" ht="15.75" customHeight="1">
      <c r="A658" s="190"/>
      <c r="B658" s="191"/>
      <c r="C658" s="191"/>
      <c r="D658" s="190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33"/>
      <c r="P658" s="191"/>
      <c r="Q658" s="191"/>
      <c r="R658" s="191"/>
      <c r="S658" s="33"/>
      <c r="T658" s="33"/>
      <c r="U658" s="33"/>
      <c r="V658" s="33"/>
      <c r="W658" s="33"/>
      <c r="X658" s="33"/>
      <c r="Y658" s="33"/>
    </row>
    <row r="659" ht="15.75" customHeight="1">
      <c r="A659" s="190"/>
      <c r="B659" s="191"/>
      <c r="C659" s="191"/>
      <c r="D659" s="190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33"/>
      <c r="P659" s="191"/>
      <c r="Q659" s="191"/>
      <c r="R659" s="191"/>
      <c r="S659" s="33"/>
      <c r="T659" s="33"/>
      <c r="U659" s="33"/>
      <c r="V659" s="33"/>
      <c r="W659" s="33"/>
      <c r="X659" s="33"/>
      <c r="Y659" s="33"/>
    </row>
    <row r="660" ht="15.75" customHeight="1">
      <c r="A660" s="190"/>
      <c r="B660" s="191"/>
      <c r="C660" s="191"/>
      <c r="D660" s="190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33"/>
      <c r="P660" s="191"/>
      <c r="Q660" s="191"/>
      <c r="R660" s="191"/>
      <c r="S660" s="33"/>
      <c r="T660" s="33"/>
      <c r="U660" s="33"/>
      <c r="V660" s="33"/>
      <c r="W660" s="33"/>
      <c r="X660" s="33"/>
      <c r="Y660" s="33"/>
    </row>
    <row r="661" ht="15.75" customHeight="1">
      <c r="A661" s="190"/>
      <c r="B661" s="191"/>
      <c r="C661" s="191"/>
      <c r="D661" s="190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33"/>
      <c r="P661" s="191"/>
      <c r="Q661" s="191"/>
      <c r="R661" s="191"/>
      <c r="S661" s="33"/>
      <c r="T661" s="33"/>
      <c r="U661" s="33"/>
      <c r="V661" s="33"/>
      <c r="W661" s="33"/>
      <c r="X661" s="33"/>
      <c r="Y661" s="33"/>
    </row>
    <row r="662" ht="15.75" customHeight="1">
      <c r="A662" s="190"/>
      <c r="B662" s="191"/>
      <c r="C662" s="191"/>
      <c r="D662" s="190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33"/>
      <c r="P662" s="191"/>
      <c r="Q662" s="191"/>
      <c r="R662" s="191"/>
      <c r="S662" s="33"/>
      <c r="T662" s="33"/>
      <c r="U662" s="33"/>
      <c r="V662" s="33"/>
      <c r="W662" s="33"/>
      <c r="X662" s="33"/>
      <c r="Y662" s="33"/>
    </row>
    <row r="663" ht="15.75" customHeight="1">
      <c r="A663" s="190"/>
      <c r="B663" s="191"/>
      <c r="C663" s="191"/>
      <c r="D663" s="190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33"/>
      <c r="P663" s="191"/>
      <c r="Q663" s="191"/>
      <c r="R663" s="191"/>
      <c r="S663" s="33"/>
      <c r="T663" s="33"/>
      <c r="U663" s="33"/>
      <c r="V663" s="33"/>
      <c r="W663" s="33"/>
      <c r="X663" s="33"/>
      <c r="Y663" s="33"/>
    </row>
    <row r="664" ht="15.75" customHeight="1">
      <c r="A664" s="190"/>
      <c r="B664" s="191"/>
      <c r="C664" s="191"/>
      <c r="D664" s="190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33"/>
      <c r="P664" s="191"/>
      <c r="Q664" s="191"/>
      <c r="R664" s="191"/>
      <c r="S664" s="33"/>
      <c r="T664" s="33"/>
      <c r="U664" s="33"/>
      <c r="V664" s="33"/>
      <c r="W664" s="33"/>
      <c r="X664" s="33"/>
      <c r="Y664" s="33"/>
    </row>
    <row r="665" ht="15.75" customHeight="1">
      <c r="A665" s="190"/>
      <c r="B665" s="191"/>
      <c r="C665" s="191"/>
      <c r="D665" s="190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33"/>
      <c r="P665" s="191"/>
      <c r="Q665" s="191"/>
      <c r="R665" s="191"/>
      <c r="S665" s="33"/>
      <c r="T665" s="33"/>
      <c r="U665" s="33"/>
      <c r="V665" s="33"/>
      <c r="W665" s="33"/>
      <c r="X665" s="33"/>
      <c r="Y665" s="33"/>
    </row>
    <row r="666" ht="15.75" customHeight="1">
      <c r="A666" s="190"/>
      <c r="B666" s="191"/>
      <c r="C666" s="191"/>
      <c r="D666" s="190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33"/>
      <c r="P666" s="191"/>
      <c r="Q666" s="191"/>
      <c r="R666" s="191"/>
      <c r="S666" s="33"/>
      <c r="T666" s="33"/>
      <c r="U666" s="33"/>
      <c r="V666" s="33"/>
      <c r="W666" s="33"/>
      <c r="X666" s="33"/>
      <c r="Y666" s="33"/>
    </row>
    <row r="667" ht="15.75" customHeight="1">
      <c r="A667" s="190"/>
      <c r="B667" s="191"/>
      <c r="C667" s="191"/>
      <c r="D667" s="190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33"/>
      <c r="P667" s="191"/>
      <c r="Q667" s="191"/>
      <c r="R667" s="191"/>
      <c r="S667" s="33"/>
      <c r="T667" s="33"/>
      <c r="U667" s="33"/>
      <c r="V667" s="33"/>
      <c r="W667" s="33"/>
      <c r="X667" s="33"/>
      <c r="Y667" s="33"/>
    </row>
    <row r="668" ht="15.75" customHeight="1">
      <c r="A668" s="190"/>
      <c r="B668" s="191"/>
      <c r="C668" s="191"/>
      <c r="D668" s="190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33"/>
      <c r="P668" s="191"/>
      <c r="Q668" s="191"/>
      <c r="R668" s="191"/>
      <c r="S668" s="33"/>
      <c r="T668" s="33"/>
      <c r="U668" s="33"/>
      <c r="V668" s="33"/>
      <c r="W668" s="33"/>
      <c r="X668" s="33"/>
      <c r="Y668" s="33"/>
    </row>
    <row r="669" ht="15.75" customHeight="1">
      <c r="A669" s="190"/>
      <c r="B669" s="191"/>
      <c r="C669" s="191"/>
      <c r="D669" s="190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33"/>
      <c r="P669" s="191"/>
      <c r="Q669" s="191"/>
      <c r="R669" s="191"/>
      <c r="S669" s="33"/>
      <c r="T669" s="33"/>
      <c r="U669" s="33"/>
      <c r="V669" s="33"/>
      <c r="W669" s="33"/>
      <c r="X669" s="33"/>
      <c r="Y669" s="33"/>
    </row>
    <row r="670" ht="15.75" customHeight="1">
      <c r="A670" s="190"/>
      <c r="B670" s="191"/>
      <c r="C670" s="191"/>
      <c r="D670" s="190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33"/>
      <c r="P670" s="191"/>
      <c r="Q670" s="191"/>
      <c r="R670" s="191"/>
      <c r="S670" s="33"/>
      <c r="T670" s="33"/>
      <c r="U670" s="33"/>
      <c r="V670" s="33"/>
      <c r="W670" s="33"/>
      <c r="X670" s="33"/>
      <c r="Y670" s="33"/>
    </row>
    <row r="671" ht="15.75" customHeight="1">
      <c r="A671" s="190"/>
      <c r="B671" s="191"/>
      <c r="C671" s="191"/>
      <c r="D671" s="190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33"/>
      <c r="P671" s="191"/>
      <c r="Q671" s="191"/>
      <c r="R671" s="191"/>
      <c r="S671" s="33"/>
      <c r="T671" s="33"/>
      <c r="U671" s="33"/>
      <c r="V671" s="33"/>
      <c r="W671" s="33"/>
      <c r="X671" s="33"/>
      <c r="Y671" s="33"/>
    </row>
    <row r="672" ht="15.75" customHeight="1">
      <c r="A672" s="190"/>
      <c r="B672" s="191"/>
      <c r="C672" s="191"/>
      <c r="D672" s="190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33"/>
      <c r="P672" s="191"/>
      <c r="Q672" s="191"/>
      <c r="R672" s="191"/>
      <c r="S672" s="33"/>
      <c r="T672" s="33"/>
      <c r="U672" s="33"/>
      <c r="V672" s="33"/>
      <c r="W672" s="33"/>
      <c r="X672" s="33"/>
      <c r="Y672" s="33"/>
    </row>
    <row r="673" ht="15.75" customHeight="1">
      <c r="A673" s="190"/>
      <c r="B673" s="191"/>
      <c r="C673" s="191"/>
      <c r="D673" s="190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33"/>
      <c r="P673" s="191"/>
      <c r="Q673" s="191"/>
      <c r="R673" s="191"/>
      <c r="S673" s="33"/>
      <c r="T673" s="33"/>
      <c r="U673" s="33"/>
      <c r="V673" s="33"/>
      <c r="W673" s="33"/>
      <c r="X673" s="33"/>
      <c r="Y673" s="33"/>
    </row>
    <row r="674" ht="15.75" customHeight="1">
      <c r="A674" s="190"/>
      <c r="B674" s="191"/>
      <c r="C674" s="191"/>
      <c r="D674" s="190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33"/>
      <c r="P674" s="191"/>
      <c r="Q674" s="191"/>
      <c r="R674" s="191"/>
      <c r="S674" s="33"/>
      <c r="T674" s="33"/>
      <c r="U674" s="33"/>
      <c r="V674" s="33"/>
      <c r="W674" s="33"/>
      <c r="X674" s="33"/>
      <c r="Y674" s="33"/>
    </row>
    <row r="675" ht="15.75" customHeight="1">
      <c r="A675" s="190"/>
      <c r="B675" s="191"/>
      <c r="C675" s="191"/>
      <c r="D675" s="190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33"/>
      <c r="P675" s="191"/>
      <c r="Q675" s="191"/>
      <c r="R675" s="191"/>
      <c r="S675" s="33"/>
      <c r="T675" s="33"/>
      <c r="U675" s="33"/>
      <c r="V675" s="33"/>
      <c r="W675" s="33"/>
      <c r="X675" s="33"/>
      <c r="Y675" s="33"/>
    </row>
    <row r="676" ht="15.75" customHeight="1">
      <c r="A676" s="190"/>
      <c r="B676" s="191"/>
      <c r="C676" s="191"/>
      <c r="D676" s="190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33"/>
      <c r="P676" s="191"/>
      <c r="Q676" s="191"/>
      <c r="R676" s="191"/>
      <c r="S676" s="33"/>
      <c r="T676" s="33"/>
      <c r="U676" s="33"/>
      <c r="V676" s="33"/>
      <c r="W676" s="33"/>
      <c r="X676" s="33"/>
      <c r="Y676" s="33"/>
    </row>
    <row r="677" ht="15.75" customHeight="1">
      <c r="A677" s="190"/>
      <c r="B677" s="191"/>
      <c r="C677" s="191"/>
      <c r="D677" s="190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33"/>
      <c r="P677" s="191"/>
      <c r="Q677" s="191"/>
      <c r="R677" s="191"/>
      <c r="S677" s="33"/>
      <c r="T677" s="33"/>
      <c r="U677" s="33"/>
      <c r="V677" s="33"/>
      <c r="W677" s="33"/>
      <c r="X677" s="33"/>
      <c r="Y677" s="33"/>
    </row>
    <row r="678" ht="15.75" customHeight="1">
      <c r="A678" s="190"/>
      <c r="B678" s="191"/>
      <c r="C678" s="191"/>
      <c r="D678" s="190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33"/>
      <c r="P678" s="191"/>
      <c r="Q678" s="191"/>
      <c r="R678" s="191"/>
      <c r="S678" s="33"/>
      <c r="T678" s="33"/>
      <c r="U678" s="33"/>
      <c r="V678" s="33"/>
      <c r="W678" s="33"/>
      <c r="X678" s="33"/>
      <c r="Y678" s="33"/>
    </row>
    <row r="679" ht="15.75" customHeight="1">
      <c r="A679" s="190"/>
      <c r="B679" s="191"/>
      <c r="C679" s="191"/>
      <c r="D679" s="190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33"/>
      <c r="P679" s="191"/>
      <c r="Q679" s="191"/>
      <c r="R679" s="191"/>
      <c r="S679" s="33"/>
      <c r="T679" s="33"/>
      <c r="U679" s="33"/>
      <c r="V679" s="33"/>
      <c r="W679" s="33"/>
      <c r="X679" s="33"/>
      <c r="Y679" s="33"/>
    </row>
    <row r="680" ht="15.75" customHeight="1">
      <c r="A680" s="190"/>
      <c r="B680" s="191"/>
      <c r="C680" s="191"/>
      <c r="D680" s="190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33"/>
      <c r="P680" s="191"/>
      <c r="Q680" s="191"/>
      <c r="R680" s="191"/>
      <c r="S680" s="33"/>
      <c r="T680" s="33"/>
      <c r="U680" s="33"/>
      <c r="V680" s="33"/>
      <c r="W680" s="33"/>
      <c r="X680" s="33"/>
      <c r="Y680" s="33"/>
    </row>
    <row r="681" ht="15.75" customHeight="1">
      <c r="A681" s="190"/>
      <c r="B681" s="191"/>
      <c r="C681" s="191"/>
      <c r="D681" s="190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33"/>
      <c r="P681" s="191"/>
      <c r="Q681" s="191"/>
      <c r="R681" s="191"/>
      <c r="S681" s="33"/>
      <c r="T681" s="33"/>
      <c r="U681" s="33"/>
      <c r="V681" s="33"/>
      <c r="W681" s="33"/>
      <c r="X681" s="33"/>
      <c r="Y681" s="33"/>
    </row>
    <row r="682" ht="15.75" customHeight="1">
      <c r="A682" s="190"/>
      <c r="B682" s="191"/>
      <c r="C682" s="191"/>
      <c r="D682" s="190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33"/>
      <c r="P682" s="191"/>
      <c r="Q682" s="191"/>
      <c r="R682" s="191"/>
      <c r="S682" s="33"/>
      <c r="T682" s="33"/>
      <c r="U682" s="33"/>
      <c r="V682" s="33"/>
      <c r="W682" s="33"/>
      <c r="X682" s="33"/>
      <c r="Y682" s="33"/>
    </row>
    <row r="683" ht="15.75" customHeight="1">
      <c r="A683" s="190"/>
      <c r="B683" s="191"/>
      <c r="C683" s="191"/>
      <c r="D683" s="190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33"/>
      <c r="P683" s="191"/>
      <c r="Q683" s="191"/>
      <c r="R683" s="191"/>
      <c r="S683" s="33"/>
      <c r="T683" s="33"/>
      <c r="U683" s="33"/>
      <c r="V683" s="33"/>
      <c r="W683" s="33"/>
      <c r="X683" s="33"/>
      <c r="Y683" s="33"/>
    </row>
    <row r="684" ht="15.75" customHeight="1">
      <c r="A684" s="190"/>
      <c r="B684" s="191"/>
      <c r="C684" s="191"/>
      <c r="D684" s="190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33"/>
      <c r="P684" s="191"/>
      <c r="Q684" s="191"/>
      <c r="R684" s="191"/>
      <c r="S684" s="33"/>
      <c r="T684" s="33"/>
      <c r="U684" s="33"/>
      <c r="V684" s="33"/>
      <c r="W684" s="33"/>
      <c r="X684" s="33"/>
      <c r="Y684" s="33"/>
    </row>
    <row r="685" ht="15.75" customHeight="1">
      <c r="A685" s="190"/>
      <c r="B685" s="191"/>
      <c r="C685" s="191"/>
      <c r="D685" s="190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33"/>
      <c r="P685" s="191"/>
      <c r="Q685" s="191"/>
      <c r="R685" s="191"/>
      <c r="S685" s="33"/>
      <c r="T685" s="33"/>
      <c r="U685" s="33"/>
      <c r="V685" s="33"/>
      <c r="W685" s="33"/>
      <c r="X685" s="33"/>
      <c r="Y685" s="33"/>
    </row>
    <row r="686" ht="15.75" customHeight="1">
      <c r="A686" s="190"/>
      <c r="B686" s="191"/>
      <c r="C686" s="191"/>
      <c r="D686" s="190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33"/>
      <c r="P686" s="191"/>
      <c r="Q686" s="191"/>
      <c r="R686" s="191"/>
      <c r="S686" s="33"/>
      <c r="T686" s="33"/>
      <c r="U686" s="33"/>
      <c r="V686" s="33"/>
      <c r="W686" s="33"/>
      <c r="X686" s="33"/>
      <c r="Y686" s="33"/>
    </row>
    <row r="687" ht="15.75" customHeight="1">
      <c r="A687" s="190"/>
      <c r="B687" s="191"/>
      <c r="C687" s="191"/>
      <c r="D687" s="190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33"/>
      <c r="P687" s="191"/>
      <c r="Q687" s="191"/>
      <c r="R687" s="191"/>
      <c r="S687" s="33"/>
      <c r="T687" s="33"/>
      <c r="U687" s="33"/>
      <c r="V687" s="33"/>
      <c r="W687" s="33"/>
      <c r="X687" s="33"/>
      <c r="Y687" s="33"/>
    </row>
    <row r="688" ht="15.75" customHeight="1">
      <c r="A688" s="190"/>
      <c r="B688" s="191"/>
      <c r="C688" s="191"/>
      <c r="D688" s="190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33"/>
      <c r="P688" s="191"/>
      <c r="Q688" s="191"/>
      <c r="R688" s="191"/>
      <c r="S688" s="33"/>
      <c r="T688" s="33"/>
      <c r="U688" s="33"/>
      <c r="V688" s="33"/>
      <c r="W688" s="33"/>
      <c r="X688" s="33"/>
      <c r="Y688" s="33"/>
    </row>
    <row r="689" ht="15.75" customHeight="1">
      <c r="A689" s="190"/>
      <c r="B689" s="191"/>
      <c r="C689" s="191"/>
      <c r="D689" s="190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33"/>
      <c r="P689" s="191"/>
      <c r="Q689" s="191"/>
      <c r="R689" s="191"/>
      <c r="S689" s="33"/>
      <c r="T689" s="33"/>
      <c r="U689" s="33"/>
      <c r="V689" s="33"/>
      <c r="W689" s="33"/>
      <c r="X689" s="33"/>
      <c r="Y689" s="33"/>
    </row>
    <row r="690" ht="15.75" customHeight="1">
      <c r="A690" s="190"/>
      <c r="B690" s="191"/>
      <c r="C690" s="191"/>
      <c r="D690" s="190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33"/>
      <c r="P690" s="191"/>
      <c r="Q690" s="191"/>
      <c r="R690" s="191"/>
      <c r="S690" s="33"/>
      <c r="T690" s="33"/>
      <c r="U690" s="33"/>
      <c r="V690" s="33"/>
      <c r="W690" s="33"/>
      <c r="X690" s="33"/>
      <c r="Y690" s="33"/>
    </row>
    <row r="691" ht="15.75" customHeight="1">
      <c r="A691" s="190"/>
      <c r="B691" s="191"/>
      <c r="C691" s="191"/>
      <c r="D691" s="190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33"/>
      <c r="P691" s="191"/>
      <c r="Q691" s="191"/>
      <c r="R691" s="191"/>
      <c r="S691" s="33"/>
      <c r="T691" s="33"/>
      <c r="U691" s="33"/>
      <c r="V691" s="33"/>
      <c r="W691" s="33"/>
      <c r="X691" s="33"/>
      <c r="Y691" s="33"/>
    </row>
    <row r="692" ht="15.75" customHeight="1">
      <c r="A692" s="190"/>
      <c r="B692" s="191"/>
      <c r="C692" s="191"/>
      <c r="D692" s="190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33"/>
      <c r="P692" s="191"/>
      <c r="Q692" s="191"/>
      <c r="R692" s="191"/>
      <c r="S692" s="33"/>
      <c r="T692" s="33"/>
      <c r="U692" s="33"/>
      <c r="V692" s="33"/>
      <c r="W692" s="33"/>
      <c r="X692" s="33"/>
      <c r="Y692" s="33"/>
    </row>
    <row r="693" ht="15.75" customHeight="1">
      <c r="A693" s="190"/>
      <c r="B693" s="191"/>
      <c r="C693" s="191"/>
      <c r="D693" s="190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33"/>
      <c r="P693" s="191"/>
      <c r="Q693" s="191"/>
      <c r="R693" s="191"/>
      <c r="S693" s="33"/>
      <c r="T693" s="33"/>
      <c r="U693" s="33"/>
      <c r="V693" s="33"/>
      <c r="W693" s="33"/>
      <c r="X693" s="33"/>
      <c r="Y693" s="33"/>
    </row>
    <row r="694" ht="15.75" customHeight="1">
      <c r="A694" s="190"/>
      <c r="B694" s="191"/>
      <c r="C694" s="191"/>
      <c r="D694" s="190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33"/>
      <c r="P694" s="191"/>
      <c r="Q694" s="191"/>
      <c r="R694" s="191"/>
      <c r="S694" s="33"/>
      <c r="T694" s="33"/>
      <c r="U694" s="33"/>
      <c r="V694" s="33"/>
      <c r="W694" s="33"/>
      <c r="X694" s="33"/>
      <c r="Y694" s="33"/>
    </row>
    <row r="695" ht="15.75" customHeight="1">
      <c r="A695" s="190"/>
      <c r="B695" s="191"/>
      <c r="C695" s="191"/>
      <c r="D695" s="190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33"/>
      <c r="P695" s="191"/>
      <c r="Q695" s="191"/>
      <c r="R695" s="191"/>
      <c r="S695" s="33"/>
      <c r="T695" s="33"/>
      <c r="U695" s="33"/>
      <c r="V695" s="33"/>
      <c r="W695" s="33"/>
      <c r="X695" s="33"/>
      <c r="Y695" s="33"/>
    </row>
    <row r="696" ht="15.75" customHeight="1">
      <c r="A696" s="190"/>
      <c r="B696" s="191"/>
      <c r="C696" s="191"/>
      <c r="D696" s="190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33"/>
      <c r="P696" s="191"/>
      <c r="Q696" s="191"/>
      <c r="R696" s="191"/>
      <c r="S696" s="33"/>
      <c r="T696" s="33"/>
      <c r="U696" s="33"/>
      <c r="V696" s="33"/>
      <c r="W696" s="33"/>
      <c r="X696" s="33"/>
      <c r="Y696" s="33"/>
    </row>
    <row r="697" ht="15.75" customHeight="1">
      <c r="A697" s="190"/>
      <c r="B697" s="191"/>
      <c r="C697" s="191"/>
      <c r="D697" s="190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33"/>
      <c r="P697" s="191"/>
      <c r="Q697" s="191"/>
      <c r="R697" s="191"/>
      <c r="S697" s="33"/>
      <c r="T697" s="33"/>
      <c r="U697" s="33"/>
      <c r="V697" s="33"/>
      <c r="W697" s="33"/>
      <c r="X697" s="33"/>
      <c r="Y697" s="33"/>
    </row>
    <row r="698" ht="15.75" customHeight="1">
      <c r="A698" s="190"/>
      <c r="B698" s="191"/>
      <c r="C698" s="191"/>
      <c r="D698" s="190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33"/>
      <c r="P698" s="191"/>
      <c r="Q698" s="191"/>
      <c r="R698" s="191"/>
      <c r="S698" s="33"/>
      <c r="T698" s="33"/>
      <c r="U698" s="33"/>
      <c r="V698" s="33"/>
      <c r="W698" s="33"/>
      <c r="X698" s="33"/>
      <c r="Y698" s="33"/>
    </row>
    <row r="699" ht="15.75" customHeight="1">
      <c r="A699" s="190"/>
      <c r="B699" s="191"/>
      <c r="C699" s="191"/>
      <c r="D699" s="190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33"/>
      <c r="P699" s="191"/>
      <c r="Q699" s="191"/>
      <c r="R699" s="191"/>
      <c r="S699" s="33"/>
      <c r="T699" s="33"/>
      <c r="U699" s="33"/>
      <c r="V699" s="33"/>
      <c r="W699" s="33"/>
      <c r="X699" s="33"/>
      <c r="Y699" s="33"/>
    </row>
    <row r="700" ht="15.75" customHeight="1">
      <c r="A700" s="190"/>
      <c r="B700" s="191"/>
      <c r="C700" s="191"/>
      <c r="D700" s="190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33"/>
      <c r="P700" s="191"/>
      <c r="Q700" s="191"/>
      <c r="R700" s="191"/>
      <c r="S700" s="33"/>
      <c r="T700" s="33"/>
      <c r="U700" s="33"/>
      <c r="V700" s="33"/>
      <c r="W700" s="33"/>
      <c r="X700" s="33"/>
      <c r="Y700" s="33"/>
    </row>
    <row r="701" ht="15.75" customHeight="1">
      <c r="A701" s="190"/>
      <c r="B701" s="191"/>
      <c r="C701" s="191"/>
      <c r="D701" s="190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33"/>
      <c r="P701" s="191"/>
      <c r="Q701" s="191"/>
      <c r="R701" s="191"/>
      <c r="S701" s="33"/>
      <c r="T701" s="33"/>
      <c r="U701" s="33"/>
      <c r="V701" s="33"/>
      <c r="W701" s="33"/>
      <c r="X701" s="33"/>
      <c r="Y701" s="33"/>
    </row>
    <row r="702" ht="15.75" customHeight="1">
      <c r="A702" s="190"/>
      <c r="B702" s="191"/>
      <c r="C702" s="191"/>
      <c r="D702" s="190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33"/>
      <c r="P702" s="191"/>
      <c r="Q702" s="191"/>
      <c r="R702" s="191"/>
      <c r="S702" s="33"/>
      <c r="T702" s="33"/>
      <c r="U702" s="33"/>
      <c r="V702" s="33"/>
      <c r="W702" s="33"/>
      <c r="X702" s="33"/>
      <c r="Y702" s="33"/>
    </row>
    <row r="703" ht="15.75" customHeight="1">
      <c r="A703" s="190"/>
      <c r="B703" s="191"/>
      <c r="C703" s="191"/>
      <c r="D703" s="190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33"/>
      <c r="P703" s="191"/>
      <c r="Q703" s="191"/>
      <c r="R703" s="191"/>
      <c r="S703" s="33"/>
      <c r="T703" s="33"/>
      <c r="U703" s="33"/>
      <c r="V703" s="33"/>
      <c r="W703" s="33"/>
      <c r="X703" s="33"/>
      <c r="Y703" s="33"/>
    </row>
    <row r="704" ht="15.75" customHeight="1">
      <c r="A704" s="190"/>
      <c r="B704" s="191"/>
      <c r="C704" s="191"/>
      <c r="D704" s="190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33"/>
      <c r="P704" s="191"/>
      <c r="Q704" s="191"/>
      <c r="R704" s="191"/>
      <c r="S704" s="33"/>
      <c r="T704" s="33"/>
      <c r="U704" s="33"/>
      <c r="V704" s="33"/>
      <c r="W704" s="33"/>
      <c r="X704" s="33"/>
      <c r="Y704" s="33"/>
    </row>
    <row r="705" ht="15.75" customHeight="1">
      <c r="A705" s="190"/>
      <c r="B705" s="191"/>
      <c r="C705" s="191"/>
      <c r="D705" s="190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33"/>
      <c r="P705" s="191"/>
      <c r="Q705" s="191"/>
      <c r="R705" s="191"/>
      <c r="S705" s="33"/>
      <c r="T705" s="33"/>
      <c r="U705" s="33"/>
      <c r="V705" s="33"/>
      <c r="W705" s="33"/>
      <c r="X705" s="33"/>
      <c r="Y705" s="33"/>
    </row>
    <row r="706" ht="15.75" customHeight="1">
      <c r="A706" s="190"/>
      <c r="B706" s="191"/>
      <c r="C706" s="191"/>
      <c r="D706" s="190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33"/>
      <c r="P706" s="191"/>
      <c r="Q706" s="191"/>
      <c r="R706" s="191"/>
      <c r="S706" s="33"/>
      <c r="T706" s="33"/>
      <c r="U706" s="33"/>
      <c r="V706" s="33"/>
      <c r="W706" s="33"/>
      <c r="X706" s="33"/>
      <c r="Y706" s="33"/>
    </row>
    <row r="707" ht="15.75" customHeight="1">
      <c r="A707" s="190"/>
      <c r="B707" s="191"/>
      <c r="C707" s="191"/>
      <c r="D707" s="190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33"/>
      <c r="P707" s="191"/>
      <c r="Q707" s="191"/>
      <c r="R707" s="191"/>
      <c r="S707" s="33"/>
      <c r="T707" s="33"/>
      <c r="U707" s="33"/>
      <c r="V707" s="33"/>
      <c r="W707" s="33"/>
      <c r="X707" s="33"/>
      <c r="Y707" s="33"/>
    </row>
    <row r="708" ht="15.75" customHeight="1">
      <c r="A708" s="190"/>
      <c r="B708" s="191"/>
      <c r="C708" s="191"/>
      <c r="D708" s="190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33"/>
      <c r="P708" s="191"/>
      <c r="Q708" s="191"/>
      <c r="R708" s="191"/>
      <c r="S708" s="33"/>
      <c r="T708" s="33"/>
      <c r="U708" s="33"/>
      <c r="V708" s="33"/>
      <c r="W708" s="33"/>
      <c r="X708" s="33"/>
      <c r="Y708" s="33"/>
    </row>
    <row r="709" ht="15.75" customHeight="1">
      <c r="A709" s="190"/>
      <c r="B709" s="191"/>
      <c r="C709" s="191"/>
      <c r="D709" s="190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33"/>
      <c r="P709" s="191"/>
      <c r="Q709" s="191"/>
      <c r="R709" s="191"/>
      <c r="S709" s="33"/>
      <c r="T709" s="33"/>
      <c r="U709" s="33"/>
      <c r="V709" s="33"/>
      <c r="W709" s="33"/>
      <c r="X709" s="33"/>
      <c r="Y709" s="33"/>
    </row>
    <row r="710" ht="15.75" customHeight="1">
      <c r="A710" s="190"/>
      <c r="B710" s="191"/>
      <c r="C710" s="191"/>
      <c r="D710" s="190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33"/>
      <c r="P710" s="191"/>
      <c r="Q710" s="191"/>
      <c r="R710" s="191"/>
      <c r="S710" s="33"/>
      <c r="T710" s="33"/>
      <c r="U710" s="33"/>
      <c r="V710" s="33"/>
      <c r="W710" s="33"/>
      <c r="X710" s="33"/>
      <c r="Y710" s="33"/>
    </row>
    <row r="711" ht="15.75" customHeight="1">
      <c r="A711" s="190"/>
      <c r="B711" s="191"/>
      <c r="C711" s="191"/>
      <c r="D711" s="190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33"/>
      <c r="P711" s="191"/>
      <c r="Q711" s="191"/>
      <c r="R711" s="191"/>
      <c r="S711" s="33"/>
      <c r="T711" s="33"/>
      <c r="U711" s="33"/>
      <c r="V711" s="33"/>
      <c r="W711" s="33"/>
      <c r="X711" s="33"/>
      <c r="Y711" s="33"/>
    </row>
    <row r="712" ht="15.75" customHeight="1">
      <c r="A712" s="190"/>
      <c r="B712" s="191"/>
      <c r="C712" s="191"/>
      <c r="D712" s="190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33"/>
      <c r="P712" s="191"/>
      <c r="Q712" s="191"/>
      <c r="R712" s="191"/>
      <c r="S712" s="33"/>
      <c r="T712" s="33"/>
      <c r="U712" s="33"/>
      <c r="V712" s="33"/>
      <c r="W712" s="33"/>
      <c r="X712" s="33"/>
      <c r="Y712" s="33"/>
    </row>
    <row r="713" ht="15.75" customHeight="1">
      <c r="A713" s="190"/>
      <c r="B713" s="191"/>
      <c r="C713" s="191"/>
      <c r="D713" s="190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33"/>
      <c r="P713" s="191"/>
      <c r="Q713" s="191"/>
      <c r="R713" s="191"/>
      <c r="S713" s="33"/>
      <c r="T713" s="33"/>
      <c r="U713" s="33"/>
      <c r="V713" s="33"/>
      <c r="W713" s="33"/>
      <c r="X713" s="33"/>
      <c r="Y713" s="33"/>
    </row>
    <row r="714" ht="15.75" customHeight="1">
      <c r="A714" s="190"/>
      <c r="B714" s="191"/>
      <c r="C714" s="191"/>
      <c r="D714" s="190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33"/>
      <c r="P714" s="191"/>
      <c r="Q714" s="191"/>
      <c r="R714" s="191"/>
      <c r="S714" s="33"/>
      <c r="T714" s="33"/>
      <c r="U714" s="33"/>
      <c r="V714" s="33"/>
      <c r="W714" s="33"/>
      <c r="X714" s="33"/>
      <c r="Y714" s="33"/>
    </row>
    <row r="715" ht="15.75" customHeight="1">
      <c r="A715" s="190"/>
      <c r="B715" s="191"/>
      <c r="C715" s="191"/>
      <c r="D715" s="190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33"/>
      <c r="P715" s="191"/>
      <c r="Q715" s="191"/>
      <c r="R715" s="191"/>
      <c r="S715" s="33"/>
      <c r="T715" s="33"/>
      <c r="U715" s="33"/>
      <c r="V715" s="33"/>
      <c r="W715" s="33"/>
      <c r="X715" s="33"/>
      <c r="Y715" s="33"/>
    </row>
    <row r="716" ht="15.75" customHeight="1">
      <c r="A716" s="190"/>
      <c r="B716" s="191"/>
      <c r="C716" s="191"/>
      <c r="D716" s="190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33"/>
      <c r="P716" s="191"/>
      <c r="Q716" s="191"/>
      <c r="R716" s="191"/>
      <c r="S716" s="33"/>
      <c r="T716" s="33"/>
      <c r="U716" s="33"/>
      <c r="V716" s="33"/>
      <c r="W716" s="33"/>
      <c r="X716" s="33"/>
      <c r="Y716" s="33"/>
    </row>
    <row r="717" ht="15.75" customHeight="1">
      <c r="A717" s="190"/>
      <c r="B717" s="191"/>
      <c r="C717" s="191"/>
      <c r="D717" s="190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33"/>
      <c r="P717" s="191"/>
      <c r="Q717" s="191"/>
      <c r="R717" s="191"/>
      <c r="S717" s="33"/>
      <c r="T717" s="33"/>
      <c r="U717" s="33"/>
      <c r="V717" s="33"/>
      <c r="W717" s="33"/>
      <c r="X717" s="33"/>
      <c r="Y717" s="33"/>
    </row>
    <row r="718" ht="15.75" customHeight="1">
      <c r="A718" s="190"/>
      <c r="B718" s="191"/>
      <c r="C718" s="191"/>
      <c r="D718" s="190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33"/>
      <c r="P718" s="191"/>
      <c r="Q718" s="191"/>
      <c r="R718" s="191"/>
      <c r="S718" s="33"/>
      <c r="T718" s="33"/>
      <c r="U718" s="33"/>
      <c r="V718" s="33"/>
      <c r="W718" s="33"/>
      <c r="X718" s="33"/>
      <c r="Y718" s="33"/>
    </row>
    <row r="719" ht="15.75" customHeight="1">
      <c r="A719" s="190"/>
      <c r="B719" s="191"/>
      <c r="C719" s="191"/>
      <c r="D719" s="190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33"/>
      <c r="P719" s="191"/>
      <c r="Q719" s="191"/>
      <c r="R719" s="191"/>
      <c r="S719" s="33"/>
      <c r="T719" s="33"/>
      <c r="U719" s="33"/>
      <c r="V719" s="33"/>
      <c r="W719" s="33"/>
      <c r="X719" s="33"/>
      <c r="Y719" s="33"/>
    </row>
    <row r="720" ht="15.75" customHeight="1">
      <c r="A720" s="190"/>
      <c r="B720" s="191"/>
      <c r="C720" s="191"/>
      <c r="D720" s="190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33"/>
      <c r="P720" s="191"/>
      <c r="Q720" s="191"/>
      <c r="R720" s="191"/>
      <c r="S720" s="33"/>
      <c r="T720" s="33"/>
      <c r="U720" s="33"/>
      <c r="V720" s="33"/>
      <c r="W720" s="33"/>
      <c r="X720" s="33"/>
      <c r="Y720" s="33"/>
    </row>
    <row r="721" ht="15.75" customHeight="1">
      <c r="A721" s="190"/>
      <c r="B721" s="191"/>
      <c r="C721" s="191"/>
      <c r="D721" s="190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33"/>
      <c r="P721" s="191"/>
      <c r="Q721" s="191"/>
      <c r="R721" s="191"/>
      <c r="S721" s="33"/>
      <c r="T721" s="33"/>
      <c r="U721" s="33"/>
      <c r="V721" s="33"/>
      <c r="W721" s="33"/>
      <c r="X721" s="33"/>
      <c r="Y721" s="33"/>
    </row>
    <row r="722" ht="15.75" customHeight="1">
      <c r="A722" s="190"/>
      <c r="B722" s="191"/>
      <c r="C722" s="191"/>
      <c r="D722" s="190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33"/>
      <c r="P722" s="191"/>
      <c r="Q722" s="191"/>
      <c r="R722" s="191"/>
      <c r="S722" s="33"/>
      <c r="T722" s="33"/>
      <c r="U722" s="33"/>
      <c r="V722" s="33"/>
      <c r="W722" s="33"/>
      <c r="X722" s="33"/>
      <c r="Y722" s="33"/>
    </row>
    <row r="723" ht="15.75" customHeight="1">
      <c r="A723" s="190"/>
      <c r="B723" s="191"/>
      <c r="C723" s="191"/>
      <c r="D723" s="190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33"/>
      <c r="P723" s="191"/>
      <c r="Q723" s="191"/>
      <c r="R723" s="191"/>
      <c r="S723" s="33"/>
      <c r="T723" s="33"/>
      <c r="U723" s="33"/>
      <c r="V723" s="33"/>
      <c r="W723" s="33"/>
      <c r="X723" s="33"/>
      <c r="Y723" s="33"/>
    </row>
    <row r="724" ht="15.75" customHeight="1">
      <c r="A724" s="190"/>
      <c r="B724" s="191"/>
      <c r="C724" s="191"/>
      <c r="D724" s="190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33"/>
      <c r="P724" s="191"/>
      <c r="Q724" s="191"/>
      <c r="R724" s="191"/>
      <c r="S724" s="33"/>
      <c r="T724" s="33"/>
      <c r="U724" s="33"/>
      <c r="V724" s="33"/>
      <c r="W724" s="33"/>
      <c r="X724" s="33"/>
      <c r="Y724" s="33"/>
    </row>
    <row r="725" ht="15.75" customHeight="1">
      <c r="A725" s="190"/>
      <c r="B725" s="191"/>
      <c r="C725" s="191"/>
      <c r="D725" s="190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33"/>
      <c r="P725" s="191"/>
      <c r="Q725" s="191"/>
      <c r="R725" s="191"/>
      <c r="S725" s="33"/>
      <c r="T725" s="33"/>
      <c r="U725" s="33"/>
      <c r="V725" s="33"/>
      <c r="W725" s="33"/>
      <c r="X725" s="33"/>
      <c r="Y725" s="33"/>
    </row>
    <row r="726" ht="15.75" customHeight="1">
      <c r="A726" s="190"/>
      <c r="B726" s="191"/>
      <c r="C726" s="191"/>
      <c r="D726" s="190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33"/>
      <c r="P726" s="191"/>
      <c r="Q726" s="191"/>
      <c r="R726" s="191"/>
      <c r="S726" s="33"/>
      <c r="T726" s="33"/>
      <c r="U726" s="33"/>
      <c r="V726" s="33"/>
      <c r="W726" s="33"/>
      <c r="X726" s="33"/>
      <c r="Y726" s="33"/>
    </row>
    <row r="727" ht="15.75" customHeight="1">
      <c r="A727" s="190"/>
      <c r="B727" s="191"/>
      <c r="C727" s="191"/>
      <c r="D727" s="190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33"/>
      <c r="P727" s="191"/>
      <c r="Q727" s="191"/>
      <c r="R727" s="191"/>
      <c r="S727" s="33"/>
      <c r="T727" s="33"/>
      <c r="U727" s="33"/>
      <c r="V727" s="33"/>
      <c r="W727" s="33"/>
      <c r="X727" s="33"/>
      <c r="Y727" s="33"/>
    </row>
    <row r="728" ht="15.75" customHeight="1">
      <c r="A728" s="190"/>
      <c r="B728" s="191"/>
      <c r="C728" s="191"/>
      <c r="D728" s="190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33"/>
      <c r="P728" s="191"/>
      <c r="Q728" s="191"/>
      <c r="R728" s="191"/>
      <c r="S728" s="33"/>
      <c r="T728" s="33"/>
      <c r="U728" s="33"/>
      <c r="V728" s="33"/>
      <c r="W728" s="33"/>
      <c r="X728" s="33"/>
      <c r="Y728" s="33"/>
    </row>
    <row r="729" ht="15.75" customHeight="1">
      <c r="A729" s="190"/>
      <c r="B729" s="191"/>
      <c r="C729" s="191"/>
      <c r="D729" s="190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33"/>
      <c r="P729" s="191"/>
      <c r="Q729" s="191"/>
      <c r="R729" s="191"/>
      <c r="S729" s="33"/>
      <c r="T729" s="33"/>
      <c r="U729" s="33"/>
      <c r="V729" s="33"/>
      <c r="W729" s="33"/>
      <c r="X729" s="33"/>
      <c r="Y729" s="33"/>
    </row>
    <row r="730" ht="15.75" customHeight="1">
      <c r="A730" s="190"/>
      <c r="B730" s="191"/>
      <c r="C730" s="191"/>
      <c r="D730" s="190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33"/>
      <c r="P730" s="191"/>
      <c r="Q730" s="191"/>
      <c r="R730" s="191"/>
      <c r="S730" s="33"/>
      <c r="T730" s="33"/>
      <c r="U730" s="33"/>
      <c r="V730" s="33"/>
      <c r="W730" s="33"/>
      <c r="X730" s="33"/>
      <c r="Y730" s="33"/>
    </row>
    <row r="731" ht="15.75" customHeight="1">
      <c r="A731" s="190"/>
      <c r="B731" s="191"/>
      <c r="C731" s="191"/>
      <c r="D731" s="190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33"/>
      <c r="P731" s="191"/>
      <c r="Q731" s="191"/>
      <c r="R731" s="191"/>
      <c r="S731" s="33"/>
      <c r="T731" s="33"/>
      <c r="U731" s="33"/>
      <c r="V731" s="33"/>
      <c r="W731" s="33"/>
      <c r="X731" s="33"/>
      <c r="Y731" s="33"/>
    </row>
    <row r="732" ht="15.75" customHeight="1">
      <c r="A732" s="190"/>
      <c r="B732" s="191"/>
      <c r="C732" s="191"/>
      <c r="D732" s="190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33"/>
      <c r="P732" s="191"/>
      <c r="Q732" s="191"/>
      <c r="R732" s="191"/>
      <c r="S732" s="33"/>
      <c r="T732" s="33"/>
      <c r="U732" s="33"/>
      <c r="V732" s="33"/>
      <c r="W732" s="33"/>
      <c r="X732" s="33"/>
      <c r="Y732" s="33"/>
    </row>
    <row r="733" ht="15.75" customHeight="1">
      <c r="A733" s="190"/>
      <c r="B733" s="191"/>
      <c r="C733" s="191"/>
      <c r="D733" s="190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33"/>
      <c r="P733" s="191"/>
      <c r="Q733" s="191"/>
      <c r="R733" s="191"/>
      <c r="S733" s="33"/>
      <c r="T733" s="33"/>
      <c r="U733" s="33"/>
      <c r="V733" s="33"/>
      <c r="W733" s="33"/>
      <c r="X733" s="33"/>
      <c r="Y733" s="33"/>
    </row>
    <row r="734" ht="15.75" customHeight="1">
      <c r="A734" s="190"/>
      <c r="B734" s="191"/>
      <c r="C734" s="191"/>
      <c r="D734" s="190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33"/>
      <c r="P734" s="191"/>
      <c r="Q734" s="191"/>
      <c r="R734" s="191"/>
      <c r="S734" s="33"/>
      <c r="T734" s="33"/>
      <c r="U734" s="33"/>
      <c r="V734" s="33"/>
      <c r="W734" s="33"/>
      <c r="X734" s="33"/>
      <c r="Y734" s="33"/>
    </row>
    <row r="735" ht="15.75" customHeight="1">
      <c r="A735" s="190"/>
      <c r="B735" s="191"/>
      <c r="C735" s="191"/>
      <c r="D735" s="190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33"/>
      <c r="P735" s="191"/>
      <c r="Q735" s="191"/>
      <c r="R735" s="191"/>
      <c r="S735" s="33"/>
      <c r="T735" s="33"/>
      <c r="U735" s="33"/>
      <c r="V735" s="33"/>
      <c r="W735" s="33"/>
      <c r="X735" s="33"/>
      <c r="Y735" s="33"/>
    </row>
    <row r="736" ht="15.75" customHeight="1">
      <c r="A736" s="190"/>
      <c r="B736" s="191"/>
      <c r="C736" s="191"/>
      <c r="D736" s="190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33"/>
      <c r="P736" s="191"/>
      <c r="Q736" s="191"/>
      <c r="R736" s="191"/>
      <c r="S736" s="33"/>
      <c r="T736" s="33"/>
      <c r="U736" s="33"/>
      <c r="V736" s="33"/>
      <c r="W736" s="33"/>
      <c r="X736" s="33"/>
      <c r="Y736" s="33"/>
    </row>
    <row r="737" ht="15.75" customHeight="1">
      <c r="A737" s="190"/>
      <c r="B737" s="191"/>
      <c r="C737" s="191"/>
      <c r="D737" s="190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33"/>
      <c r="P737" s="191"/>
      <c r="Q737" s="191"/>
      <c r="R737" s="191"/>
      <c r="S737" s="33"/>
      <c r="T737" s="33"/>
      <c r="U737" s="33"/>
      <c r="V737" s="33"/>
      <c r="W737" s="33"/>
      <c r="X737" s="33"/>
      <c r="Y737" s="33"/>
    </row>
    <row r="738" ht="15.75" customHeight="1">
      <c r="A738" s="190"/>
      <c r="B738" s="191"/>
      <c r="C738" s="191"/>
      <c r="D738" s="190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33"/>
      <c r="P738" s="191"/>
      <c r="Q738" s="191"/>
      <c r="R738" s="191"/>
      <c r="S738" s="33"/>
      <c r="T738" s="33"/>
      <c r="U738" s="33"/>
      <c r="V738" s="33"/>
      <c r="W738" s="33"/>
      <c r="X738" s="33"/>
      <c r="Y738" s="33"/>
    </row>
    <row r="739" ht="15.75" customHeight="1">
      <c r="A739" s="190"/>
      <c r="B739" s="191"/>
      <c r="C739" s="191"/>
      <c r="D739" s="190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33"/>
      <c r="P739" s="191"/>
      <c r="Q739" s="191"/>
      <c r="R739" s="191"/>
      <c r="S739" s="33"/>
      <c r="T739" s="33"/>
      <c r="U739" s="33"/>
      <c r="V739" s="33"/>
      <c r="W739" s="33"/>
      <c r="X739" s="33"/>
      <c r="Y739" s="33"/>
    </row>
    <row r="740" ht="15.75" customHeight="1">
      <c r="A740" s="190"/>
      <c r="B740" s="191"/>
      <c r="C740" s="191"/>
      <c r="D740" s="190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33"/>
      <c r="P740" s="191"/>
      <c r="Q740" s="191"/>
      <c r="R740" s="191"/>
      <c r="S740" s="33"/>
      <c r="T740" s="33"/>
      <c r="U740" s="33"/>
      <c r="V740" s="33"/>
      <c r="W740" s="33"/>
      <c r="X740" s="33"/>
      <c r="Y740" s="33"/>
    </row>
    <row r="741" ht="15.75" customHeight="1">
      <c r="A741" s="190"/>
      <c r="B741" s="191"/>
      <c r="C741" s="191"/>
      <c r="D741" s="190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33"/>
      <c r="P741" s="191"/>
      <c r="Q741" s="191"/>
      <c r="R741" s="191"/>
      <c r="S741" s="33"/>
      <c r="T741" s="33"/>
      <c r="U741" s="33"/>
      <c r="V741" s="33"/>
      <c r="W741" s="33"/>
      <c r="X741" s="33"/>
      <c r="Y741" s="33"/>
    </row>
    <row r="742" ht="15.75" customHeight="1">
      <c r="A742" s="190"/>
      <c r="B742" s="191"/>
      <c r="C742" s="191"/>
      <c r="D742" s="190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33"/>
      <c r="P742" s="191"/>
      <c r="Q742" s="191"/>
      <c r="R742" s="191"/>
      <c r="S742" s="33"/>
      <c r="T742" s="33"/>
      <c r="U742" s="33"/>
      <c r="V742" s="33"/>
      <c r="W742" s="33"/>
      <c r="X742" s="33"/>
      <c r="Y742" s="33"/>
    </row>
    <row r="743" ht="15.75" customHeight="1">
      <c r="A743" s="190"/>
      <c r="B743" s="191"/>
      <c r="C743" s="191"/>
      <c r="D743" s="190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33"/>
      <c r="P743" s="191"/>
      <c r="Q743" s="191"/>
      <c r="R743" s="191"/>
      <c r="S743" s="33"/>
      <c r="T743" s="33"/>
      <c r="U743" s="33"/>
      <c r="V743" s="33"/>
      <c r="W743" s="33"/>
      <c r="X743" s="33"/>
      <c r="Y743" s="33"/>
    </row>
    <row r="744" ht="15.75" customHeight="1">
      <c r="A744" s="190"/>
      <c r="B744" s="191"/>
      <c r="C744" s="191"/>
      <c r="D744" s="190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33"/>
      <c r="P744" s="191"/>
      <c r="Q744" s="191"/>
      <c r="R744" s="191"/>
      <c r="S744" s="33"/>
      <c r="T744" s="33"/>
      <c r="U744" s="33"/>
      <c r="V744" s="33"/>
      <c r="W744" s="33"/>
      <c r="X744" s="33"/>
      <c r="Y744" s="33"/>
    </row>
    <row r="745" ht="15.75" customHeight="1">
      <c r="A745" s="190"/>
      <c r="B745" s="191"/>
      <c r="C745" s="191"/>
      <c r="D745" s="190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33"/>
      <c r="P745" s="191"/>
      <c r="Q745" s="191"/>
      <c r="R745" s="191"/>
      <c r="S745" s="33"/>
      <c r="T745" s="33"/>
      <c r="U745" s="33"/>
      <c r="V745" s="33"/>
      <c r="W745" s="33"/>
      <c r="X745" s="33"/>
      <c r="Y745" s="33"/>
    </row>
    <row r="746" ht="15.75" customHeight="1">
      <c r="A746" s="190"/>
      <c r="B746" s="191"/>
      <c r="C746" s="191"/>
      <c r="D746" s="190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33"/>
      <c r="P746" s="191"/>
      <c r="Q746" s="191"/>
      <c r="R746" s="191"/>
      <c r="S746" s="33"/>
      <c r="T746" s="33"/>
      <c r="U746" s="33"/>
      <c r="V746" s="33"/>
      <c r="W746" s="33"/>
      <c r="X746" s="33"/>
      <c r="Y746" s="33"/>
    </row>
    <row r="747" ht="15.75" customHeight="1">
      <c r="A747" s="190"/>
      <c r="B747" s="191"/>
      <c r="C747" s="191"/>
      <c r="D747" s="190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33"/>
      <c r="P747" s="191"/>
      <c r="Q747" s="191"/>
      <c r="R747" s="191"/>
      <c r="S747" s="33"/>
      <c r="T747" s="33"/>
      <c r="U747" s="33"/>
      <c r="V747" s="33"/>
      <c r="W747" s="33"/>
      <c r="X747" s="33"/>
      <c r="Y747" s="33"/>
    </row>
    <row r="748" ht="15.75" customHeight="1">
      <c r="A748" s="190"/>
      <c r="B748" s="191"/>
      <c r="C748" s="191"/>
      <c r="D748" s="190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33"/>
      <c r="P748" s="191"/>
      <c r="Q748" s="191"/>
      <c r="R748" s="191"/>
      <c r="S748" s="33"/>
      <c r="T748" s="33"/>
      <c r="U748" s="33"/>
      <c r="V748" s="33"/>
      <c r="W748" s="33"/>
      <c r="X748" s="33"/>
      <c r="Y748" s="33"/>
    </row>
    <row r="749" ht="15.75" customHeight="1">
      <c r="A749" s="190"/>
      <c r="B749" s="191"/>
      <c r="C749" s="191"/>
      <c r="D749" s="190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33"/>
      <c r="P749" s="191"/>
      <c r="Q749" s="191"/>
      <c r="R749" s="191"/>
      <c r="S749" s="33"/>
      <c r="T749" s="33"/>
      <c r="U749" s="33"/>
      <c r="V749" s="33"/>
      <c r="W749" s="33"/>
      <c r="X749" s="33"/>
      <c r="Y749" s="33"/>
    </row>
    <row r="750" ht="15.75" customHeight="1">
      <c r="A750" s="190"/>
      <c r="B750" s="191"/>
      <c r="C750" s="191"/>
      <c r="D750" s="190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33"/>
      <c r="P750" s="191"/>
      <c r="Q750" s="191"/>
      <c r="R750" s="191"/>
      <c r="S750" s="33"/>
      <c r="T750" s="33"/>
      <c r="U750" s="33"/>
      <c r="V750" s="33"/>
      <c r="W750" s="33"/>
      <c r="X750" s="33"/>
      <c r="Y750" s="33"/>
    </row>
    <row r="751" ht="15.75" customHeight="1">
      <c r="A751" s="190"/>
      <c r="B751" s="191"/>
      <c r="C751" s="191"/>
      <c r="D751" s="190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33"/>
      <c r="P751" s="191"/>
      <c r="Q751" s="191"/>
      <c r="R751" s="191"/>
      <c r="S751" s="33"/>
      <c r="T751" s="33"/>
      <c r="U751" s="33"/>
      <c r="V751" s="33"/>
      <c r="W751" s="33"/>
      <c r="X751" s="33"/>
      <c r="Y751" s="33"/>
    </row>
    <row r="752" ht="15.75" customHeight="1">
      <c r="A752" s="190"/>
      <c r="B752" s="191"/>
      <c r="C752" s="191"/>
      <c r="D752" s="190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33"/>
      <c r="P752" s="191"/>
      <c r="Q752" s="191"/>
      <c r="R752" s="191"/>
      <c r="S752" s="33"/>
      <c r="T752" s="33"/>
      <c r="U752" s="33"/>
      <c r="V752" s="33"/>
      <c r="W752" s="33"/>
      <c r="X752" s="33"/>
      <c r="Y752" s="33"/>
    </row>
    <row r="753" ht="15.75" customHeight="1">
      <c r="A753" s="190"/>
      <c r="B753" s="191"/>
      <c r="C753" s="191"/>
      <c r="D753" s="190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33"/>
      <c r="P753" s="191"/>
      <c r="Q753" s="191"/>
      <c r="R753" s="191"/>
      <c r="S753" s="33"/>
      <c r="T753" s="33"/>
      <c r="U753" s="33"/>
      <c r="V753" s="33"/>
      <c r="W753" s="33"/>
      <c r="X753" s="33"/>
      <c r="Y753" s="33"/>
    </row>
    <row r="754" ht="15.75" customHeight="1">
      <c r="A754" s="190"/>
      <c r="B754" s="191"/>
      <c r="C754" s="191"/>
      <c r="D754" s="190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33"/>
      <c r="P754" s="191"/>
      <c r="Q754" s="191"/>
      <c r="R754" s="191"/>
      <c r="S754" s="33"/>
      <c r="T754" s="33"/>
      <c r="U754" s="33"/>
      <c r="V754" s="33"/>
      <c r="W754" s="33"/>
      <c r="X754" s="33"/>
      <c r="Y754" s="33"/>
    </row>
    <row r="755" ht="15.75" customHeight="1">
      <c r="A755" s="190"/>
      <c r="B755" s="191"/>
      <c r="C755" s="191"/>
      <c r="D755" s="190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33"/>
      <c r="P755" s="191"/>
      <c r="Q755" s="191"/>
      <c r="R755" s="191"/>
      <c r="S755" s="33"/>
      <c r="T755" s="33"/>
      <c r="U755" s="33"/>
      <c r="V755" s="33"/>
      <c r="W755" s="33"/>
      <c r="X755" s="33"/>
      <c r="Y755" s="33"/>
    </row>
    <row r="756" ht="15.75" customHeight="1">
      <c r="A756" s="190"/>
      <c r="B756" s="191"/>
      <c r="C756" s="191"/>
      <c r="D756" s="190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33"/>
      <c r="P756" s="191"/>
      <c r="Q756" s="191"/>
      <c r="R756" s="191"/>
      <c r="S756" s="33"/>
      <c r="T756" s="33"/>
      <c r="U756" s="33"/>
      <c r="V756" s="33"/>
      <c r="W756" s="33"/>
      <c r="X756" s="33"/>
      <c r="Y756" s="33"/>
    </row>
    <row r="757" ht="15.75" customHeight="1">
      <c r="A757" s="190"/>
      <c r="B757" s="191"/>
      <c r="C757" s="191"/>
      <c r="D757" s="190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33"/>
      <c r="P757" s="191"/>
      <c r="Q757" s="191"/>
      <c r="R757" s="191"/>
      <c r="S757" s="33"/>
      <c r="T757" s="33"/>
      <c r="U757" s="33"/>
      <c r="V757" s="33"/>
      <c r="W757" s="33"/>
      <c r="X757" s="33"/>
      <c r="Y757" s="33"/>
    </row>
    <row r="758" ht="15.75" customHeight="1">
      <c r="A758" s="190"/>
      <c r="B758" s="191"/>
      <c r="C758" s="191"/>
      <c r="D758" s="190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33"/>
      <c r="P758" s="191"/>
      <c r="Q758" s="191"/>
      <c r="R758" s="191"/>
      <c r="S758" s="33"/>
      <c r="T758" s="33"/>
      <c r="U758" s="33"/>
      <c r="V758" s="33"/>
      <c r="W758" s="33"/>
      <c r="X758" s="33"/>
      <c r="Y758" s="33"/>
    </row>
    <row r="759" ht="15.75" customHeight="1">
      <c r="A759" s="190"/>
      <c r="B759" s="191"/>
      <c r="C759" s="191"/>
      <c r="D759" s="190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33"/>
      <c r="P759" s="191"/>
      <c r="Q759" s="191"/>
      <c r="R759" s="191"/>
      <c r="S759" s="33"/>
      <c r="T759" s="33"/>
      <c r="U759" s="33"/>
      <c r="V759" s="33"/>
      <c r="W759" s="33"/>
      <c r="X759" s="33"/>
      <c r="Y759" s="33"/>
    </row>
    <row r="760" ht="15.75" customHeight="1">
      <c r="A760" s="190"/>
      <c r="B760" s="191"/>
      <c r="C760" s="191"/>
      <c r="D760" s="190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33"/>
      <c r="P760" s="191"/>
      <c r="Q760" s="191"/>
      <c r="R760" s="191"/>
      <c r="S760" s="33"/>
      <c r="T760" s="33"/>
      <c r="U760" s="33"/>
      <c r="V760" s="33"/>
      <c r="W760" s="33"/>
      <c r="X760" s="33"/>
      <c r="Y760" s="33"/>
    </row>
    <row r="761" ht="15.75" customHeight="1">
      <c r="A761" s="190"/>
      <c r="B761" s="191"/>
      <c r="C761" s="191"/>
      <c r="D761" s="190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33"/>
      <c r="P761" s="191"/>
      <c r="Q761" s="191"/>
      <c r="R761" s="191"/>
      <c r="S761" s="33"/>
      <c r="T761" s="33"/>
      <c r="U761" s="33"/>
      <c r="V761" s="33"/>
      <c r="W761" s="33"/>
      <c r="X761" s="33"/>
      <c r="Y761" s="33"/>
    </row>
    <row r="762" ht="15.75" customHeight="1">
      <c r="A762" s="190"/>
      <c r="B762" s="191"/>
      <c r="C762" s="191"/>
      <c r="D762" s="190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33"/>
      <c r="P762" s="191"/>
      <c r="Q762" s="191"/>
      <c r="R762" s="191"/>
      <c r="S762" s="33"/>
      <c r="T762" s="33"/>
      <c r="U762" s="33"/>
      <c r="V762" s="33"/>
      <c r="W762" s="33"/>
      <c r="X762" s="33"/>
      <c r="Y762" s="33"/>
    </row>
    <row r="763" ht="15.75" customHeight="1">
      <c r="A763" s="190"/>
      <c r="B763" s="191"/>
      <c r="C763" s="191"/>
      <c r="D763" s="190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33"/>
      <c r="P763" s="191"/>
      <c r="Q763" s="191"/>
      <c r="R763" s="191"/>
      <c r="S763" s="33"/>
      <c r="T763" s="33"/>
      <c r="U763" s="33"/>
      <c r="V763" s="33"/>
      <c r="W763" s="33"/>
      <c r="X763" s="33"/>
      <c r="Y763" s="33"/>
    </row>
    <row r="764" ht="15.75" customHeight="1">
      <c r="A764" s="190"/>
      <c r="B764" s="191"/>
      <c r="C764" s="191"/>
      <c r="D764" s="190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33"/>
      <c r="P764" s="191"/>
      <c r="Q764" s="191"/>
      <c r="R764" s="191"/>
      <c r="S764" s="33"/>
      <c r="T764" s="33"/>
      <c r="U764" s="33"/>
      <c r="V764" s="33"/>
      <c r="W764" s="33"/>
      <c r="X764" s="33"/>
      <c r="Y764" s="33"/>
    </row>
    <row r="765" ht="15.75" customHeight="1">
      <c r="A765" s="190"/>
      <c r="B765" s="191"/>
      <c r="C765" s="191"/>
      <c r="D765" s="190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33"/>
      <c r="P765" s="191"/>
      <c r="Q765" s="191"/>
      <c r="R765" s="191"/>
      <c r="S765" s="33"/>
      <c r="T765" s="33"/>
      <c r="U765" s="33"/>
      <c r="V765" s="33"/>
      <c r="W765" s="33"/>
      <c r="X765" s="33"/>
      <c r="Y765" s="33"/>
    </row>
    <row r="766" ht="15.75" customHeight="1">
      <c r="A766" s="190"/>
      <c r="B766" s="191"/>
      <c r="C766" s="191"/>
      <c r="D766" s="190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33"/>
      <c r="P766" s="191"/>
      <c r="Q766" s="191"/>
      <c r="R766" s="191"/>
      <c r="S766" s="33"/>
      <c r="T766" s="33"/>
      <c r="U766" s="33"/>
      <c r="V766" s="33"/>
      <c r="W766" s="33"/>
      <c r="X766" s="33"/>
      <c r="Y766" s="33"/>
    </row>
    <row r="767" ht="15.75" customHeight="1">
      <c r="A767" s="190"/>
      <c r="B767" s="191"/>
      <c r="C767" s="191"/>
      <c r="D767" s="190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33"/>
      <c r="P767" s="191"/>
      <c r="Q767" s="191"/>
      <c r="R767" s="191"/>
      <c r="S767" s="33"/>
      <c r="T767" s="33"/>
      <c r="U767" s="33"/>
      <c r="V767" s="33"/>
      <c r="W767" s="33"/>
      <c r="X767" s="33"/>
      <c r="Y767" s="33"/>
    </row>
    <row r="768" ht="15.75" customHeight="1">
      <c r="A768" s="190"/>
      <c r="B768" s="191"/>
      <c r="C768" s="191"/>
      <c r="D768" s="190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33"/>
      <c r="P768" s="191"/>
      <c r="Q768" s="191"/>
      <c r="R768" s="191"/>
      <c r="S768" s="33"/>
      <c r="T768" s="33"/>
      <c r="U768" s="33"/>
      <c r="V768" s="33"/>
      <c r="W768" s="33"/>
      <c r="X768" s="33"/>
      <c r="Y768" s="33"/>
    </row>
    <row r="769" ht="15.75" customHeight="1">
      <c r="A769" s="190"/>
      <c r="B769" s="191"/>
      <c r="C769" s="191"/>
      <c r="D769" s="190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33"/>
      <c r="P769" s="191"/>
      <c r="Q769" s="191"/>
      <c r="R769" s="191"/>
      <c r="S769" s="33"/>
      <c r="T769" s="33"/>
      <c r="U769" s="33"/>
      <c r="V769" s="33"/>
      <c r="W769" s="33"/>
      <c r="X769" s="33"/>
      <c r="Y769" s="33"/>
    </row>
    <row r="770" ht="15.75" customHeight="1">
      <c r="A770" s="190"/>
      <c r="B770" s="191"/>
      <c r="C770" s="191"/>
      <c r="D770" s="190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33"/>
      <c r="P770" s="191"/>
      <c r="Q770" s="191"/>
      <c r="R770" s="191"/>
      <c r="S770" s="33"/>
      <c r="T770" s="33"/>
      <c r="U770" s="33"/>
      <c r="V770" s="33"/>
      <c r="W770" s="33"/>
      <c r="X770" s="33"/>
      <c r="Y770" s="33"/>
    </row>
    <row r="771" ht="15.75" customHeight="1">
      <c r="A771" s="190"/>
      <c r="B771" s="191"/>
      <c r="C771" s="191"/>
      <c r="D771" s="190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33"/>
      <c r="P771" s="191"/>
      <c r="Q771" s="191"/>
      <c r="R771" s="191"/>
      <c r="S771" s="33"/>
      <c r="T771" s="33"/>
      <c r="U771" s="33"/>
      <c r="V771" s="33"/>
      <c r="W771" s="33"/>
      <c r="X771" s="33"/>
      <c r="Y771" s="33"/>
    </row>
    <row r="772" ht="15.75" customHeight="1">
      <c r="A772" s="190"/>
      <c r="B772" s="191"/>
      <c r="C772" s="191"/>
      <c r="D772" s="190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33"/>
      <c r="P772" s="191"/>
      <c r="Q772" s="191"/>
      <c r="R772" s="191"/>
      <c r="S772" s="33"/>
      <c r="T772" s="33"/>
      <c r="U772" s="33"/>
      <c r="V772" s="33"/>
      <c r="W772" s="33"/>
      <c r="X772" s="33"/>
      <c r="Y772" s="33"/>
    </row>
    <row r="773" ht="15.75" customHeight="1">
      <c r="A773" s="190"/>
      <c r="B773" s="191"/>
      <c r="C773" s="191"/>
      <c r="D773" s="190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33"/>
      <c r="P773" s="191"/>
      <c r="Q773" s="191"/>
      <c r="R773" s="191"/>
      <c r="S773" s="33"/>
      <c r="T773" s="33"/>
      <c r="U773" s="33"/>
      <c r="V773" s="33"/>
      <c r="W773" s="33"/>
      <c r="X773" s="33"/>
      <c r="Y773" s="33"/>
    </row>
    <row r="774" ht="15.75" customHeight="1">
      <c r="A774" s="190"/>
      <c r="B774" s="191"/>
      <c r="C774" s="191"/>
      <c r="D774" s="190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33"/>
      <c r="P774" s="191"/>
      <c r="Q774" s="191"/>
      <c r="R774" s="191"/>
      <c r="S774" s="33"/>
      <c r="T774" s="33"/>
      <c r="U774" s="33"/>
      <c r="V774" s="33"/>
      <c r="W774" s="33"/>
      <c r="X774" s="33"/>
      <c r="Y774" s="33"/>
    </row>
    <row r="775" ht="15.75" customHeight="1">
      <c r="A775" s="190"/>
      <c r="B775" s="191"/>
      <c r="C775" s="191"/>
      <c r="D775" s="190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33"/>
      <c r="P775" s="191"/>
      <c r="Q775" s="191"/>
      <c r="R775" s="191"/>
      <c r="S775" s="33"/>
      <c r="T775" s="33"/>
      <c r="U775" s="33"/>
      <c r="V775" s="33"/>
      <c r="W775" s="33"/>
      <c r="X775" s="33"/>
      <c r="Y775" s="33"/>
    </row>
    <row r="776" ht="15.75" customHeight="1">
      <c r="A776" s="190"/>
      <c r="B776" s="191"/>
      <c r="C776" s="191"/>
      <c r="D776" s="190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33"/>
      <c r="P776" s="191"/>
      <c r="Q776" s="191"/>
      <c r="R776" s="191"/>
      <c r="S776" s="33"/>
      <c r="T776" s="33"/>
      <c r="U776" s="33"/>
      <c r="V776" s="33"/>
      <c r="W776" s="33"/>
      <c r="X776" s="33"/>
      <c r="Y776" s="33"/>
    </row>
    <row r="777" ht="15.75" customHeight="1">
      <c r="A777" s="190"/>
      <c r="B777" s="191"/>
      <c r="C777" s="191"/>
      <c r="D777" s="190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33"/>
      <c r="P777" s="191"/>
      <c r="Q777" s="191"/>
      <c r="R777" s="191"/>
      <c r="S777" s="33"/>
      <c r="T777" s="33"/>
      <c r="U777" s="33"/>
      <c r="V777" s="33"/>
      <c r="W777" s="33"/>
      <c r="X777" s="33"/>
      <c r="Y777" s="33"/>
    </row>
    <row r="778" ht="15.75" customHeight="1">
      <c r="A778" s="190"/>
      <c r="B778" s="191"/>
      <c r="C778" s="191"/>
      <c r="D778" s="190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33"/>
      <c r="P778" s="191"/>
      <c r="Q778" s="191"/>
      <c r="R778" s="191"/>
      <c r="S778" s="33"/>
      <c r="T778" s="33"/>
      <c r="U778" s="33"/>
      <c r="V778" s="33"/>
      <c r="W778" s="33"/>
      <c r="X778" s="33"/>
      <c r="Y778" s="33"/>
    </row>
    <row r="779" ht="15.75" customHeight="1">
      <c r="A779" s="190"/>
      <c r="B779" s="191"/>
      <c r="C779" s="191"/>
      <c r="D779" s="190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33"/>
      <c r="P779" s="191"/>
      <c r="Q779" s="191"/>
      <c r="R779" s="191"/>
      <c r="S779" s="33"/>
      <c r="T779" s="33"/>
      <c r="U779" s="33"/>
      <c r="V779" s="33"/>
      <c r="W779" s="33"/>
      <c r="X779" s="33"/>
      <c r="Y779" s="33"/>
    </row>
    <row r="780" ht="15.75" customHeight="1">
      <c r="A780" s="190"/>
      <c r="B780" s="191"/>
      <c r="C780" s="191"/>
      <c r="D780" s="190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33"/>
      <c r="P780" s="191"/>
      <c r="Q780" s="191"/>
      <c r="R780" s="191"/>
      <c r="S780" s="33"/>
      <c r="T780" s="33"/>
      <c r="U780" s="33"/>
      <c r="V780" s="33"/>
      <c r="W780" s="33"/>
      <c r="X780" s="33"/>
      <c r="Y780" s="33"/>
    </row>
    <row r="781" ht="15.75" customHeight="1">
      <c r="A781" s="190"/>
      <c r="B781" s="191"/>
      <c r="C781" s="191"/>
      <c r="D781" s="190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33"/>
      <c r="P781" s="191"/>
      <c r="Q781" s="191"/>
      <c r="R781" s="191"/>
      <c r="S781" s="33"/>
      <c r="T781" s="33"/>
      <c r="U781" s="33"/>
      <c r="V781" s="33"/>
      <c r="W781" s="33"/>
      <c r="X781" s="33"/>
      <c r="Y781" s="33"/>
    </row>
    <row r="782" ht="15.75" customHeight="1">
      <c r="A782" s="190"/>
      <c r="B782" s="191"/>
      <c r="C782" s="191"/>
      <c r="D782" s="190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33"/>
      <c r="P782" s="191"/>
      <c r="Q782" s="191"/>
      <c r="R782" s="191"/>
      <c r="S782" s="33"/>
      <c r="T782" s="33"/>
      <c r="U782" s="33"/>
      <c r="V782" s="33"/>
      <c r="W782" s="33"/>
      <c r="X782" s="33"/>
      <c r="Y782" s="33"/>
    </row>
    <row r="783" ht="15.75" customHeight="1">
      <c r="A783" s="190"/>
      <c r="B783" s="191"/>
      <c r="C783" s="191"/>
      <c r="D783" s="190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33"/>
      <c r="P783" s="191"/>
      <c r="Q783" s="191"/>
      <c r="R783" s="191"/>
      <c r="S783" s="33"/>
      <c r="T783" s="33"/>
      <c r="U783" s="33"/>
      <c r="V783" s="33"/>
      <c r="W783" s="33"/>
      <c r="X783" s="33"/>
      <c r="Y783" s="33"/>
    </row>
    <row r="784" ht="15.75" customHeight="1">
      <c r="A784" s="190"/>
      <c r="B784" s="191"/>
      <c r="C784" s="191"/>
      <c r="D784" s="190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33"/>
      <c r="P784" s="191"/>
      <c r="Q784" s="191"/>
      <c r="R784" s="191"/>
      <c r="S784" s="33"/>
      <c r="T784" s="33"/>
      <c r="U784" s="33"/>
      <c r="V784" s="33"/>
      <c r="W784" s="33"/>
      <c r="X784" s="33"/>
      <c r="Y784" s="33"/>
    </row>
    <row r="785" ht="15.75" customHeight="1">
      <c r="A785" s="190"/>
      <c r="B785" s="191"/>
      <c r="C785" s="191"/>
      <c r="D785" s="190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33"/>
      <c r="P785" s="191"/>
      <c r="Q785" s="191"/>
      <c r="R785" s="191"/>
      <c r="S785" s="33"/>
      <c r="T785" s="33"/>
      <c r="U785" s="33"/>
      <c r="V785" s="33"/>
      <c r="W785" s="33"/>
      <c r="X785" s="33"/>
      <c r="Y785" s="33"/>
    </row>
    <row r="786" ht="15.75" customHeight="1">
      <c r="A786" s="190"/>
      <c r="B786" s="191"/>
      <c r="C786" s="191"/>
      <c r="D786" s="190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33"/>
      <c r="P786" s="191"/>
      <c r="Q786" s="191"/>
      <c r="R786" s="191"/>
      <c r="S786" s="33"/>
      <c r="T786" s="33"/>
      <c r="U786" s="33"/>
      <c r="V786" s="33"/>
      <c r="W786" s="33"/>
      <c r="X786" s="33"/>
      <c r="Y786" s="33"/>
    </row>
    <row r="787" ht="15.75" customHeight="1">
      <c r="A787" s="190"/>
      <c r="B787" s="191"/>
      <c r="C787" s="191"/>
      <c r="D787" s="190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33"/>
      <c r="P787" s="191"/>
      <c r="Q787" s="191"/>
      <c r="R787" s="191"/>
      <c r="S787" s="33"/>
      <c r="T787" s="33"/>
      <c r="U787" s="33"/>
      <c r="V787" s="33"/>
      <c r="W787" s="33"/>
      <c r="X787" s="33"/>
      <c r="Y787" s="33"/>
    </row>
    <row r="788" ht="15.75" customHeight="1">
      <c r="A788" s="190"/>
      <c r="B788" s="191"/>
      <c r="C788" s="191"/>
      <c r="D788" s="190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33"/>
      <c r="P788" s="191"/>
      <c r="Q788" s="191"/>
      <c r="R788" s="191"/>
      <c r="S788" s="33"/>
      <c r="T788" s="33"/>
      <c r="U788" s="33"/>
      <c r="V788" s="33"/>
      <c r="W788" s="33"/>
      <c r="X788" s="33"/>
      <c r="Y788" s="33"/>
    </row>
    <row r="789" ht="15.75" customHeight="1">
      <c r="A789" s="190"/>
      <c r="B789" s="191"/>
      <c r="C789" s="191"/>
      <c r="D789" s="190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33"/>
      <c r="P789" s="191"/>
      <c r="Q789" s="191"/>
      <c r="R789" s="191"/>
      <c r="S789" s="33"/>
      <c r="T789" s="33"/>
      <c r="U789" s="33"/>
      <c r="V789" s="33"/>
      <c r="W789" s="33"/>
      <c r="X789" s="33"/>
      <c r="Y789" s="33"/>
    </row>
    <row r="790" ht="15.75" customHeight="1">
      <c r="A790" s="190"/>
      <c r="B790" s="191"/>
      <c r="C790" s="191"/>
      <c r="D790" s="190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33"/>
      <c r="P790" s="191"/>
      <c r="Q790" s="191"/>
      <c r="R790" s="191"/>
      <c r="S790" s="33"/>
      <c r="T790" s="33"/>
      <c r="U790" s="33"/>
      <c r="V790" s="33"/>
      <c r="W790" s="33"/>
      <c r="X790" s="33"/>
      <c r="Y790" s="33"/>
    </row>
    <row r="791" ht="15.75" customHeight="1">
      <c r="A791" s="190"/>
      <c r="B791" s="191"/>
      <c r="C791" s="191"/>
      <c r="D791" s="190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33"/>
      <c r="P791" s="191"/>
      <c r="Q791" s="191"/>
      <c r="R791" s="191"/>
      <c r="S791" s="33"/>
      <c r="T791" s="33"/>
      <c r="U791" s="33"/>
      <c r="V791" s="33"/>
      <c r="W791" s="33"/>
      <c r="X791" s="33"/>
      <c r="Y791" s="33"/>
    </row>
    <row r="792" ht="15.75" customHeight="1">
      <c r="A792" s="190"/>
      <c r="B792" s="191"/>
      <c r="C792" s="191"/>
      <c r="D792" s="190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33"/>
      <c r="P792" s="191"/>
      <c r="Q792" s="191"/>
      <c r="R792" s="191"/>
      <c r="S792" s="33"/>
      <c r="T792" s="33"/>
      <c r="U792" s="33"/>
      <c r="V792" s="33"/>
      <c r="W792" s="33"/>
      <c r="X792" s="33"/>
      <c r="Y792" s="33"/>
    </row>
    <row r="793" ht="15.75" customHeight="1">
      <c r="A793" s="190"/>
      <c r="B793" s="191"/>
      <c r="C793" s="191"/>
      <c r="D793" s="190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33"/>
      <c r="P793" s="191"/>
      <c r="Q793" s="191"/>
      <c r="R793" s="191"/>
      <c r="S793" s="33"/>
      <c r="T793" s="33"/>
      <c r="U793" s="33"/>
      <c r="V793" s="33"/>
      <c r="W793" s="33"/>
      <c r="X793" s="33"/>
      <c r="Y793" s="33"/>
    </row>
    <row r="794" ht="15.75" customHeight="1">
      <c r="A794" s="190"/>
      <c r="B794" s="191"/>
      <c r="C794" s="191"/>
      <c r="D794" s="190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33"/>
      <c r="P794" s="191"/>
      <c r="Q794" s="191"/>
      <c r="R794" s="191"/>
      <c r="S794" s="33"/>
      <c r="T794" s="33"/>
      <c r="U794" s="33"/>
      <c r="V794" s="33"/>
      <c r="W794" s="33"/>
      <c r="X794" s="33"/>
      <c r="Y794" s="33"/>
    </row>
    <row r="795" ht="15.75" customHeight="1">
      <c r="A795" s="190"/>
      <c r="B795" s="191"/>
      <c r="C795" s="191"/>
      <c r="D795" s="190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33"/>
      <c r="P795" s="191"/>
      <c r="Q795" s="191"/>
      <c r="R795" s="191"/>
      <c r="S795" s="33"/>
      <c r="T795" s="33"/>
      <c r="U795" s="33"/>
      <c r="V795" s="33"/>
      <c r="W795" s="33"/>
      <c r="X795" s="33"/>
      <c r="Y795" s="33"/>
    </row>
    <row r="796" ht="15.75" customHeight="1">
      <c r="A796" s="190"/>
      <c r="B796" s="191"/>
      <c r="C796" s="191"/>
      <c r="D796" s="190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33"/>
      <c r="P796" s="191"/>
      <c r="Q796" s="191"/>
      <c r="R796" s="191"/>
      <c r="S796" s="33"/>
      <c r="T796" s="33"/>
      <c r="U796" s="33"/>
      <c r="V796" s="33"/>
      <c r="W796" s="33"/>
      <c r="X796" s="33"/>
      <c r="Y796" s="33"/>
    </row>
    <row r="797" ht="15.75" customHeight="1">
      <c r="A797" s="190"/>
      <c r="B797" s="191"/>
      <c r="C797" s="191"/>
      <c r="D797" s="190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33"/>
      <c r="P797" s="191"/>
      <c r="Q797" s="191"/>
      <c r="R797" s="191"/>
      <c r="S797" s="33"/>
      <c r="T797" s="33"/>
      <c r="U797" s="33"/>
      <c r="V797" s="33"/>
      <c r="W797" s="33"/>
      <c r="X797" s="33"/>
      <c r="Y797" s="33"/>
    </row>
    <row r="798" ht="15.75" customHeight="1">
      <c r="A798" s="190"/>
      <c r="B798" s="191"/>
      <c r="C798" s="191"/>
      <c r="D798" s="190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33"/>
      <c r="P798" s="191"/>
      <c r="Q798" s="191"/>
      <c r="R798" s="191"/>
      <c r="S798" s="33"/>
      <c r="T798" s="33"/>
      <c r="U798" s="33"/>
      <c r="V798" s="33"/>
      <c r="W798" s="33"/>
      <c r="X798" s="33"/>
      <c r="Y798" s="33"/>
    </row>
    <row r="799" ht="15.75" customHeight="1">
      <c r="A799" s="190"/>
      <c r="B799" s="191"/>
      <c r="C799" s="191"/>
      <c r="D799" s="190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33"/>
      <c r="P799" s="191"/>
      <c r="Q799" s="191"/>
      <c r="R799" s="191"/>
      <c r="S799" s="33"/>
      <c r="T799" s="33"/>
      <c r="U799" s="33"/>
      <c r="V799" s="33"/>
      <c r="W799" s="33"/>
      <c r="X799" s="33"/>
      <c r="Y799" s="33"/>
    </row>
    <row r="800" ht="15.75" customHeight="1">
      <c r="A800" s="190"/>
      <c r="B800" s="191"/>
      <c r="C800" s="191"/>
      <c r="D800" s="190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33"/>
      <c r="P800" s="191"/>
      <c r="Q800" s="191"/>
      <c r="R800" s="191"/>
      <c r="S800" s="33"/>
      <c r="T800" s="33"/>
      <c r="U800" s="33"/>
      <c r="V800" s="33"/>
      <c r="W800" s="33"/>
      <c r="X800" s="33"/>
      <c r="Y800" s="33"/>
    </row>
    <row r="801" ht="15.75" customHeight="1">
      <c r="A801" s="190"/>
      <c r="B801" s="191"/>
      <c r="C801" s="191"/>
      <c r="D801" s="190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33"/>
      <c r="P801" s="191"/>
      <c r="Q801" s="191"/>
      <c r="R801" s="191"/>
      <c r="S801" s="33"/>
      <c r="T801" s="33"/>
      <c r="U801" s="33"/>
      <c r="V801" s="33"/>
      <c r="W801" s="33"/>
      <c r="X801" s="33"/>
      <c r="Y801" s="33"/>
    </row>
    <row r="802" ht="15.75" customHeight="1">
      <c r="A802" s="190"/>
      <c r="B802" s="191"/>
      <c r="C802" s="191"/>
      <c r="D802" s="190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33"/>
      <c r="P802" s="191"/>
      <c r="Q802" s="191"/>
      <c r="R802" s="191"/>
      <c r="S802" s="33"/>
      <c r="T802" s="33"/>
      <c r="U802" s="33"/>
      <c r="V802" s="33"/>
      <c r="W802" s="33"/>
      <c r="X802" s="33"/>
      <c r="Y802" s="33"/>
    </row>
    <row r="803" ht="15.75" customHeight="1">
      <c r="A803" s="190"/>
      <c r="B803" s="191"/>
      <c r="C803" s="191"/>
      <c r="D803" s="190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33"/>
      <c r="P803" s="191"/>
      <c r="Q803" s="191"/>
      <c r="R803" s="191"/>
      <c r="S803" s="33"/>
      <c r="T803" s="33"/>
      <c r="U803" s="33"/>
      <c r="V803" s="33"/>
      <c r="W803" s="33"/>
      <c r="X803" s="33"/>
      <c r="Y803" s="33"/>
    </row>
    <row r="804" ht="15.75" customHeight="1">
      <c r="A804" s="190"/>
      <c r="B804" s="191"/>
      <c r="C804" s="191"/>
      <c r="D804" s="190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33"/>
      <c r="P804" s="191"/>
      <c r="Q804" s="191"/>
      <c r="R804" s="191"/>
      <c r="S804" s="33"/>
      <c r="T804" s="33"/>
      <c r="U804" s="33"/>
      <c r="V804" s="33"/>
      <c r="W804" s="33"/>
      <c r="X804" s="33"/>
      <c r="Y804" s="33"/>
    </row>
    <row r="805" ht="15.75" customHeight="1">
      <c r="A805" s="190"/>
      <c r="B805" s="191"/>
      <c r="C805" s="191"/>
      <c r="D805" s="190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33"/>
      <c r="P805" s="191"/>
      <c r="Q805" s="191"/>
      <c r="R805" s="191"/>
      <c r="S805" s="33"/>
      <c r="T805" s="33"/>
      <c r="U805" s="33"/>
      <c r="V805" s="33"/>
      <c r="W805" s="33"/>
      <c r="X805" s="33"/>
      <c r="Y805" s="33"/>
    </row>
    <row r="806" ht="15.75" customHeight="1">
      <c r="A806" s="190"/>
      <c r="B806" s="191"/>
      <c r="C806" s="191"/>
      <c r="D806" s="190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33"/>
      <c r="P806" s="191"/>
      <c r="Q806" s="191"/>
      <c r="R806" s="191"/>
      <c r="S806" s="33"/>
      <c r="T806" s="33"/>
      <c r="U806" s="33"/>
      <c r="V806" s="33"/>
      <c r="W806" s="33"/>
      <c r="X806" s="33"/>
      <c r="Y806" s="33"/>
    </row>
    <row r="807" ht="15.75" customHeight="1">
      <c r="A807" s="190"/>
      <c r="B807" s="191"/>
      <c r="C807" s="191"/>
      <c r="D807" s="190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33"/>
      <c r="P807" s="191"/>
      <c r="Q807" s="191"/>
      <c r="R807" s="191"/>
      <c r="S807" s="33"/>
      <c r="T807" s="33"/>
      <c r="U807" s="33"/>
      <c r="V807" s="33"/>
      <c r="W807" s="33"/>
      <c r="X807" s="33"/>
      <c r="Y807" s="33"/>
    </row>
    <row r="808" ht="15.75" customHeight="1">
      <c r="A808" s="190"/>
      <c r="B808" s="191"/>
      <c r="C808" s="191"/>
      <c r="D808" s="190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33"/>
      <c r="P808" s="191"/>
      <c r="Q808" s="191"/>
      <c r="R808" s="191"/>
      <c r="S808" s="33"/>
      <c r="T808" s="33"/>
      <c r="U808" s="33"/>
      <c r="V808" s="33"/>
      <c r="W808" s="33"/>
      <c r="X808" s="33"/>
      <c r="Y808" s="33"/>
    </row>
    <row r="809" ht="15.75" customHeight="1">
      <c r="A809" s="190"/>
      <c r="B809" s="191"/>
      <c r="C809" s="191"/>
      <c r="D809" s="190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33"/>
      <c r="P809" s="191"/>
      <c r="Q809" s="191"/>
      <c r="R809" s="191"/>
      <c r="S809" s="33"/>
      <c r="T809" s="33"/>
      <c r="U809" s="33"/>
      <c r="V809" s="33"/>
      <c r="W809" s="33"/>
      <c r="X809" s="33"/>
      <c r="Y809" s="33"/>
    </row>
    <row r="810" ht="15.75" customHeight="1">
      <c r="A810" s="190"/>
      <c r="B810" s="191"/>
      <c r="C810" s="191"/>
      <c r="D810" s="190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33"/>
      <c r="P810" s="191"/>
      <c r="Q810" s="191"/>
      <c r="R810" s="191"/>
      <c r="S810" s="33"/>
      <c r="T810" s="33"/>
      <c r="U810" s="33"/>
      <c r="V810" s="33"/>
      <c r="W810" s="33"/>
      <c r="X810" s="33"/>
      <c r="Y810" s="33"/>
    </row>
    <row r="811" ht="15.75" customHeight="1">
      <c r="A811" s="190"/>
      <c r="B811" s="191"/>
      <c r="C811" s="191"/>
      <c r="D811" s="190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33"/>
      <c r="P811" s="191"/>
      <c r="Q811" s="191"/>
      <c r="R811" s="191"/>
      <c r="S811" s="33"/>
      <c r="T811" s="33"/>
      <c r="U811" s="33"/>
      <c r="V811" s="33"/>
      <c r="W811" s="33"/>
      <c r="X811" s="33"/>
      <c r="Y811" s="33"/>
    </row>
    <row r="812" ht="15.75" customHeight="1">
      <c r="A812" s="190"/>
      <c r="B812" s="191"/>
      <c r="C812" s="191"/>
      <c r="D812" s="190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33"/>
      <c r="P812" s="191"/>
      <c r="Q812" s="191"/>
      <c r="R812" s="191"/>
      <c r="S812" s="33"/>
      <c r="T812" s="33"/>
      <c r="U812" s="33"/>
      <c r="V812" s="33"/>
      <c r="W812" s="33"/>
      <c r="X812" s="33"/>
      <c r="Y812" s="33"/>
    </row>
    <row r="813" ht="15.75" customHeight="1">
      <c r="A813" s="190"/>
      <c r="B813" s="191"/>
      <c r="C813" s="191"/>
      <c r="D813" s="190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33"/>
      <c r="P813" s="191"/>
      <c r="Q813" s="191"/>
      <c r="R813" s="191"/>
      <c r="S813" s="33"/>
      <c r="T813" s="33"/>
      <c r="U813" s="33"/>
      <c r="V813" s="33"/>
      <c r="W813" s="33"/>
      <c r="X813" s="33"/>
      <c r="Y813" s="33"/>
    </row>
    <row r="814" ht="15.75" customHeight="1">
      <c r="A814" s="190"/>
      <c r="B814" s="191"/>
      <c r="C814" s="191"/>
      <c r="D814" s="190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33"/>
      <c r="P814" s="191"/>
      <c r="Q814" s="191"/>
      <c r="R814" s="191"/>
      <c r="S814" s="33"/>
      <c r="T814" s="33"/>
      <c r="U814" s="33"/>
      <c r="V814" s="33"/>
      <c r="W814" s="33"/>
      <c r="X814" s="33"/>
      <c r="Y814" s="33"/>
    </row>
    <row r="815" ht="15.75" customHeight="1">
      <c r="A815" s="190"/>
      <c r="B815" s="191"/>
      <c r="C815" s="191"/>
      <c r="D815" s="190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33"/>
      <c r="P815" s="191"/>
      <c r="Q815" s="191"/>
      <c r="R815" s="191"/>
      <c r="S815" s="33"/>
      <c r="T815" s="33"/>
      <c r="U815" s="33"/>
      <c r="V815" s="33"/>
      <c r="W815" s="33"/>
      <c r="X815" s="33"/>
      <c r="Y815" s="33"/>
    </row>
    <row r="816" ht="15.75" customHeight="1">
      <c r="A816" s="190"/>
      <c r="B816" s="191"/>
      <c r="C816" s="191"/>
      <c r="D816" s="190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33"/>
      <c r="P816" s="191"/>
      <c r="Q816" s="191"/>
      <c r="R816" s="191"/>
      <c r="S816" s="33"/>
      <c r="T816" s="33"/>
      <c r="U816" s="33"/>
      <c r="V816" s="33"/>
      <c r="W816" s="33"/>
      <c r="X816" s="33"/>
      <c r="Y816" s="33"/>
    </row>
    <row r="817" ht="15.75" customHeight="1">
      <c r="A817" s="190"/>
      <c r="B817" s="191"/>
      <c r="C817" s="191"/>
      <c r="D817" s="190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33"/>
      <c r="P817" s="191"/>
      <c r="Q817" s="191"/>
      <c r="R817" s="191"/>
      <c r="S817" s="33"/>
      <c r="T817" s="33"/>
      <c r="U817" s="33"/>
      <c r="V817" s="33"/>
      <c r="W817" s="33"/>
      <c r="X817" s="33"/>
      <c r="Y817" s="33"/>
    </row>
    <row r="818" ht="15.75" customHeight="1">
      <c r="A818" s="190"/>
      <c r="B818" s="191"/>
      <c r="C818" s="191"/>
      <c r="D818" s="190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33"/>
      <c r="P818" s="191"/>
      <c r="Q818" s="191"/>
      <c r="R818" s="191"/>
      <c r="S818" s="33"/>
      <c r="T818" s="33"/>
      <c r="U818" s="33"/>
      <c r="V818" s="33"/>
      <c r="W818" s="33"/>
      <c r="X818" s="33"/>
      <c r="Y818" s="33"/>
    </row>
    <row r="819" ht="15.75" customHeight="1">
      <c r="A819" s="190"/>
      <c r="B819" s="191"/>
      <c r="C819" s="191"/>
      <c r="D819" s="190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33"/>
      <c r="P819" s="191"/>
      <c r="Q819" s="191"/>
      <c r="R819" s="191"/>
      <c r="S819" s="33"/>
      <c r="T819" s="33"/>
      <c r="U819" s="33"/>
      <c r="V819" s="33"/>
      <c r="W819" s="33"/>
      <c r="X819" s="33"/>
      <c r="Y819" s="33"/>
    </row>
    <row r="820" ht="15.75" customHeight="1">
      <c r="A820" s="190"/>
      <c r="B820" s="191"/>
      <c r="C820" s="191"/>
      <c r="D820" s="190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33"/>
      <c r="P820" s="191"/>
      <c r="Q820" s="191"/>
      <c r="R820" s="191"/>
      <c r="S820" s="33"/>
      <c r="T820" s="33"/>
      <c r="U820" s="33"/>
      <c r="V820" s="33"/>
      <c r="W820" s="33"/>
      <c r="X820" s="33"/>
      <c r="Y820" s="33"/>
    </row>
    <row r="821" ht="15.75" customHeight="1">
      <c r="A821" s="190"/>
      <c r="B821" s="191"/>
      <c r="C821" s="191"/>
      <c r="D821" s="190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33"/>
      <c r="P821" s="191"/>
      <c r="Q821" s="191"/>
      <c r="R821" s="191"/>
      <c r="S821" s="33"/>
      <c r="T821" s="33"/>
      <c r="U821" s="33"/>
      <c r="V821" s="33"/>
      <c r="W821" s="33"/>
      <c r="X821" s="33"/>
      <c r="Y821" s="33"/>
    </row>
    <row r="822" ht="15.75" customHeight="1">
      <c r="A822" s="190"/>
      <c r="B822" s="191"/>
      <c r="C822" s="191"/>
      <c r="D822" s="190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33"/>
      <c r="P822" s="191"/>
      <c r="Q822" s="191"/>
      <c r="R822" s="191"/>
      <c r="S822" s="33"/>
      <c r="T822" s="33"/>
      <c r="U822" s="33"/>
      <c r="V822" s="33"/>
      <c r="W822" s="33"/>
      <c r="X822" s="33"/>
      <c r="Y822" s="33"/>
    </row>
    <row r="823" ht="15.75" customHeight="1">
      <c r="A823" s="190"/>
      <c r="B823" s="191"/>
      <c r="C823" s="191"/>
      <c r="D823" s="190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33"/>
      <c r="P823" s="191"/>
      <c r="Q823" s="191"/>
      <c r="R823" s="191"/>
      <c r="S823" s="33"/>
      <c r="T823" s="33"/>
      <c r="U823" s="33"/>
      <c r="V823" s="33"/>
      <c r="W823" s="33"/>
      <c r="X823" s="33"/>
      <c r="Y823" s="33"/>
    </row>
    <row r="824" ht="15.75" customHeight="1">
      <c r="A824" s="190"/>
      <c r="B824" s="191"/>
      <c r="C824" s="191"/>
      <c r="D824" s="190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33"/>
      <c r="P824" s="191"/>
      <c r="Q824" s="191"/>
      <c r="R824" s="191"/>
      <c r="S824" s="33"/>
      <c r="T824" s="33"/>
      <c r="U824" s="33"/>
      <c r="V824" s="33"/>
      <c r="W824" s="33"/>
      <c r="X824" s="33"/>
      <c r="Y824" s="33"/>
    </row>
    <row r="825" ht="15.75" customHeight="1">
      <c r="A825" s="190"/>
      <c r="B825" s="191"/>
      <c r="C825" s="191"/>
      <c r="D825" s="190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33"/>
      <c r="P825" s="191"/>
      <c r="Q825" s="191"/>
      <c r="R825" s="191"/>
      <c r="S825" s="33"/>
      <c r="T825" s="33"/>
      <c r="U825" s="33"/>
      <c r="V825" s="33"/>
      <c r="W825" s="33"/>
      <c r="X825" s="33"/>
      <c r="Y825" s="33"/>
    </row>
    <row r="826" ht="15.75" customHeight="1">
      <c r="A826" s="190"/>
      <c r="B826" s="191"/>
      <c r="C826" s="191"/>
      <c r="D826" s="190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33"/>
      <c r="P826" s="191"/>
      <c r="Q826" s="191"/>
      <c r="R826" s="191"/>
      <c r="S826" s="33"/>
      <c r="T826" s="33"/>
      <c r="U826" s="33"/>
      <c r="V826" s="33"/>
      <c r="W826" s="33"/>
      <c r="X826" s="33"/>
      <c r="Y826" s="33"/>
    </row>
    <row r="827" ht="15.75" customHeight="1">
      <c r="A827" s="190"/>
      <c r="B827" s="191"/>
      <c r="C827" s="191"/>
      <c r="D827" s="190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33"/>
      <c r="P827" s="191"/>
      <c r="Q827" s="191"/>
      <c r="R827" s="191"/>
      <c r="S827" s="33"/>
      <c r="T827" s="33"/>
      <c r="U827" s="33"/>
      <c r="V827" s="33"/>
      <c r="W827" s="33"/>
      <c r="X827" s="33"/>
      <c r="Y827" s="33"/>
    </row>
    <row r="828" ht="15.75" customHeight="1">
      <c r="A828" s="190"/>
      <c r="B828" s="191"/>
      <c r="C828" s="191"/>
      <c r="D828" s="190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33"/>
      <c r="P828" s="191"/>
      <c r="Q828" s="191"/>
      <c r="R828" s="191"/>
      <c r="S828" s="33"/>
      <c r="T828" s="33"/>
      <c r="U828" s="33"/>
      <c r="V828" s="33"/>
      <c r="W828" s="33"/>
      <c r="X828" s="33"/>
      <c r="Y828" s="33"/>
    </row>
    <row r="829" ht="15.75" customHeight="1">
      <c r="A829" s="190"/>
      <c r="B829" s="191"/>
      <c r="C829" s="191"/>
      <c r="D829" s="190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33"/>
      <c r="P829" s="191"/>
      <c r="Q829" s="191"/>
      <c r="R829" s="191"/>
      <c r="S829" s="33"/>
      <c r="T829" s="33"/>
      <c r="U829" s="33"/>
      <c r="V829" s="33"/>
      <c r="W829" s="33"/>
      <c r="X829" s="33"/>
      <c r="Y829" s="33"/>
    </row>
    <row r="830" ht="15.75" customHeight="1">
      <c r="A830" s="190"/>
      <c r="B830" s="191"/>
      <c r="C830" s="191"/>
      <c r="D830" s="190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33"/>
      <c r="P830" s="191"/>
      <c r="Q830" s="191"/>
      <c r="R830" s="191"/>
      <c r="S830" s="33"/>
      <c r="T830" s="33"/>
      <c r="U830" s="33"/>
      <c r="V830" s="33"/>
      <c r="W830" s="33"/>
      <c r="X830" s="33"/>
      <c r="Y830" s="33"/>
    </row>
    <row r="831" ht="15.75" customHeight="1">
      <c r="A831" s="190"/>
      <c r="B831" s="191"/>
      <c r="C831" s="191"/>
      <c r="D831" s="190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33"/>
      <c r="P831" s="191"/>
      <c r="Q831" s="191"/>
      <c r="R831" s="191"/>
      <c r="S831" s="33"/>
      <c r="T831" s="33"/>
      <c r="U831" s="33"/>
      <c r="V831" s="33"/>
      <c r="W831" s="33"/>
      <c r="X831" s="33"/>
      <c r="Y831" s="33"/>
    </row>
    <row r="832" ht="15.75" customHeight="1">
      <c r="A832" s="190"/>
      <c r="B832" s="191"/>
      <c r="C832" s="191"/>
      <c r="D832" s="190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33"/>
      <c r="P832" s="191"/>
      <c r="Q832" s="191"/>
      <c r="R832" s="191"/>
      <c r="S832" s="33"/>
      <c r="T832" s="33"/>
      <c r="U832" s="33"/>
      <c r="V832" s="33"/>
      <c r="W832" s="33"/>
      <c r="X832" s="33"/>
      <c r="Y832" s="33"/>
    </row>
    <row r="833" ht="15.75" customHeight="1">
      <c r="A833" s="190"/>
      <c r="B833" s="191"/>
      <c r="C833" s="191"/>
      <c r="D833" s="190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33"/>
      <c r="P833" s="191"/>
      <c r="Q833" s="191"/>
      <c r="R833" s="191"/>
      <c r="S833" s="33"/>
      <c r="T833" s="33"/>
      <c r="U833" s="33"/>
      <c r="V833" s="33"/>
      <c r="W833" s="33"/>
      <c r="X833" s="33"/>
      <c r="Y833" s="33"/>
    </row>
    <row r="834" ht="15.75" customHeight="1">
      <c r="A834" s="190"/>
      <c r="B834" s="191"/>
      <c r="C834" s="191"/>
      <c r="D834" s="190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33"/>
      <c r="P834" s="191"/>
      <c r="Q834" s="191"/>
      <c r="R834" s="191"/>
      <c r="S834" s="33"/>
      <c r="T834" s="33"/>
      <c r="U834" s="33"/>
      <c r="V834" s="33"/>
      <c r="W834" s="33"/>
      <c r="X834" s="33"/>
      <c r="Y834" s="33"/>
    </row>
    <row r="835" ht="15.75" customHeight="1">
      <c r="A835" s="190"/>
      <c r="B835" s="191"/>
      <c r="C835" s="191"/>
      <c r="D835" s="190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33"/>
      <c r="P835" s="191"/>
      <c r="Q835" s="191"/>
      <c r="R835" s="191"/>
      <c r="S835" s="33"/>
      <c r="T835" s="33"/>
      <c r="U835" s="33"/>
      <c r="V835" s="33"/>
      <c r="W835" s="33"/>
      <c r="X835" s="33"/>
      <c r="Y835" s="33"/>
    </row>
    <row r="836" ht="15.75" customHeight="1">
      <c r="A836" s="190"/>
      <c r="B836" s="191"/>
      <c r="C836" s="191"/>
      <c r="D836" s="190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33"/>
      <c r="P836" s="191"/>
      <c r="Q836" s="191"/>
      <c r="R836" s="191"/>
      <c r="S836" s="33"/>
      <c r="T836" s="33"/>
      <c r="U836" s="33"/>
      <c r="V836" s="33"/>
      <c r="W836" s="33"/>
      <c r="X836" s="33"/>
      <c r="Y836" s="33"/>
    </row>
    <row r="837" ht="15.75" customHeight="1">
      <c r="A837" s="190"/>
      <c r="B837" s="191"/>
      <c r="C837" s="191"/>
      <c r="D837" s="190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33"/>
      <c r="P837" s="191"/>
      <c r="Q837" s="191"/>
      <c r="R837" s="191"/>
      <c r="S837" s="33"/>
      <c r="T837" s="33"/>
      <c r="U837" s="33"/>
      <c r="V837" s="33"/>
      <c r="W837" s="33"/>
      <c r="X837" s="33"/>
      <c r="Y837" s="33"/>
    </row>
    <row r="838" ht="15.75" customHeight="1">
      <c r="A838" s="190"/>
      <c r="B838" s="191"/>
      <c r="C838" s="191"/>
      <c r="D838" s="190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33"/>
      <c r="P838" s="191"/>
      <c r="Q838" s="191"/>
      <c r="R838" s="191"/>
      <c r="S838" s="33"/>
      <c r="T838" s="33"/>
      <c r="U838" s="33"/>
      <c r="V838" s="33"/>
      <c r="W838" s="33"/>
      <c r="X838" s="33"/>
      <c r="Y838" s="33"/>
    </row>
    <row r="839" ht="15.75" customHeight="1">
      <c r="A839" s="190"/>
      <c r="B839" s="191"/>
      <c r="C839" s="191"/>
      <c r="D839" s="190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33"/>
      <c r="P839" s="191"/>
      <c r="Q839" s="191"/>
      <c r="R839" s="191"/>
      <c r="S839" s="33"/>
      <c r="T839" s="33"/>
      <c r="U839" s="33"/>
      <c r="V839" s="33"/>
      <c r="W839" s="33"/>
      <c r="X839" s="33"/>
      <c r="Y839" s="33"/>
    </row>
    <row r="840" ht="15.75" customHeight="1">
      <c r="A840" s="190"/>
      <c r="B840" s="191"/>
      <c r="C840" s="191"/>
      <c r="D840" s="190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33"/>
      <c r="P840" s="191"/>
      <c r="Q840" s="191"/>
      <c r="R840" s="191"/>
      <c r="S840" s="33"/>
      <c r="T840" s="33"/>
      <c r="U840" s="33"/>
      <c r="V840" s="33"/>
      <c r="W840" s="33"/>
      <c r="X840" s="33"/>
      <c r="Y840" s="33"/>
    </row>
    <row r="841" ht="15.75" customHeight="1">
      <c r="A841" s="190"/>
      <c r="B841" s="191"/>
      <c r="C841" s="191"/>
      <c r="D841" s="190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33"/>
      <c r="P841" s="191"/>
      <c r="Q841" s="191"/>
      <c r="R841" s="191"/>
      <c r="S841" s="33"/>
      <c r="T841" s="33"/>
      <c r="U841" s="33"/>
      <c r="V841" s="33"/>
      <c r="W841" s="33"/>
      <c r="X841" s="33"/>
      <c r="Y841" s="33"/>
    </row>
    <row r="842" ht="15.75" customHeight="1">
      <c r="A842" s="190"/>
      <c r="B842" s="191"/>
      <c r="C842" s="191"/>
      <c r="D842" s="190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33"/>
      <c r="P842" s="191"/>
      <c r="Q842" s="191"/>
      <c r="R842" s="191"/>
      <c r="S842" s="33"/>
      <c r="T842" s="33"/>
      <c r="U842" s="33"/>
      <c r="V842" s="33"/>
      <c r="W842" s="33"/>
      <c r="X842" s="33"/>
      <c r="Y842" s="33"/>
    </row>
    <row r="843" ht="15.75" customHeight="1">
      <c r="A843" s="190"/>
      <c r="B843" s="191"/>
      <c r="C843" s="191"/>
      <c r="D843" s="190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33"/>
      <c r="P843" s="191"/>
      <c r="Q843" s="191"/>
      <c r="R843" s="191"/>
      <c r="S843" s="33"/>
      <c r="T843" s="33"/>
      <c r="U843" s="33"/>
      <c r="V843" s="33"/>
      <c r="W843" s="33"/>
      <c r="X843" s="33"/>
      <c r="Y843" s="33"/>
    </row>
    <row r="844" ht="15.75" customHeight="1">
      <c r="A844" s="190"/>
      <c r="B844" s="191"/>
      <c r="C844" s="191"/>
      <c r="D844" s="190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33"/>
      <c r="P844" s="191"/>
      <c r="Q844" s="191"/>
      <c r="R844" s="191"/>
      <c r="S844" s="33"/>
      <c r="T844" s="33"/>
      <c r="U844" s="33"/>
      <c r="V844" s="33"/>
      <c r="W844" s="33"/>
      <c r="X844" s="33"/>
      <c r="Y844" s="33"/>
    </row>
    <row r="845" ht="15.75" customHeight="1">
      <c r="A845" s="190"/>
      <c r="B845" s="191"/>
      <c r="C845" s="191"/>
      <c r="D845" s="190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33"/>
      <c r="P845" s="191"/>
      <c r="Q845" s="191"/>
      <c r="R845" s="191"/>
      <c r="S845" s="33"/>
      <c r="T845" s="33"/>
      <c r="U845" s="33"/>
      <c r="V845" s="33"/>
      <c r="W845" s="33"/>
      <c r="X845" s="33"/>
      <c r="Y845" s="33"/>
    </row>
    <row r="846" ht="15.75" customHeight="1">
      <c r="A846" s="190"/>
      <c r="B846" s="191"/>
      <c r="C846" s="191"/>
      <c r="D846" s="190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33"/>
      <c r="P846" s="191"/>
      <c r="Q846" s="191"/>
      <c r="R846" s="191"/>
      <c r="S846" s="33"/>
      <c r="T846" s="33"/>
      <c r="U846" s="33"/>
      <c r="V846" s="33"/>
      <c r="W846" s="33"/>
      <c r="X846" s="33"/>
      <c r="Y846" s="33"/>
    </row>
    <row r="847" ht="15.75" customHeight="1">
      <c r="A847" s="190"/>
      <c r="B847" s="191"/>
      <c r="C847" s="191"/>
      <c r="D847" s="190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33"/>
      <c r="P847" s="191"/>
      <c r="Q847" s="191"/>
      <c r="R847" s="191"/>
      <c r="S847" s="33"/>
      <c r="T847" s="33"/>
      <c r="U847" s="33"/>
      <c r="V847" s="33"/>
      <c r="W847" s="33"/>
      <c r="X847" s="33"/>
      <c r="Y847" s="33"/>
    </row>
    <row r="848" ht="15.75" customHeight="1">
      <c r="A848" s="190"/>
      <c r="B848" s="191"/>
      <c r="C848" s="191"/>
      <c r="D848" s="190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33"/>
      <c r="P848" s="191"/>
      <c r="Q848" s="191"/>
      <c r="R848" s="191"/>
      <c r="S848" s="33"/>
      <c r="T848" s="33"/>
      <c r="U848" s="33"/>
      <c r="V848" s="33"/>
      <c r="W848" s="33"/>
      <c r="X848" s="33"/>
      <c r="Y848" s="33"/>
    </row>
    <row r="849" ht="15.75" customHeight="1">
      <c r="A849" s="190"/>
      <c r="B849" s="191"/>
      <c r="C849" s="191"/>
      <c r="D849" s="190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33"/>
      <c r="P849" s="191"/>
      <c r="Q849" s="191"/>
      <c r="R849" s="191"/>
      <c r="S849" s="33"/>
      <c r="T849" s="33"/>
      <c r="U849" s="33"/>
      <c r="V849" s="33"/>
      <c r="W849" s="33"/>
      <c r="X849" s="33"/>
      <c r="Y849" s="33"/>
    </row>
    <row r="850" ht="15.75" customHeight="1">
      <c r="A850" s="190"/>
      <c r="B850" s="191"/>
      <c r="C850" s="191"/>
      <c r="D850" s="190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33"/>
      <c r="P850" s="191"/>
      <c r="Q850" s="191"/>
      <c r="R850" s="191"/>
      <c r="S850" s="33"/>
      <c r="T850" s="33"/>
      <c r="U850" s="33"/>
      <c r="V850" s="33"/>
      <c r="W850" s="33"/>
      <c r="X850" s="33"/>
      <c r="Y850" s="33"/>
    </row>
    <row r="851" ht="15.75" customHeight="1">
      <c r="A851" s="190"/>
      <c r="B851" s="191"/>
      <c r="C851" s="191"/>
      <c r="D851" s="190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33"/>
      <c r="P851" s="191"/>
      <c r="Q851" s="191"/>
      <c r="R851" s="191"/>
      <c r="S851" s="33"/>
      <c r="T851" s="33"/>
      <c r="U851" s="33"/>
      <c r="V851" s="33"/>
      <c r="W851" s="33"/>
      <c r="X851" s="33"/>
      <c r="Y851" s="33"/>
    </row>
    <row r="852" ht="15.75" customHeight="1">
      <c r="A852" s="190"/>
      <c r="B852" s="191"/>
      <c r="C852" s="191"/>
      <c r="D852" s="190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33"/>
      <c r="P852" s="191"/>
      <c r="Q852" s="191"/>
      <c r="R852" s="191"/>
      <c r="S852" s="33"/>
      <c r="T852" s="33"/>
      <c r="U852" s="33"/>
      <c r="V852" s="33"/>
      <c r="W852" s="33"/>
      <c r="X852" s="33"/>
      <c r="Y852" s="33"/>
    </row>
    <row r="853" ht="15.75" customHeight="1">
      <c r="A853" s="190"/>
      <c r="B853" s="191"/>
      <c r="C853" s="191"/>
      <c r="D853" s="190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33"/>
      <c r="P853" s="191"/>
      <c r="Q853" s="191"/>
      <c r="R853" s="191"/>
      <c r="S853" s="33"/>
      <c r="T853" s="33"/>
      <c r="U853" s="33"/>
      <c r="V853" s="33"/>
      <c r="W853" s="33"/>
      <c r="X853" s="33"/>
      <c r="Y853" s="33"/>
    </row>
    <row r="854" ht="15.75" customHeight="1">
      <c r="A854" s="190"/>
      <c r="B854" s="191"/>
      <c r="C854" s="191"/>
      <c r="D854" s="190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33"/>
      <c r="P854" s="191"/>
      <c r="Q854" s="191"/>
      <c r="R854" s="191"/>
      <c r="S854" s="33"/>
      <c r="T854" s="33"/>
      <c r="U854" s="33"/>
      <c r="V854" s="33"/>
      <c r="W854" s="33"/>
      <c r="X854" s="33"/>
      <c r="Y854" s="33"/>
    </row>
    <row r="855" ht="15.75" customHeight="1">
      <c r="A855" s="190"/>
      <c r="B855" s="191"/>
      <c r="C855" s="191"/>
      <c r="D855" s="190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33"/>
      <c r="P855" s="191"/>
      <c r="Q855" s="191"/>
      <c r="R855" s="191"/>
      <c r="S855" s="33"/>
      <c r="T855" s="33"/>
      <c r="U855" s="33"/>
      <c r="V855" s="33"/>
      <c r="W855" s="33"/>
      <c r="X855" s="33"/>
      <c r="Y855" s="33"/>
    </row>
    <row r="856" ht="15.75" customHeight="1">
      <c r="A856" s="190"/>
      <c r="B856" s="191"/>
      <c r="C856" s="191"/>
      <c r="D856" s="190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33"/>
      <c r="P856" s="191"/>
      <c r="Q856" s="191"/>
      <c r="R856" s="191"/>
      <c r="S856" s="33"/>
      <c r="T856" s="33"/>
      <c r="U856" s="33"/>
      <c r="V856" s="33"/>
      <c r="W856" s="33"/>
      <c r="X856" s="33"/>
      <c r="Y856" s="33"/>
    </row>
    <row r="857" ht="15.75" customHeight="1">
      <c r="A857" s="190"/>
      <c r="B857" s="191"/>
      <c r="C857" s="191"/>
      <c r="D857" s="190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33"/>
      <c r="P857" s="191"/>
      <c r="Q857" s="191"/>
      <c r="R857" s="191"/>
      <c r="S857" s="33"/>
      <c r="T857" s="33"/>
      <c r="U857" s="33"/>
      <c r="V857" s="33"/>
      <c r="W857" s="33"/>
      <c r="X857" s="33"/>
      <c r="Y857" s="33"/>
    </row>
    <row r="858" ht="15.75" customHeight="1">
      <c r="A858" s="190"/>
      <c r="B858" s="191"/>
      <c r="C858" s="191"/>
      <c r="D858" s="190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33"/>
      <c r="P858" s="191"/>
      <c r="Q858" s="191"/>
      <c r="R858" s="191"/>
      <c r="S858" s="33"/>
      <c r="T858" s="33"/>
      <c r="U858" s="33"/>
      <c r="V858" s="33"/>
      <c r="W858" s="33"/>
      <c r="X858" s="33"/>
      <c r="Y858" s="33"/>
    </row>
    <row r="859" ht="15.75" customHeight="1">
      <c r="A859" s="190"/>
      <c r="B859" s="191"/>
      <c r="C859" s="191"/>
      <c r="D859" s="190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33"/>
      <c r="P859" s="191"/>
      <c r="Q859" s="191"/>
      <c r="R859" s="191"/>
      <c r="S859" s="33"/>
      <c r="T859" s="33"/>
      <c r="U859" s="33"/>
      <c r="V859" s="33"/>
      <c r="W859" s="33"/>
      <c r="X859" s="33"/>
      <c r="Y859" s="33"/>
    </row>
    <row r="860" ht="15.75" customHeight="1">
      <c r="A860" s="190"/>
      <c r="B860" s="191"/>
      <c r="C860" s="191"/>
      <c r="D860" s="190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33"/>
      <c r="P860" s="191"/>
      <c r="Q860" s="191"/>
      <c r="R860" s="191"/>
      <c r="S860" s="33"/>
      <c r="T860" s="33"/>
      <c r="U860" s="33"/>
      <c r="V860" s="33"/>
      <c r="W860" s="33"/>
      <c r="X860" s="33"/>
      <c r="Y860" s="33"/>
    </row>
    <row r="861" ht="15.75" customHeight="1">
      <c r="A861" s="190"/>
      <c r="B861" s="191"/>
      <c r="C861" s="191"/>
      <c r="D861" s="190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33"/>
      <c r="P861" s="191"/>
      <c r="Q861" s="191"/>
      <c r="R861" s="191"/>
      <c r="S861" s="33"/>
      <c r="T861" s="33"/>
      <c r="U861" s="33"/>
      <c r="V861" s="33"/>
      <c r="W861" s="33"/>
      <c r="X861" s="33"/>
      <c r="Y861" s="33"/>
    </row>
    <row r="862" ht="15.75" customHeight="1">
      <c r="A862" s="190"/>
      <c r="B862" s="191"/>
      <c r="C862" s="191"/>
      <c r="D862" s="190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33"/>
      <c r="P862" s="191"/>
      <c r="Q862" s="191"/>
      <c r="R862" s="191"/>
      <c r="S862" s="33"/>
      <c r="T862" s="33"/>
      <c r="U862" s="33"/>
      <c r="V862" s="33"/>
      <c r="W862" s="33"/>
      <c r="X862" s="33"/>
      <c r="Y862" s="33"/>
    </row>
    <row r="863" ht="15.75" customHeight="1">
      <c r="A863" s="190"/>
      <c r="B863" s="191"/>
      <c r="C863" s="191"/>
      <c r="D863" s="190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33"/>
      <c r="P863" s="191"/>
      <c r="Q863" s="191"/>
      <c r="R863" s="191"/>
      <c r="S863" s="33"/>
      <c r="T863" s="33"/>
      <c r="U863" s="33"/>
      <c r="V863" s="33"/>
      <c r="W863" s="33"/>
      <c r="X863" s="33"/>
      <c r="Y863" s="33"/>
    </row>
    <row r="864" ht="15.75" customHeight="1">
      <c r="A864" s="190"/>
      <c r="B864" s="191"/>
      <c r="C864" s="191"/>
      <c r="D864" s="190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33"/>
      <c r="P864" s="191"/>
      <c r="Q864" s="191"/>
      <c r="R864" s="191"/>
      <c r="S864" s="33"/>
      <c r="T864" s="33"/>
      <c r="U864" s="33"/>
      <c r="V864" s="33"/>
      <c r="W864" s="33"/>
      <c r="X864" s="33"/>
      <c r="Y864" s="33"/>
    </row>
    <row r="865" ht="15.75" customHeight="1">
      <c r="A865" s="190"/>
      <c r="B865" s="191"/>
      <c r="C865" s="191"/>
      <c r="D865" s="190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33"/>
      <c r="P865" s="191"/>
      <c r="Q865" s="191"/>
      <c r="R865" s="191"/>
      <c r="S865" s="33"/>
      <c r="T865" s="33"/>
      <c r="U865" s="33"/>
      <c r="V865" s="33"/>
      <c r="W865" s="33"/>
      <c r="X865" s="33"/>
      <c r="Y865" s="33"/>
    </row>
    <row r="866" ht="15.75" customHeight="1">
      <c r="A866" s="190"/>
      <c r="B866" s="191"/>
      <c r="C866" s="191"/>
      <c r="D866" s="190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33"/>
      <c r="P866" s="191"/>
      <c r="Q866" s="191"/>
      <c r="R866" s="191"/>
      <c r="S866" s="33"/>
      <c r="T866" s="33"/>
      <c r="U866" s="33"/>
      <c r="V866" s="33"/>
      <c r="W866" s="33"/>
      <c r="X866" s="33"/>
      <c r="Y866" s="33"/>
    </row>
    <row r="867" ht="15.75" customHeight="1">
      <c r="A867" s="190"/>
      <c r="B867" s="191"/>
      <c r="C867" s="191"/>
      <c r="D867" s="190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33"/>
      <c r="P867" s="191"/>
      <c r="Q867" s="191"/>
      <c r="R867" s="191"/>
      <c r="S867" s="33"/>
      <c r="T867" s="33"/>
      <c r="U867" s="33"/>
      <c r="V867" s="33"/>
      <c r="W867" s="33"/>
      <c r="X867" s="33"/>
      <c r="Y867" s="33"/>
    </row>
    <row r="868" ht="15.75" customHeight="1">
      <c r="A868" s="190"/>
      <c r="B868" s="191"/>
      <c r="C868" s="191"/>
      <c r="D868" s="190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33"/>
      <c r="P868" s="191"/>
      <c r="Q868" s="191"/>
      <c r="R868" s="191"/>
      <c r="S868" s="33"/>
      <c r="T868" s="33"/>
      <c r="U868" s="33"/>
      <c r="V868" s="33"/>
      <c r="W868" s="33"/>
      <c r="X868" s="33"/>
      <c r="Y868" s="33"/>
    </row>
    <row r="869" ht="15.75" customHeight="1">
      <c r="A869" s="190"/>
      <c r="B869" s="191"/>
      <c r="C869" s="191"/>
      <c r="D869" s="190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33"/>
      <c r="P869" s="191"/>
      <c r="Q869" s="191"/>
      <c r="R869" s="191"/>
      <c r="S869" s="33"/>
      <c r="T869" s="33"/>
      <c r="U869" s="33"/>
      <c r="V869" s="33"/>
      <c r="W869" s="33"/>
      <c r="X869" s="33"/>
      <c r="Y869" s="33"/>
    </row>
    <row r="870" ht="15.75" customHeight="1">
      <c r="A870" s="190"/>
      <c r="B870" s="191"/>
      <c r="C870" s="191"/>
      <c r="D870" s="190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33"/>
      <c r="P870" s="191"/>
      <c r="Q870" s="191"/>
      <c r="R870" s="191"/>
      <c r="S870" s="33"/>
      <c r="T870" s="33"/>
      <c r="U870" s="33"/>
      <c r="V870" s="33"/>
      <c r="W870" s="33"/>
      <c r="X870" s="33"/>
      <c r="Y870" s="33"/>
    </row>
    <row r="871" ht="15.75" customHeight="1">
      <c r="A871" s="190"/>
      <c r="B871" s="191"/>
      <c r="C871" s="191"/>
      <c r="D871" s="190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33"/>
      <c r="P871" s="191"/>
      <c r="Q871" s="191"/>
      <c r="R871" s="191"/>
      <c r="S871" s="33"/>
      <c r="T871" s="33"/>
      <c r="U871" s="33"/>
      <c r="V871" s="33"/>
      <c r="W871" s="33"/>
      <c r="X871" s="33"/>
      <c r="Y871" s="33"/>
    </row>
    <row r="872" ht="15.75" customHeight="1">
      <c r="A872" s="190"/>
      <c r="B872" s="191"/>
      <c r="C872" s="191"/>
      <c r="D872" s="190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33"/>
      <c r="P872" s="191"/>
      <c r="Q872" s="191"/>
      <c r="R872" s="191"/>
      <c r="S872" s="33"/>
      <c r="T872" s="33"/>
      <c r="U872" s="33"/>
      <c r="V872" s="33"/>
      <c r="W872" s="33"/>
      <c r="X872" s="33"/>
      <c r="Y872" s="33"/>
    </row>
    <row r="873" ht="15.75" customHeight="1">
      <c r="A873" s="190"/>
      <c r="B873" s="191"/>
      <c r="C873" s="191"/>
      <c r="D873" s="190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33"/>
      <c r="P873" s="191"/>
      <c r="Q873" s="191"/>
      <c r="R873" s="191"/>
      <c r="S873" s="33"/>
      <c r="T873" s="33"/>
      <c r="U873" s="33"/>
      <c r="V873" s="33"/>
      <c r="W873" s="33"/>
      <c r="X873" s="33"/>
      <c r="Y873" s="33"/>
    </row>
    <row r="874" ht="15.75" customHeight="1">
      <c r="A874" s="190"/>
      <c r="B874" s="191"/>
      <c r="C874" s="191"/>
      <c r="D874" s="190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33"/>
      <c r="P874" s="191"/>
      <c r="Q874" s="191"/>
      <c r="R874" s="191"/>
      <c r="S874" s="33"/>
      <c r="T874" s="33"/>
      <c r="U874" s="33"/>
      <c r="V874" s="33"/>
      <c r="W874" s="33"/>
      <c r="X874" s="33"/>
      <c r="Y874" s="33"/>
    </row>
    <row r="875" ht="15.75" customHeight="1">
      <c r="A875" s="190"/>
      <c r="B875" s="191"/>
      <c r="C875" s="191"/>
      <c r="D875" s="190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33"/>
      <c r="P875" s="191"/>
      <c r="Q875" s="191"/>
      <c r="R875" s="191"/>
      <c r="S875" s="33"/>
      <c r="T875" s="33"/>
      <c r="U875" s="33"/>
      <c r="V875" s="33"/>
      <c r="W875" s="33"/>
      <c r="X875" s="33"/>
      <c r="Y875" s="33"/>
    </row>
    <row r="876" ht="15.75" customHeight="1">
      <c r="A876" s="190"/>
      <c r="B876" s="191"/>
      <c r="C876" s="191"/>
      <c r="D876" s="190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33"/>
      <c r="P876" s="191"/>
      <c r="Q876" s="191"/>
      <c r="R876" s="191"/>
      <c r="S876" s="33"/>
      <c r="T876" s="33"/>
      <c r="U876" s="33"/>
      <c r="V876" s="33"/>
      <c r="W876" s="33"/>
      <c r="X876" s="33"/>
      <c r="Y876" s="33"/>
    </row>
    <row r="877" ht="15.75" customHeight="1">
      <c r="A877" s="190"/>
      <c r="B877" s="191"/>
      <c r="C877" s="191"/>
      <c r="D877" s="190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33"/>
      <c r="P877" s="191"/>
      <c r="Q877" s="191"/>
      <c r="R877" s="191"/>
      <c r="S877" s="33"/>
      <c r="T877" s="33"/>
      <c r="U877" s="33"/>
      <c r="V877" s="33"/>
      <c r="W877" s="33"/>
      <c r="X877" s="33"/>
      <c r="Y877" s="33"/>
    </row>
    <row r="878" ht="15.75" customHeight="1">
      <c r="A878" s="190"/>
      <c r="B878" s="191"/>
      <c r="C878" s="191"/>
      <c r="D878" s="190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33"/>
      <c r="P878" s="191"/>
      <c r="Q878" s="191"/>
      <c r="R878" s="191"/>
      <c r="S878" s="33"/>
      <c r="T878" s="33"/>
      <c r="U878" s="33"/>
      <c r="V878" s="33"/>
      <c r="W878" s="33"/>
      <c r="X878" s="33"/>
      <c r="Y878" s="33"/>
    </row>
    <row r="879" ht="15.75" customHeight="1">
      <c r="A879" s="190"/>
      <c r="B879" s="191"/>
      <c r="C879" s="191"/>
      <c r="D879" s="190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33"/>
      <c r="P879" s="191"/>
      <c r="Q879" s="191"/>
      <c r="R879" s="191"/>
      <c r="S879" s="33"/>
      <c r="T879" s="33"/>
      <c r="U879" s="33"/>
      <c r="V879" s="33"/>
      <c r="W879" s="33"/>
      <c r="X879" s="33"/>
      <c r="Y879" s="33"/>
    </row>
    <row r="880" ht="15.75" customHeight="1">
      <c r="A880" s="190"/>
      <c r="B880" s="191"/>
      <c r="C880" s="191"/>
      <c r="D880" s="190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33"/>
      <c r="P880" s="191"/>
      <c r="Q880" s="191"/>
      <c r="R880" s="191"/>
      <c r="S880" s="33"/>
      <c r="T880" s="33"/>
      <c r="U880" s="33"/>
      <c r="V880" s="33"/>
      <c r="W880" s="33"/>
      <c r="X880" s="33"/>
      <c r="Y880" s="33"/>
    </row>
    <row r="881" ht="15.75" customHeight="1">
      <c r="A881" s="190"/>
      <c r="B881" s="191"/>
      <c r="C881" s="191"/>
      <c r="D881" s="190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33"/>
      <c r="P881" s="191"/>
      <c r="Q881" s="191"/>
      <c r="R881" s="191"/>
      <c r="S881" s="33"/>
      <c r="T881" s="33"/>
      <c r="U881" s="33"/>
      <c r="V881" s="33"/>
      <c r="W881" s="33"/>
      <c r="X881" s="33"/>
      <c r="Y881" s="33"/>
    </row>
    <row r="882" ht="15.75" customHeight="1">
      <c r="A882" s="190"/>
      <c r="B882" s="191"/>
      <c r="C882" s="191"/>
      <c r="D882" s="190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33"/>
      <c r="P882" s="191"/>
      <c r="Q882" s="191"/>
      <c r="R882" s="191"/>
      <c r="S882" s="33"/>
      <c r="T882" s="33"/>
      <c r="U882" s="33"/>
      <c r="V882" s="33"/>
      <c r="W882" s="33"/>
      <c r="X882" s="33"/>
      <c r="Y882" s="33"/>
    </row>
    <row r="883" ht="15.75" customHeight="1">
      <c r="A883" s="190"/>
      <c r="B883" s="191"/>
      <c r="C883" s="191"/>
      <c r="D883" s="190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33"/>
      <c r="P883" s="191"/>
      <c r="Q883" s="191"/>
      <c r="R883" s="191"/>
      <c r="S883" s="33"/>
      <c r="T883" s="33"/>
      <c r="U883" s="33"/>
      <c r="V883" s="33"/>
      <c r="W883" s="33"/>
      <c r="X883" s="33"/>
      <c r="Y883" s="33"/>
    </row>
    <row r="884" ht="15.75" customHeight="1">
      <c r="A884" s="190"/>
      <c r="B884" s="191"/>
      <c r="C884" s="191"/>
      <c r="D884" s="190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33"/>
      <c r="P884" s="191"/>
      <c r="Q884" s="191"/>
      <c r="R884" s="191"/>
      <c r="S884" s="33"/>
      <c r="T884" s="33"/>
      <c r="U884" s="33"/>
      <c r="V884" s="33"/>
      <c r="W884" s="33"/>
      <c r="X884" s="33"/>
      <c r="Y884" s="33"/>
    </row>
    <row r="885" ht="15.75" customHeight="1">
      <c r="A885" s="190"/>
      <c r="B885" s="191"/>
      <c r="C885" s="191"/>
      <c r="D885" s="190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33"/>
      <c r="P885" s="191"/>
      <c r="Q885" s="191"/>
      <c r="R885" s="191"/>
      <c r="S885" s="33"/>
      <c r="T885" s="33"/>
      <c r="U885" s="33"/>
      <c r="V885" s="33"/>
      <c r="W885" s="33"/>
      <c r="X885" s="33"/>
      <c r="Y885" s="33"/>
    </row>
    <row r="886" ht="15.75" customHeight="1">
      <c r="A886" s="190"/>
      <c r="B886" s="191"/>
      <c r="C886" s="191"/>
      <c r="D886" s="190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33"/>
      <c r="P886" s="191"/>
      <c r="Q886" s="191"/>
      <c r="R886" s="191"/>
      <c r="S886" s="33"/>
      <c r="T886" s="33"/>
      <c r="U886" s="33"/>
      <c r="V886" s="33"/>
      <c r="W886" s="33"/>
      <c r="X886" s="33"/>
      <c r="Y886" s="33"/>
    </row>
    <row r="887" ht="15.75" customHeight="1">
      <c r="A887" s="190"/>
      <c r="B887" s="191"/>
      <c r="C887" s="191"/>
      <c r="D887" s="190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33"/>
      <c r="P887" s="191"/>
      <c r="Q887" s="191"/>
      <c r="R887" s="191"/>
      <c r="S887" s="33"/>
      <c r="T887" s="33"/>
      <c r="U887" s="33"/>
      <c r="V887" s="33"/>
      <c r="W887" s="33"/>
      <c r="X887" s="33"/>
      <c r="Y887" s="33"/>
    </row>
    <row r="888" ht="15.75" customHeight="1">
      <c r="A888" s="190"/>
      <c r="B888" s="191"/>
      <c r="C888" s="191"/>
      <c r="D888" s="190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33"/>
      <c r="P888" s="191"/>
      <c r="Q888" s="191"/>
      <c r="R888" s="191"/>
      <c r="S888" s="33"/>
      <c r="T888" s="33"/>
      <c r="U888" s="33"/>
      <c r="V888" s="33"/>
      <c r="W888" s="33"/>
      <c r="X888" s="33"/>
      <c r="Y888" s="33"/>
    </row>
    <row r="889" ht="15.75" customHeight="1">
      <c r="A889" s="190"/>
      <c r="B889" s="191"/>
      <c r="C889" s="191"/>
      <c r="D889" s="190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33"/>
      <c r="P889" s="191"/>
      <c r="Q889" s="191"/>
      <c r="R889" s="191"/>
      <c r="S889" s="33"/>
      <c r="T889" s="33"/>
      <c r="U889" s="33"/>
      <c r="V889" s="33"/>
      <c r="W889" s="33"/>
      <c r="X889" s="33"/>
      <c r="Y889" s="33"/>
    </row>
    <row r="890" ht="15.75" customHeight="1">
      <c r="A890" s="190"/>
      <c r="B890" s="191"/>
      <c r="C890" s="191"/>
      <c r="D890" s="190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33"/>
      <c r="P890" s="191"/>
      <c r="Q890" s="191"/>
      <c r="R890" s="191"/>
      <c r="S890" s="33"/>
      <c r="T890" s="33"/>
      <c r="U890" s="33"/>
      <c r="V890" s="33"/>
      <c r="W890" s="33"/>
      <c r="X890" s="33"/>
      <c r="Y890" s="33"/>
    </row>
    <row r="891" ht="15.75" customHeight="1">
      <c r="A891" s="190"/>
      <c r="B891" s="191"/>
      <c r="C891" s="191"/>
      <c r="D891" s="190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33"/>
      <c r="P891" s="191"/>
      <c r="Q891" s="191"/>
      <c r="R891" s="191"/>
      <c r="S891" s="33"/>
      <c r="T891" s="33"/>
      <c r="U891" s="33"/>
      <c r="V891" s="33"/>
      <c r="W891" s="33"/>
      <c r="X891" s="33"/>
      <c r="Y891" s="33"/>
    </row>
    <row r="892" ht="15.75" customHeight="1">
      <c r="A892" s="190"/>
      <c r="B892" s="191"/>
      <c r="C892" s="191"/>
      <c r="D892" s="190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33"/>
      <c r="P892" s="191"/>
      <c r="Q892" s="191"/>
      <c r="R892" s="191"/>
      <c r="S892" s="33"/>
      <c r="T892" s="33"/>
      <c r="U892" s="33"/>
      <c r="V892" s="33"/>
      <c r="W892" s="33"/>
      <c r="X892" s="33"/>
      <c r="Y892" s="33"/>
    </row>
    <row r="893" ht="15.75" customHeight="1">
      <c r="A893" s="190"/>
      <c r="B893" s="191"/>
      <c r="C893" s="191"/>
      <c r="D893" s="190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33"/>
      <c r="P893" s="191"/>
      <c r="Q893" s="191"/>
      <c r="R893" s="191"/>
      <c r="S893" s="33"/>
      <c r="T893" s="33"/>
      <c r="U893" s="33"/>
      <c r="V893" s="33"/>
      <c r="W893" s="33"/>
      <c r="X893" s="33"/>
      <c r="Y893" s="33"/>
    </row>
    <row r="894" ht="15.75" customHeight="1">
      <c r="A894" s="190"/>
      <c r="B894" s="191"/>
      <c r="C894" s="191"/>
      <c r="D894" s="190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33"/>
      <c r="P894" s="191"/>
      <c r="Q894" s="191"/>
      <c r="R894" s="191"/>
      <c r="S894" s="33"/>
      <c r="T894" s="33"/>
      <c r="U894" s="33"/>
      <c r="V894" s="33"/>
      <c r="W894" s="33"/>
      <c r="X894" s="33"/>
      <c r="Y894" s="33"/>
    </row>
    <row r="895" ht="15.75" customHeight="1">
      <c r="A895" s="190"/>
      <c r="B895" s="191"/>
      <c r="C895" s="191"/>
      <c r="D895" s="190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33"/>
      <c r="P895" s="191"/>
      <c r="Q895" s="191"/>
      <c r="R895" s="191"/>
      <c r="S895" s="33"/>
      <c r="T895" s="33"/>
      <c r="U895" s="33"/>
      <c r="V895" s="33"/>
      <c r="W895" s="33"/>
      <c r="X895" s="33"/>
      <c r="Y895" s="33"/>
    </row>
    <row r="896" ht="15.75" customHeight="1">
      <c r="A896" s="190"/>
      <c r="B896" s="191"/>
      <c r="C896" s="191"/>
      <c r="D896" s="190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33"/>
      <c r="P896" s="191"/>
      <c r="Q896" s="191"/>
      <c r="R896" s="191"/>
      <c r="S896" s="33"/>
      <c r="T896" s="33"/>
      <c r="U896" s="33"/>
      <c r="V896" s="33"/>
      <c r="W896" s="33"/>
      <c r="X896" s="33"/>
      <c r="Y896" s="33"/>
    </row>
    <row r="897" ht="15.75" customHeight="1">
      <c r="A897" s="190"/>
      <c r="B897" s="191"/>
      <c r="C897" s="191"/>
      <c r="D897" s="190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33"/>
      <c r="P897" s="191"/>
      <c r="Q897" s="191"/>
      <c r="R897" s="191"/>
      <c r="S897" s="33"/>
      <c r="T897" s="33"/>
      <c r="U897" s="33"/>
      <c r="V897" s="33"/>
      <c r="W897" s="33"/>
      <c r="X897" s="33"/>
      <c r="Y897" s="33"/>
    </row>
    <row r="898" ht="15.75" customHeight="1">
      <c r="A898" s="190"/>
      <c r="B898" s="191"/>
      <c r="C898" s="191"/>
      <c r="D898" s="190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33"/>
      <c r="P898" s="191"/>
      <c r="Q898" s="191"/>
      <c r="R898" s="191"/>
      <c r="S898" s="33"/>
      <c r="T898" s="33"/>
      <c r="U898" s="33"/>
      <c r="V898" s="33"/>
      <c r="W898" s="33"/>
      <c r="X898" s="33"/>
      <c r="Y898" s="33"/>
    </row>
    <row r="899" ht="15.75" customHeight="1">
      <c r="A899" s="190"/>
      <c r="B899" s="191"/>
      <c r="C899" s="191"/>
      <c r="D899" s="190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33"/>
      <c r="P899" s="191"/>
      <c r="Q899" s="191"/>
      <c r="R899" s="191"/>
      <c r="S899" s="33"/>
      <c r="T899" s="33"/>
      <c r="U899" s="33"/>
      <c r="V899" s="33"/>
      <c r="W899" s="33"/>
      <c r="X899" s="33"/>
      <c r="Y899" s="33"/>
    </row>
    <row r="900" ht="15.75" customHeight="1">
      <c r="A900" s="190"/>
      <c r="B900" s="191"/>
      <c r="C900" s="191"/>
      <c r="D900" s="190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33"/>
      <c r="P900" s="191"/>
      <c r="Q900" s="191"/>
      <c r="R900" s="191"/>
      <c r="S900" s="33"/>
      <c r="T900" s="33"/>
      <c r="U900" s="33"/>
      <c r="V900" s="33"/>
      <c r="W900" s="33"/>
      <c r="X900" s="33"/>
      <c r="Y900" s="33"/>
    </row>
    <row r="901" ht="15.75" customHeight="1">
      <c r="A901" s="190"/>
      <c r="B901" s="191"/>
      <c r="C901" s="191"/>
      <c r="D901" s="190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33"/>
      <c r="P901" s="191"/>
      <c r="Q901" s="191"/>
      <c r="R901" s="191"/>
      <c r="S901" s="33"/>
      <c r="T901" s="33"/>
      <c r="U901" s="33"/>
      <c r="V901" s="33"/>
      <c r="W901" s="33"/>
      <c r="X901" s="33"/>
      <c r="Y901" s="33"/>
    </row>
    <row r="902" ht="15.75" customHeight="1">
      <c r="A902" s="190"/>
      <c r="B902" s="191"/>
      <c r="C902" s="191"/>
      <c r="D902" s="190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33"/>
      <c r="P902" s="191"/>
      <c r="Q902" s="191"/>
      <c r="R902" s="191"/>
      <c r="S902" s="33"/>
      <c r="T902" s="33"/>
      <c r="U902" s="33"/>
      <c r="V902" s="33"/>
      <c r="W902" s="33"/>
      <c r="X902" s="33"/>
      <c r="Y902" s="33"/>
    </row>
    <row r="903" ht="15.75" customHeight="1">
      <c r="A903" s="190"/>
      <c r="B903" s="191"/>
      <c r="C903" s="191"/>
      <c r="D903" s="190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33"/>
      <c r="P903" s="191"/>
      <c r="Q903" s="191"/>
      <c r="R903" s="191"/>
      <c r="S903" s="33"/>
      <c r="T903" s="33"/>
      <c r="U903" s="33"/>
      <c r="V903" s="33"/>
      <c r="W903" s="33"/>
      <c r="X903" s="33"/>
      <c r="Y903" s="33"/>
    </row>
    <row r="904" ht="15.75" customHeight="1">
      <c r="A904" s="190"/>
      <c r="B904" s="191"/>
      <c r="C904" s="191"/>
      <c r="D904" s="190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33"/>
      <c r="P904" s="191"/>
      <c r="Q904" s="191"/>
      <c r="R904" s="191"/>
      <c r="S904" s="33"/>
      <c r="T904" s="33"/>
      <c r="U904" s="33"/>
      <c r="V904" s="33"/>
      <c r="W904" s="33"/>
      <c r="X904" s="33"/>
      <c r="Y904" s="33"/>
    </row>
    <row r="905" ht="15.75" customHeight="1">
      <c r="A905" s="190"/>
      <c r="B905" s="191"/>
      <c r="C905" s="191"/>
      <c r="D905" s="190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33"/>
      <c r="P905" s="191"/>
      <c r="Q905" s="191"/>
      <c r="R905" s="191"/>
      <c r="S905" s="33"/>
      <c r="T905" s="33"/>
      <c r="U905" s="33"/>
      <c r="V905" s="33"/>
      <c r="W905" s="33"/>
      <c r="X905" s="33"/>
      <c r="Y905" s="33"/>
    </row>
    <row r="906" ht="15.75" customHeight="1">
      <c r="A906" s="190"/>
      <c r="B906" s="191"/>
      <c r="C906" s="191"/>
      <c r="D906" s="190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33"/>
      <c r="P906" s="191"/>
      <c r="Q906" s="191"/>
      <c r="R906" s="191"/>
      <c r="S906" s="33"/>
      <c r="T906" s="33"/>
      <c r="U906" s="33"/>
      <c r="V906" s="33"/>
      <c r="W906" s="33"/>
      <c r="X906" s="33"/>
      <c r="Y906" s="33"/>
    </row>
    <row r="907" ht="15.75" customHeight="1">
      <c r="A907" s="190"/>
      <c r="B907" s="191"/>
      <c r="C907" s="191"/>
      <c r="D907" s="190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33"/>
      <c r="P907" s="191"/>
      <c r="Q907" s="191"/>
      <c r="R907" s="191"/>
      <c r="S907" s="33"/>
      <c r="T907" s="33"/>
      <c r="U907" s="33"/>
      <c r="V907" s="33"/>
      <c r="W907" s="33"/>
      <c r="X907" s="33"/>
      <c r="Y907" s="33"/>
    </row>
    <row r="908" ht="15.75" customHeight="1">
      <c r="A908" s="190"/>
      <c r="B908" s="191"/>
      <c r="C908" s="191"/>
      <c r="D908" s="190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33"/>
      <c r="P908" s="191"/>
      <c r="Q908" s="191"/>
      <c r="R908" s="191"/>
      <c r="S908" s="33"/>
      <c r="T908" s="33"/>
      <c r="U908" s="33"/>
      <c r="V908" s="33"/>
      <c r="W908" s="33"/>
      <c r="X908" s="33"/>
      <c r="Y908" s="33"/>
    </row>
    <row r="909" ht="15.75" customHeight="1">
      <c r="A909" s="190"/>
      <c r="B909" s="191"/>
      <c r="C909" s="191"/>
      <c r="D909" s="190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33"/>
      <c r="P909" s="191"/>
      <c r="Q909" s="191"/>
      <c r="R909" s="191"/>
      <c r="S909" s="33"/>
      <c r="T909" s="33"/>
      <c r="U909" s="33"/>
      <c r="V909" s="33"/>
      <c r="W909" s="33"/>
      <c r="X909" s="33"/>
      <c r="Y909" s="33"/>
    </row>
    <row r="910" ht="15.75" customHeight="1">
      <c r="A910" s="190"/>
      <c r="B910" s="191"/>
      <c r="C910" s="191"/>
      <c r="D910" s="190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33"/>
      <c r="P910" s="191"/>
      <c r="Q910" s="191"/>
      <c r="R910" s="191"/>
      <c r="S910" s="33"/>
      <c r="T910" s="33"/>
      <c r="U910" s="33"/>
      <c r="V910" s="33"/>
      <c r="W910" s="33"/>
      <c r="X910" s="33"/>
      <c r="Y910" s="33"/>
    </row>
    <row r="911" ht="15.75" customHeight="1">
      <c r="A911" s="190"/>
      <c r="B911" s="191"/>
      <c r="C911" s="191"/>
      <c r="D911" s="190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33"/>
      <c r="P911" s="191"/>
      <c r="Q911" s="191"/>
      <c r="R911" s="191"/>
      <c r="S911" s="33"/>
      <c r="T911" s="33"/>
      <c r="U911" s="33"/>
      <c r="V911" s="33"/>
      <c r="W911" s="33"/>
      <c r="X911" s="33"/>
      <c r="Y911" s="33"/>
    </row>
    <row r="912" ht="15.75" customHeight="1">
      <c r="A912" s="190"/>
      <c r="B912" s="191"/>
      <c r="C912" s="191"/>
      <c r="D912" s="190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33"/>
      <c r="P912" s="191"/>
      <c r="Q912" s="191"/>
      <c r="R912" s="191"/>
      <c r="S912" s="33"/>
      <c r="T912" s="33"/>
      <c r="U912" s="33"/>
      <c r="V912" s="33"/>
      <c r="W912" s="33"/>
      <c r="X912" s="33"/>
      <c r="Y912" s="33"/>
    </row>
    <row r="913" ht="15.75" customHeight="1">
      <c r="A913" s="190"/>
      <c r="B913" s="191"/>
      <c r="C913" s="191"/>
      <c r="D913" s="190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33"/>
      <c r="P913" s="191"/>
      <c r="Q913" s="191"/>
      <c r="R913" s="191"/>
      <c r="S913" s="33"/>
      <c r="T913" s="33"/>
      <c r="U913" s="33"/>
      <c r="V913" s="33"/>
      <c r="W913" s="33"/>
      <c r="X913" s="33"/>
      <c r="Y913" s="33"/>
    </row>
    <row r="914" ht="15.75" customHeight="1">
      <c r="A914" s="190"/>
      <c r="B914" s="191"/>
      <c r="C914" s="191"/>
      <c r="D914" s="190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33"/>
      <c r="P914" s="191"/>
      <c r="Q914" s="191"/>
      <c r="R914" s="191"/>
      <c r="S914" s="33"/>
      <c r="T914" s="33"/>
      <c r="U914" s="33"/>
      <c r="V914" s="33"/>
      <c r="W914" s="33"/>
      <c r="X914" s="33"/>
      <c r="Y914" s="33"/>
    </row>
    <row r="915" ht="15.75" customHeight="1">
      <c r="A915" s="190"/>
      <c r="B915" s="191"/>
      <c r="C915" s="191"/>
      <c r="D915" s="190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33"/>
      <c r="P915" s="191"/>
      <c r="Q915" s="191"/>
      <c r="R915" s="191"/>
      <c r="S915" s="33"/>
      <c r="T915" s="33"/>
      <c r="U915" s="33"/>
      <c r="V915" s="33"/>
      <c r="W915" s="33"/>
      <c r="X915" s="33"/>
      <c r="Y915" s="33"/>
    </row>
    <row r="916" ht="15.75" customHeight="1">
      <c r="A916" s="190"/>
      <c r="B916" s="191"/>
      <c r="C916" s="191"/>
      <c r="D916" s="190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33"/>
      <c r="P916" s="191"/>
      <c r="Q916" s="191"/>
      <c r="R916" s="191"/>
      <c r="S916" s="33"/>
      <c r="T916" s="33"/>
      <c r="U916" s="33"/>
      <c r="V916" s="33"/>
      <c r="W916" s="33"/>
      <c r="X916" s="33"/>
      <c r="Y916" s="33"/>
    </row>
    <row r="917" ht="15.75" customHeight="1">
      <c r="A917" s="190"/>
      <c r="B917" s="191"/>
      <c r="C917" s="191"/>
      <c r="D917" s="190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33"/>
      <c r="P917" s="191"/>
      <c r="Q917" s="191"/>
      <c r="R917" s="191"/>
      <c r="S917" s="33"/>
      <c r="T917" s="33"/>
      <c r="U917" s="33"/>
      <c r="V917" s="33"/>
      <c r="W917" s="33"/>
      <c r="X917" s="33"/>
      <c r="Y917" s="33"/>
    </row>
    <row r="918" ht="15.75" customHeight="1">
      <c r="A918" s="190"/>
      <c r="B918" s="191"/>
      <c r="C918" s="191"/>
      <c r="D918" s="190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33"/>
      <c r="P918" s="191"/>
      <c r="Q918" s="191"/>
      <c r="R918" s="191"/>
      <c r="S918" s="33"/>
      <c r="T918" s="33"/>
      <c r="U918" s="33"/>
      <c r="V918" s="33"/>
      <c r="W918" s="33"/>
      <c r="X918" s="33"/>
      <c r="Y918" s="33"/>
    </row>
    <row r="919" ht="15.75" customHeight="1">
      <c r="A919" s="190"/>
      <c r="B919" s="191"/>
      <c r="C919" s="191"/>
      <c r="D919" s="190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33"/>
      <c r="P919" s="191"/>
      <c r="Q919" s="191"/>
      <c r="R919" s="191"/>
      <c r="S919" s="33"/>
      <c r="T919" s="33"/>
      <c r="U919" s="33"/>
      <c r="V919" s="33"/>
      <c r="W919" s="33"/>
      <c r="X919" s="33"/>
      <c r="Y919" s="33"/>
    </row>
    <row r="920" ht="15.75" customHeight="1">
      <c r="A920" s="190"/>
      <c r="B920" s="191"/>
      <c r="C920" s="191"/>
      <c r="D920" s="190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33"/>
      <c r="P920" s="191"/>
      <c r="Q920" s="191"/>
      <c r="R920" s="191"/>
      <c r="S920" s="33"/>
      <c r="T920" s="33"/>
      <c r="U920" s="33"/>
      <c r="V920" s="33"/>
      <c r="W920" s="33"/>
      <c r="X920" s="33"/>
      <c r="Y920" s="33"/>
    </row>
    <row r="921" ht="15.75" customHeight="1">
      <c r="A921" s="190"/>
      <c r="B921" s="191"/>
      <c r="C921" s="191"/>
      <c r="D921" s="190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33"/>
      <c r="P921" s="191"/>
      <c r="Q921" s="191"/>
      <c r="R921" s="191"/>
      <c r="S921" s="33"/>
      <c r="T921" s="33"/>
      <c r="U921" s="33"/>
      <c r="V921" s="33"/>
      <c r="W921" s="33"/>
      <c r="X921" s="33"/>
      <c r="Y921" s="33"/>
    </row>
    <row r="922" ht="15.75" customHeight="1">
      <c r="A922" s="190"/>
      <c r="B922" s="191"/>
      <c r="C922" s="191"/>
      <c r="D922" s="190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33"/>
      <c r="P922" s="191"/>
      <c r="Q922" s="191"/>
      <c r="R922" s="191"/>
      <c r="S922" s="33"/>
      <c r="T922" s="33"/>
      <c r="U922" s="33"/>
      <c r="V922" s="33"/>
      <c r="W922" s="33"/>
      <c r="X922" s="33"/>
      <c r="Y922" s="33"/>
    </row>
    <row r="923" ht="15.75" customHeight="1">
      <c r="A923" s="190"/>
      <c r="B923" s="191"/>
      <c r="C923" s="191"/>
      <c r="D923" s="190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33"/>
      <c r="P923" s="191"/>
      <c r="Q923" s="191"/>
      <c r="R923" s="191"/>
      <c r="S923" s="33"/>
      <c r="T923" s="33"/>
      <c r="U923" s="33"/>
      <c r="V923" s="33"/>
      <c r="W923" s="33"/>
      <c r="X923" s="33"/>
      <c r="Y923" s="33"/>
    </row>
    <row r="924" ht="15.75" customHeight="1">
      <c r="A924" s="190"/>
      <c r="B924" s="191"/>
      <c r="C924" s="191"/>
      <c r="D924" s="190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33"/>
      <c r="P924" s="191"/>
      <c r="Q924" s="191"/>
      <c r="R924" s="191"/>
      <c r="S924" s="33"/>
      <c r="T924" s="33"/>
      <c r="U924" s="33"/>
      <c r="V924" s="33"/>
      <c r="W924" s="33"/>
      <c r="X924" s="33"/>
      <c r="Y924" s="33"/>
    </row>
    <row r="925" ht="15.75" customHeight="1">
      <c r="A925" s="190"/>
      <c r="B925" s="191"/>
      <c r="C925" s="191"/>
      <c r="D925" s="190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33"/>
      <c r="P925" s="191"/>
      <c r="Q925" s="191"/>
      <c r="R925" s="191"/>
      <c r="S925" s="33"/>
      <c r="T925" s="33"/>
      <c r="U925" s="33"/>
      <c r="V925" s="33"/>
      <c r="W925" s="33"/>
      <c r="X925" s="33"/>
      <c r="Y925" s="33"/>
    </row>
    <row r="926" ht="15.75" customHeight="1">
      <c r="A926" s="190"/>
      <c r="B926" s="191"/>
      <c r="C926" s="191"/>
      <c r="D926" s="190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33"/>
      <c r="P926" s="191"/>
      <c r="Q926" s="191"/>
      <c r="R926" s="191"/>
      <c r="S926" s="33"/>
      <c r="T926" s="33"/>
      <c r="U926" s="33"/>
      <c r="V926" s="33"/>
      <c r="W926" s="33"/>
      <c r="X926" s="33"/>
      <c r="Y926" s="33"/>
    </row>
    <row r="927" ht="15.75" customHeight="1">
      <c r="A927" s="190"/>
      <c r="B927" s="191"/>
      <c r="C927" s="191"/>
      <c r="D927" s="190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33"/>
      <c r="P927" s="191"/>
      <c r="Q927" s="191"/>
      <c r="R927" s="191"/>
      <c r="S927" s="33"/>
      <c r="T927" s="33"/>
      <c r="U927" s="33"/>
      <c r="V927" s="33"/>
      <c r="W927" s="33"/>
      <c r="X927" s="33"/>
      <c r="Y927" s="33"/>
    </row>
    <row r="928" ht="15.75" customHeight="1">
      <c r="A928" s="190"/>
      <c r="B928" s="191"/>
      <c r="C928" s="191"/>
      <c r="D928" s="190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33"/>
      <c r="P928" s="191"/>
      <c r="Q928" s="191"/>
      <c r="R928" s="191"/>
      <c r="S928" s="33"/>
      <c r="T928" s="33"/>
      <c r="U928" s="33"/>
      <c r="V928" s="33"/>
      <c r="W928" s="33"/>
      <c r="X928" s="33"/>
      <c r="Y928" s="33"/>
    </row>
    <row r="929" ht="15.75" customHeight="1">
      <c r="A929" s="190"/>
      <c r="B929" s="191"/>
      <c r="C929" s="191"/>
      <c r="D929" s="190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33"/>
      <c r="P929" s="191"/>
      <c r="Q929" s="191"/>
      <c r="R929" s="191"/>
      <c r="S929" s="33"/>
      <c r="T929" s="33"/>
      <c r="U929" s="33"/>
      <c r="V929" s="33"/>
      <c r="W929" s="33"/>
      <c r="X929" s="33"/>
      <c r="Y929" s="33"/>
    </row>
    <row r="930" ht="15.75" customHeight="1">
      <c r="A930" s="190"/>
      <c r="B930" s="191"/>
      <c r="C930" s="191"/>
      <c r="D930" s="190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33"/>
      <c r="P930" s="191"/>
      <c r="Q930" s="191"/>
      <c r="R930" s="191"/>
      <c r="S930" s="33"/>
      <c r="T930" s="33"/>
      <c r="U930" s="33"/>
      <c r="V930" s="33"/>
      <c r="W930" s="33"/>
      <c r="X930" s="33"/>
      <c r="Y930" s="33"/>
    </row>
    <row r="931" ht="15.75" customHeight="1">
      <c r="A931" s="190"/>
      <c r="B931" s="191"/>
      <c r="C931" s="191"/>
      <c r="D931" s="190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33"/>
      <c r="P931" s="191"/>
      <c r="Q931" s="191"/>
      <c r="R931" s="191"/>
      <c r="S931" s="33"/>
      <c r="T931" s="33"/>
      <c r="U931" s="33"/>
      <c r="V931" s="33"/>
      <c r="W931" s="33"/>
      <c r="X931" s="33"/>
      <c r="Y931" s="33"/>
    </row>
    <row r="932" ht="15.75" customHeight="1">
      <c r="A932" s="190"/>
      <c r="B932" s="191"/>
      <c r="C932" s="191"/>
      <c r="D932" s="190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33"/>
      <c r="P932" s="191"/>
      <c r="Q932" s="191"/>
      <c r="R932" s="191"/>
      <c r="S932" s="33"/>
      <c r="T932" s="33"/>
      <c r="U932" s="33"/>
      <c r="V932" s="33"/>
      <c r="W932" s="33"/>
      <c r="X932" s="33"/>
      <c r="Y932" s="33"/>
    </row>
    <row r="933" ht="15.75" customHeight="1">
      <c r="A933" s="190"/>
      <c r="B933" s="191"/>
      <c r="C933" s="191"/>
      <c r="D933" s="190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33"/>
      <c r="P933" s="191"/>
      <c r="Q933" s="191"/>
      <c r="R933" s="191"/>
      <c r="S933" s="33"/>
      <c r="T933" s="33"/>
      <c r="U933" s="33"/>
      <c r="V933" s="33"/>
      <c r="W933" s="33"/>
      <c r="X933" s="33"/>
      <c r="Y933" s="33"/>
    </row>
    <row r="934" ht="15.75" customHeight="1">
      <c r="A934" s="190"/>
      <c r="B934" s="191"/>
      <c r="C934" s="191"/>
      <c r="D934" s="190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33"/>
      <c r="P934" s="191"/>
      <c r="Q934" s="191"/>
      <c r="R934" s="191"/>
      <c r="S934" s="33"/>
      <c r="T934" s="33"/>
      <c r="U934" s="33"/>
      <c r="V934" s="33"/>
      <c r="W934" s="33"/>
      <c r="X934" s="33"/>
      <c r="Y934" s="33"/>
    </row>
    <row r="935" ht="15.75" customHeight="1">
      <c r="A935" s="190"/>
      <c r="B935" s="191"/>
      <c r="C935" s="191"/>
      <c r="D935" s="190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33"/>
      <c r="P935" s="191"/>
      <c r="Q935" s="191"/>
      <c r="R935" s="191"/>
      <c r="S935" s="33"/>
      <c r="T935" s="33"/>
      <c r="U935" s="33"/>
      <c r="V935" s="33"/>
      <c r="W935" s="33"/>
      <c r="X935" s="33"/>
      <c r="Y935" s="33"/>
    </row>
    <row r="936" ht="15.75" customHeight="1">
      <c r="A936" s="190"/>
      <c r="B936" s="191"/>
      <c r="C936" s="191"/>
      <c r="D936" s="190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33"/>
      <c r="P936" s="191"/>
      <c r="Q936" s="191"/>
      <c r="R936" s="191"/>
      <c r="S936" s="33"/>
      <c r="T936" s="33"/>
      <c r="U936" s="33"/>
      <c r="V936" s="33"/>
      <c r="W936" s="33"/>
      <c r="X936" s="33"/>
      <c r="Y936" s="33"/>
    </row>
    <row r="937" ht="15.75" customHeight="1">
      <c r="A937" s="190"/>
      <c r="B937" s="191"/>
      <c r="C937" s="191"/>
      <c r="D937" s="190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33"/>
      <c r="P937" s="191"/>
      <c r="Q937" s="191"/>
      <c r="R937" s="191"/>
      <c r="S937" s="33"/>
      <c r="T937" s="33"/>
      <c r="U937" s="33"/>
      <c r="V937" s="33"/>
      <c r="W937" s="33"/>
      <c r="X937" s="33"/>
      <c r="Y937" s="33"/>
    </row>
    <row r="938" ht="15.75" customHeight="1">
      <c r="A938" s="190"/>
      <c r="B938" s="191"/>
      <c r="C938" s="191"/>
      <c r="D938" s="190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33"/>
      <c r="P938" s="191"/>
      <c r="Q938" s="191"/>
      <c r="R938" s="191"/>
      <c r="S938" s="33"/>
      <c r="T938" s="33"/>
      <c r="U938" s="33"/>
      <c r="V938" s="33"/>
      <c r="W938" s="33"/>
      <c r="X938" s="33"/>
      <c r="Y938" s="33"/>
    </row>
    <row r="939" ht="15.75" customHeight="1">
      <c r="A939" s="190"/>
      <c r="B939" s="191"/>
      <c r="C939" s="191"/>
      <c r="D939" s="190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33"/>
      <c r="P939" s="191"/>
      <c r="Q939" s="191"/>
      <c r="R939" s="191"/>
      <c r="S939" s="33"/>
      <c r="T939" s="33"/>
      <c r="U939" s="33"/>
      <c r="V939" s="33"/>
      <c r="W939" s="33"/>
      <c r="X939" s="33"/>
      <c r="Y939" s="33"/>
    </row>
    <row r="940" ht="15.75" customHeight="1">
      <c r="A940" s="190"/>
      <c r="B940" s="191"/>
      <c r="C940" s="191"/>
      <c r="D940" s="190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33"/>
      <c r="P940" s="191"/>
      <c r="Q940" s="191"/>
      <c r="R940" s="191"/>
      <c r="S940" s="33"/>
      <c r="T940" s="33"/>
      <c r="U940" s="33"/>
      <c r="V940" s="33"/>
      <c r="W940" s="33"/>
      <c r="X940" s="33"/>
      <c r="Y940" s="33"/>
    </row>
    <row r="941" ht="15.75" customHeight="1">
      <c r="A941" s="190"/>
      <c r="B941" s="191"/>
      <c r="C941" s="191"/>
      <c r="D941" s="190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33"/>
      <c r="P941" s="191"/>
      <c r="Q941" s="191"/>
      <c r="R941" s="191"/>
      <c r="S941" s="33"/>
      <c r="T941" s="33"/>
      <c r="U941" s="33"/>
      <c r="V941" s="33"/>
      <c r="W941" s="33"/>
      <c r="X941" s="33"/>
      <c r="Y941" s="33"/>
    </row>
    <row r="942" ht="15.75" customHeight="1">
      <c r="A942" s="190"/>
      <c r="B942" s="191"/>
      <c r="C942" s="191"/>
      <c r="D942" s="190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33"/>
      <c r="P942" s="191"/>
      <c r="Q942" s="191"/>
      <c r="R942" s="191"/>
      <c r="S942" s="33"/>
      <c r="T942" s="33"/>
      <c r="U942" s="33"/>
      <c r="V942" s="33"/>
      <c r="W942" s="33"/>
      <c r="X942" s="33"/>
      <c r="Y942" s="33"/>
    </row>
    <row r="943" ht="15.75" customHeight="1">
      <c r="A943" s="190"/>
      <c r="B943" s="191"/>
      <c r="C943" s="191"/>
      <c r="D943" s="190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33"/>
      <c r="P943" s="191"/>
      <c r="Q943" s="191"/>
      <c r="R943" s="191"/>
      <c r="S943" s="33"/>
      <c r="T943" s="33"/>
      <c r="U943" s="33"/>
      <c r="V943" s="33"/>
      <c r="W943" s="33"/>
      <c r="X943" s="33"/>
      <c r="Y943" s="33"/>
    </row>
    <row r="944" ht="15.75" customHeight="1">
      <c r="A944" s="190"/>
      <c r="B944" s="191"/>
      <c r="C944" s="191"/>
      <c r="D944" s="190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33"/>
      <c r="P944" s="191"/>
      <c r="Q944" s="191"/>
      <c r="R944" s="191"/>
      <c r="S944" s="33"/>
      <c r="T944" s="33"/>
      <c r="U944" s="33"/>
      <c r="V944" s="33"/>
      <c r="W944" s="33"/>
      <c r="X944" s="33"/>
      <c r="Y944" s="33"/>
    </row>
    <row r="945" ht="15.75" customHeight="1">
      <c r="A945" s="190"/>
      <c r="B945" s="191"/>
      <c r="C945" s="191"/>
      <c r="D945" s="190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33"/>
      <c r="P945" s="191"/>
      <c r="Q945" s="191"/>
      <c r="R945" s="191"/>
      <c r="S945" s="33"/>
      <c r="T945" s="33"/>
      <c r="U945" s="33"/>
      <c r="V945" s="33"/>
      <c r="W945" s="33"/>
      <c r="X945" s="33"/>
      <c r="Y945" s="33"/>
    </row>
    <row r="946" ht="15.75" customHeight="1">
      <c r="A946" s="190"/>
      <c r="B946" s="191"/>
      <c r="C946" s="191"/>
      <c r="D946" s="190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33"/>
      <c r="P946" s="191"/>
      <c r="Q946" s="191"/>
      <c r="R946" s="191"/>
      <c r="S946" s="33"/>
      <c r="T946" s="33"/>
      <c r="U946" s="33"/>
      <c r="V946" s="33"/>
      <c r="W946" s="33"/>
      <c r="X946" s="33"/>
      <c r="Y946" s="33"/>
    </row>
    <row r="947" ht="15.75" customHeight="1">
      <c r="A947" s="190"/>
      <c r="B947" s="191"/>
      <c r="C947" s="191"/>
      <c r="D947" s="190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33"/>
      <c r="P947" s="191"/>
      <c r="Q947" s="191"/>
      <c r="R947" s="191"/>
      <c r="S947" s="33"/>
      <c r="T947" s="33"/>
      <c r="U947" s="33"/>
      <c r="V947" s="33"/>
      <c r="W947" s="33"/>
      <c r="X947" s="33"/>
      <c r="Y947" s="33"/>
    </row>
    <row r="948" ht="15.75" customHeight="1">
      <c r="A948" s="190"/>
      <c r="B948" s="191"/>
      <c r="C948" s="191"/>
      <c r="D948" s="190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33"/>
      <c r="P948" s="191"/>
      <c r="Q948" s="191"/>
      <c r="R948" s="191"/>
      <c r="S948" s="33"/>
      <c r="T948" s="33"/>
      <c r="U948" s="33"/>
      <c r="V948" s="33"/>
      <c r="W948" s="33"/>
      <c r="X948" s="33"/>
      <c r="Y948" s="33"/>
    </row>
    <row r="949" ht="15.75" customHeight="1">
      <c r="A949" s="190"/>
      <c r="B949" s="191"/>
      <c r="C949" s="191"/>
      <c r="D949" s="190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33"/>
      <c r="P949" s="191"/>
      <c r="Q949" s="191"/>
      <c r="R949" s="191"/>
      <c r="S949" s="33"/>
      <c r="T949" s="33"/>
      <c r="U949" s="33"/>
      <c r="V949" s="33"/>
      <c r="W949" s="33"/>
      <c r="X949" s="33"/>
      <c r="Y949" s="33"/>
    </row>
    <row r="950" ht="15.75" customHeight="1">
      <c r="A950" s="190"/>
      <c r="B950" s="191"/>
      <c r="C950" s="191"/>
      <c r="D950" s="190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33"/>
      <c r="P950" s="191"/>
      <c r="Q950" s="191"/>
      <c r="R950" s="191"/>
      <c r="S950" s="33"/>
      <c r="T950" s="33"/>
      <c r="U950" s="33"/>
      <c r="V950" s="33"/>
      <c r="W950" s="33"/>
      <c r="X950" s="33"/>
      <c r="Y950" s="33"/>
    </row>
    <row r="951" ht="15.75" customHeight="1">
      <c r="A951" s="190"/>
      <c r="B951" s="191"/>
      <c r="C951" s="191"/>
      <c r="D951" s="190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33"/>
      <c r="P951" s="191"/>
      <c r="Q951" s="191"/>
      <c r="R951" s="191"/>
      <c r="S951" s="33"/>
      <c r="T951" s="33"/>
      <c r="U951" s="33"/>
      <c r="V951" s="33"/>
      <c r="W951" s="33"/>
      <c r="X951" s="33"/>
      <c r="Y951" s="33"/>
    </row>
    <row r="952" ht="15.75" customHeight="1">
      <c r="A952" s="190"/>
      <c r="B952" s="191"/>
      <c r="C952" s="191"/>
      <c r="D952" s="190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33"/>
      <c r="P952" s="191"/>
      <c r="Q952" s="191"/>
      <c r="R952" s="191"/>
      <c r="S952" s="33"/>
      <c r="T952" s="33"/>
      <c r="U952" s="33"/>
      <c r="V952" s="33"/>
      <c r="W952" s="33"/>
      <c r="X952" s="33"/>
      <c r="Y952" s="33"/>
    </row>
    <row r="953" ht="15.75" customHeight="1">
      <c r="A953" s="190"/>
      <c r="B953" s="191"/>
      <c r="C953" s="191"/>
      <c r="D953" s="190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33"/>
      <c r="P953" s="191"/>
      <c r="Q953" s="191"/>
      <c r="R953" s="191"/>
      <c r="S953" s="33"/>
      <c r="T953" s="33"/>
      <c r="U953" s="33"/>
      <c r="V953" s="33"/>
      <c r="W953" s="33"/>
      <c r="X953" s="33"/>
      <c r="Y953" s="33"/>
    </row>
    <row r="954" ht="15.75" customHeight="1">
      <c r="A954" s="190"/>
      <c r="B954" s="191"/>
      <c r="C954" s="191"/>
      <c r="D954" s="190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33"/>
      <c r="P954" s="191"/>
      <c r="Q954" s="191"/>
      <c r="R954" s="191"/>
      <c r="S954" s="33"/>
      <c r="T954" s="33"/>
      <c r="U954" s="33"/>
      <c r="V954" s="33"/>
      <c r="W954" s="33"/>
      <c r="X954" s="33"/>
      <c r="Y954" s="33"/>
    </row>
    <row r="955" ht="15.75" customHeight="1">
      <c r="A955" s="190"/>
      <c r="B955" s="191"/>
      <c r="C955" s="191"/>
      <c r="D955" s="190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33"/>
      <c r="P955" s="191"/>
      <c r="Q955" s="191"/>
      <c r="R955" s="191"/>
      <c r="S955" s="33"/>
      <c r="T955" s="33"/>
      <c r="U955" s="33"/>
      <c r="V955" s="33"/>
      <c r="W955" s="33"/>
      <c r="X955" s="33"/>
      <c r="Y955" s="33"/>
    </row>
    <row r="956" ht="15.75" customHeight="1">
      <c r="A956" s="190"/>
      <c r="B956" s="191"/>
      <c r="C956" s="191"/>
      <c r="D956" s="190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33"/>
      <c r="P956" s="191"/>
      <c r="Q956" s="191"/>
      <c r="R956" s="191"/>
      <c r="S956" s="33"/>
      <c r="T956" s="33"/>
      <c r="U956" s="33"/>
      <c r="V956" s="33"/>
      <c r="W956" s="33"/>
      <c r="X956" s="33"/>
      <c r="Y956" s="33"/>
    </row>
    <row r="957" ht="15.75" customHeight="1">
      <c r="A957" s="190"/>
      <c r="B957" s="191"/>
      <c r="C957" s="191"/>
      <c r="D957" s="190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33"/>
      <c r="P957" s="191"/>
      <c r="Q957" s="191"/>
      <c r="R957" s="191"/>
      <c r="S957" s="33"/>
      <c r="T957" s="33"/>
      <c r="U957" s="33"/>
      <c r="V957" s="33"/>
      <c r="W957" s="33"/>
      <c r="X957" s="33"/>
      <c r="Y957" s="33"/>
    </row>
    <row r="958" ht="15.75" customHeight="1">
      <c r="A958" s="190"/>
      <c r="B958" s="191"/>
      <c r="C958" s="191"/>
      <c r="D958" s="190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33"/>
      <c r="P958" s="191"/>
      <c r="Q958" s="191"/>
      <c r="R958" s="191"/>
      <c r="S958" s="33"/>
      <c r="T958" s="33"/>
      <c r="U958" s="33"/>
      <c r="V958" s="33"/>
      <c r="W958" s="33"/>
      <c r="X958" s="33"/>
      <c r="Y958" s="33"/>
    </row>
    <row r="959" ht="15.75" customHeight="1">
      <c r="A959" s="190"/>
      <c r="B959" s="191"/>
      <c r="C959" s="191"/>
      <c r="D959" s="190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33"/>
      <c r="P959" s="191"/>
      <c r="Q959" s="191"/>
      <c r="R959" s="191"/>
      <c r="S959" s="33"/>
      <c r="T959" s="33"/>
      <c r="U959" s="33"/>
      <c r="V959" s="33"/>
      <c r="W959" s="33"/>
      <c r="X959" s="33"/>
      <c r="Y959" s="33"/>
    </row>
    <row r="960" ht="15.75" customHeight="1">
      <c r="A960" s="190"/>
      <c r="B960" s="191"/>
      <c r="C960" s="191"/>
      <c r="D960" s="190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33"/>
      <c r="P960" s="191"/>
      <c r="Q960" s="191"/>
      <c r="R960" s="191"/>
      <c r="S960" s="33"/>
      <c r="T960" s="33"/>
      <c r="U960" s="33"/>
      <c r="V960" s="33"/>
      <c r="W960" s="33"/>
      <c r="X960" s="33"/>
      <c r="Y960" s="33"/>
    </row>
    <row r="961" ht="15.75" customHeight="1">
      <c r="A961" s="190"/>
      <c r="B961" s="191"/>
      <c r="C961" s="191"/>
      <c r="D961" s="190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33"/>
      <c r="P961" s="191"/>
      <c r="Q961" s="191"/>
      <c r="R961" s="191"/>
      <c r="S961" s="33"/>
      <c r="T961" s="33"/>
      <c r="U961" s="33"/>
      <c r="V961" s="33"/>
      <c r="W961" s="33"/>
      <c r="X961" s="33"/>
      <c r="Y961" s="33"/>
    </row>
    <row r="962" ht="15.75" customHeight="1">
      <c r="A962" s="190"/>
      <c r="B962" s="191"/>
      <c r="C962" s="191"/>
      <c r="D962" s="190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33"/>
      <c r="P962" s="191"/>
      <c r="Q962" s="191"/>
      <c r="R962" s="191"/>
      <c r="S962" s="33"/>
      <c r="T962" s="33"/>
      <c r="U962" s="33"/>
      <c r="V962" s="33"/>
      <c r="W962" s="33"/>
      <c r="X962" s="33"/>
      <c r="Y962" s="33"/>
    </row>
    <row r="963" ht="15.75" customHeight="1">
      <c r="A963" s="190"/>
      <c r="B963" s="191"/>
      <c r="C963" s="191"/>
      <c r="D963" s="190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33"/>
      <c r="P963" s="191"/>
      <c r="Q963" s="191"/>
      <c r="R963" s="191"/>
      <c r="S963" s="33"/>
      <c r="T963" s="33"/>
      <c r="U963" s="33"/>
      <c r="V963" s="33"/>
      <c r="W963" s="33"/>
      <c r="X963" s="33"/>
      <c r="Y963" s="33"/>
    </row>
    <row r="964" ht="15.75" customHeight="1">
      <c r="A964" s="190"/>
      <c r="B964" s="191"/>
      <c r="C964" s="191"/>
      <c r="D964" s="190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33"/>
      <c r="P964" s="191"/>
      <c r="Q964" s="191"/>
      <c r="R964" s="191"/>
      <c r="S964" s="33"/>
      <c r="T964" s="33"/>
      <c r="U964" s="33"/>
      <c r="V964" s="33"/>
      <c r="W964" s="33"/>
      <c r="X964" s="33"/>
      <c r="Y964" s="33"/>
    </row>
    <row r="965" ht="15.75" customHeight="1">
      <c r="A965" s="190"/>
      <c r="B965" s="191"/>
      <c r="C965" s="191"/>
      <c r="D965" s="190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33"/>
      <c r="P965" s="191"/>
      <c r="Q965" s="191"/>
      <c r="R965" s="191"/>
      <c r="S965" s="33"/>
      <c r="T965" s="33"/>
      <c r="U965" s="33"/>
      <c r="V965" s="33"/>
      <c r="W965" s="33"/>
      <c r="X965" s="33"/>
      <c r="Y965" s="33"/>
    </row>
    <row r="966" ht="15.75" customHeight="1">
      <c r="A966" s="190"/>
      <c r="B966" s="191"/>
      <c r="C966" s="191"/>
      <c r="D966" s="190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33"/>
      <c r="P966" s="191"/>
      <c r="Q966" s="191"/>
      <c r="R966" s="191"/>
      <c r="S966" s="33"/>
      <c r="T966" s="33"/>
      <c r="U966" s="33"/>
      <c r="V966" s="33"/>
      <c r="W966" s="33"/>
      <c r="X966" s="33"/>
      <c r="Y966" s="33"/>
    </row>
    <row r="967" ht="15.75" customHeight="1">
      <c r="A967" s="190"/>
      <c r="B967" s="191"/>
      <c r="C967" s="191"/>
      <c r="D967" s="190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33"/>
      <c r="P967" s="191"/>
      <c r="Q967" s="191"/>
      <c r="R967" s="191"/>
      <c r="S967" s="33"/>
      <c r="T967" s="33"/>
      <c r="U967" s="33"/>
      <c r="V967" s="33"/>
      <c r="W967" s="33"/>
      <c r="X967" s="33"/>
      <c r="Y967" s="33"/>
    </row>
    <row r="968" ht="15.75" customHeight="1">
      <c r="A968" s="190"/>
      <c r="B968" s="191"/>
      <c r="C968" s="191"/>
      <c r="D968" s="190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33"/>
      <c r="P968" s="191"/>
      <c r="Q968" s="191"/>
      <c r="R968" s="191"/>
      <c r="S968" s="33"/>
      <c r="T968" s="33"/>
      <c r="U968" s="33"/>
      <c r="V968" s="33"/>
      <c r="W968" s="33"/>
      <c r="X968" s="33"/>
      <c r="Y968" s="33"/>
    </row>
    <row r="969" ht="15.75" customHeight="1">
      <c r="A969" s="190"/>
      <c r="B969" s="191"/>
      <c r="C969" s="191"/>
      <c r="D969" s="190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33"/>
      <c r="P969" s="191"/>
      <c r="Q969" s="191"/>
      <c r="R969" s="191"/>
      <c r="S969" s="33"/>
      <c r="T969" s="33"/>
      <c r="U969" s="33"/>
      <c r="V969" s="33"/>
      <c r="W969" s="33"/>
      <c r="X969" s="33"/>
      <c r="Y969" s="33"/>
    </row>
    <row r="970" ht="15.75" customHeight="1">
      <c r="A970" s="190"/>
      <c r="B970" s="191"/>
      <c r="C970" s="191"/>
      <c r="D970" s="190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33"/>
      <c r="P970" s="191"/>
      <c r="Q970" s="191"/>
      <c r="R970" s="191"/>
      <c r="S970" s="33"/>
      <c r="T970" s="33"/>
      <c r="U970" s="33"/>
      <c r="V970" s="33"/>
      <c r="W970" s="33"/>
      <c r="X970" s="33"/>
      <c r="Y970" s="33"/>
    </row>
    <row r="971" ht="15.75" customHeight="1">
      <c r="A971" s="190"/>
      <c r="B971" s="191"/>
      <c r="C971" s="191"/>
      <c r="D971" s="190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33"/>
      <c r="P971" s="191"/>
      <c r="Q971" s="191"/>
      <c r="R971" s="191"/>
      <c r="S971" s="33"/>
      <c r="T971" s="33"/>
      <c r="U971" s="33"/>
      <c r="V971" s="33"/>
      <c r="W971" s="33"/>
      <c r="X971" s="33"/>
      <c r="Y971" s="33"/>
    </row>
    <row r="972" ht="15.75" customHeight="1">
      <c r="A972" s="190"/>
      <c r="B972" s="191"/>
      <c r="C972" s="191"/>
      <c r="D972" s="190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33"/>
      <c r="P972" s="191"/>
      <c r="Q972" s="191"/>
      <c r="R972" s="191"/>
      <c r="S972" s="33"/>
      <c r="T972" s="33"/>
      <c r="U972" s="33"/>
      <c r="V972" s="33"/>
      <c r="W972" s="33"/>
      <c r="X972" s="33"/>
      <c r="Y972" s="33"/>
    </row>
    <row r="973" ht="15.75" customHeight="1">
      <c r="A973" s="190"/>
      <c r="B973" s="191"/>
      <c r="C973" s="191"/>
      <c r="D973" s="190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33"/>
      <c r="P973" s="191"/>
      <c r="Q973" s="191"/>
      <c r="R973" s="191"/>
      <c r="S973" s="33"/>
      <c r="T973" s="33"/>
      <c r="U973" s="33"/>
      <c r="V973" s="33"/>
      <c r="W973" s="33"/>
      <c r="X973" s="33"/>
      <c r="Y973" s="33"/>
    </row>
    <row r="974" ht="15.75" customHeight="1">
      <c r="A974" s="190"/>
      <c r="B974" s="191"/>
      <c r="C974" s="191"/>
      <c r="D974" s="190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33"/>
      <c r="P974" s="191"/>
      <c r="Q974" s="191"/>
      <c r="R974" s="191"/>
      <c r="S974" s="33"/>
      <c r="T974" s="33"/>
      <c r="U974" s="33"/>
      <c r="V974" s="33"/>
      <c r="W974" s="33"/>
      <c r="X974" s="33"/>
      <c r="Y974" s="33"/>
    </row>
    <row r="975" ht="15.75" customHeight="1">
      <c r="A975" s="190"/>
      <c r="B975" s="191"/>
      <c r="C975" s="191"/>
      <c r="D975" s="190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33"/>
      <c r="P975" s="191"/>
      <c r="Q975" s="191"/>
      <c r="R975" s="191"/>
      <c r="S975" s="33"/>
      <c r="T975" s="33"/>
      <c r="U975" s="33"/>
      <c r="V975" s="33"/>
      <c r="W975" s="33"/>
      <c r="X975" s="33"/>
      <c r="Y975" s="33"/>
    </row>
    <row r="976" ht="15.75" customHeight="1">
      <c r="A976" s="190"/>
      <c r="B976" s="191"/>
      <c r="C976" s="191"/>
      <c r="D976" s="190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33"/>
      <c r="P976" s="191"/>
      <c r="Q976" s="191"/>
      <c r="R976" s="191"/>
      <c r="S976" s="33"/>
      <c r="T976" s="33"/>
      <c r="U976" s="33"/>
      <c r="V976" s="33"/>
      <c r="W976" s="33"/>
      <c r="X976" s="33"/>
      <c r="Y976" s="33"/>
    </row>
    <row r="977" ht="15.75" customHeight="1">
      <c r="A977" s="190"/>
      <c r="B977" s="191"/>
      <c r="C977" s="191"/>
      <c r="D977" s="190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33"/>
      <c r="P977" s="191"/>
      <c r="Q977" s="191"/>
      <c r="R977" s="191"/>
      <c r="S977" s="33"/>
      <c r="T977" s="33"/>
      <c r="U977" s="33"/>
      <c r="V977" s="33"/>
      <c r="W977" s="33"/>
      <c r="X977" s="33"/>
      <c r="Y977" s="33"/>
    </row>
    <row r="978" ht="15.75" customHeight="1">
      <c r="A978" s="190"/>
      <c r="B978" s="191"/>
      <c r="C978" s="191"/>
      <c r="D978" s="190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33"/>
      <c r="P978" s="191"/>
      <c r="Q978" s="191"/>
      <c r="R978" s="191"/>
      <c r="S978" s="33"/>
      <c r="T978" s="33"/>
      <c r="U978" s="33"/>
      <c r="V978" s="33"/>
      <c r="W978" s="33"/>
      <c r="X978" s="33"/>
      <c r="Y978" s="33"/>
    </row>
    <row r="979" ht="15.75" customHeight="1">
      <c r="A979" s="190"/>
      <c r="B979" s="191"/>
      <c r="C979" s="191"/>
      <c r="D979" s="190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33"/>
      <c r="P979" s="191"/>
      <c r="Q979" s="191"/>
      <c r="R979" s="191"/>
      <c r="S979" s="33"/>
      <c r="T979" s="33"/>
      <c r="U979" s="33"/>
      <c r="V979" s="33"/>
      <c r="W979" s="33"/>
      <c r="X979" s="33"/>
      <c r="Y979" s="33"/>
    </row>
    <row r="980" ht="15.75" customHeight="1">
      <c r="A980" s="190"/>
      <c r="B980" s="191"/>
      <c r="C980" s="191"/>
      <c r="D980" s="190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33"/>
      <c r="P980" s="191"/>
      <c r="Q980" s="191"/>
      <c r="R980" s="191"/>
      <c r="S980" s="33"/>
      <c r="T980" s="33"/>
      <c r="U980" s="33"/>
      <c r="V980" s="33"/>
      <c r="W980" s="33"/>
      <c r="X980" s="33"/>
      <c r="Y980" s="33"/>
    </row>
    <row r="981" ht="15.75" customHeight="1">
      <c r="A981" s="190"/>
      <c r="B981" s="191"/>
      <c r="C981" s="191"/>
      <c r="D981" s="190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33"/>
      <c r="P981" s="191"/>
      <c r="Q981" s="191"/>
      <c r="R981" s="191"/>
      <c r="S981" s="33"/>
      <c r="T981" s="33"/>
      <c r="U981" s="33"/>
      <c r="V981" s="33"/>
      <c r="W981" s="33"/>
      <c r="X981" s="33"/>
      <c r="Y981" s="33"/>
    </row>
    <row r="982" ht="15.75" customHeight="1">
      <c r="A982" s="190"/>
      <c r="B982" s="191"/>
      <c r="C982" s="191"/>
      <c r="D982" s="190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33"/>
      <c r="P982" s="191"/>
      <c r="Q982" s="191"/>
      <c r="R982" s="191"/>
      <c r="S982" s="33"/>
      <c r="T982" s="33"/>
      <c r="U982" s="33"/>
      <c r="V982" s="33"/>
      <c r="W982" s="33"/>
      <c r="X982" s="33"/>
      <c r="Y982" s="33"/>
    </row>
    <row r="983" ht="15.75" customHeight="1">
      <c r="A983" s="190"/>
      <c r="B983" s="191"/>
      <c r="C983" s="191"/>
      <c r="D983" s="190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33"/>
      <c r="P983" s="191"/>
      <c r="Q983" s="191"/>
      <c r="R983" s="191"/>
      <c r="S983" s="33"/>
      <c r="T983" s="33"/>
      <c r="U983" s="33"/>
      <c r="V983" s="33"/>
      <c r="W983" s="33"/>
      <c r="X983" s="33"/>
      <c r="Y983" s="33"/>
    </row>
    <row r="984" ht="15.75" customHeight="1">
      <c r="A984" s="190"/>
      <c r="B984" s="191"/>
      <c r="C984" s="191"/>
      <c r="D984" s="190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33"/>
      <c r="P984" s="191"/>
      <c r="Q984" s="191"/>
      <c r="R984" s="191"/>
      <c r="S984" s="33"/>
      <c r="T984" s="33"/>
      <c r="U984" s="33"/>
      <c r="V984" s="33"/>
      <c r="W984" s="33"/>
      <c r="X984" s="33"/>
      <c r="Y984" s="33"/>
    </row>
    <row r="985" ht="15.75" customHeight="1">
      <c r="A985" s="190"/>
      <c r="B985" s="191"/>
      <c r="C985" s="191"/>
      <c r="D985" s="190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33"/>
      <c r="P985" s="191"/>
      <c r="Q985" s="191"/>
      <c r="R985" s="191"/>
      <c r="S985" s="33"/>
      <c r="T985" s="33"/>
      <c r="U985" s="33"/>
      <c r="V985" s="33"/>
      <c r="W985" s="33"/>
      <c r="X985" s="33"/>
      <c r="Y985" s="33"/>
    </row>
    <row r="986" ht="15.75" customHeight="1">
      <c r="A986" s="190"/>
      <c r="B986" s="191"/>
      <c r="C986" s="191"/>
      <c r="D986" s="190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33"/>
      <c r="P986" s="191"/>
      <c r="Q986" s="191"/>
      <c r="R986" s="191"/>
      <c r="S986" s="33"/>
      <c r="T986" s="33"/>
      <c r="U986" s="33"/>
      <c r="V986" s="33"/>
      <c r="W986" s="33"/>
      <c r="X986" s="33"/>
      <c r="Y986" s="33"/>
    </row>
    <row r="987" ht="15.75" customHeight="1">
      <c r="A987" s="190"/>
      <c r="B987" s="191"/>
      <c r="C987" s="191"/>
      <c r="D987" s="190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33"/>
      <c r="P987" s="191"/>
      <c r="Q987" s="191"/>
      <c r="R987" s="191"/>
      <c r="S987" s="33"/>
      <c r="T987" s="33"/>
      <c r="U987" s="33"/>
      <c r="V987" s="33"/>
      <c r="W987" s="33"/>
      <c r="X987" s="33"/>
      <c r="Y987" s="33"/>
    </row>
    <row r="988" ht="15.75" customHeight="1">
      <c r="A988" s="190"/>
      <c r="B988" s="191"/>
      <c r="C988" s="191"/>
      <c r="D988" s="190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33"/>
      <c r="P988" s="191"/>
      <c r="Q988" s="191"/>
      <c r="R988" s="191"/>
      <c r="S988" s="33"/>
      <c r="T988" s="33"/>
      <c r="U988" s="33"/>
      <c r="V988" s="33"/>
      <c r="W988" s="33"/>
      <c r="X988" s="33"/>
      <c r="Y988" s="33"/>
    </row>
    <row r="989" ht="15.75" customHeight="1">
      <c r="A989" s="190"/>
      <c r="B989" s="191"/>
      <c r="C989" s="191"/>
      <c r="D989" s="190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33"/>
      <c r="P989" s="191"/>
      <c r="Q989" s="191"/>
      <c r="R989" s="191"/>
      <c r="S989" s="33"/>
      <c r="T989" s="33"/>
      <c r="U989" s="33"/>
      <c r="V989" s="33"/>
      <c r="W989" s="33"/>
      <c r="X989" s="33"/>
      <c r="Y989" s="33"/>
    </row>
    <row r="990" ht="15.75" customHeight="1">
      <c r="A990" s="190"/>
      <c r="B990" s="191"/>
      <c r="C990" s="191"/>
      <c r="D990" s="190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33"/>
      <c r="P990" s="191"/>
      <c r="Q990" s="191"/>
      <c r="R990" s="191"/>
      <c r="S990" s="33"/>
      <c r="T990" s="33"/>
      <c r="U990" s="33"/>
      <c r="V990" s="33"/>
      <c r="W990" s="33"/>
      <c r="X990" s="33"/>
      <c r="Y990" s="33"/>
    </row>
    <row r="991" ht="15.75" customHeight="1">
      <c r="A991" s="190"/>
      <c r="B991" s="191"/>
      <c r="C991" s="191"/>
      <c r="D991" s="190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33"/>
      <c r="P991" s="191"/>
      <c r="Q991" s="191"/>
      <c r="R991" s="191"/>
      <c r="S991" s="33"/>
      <c r="T991" s="33"/>
      <c r="U991" s="33"/>
      <c r="V991" s="33"/>
      <c r="W991" s="33"/>
      <c r="X991" s="33"/>
      <c r="Y991" s="33"/>
    </row>
    <row r="992" ht="15.75" customHeight="1">
      <c r="A992" s="190"/>
      <c r="B992" s="191"/>
      <c r="C992" s="191"/>
      <c r="D992" s="190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33"/>
      <c r="P992" s="191"/>
      <c r="Q992" s="191"/>
      <c r="R992" s="191"/>
      <c r="S992" s="33"/>
      <c r="T992" s="33"/>
      <c r="U992" s="33"/>
      <c r="V992" s="33"/>
      <c r="W992" s="33"/>
      <c r="X992" s="33"/>
      <c r="Y992" s="33"/>
    </row>
    <row r="993" ht="15.75" customHeight="1">
      <c r="A993" s="190"/>
      <c r="B993" s="191"/>
      <c r="C993" s="191"/>
      <c r="D993" s="190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33"/>
      <c r="P993" s="191"/>
      <c r="Q993" s="191"/>
      <c r="R993" s="191"/>
      <c r="S993" s="33"/>
      <c r="T993" s="33"/>
      <c r="U993" s="33"/>
      <c r="V993" s="33"/>
      <c r="W993" s="33"/>
      <c r="X993" s="33"/>
      <c r="Y993" s="33"/>
    </row>
    <row r="994" ht="15.75" customHeight="1">
      <c r="A994" s="190"/>
      <c r="B994" s="191"/>
      <c r="C994" s="191"/>
      <c r="D994" s="190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33"/>
      <c r="P994" s="191"/>
      <c r="Q994" s="191"/>
      <c r="R994" s="191"/>
      <c r="S994" s="33"/>
      <c r="T994" s="33"/>
      <c r="U994" s="33"/>
      <c r="V994" s="33"/>
      <c r="W994" s="33"/>
      <c r="X994" s="33"/>
      <c r="Y994" s="33"/>
    </row>
    <row r="995" ht="15.75" customHeight="1">
      <c r="A995" s="190"/>
      <c r="B995" s="191"/>
      <c r="C995" s="191"/>
      <c r="D995" s="190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33"/>
      <c r="P995" s="191"/>
      <c r="Q995" s="191"/>
      <c r="R995" s="191"/>
      <c r="S995" s="33"/>
      <c r="T995" s="33"/>
      <c r="U995" s="33"/>
      <c r="V995" s="33"/>
      <c r="W995" s="33"/>
      <c r="X995" s="33"/>
      <c r="Y995" s="33"/>
    </row>
    <row r="996" ht="15.75" customHeight="1">
      <c r="A996" s="190"/>
      <c r="B996" s="191"/>
      <c r="C996" s="191"/>
      <c r="D996" s="190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33"/>
      <c r="P996" s="191"/>
      <c r="Q996" s="191"/>
      <c r="R996" s="191"/>
      <c r="S996" s="33"/>
      <c r="T996" s="33"/>
      <c r="U996" s="33"/>
      <c r="V996" s="33"/>
      <c r="W996" s="33"/>
      <c r="X996" s="33"/>
      <c r="Y996" s="33"/>
    </row>
    <row r="997" ht="15.75" customHeight="1">
      <c r="A997" s="190"/>
      <c r="B997" s="191"/>
      <c r="C997" s="191"/>
      <c r="D997" s="190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33"/>
      <c r="P997" s="191"/>
      <c r="Q997" s="191"/>
      <c r="R997" s="191"/>
      <c r="S997" s="33"/>
      <c r="T997" s="33"/>
      <c r="U997" s="33"/>
      <c r="V997" s="33"/>
      <c r="W997" s="33"/>
      <c r="X997" s="33"/>
      <c r="Y997" s="33"/>
    </row>
    <row r="998" ht="15.75" customHeight="1">
      <c r="A998" s="190"/>
      <c r="B998" s="191"/>
      <c r="C998" s="191"/>
      <c r="D998" s="190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33"/>
      <c r="P998" s="191"/>
      <c r="Q998" s="191"/>
      <c r="R998" s="191"/>
      <c r="S998" s="33"/>
      <c r="T998" s="33"/>
      <c r="U998" s="33"/>
      <c r="V998" s="33"/>
      <c r="W998" s="33"/>
      <c r="X998" s="33"/>
      <c r="Y998" s="33"/>
    </row>
    <row r="999" ht="15.75" customHeight="1">
      <c r="A999" s="190"/>
      <c r="B999" s="191"/>
      <c r="C999" s="191"/>
      <c r="D999" s="190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33"/>
      <c r="P999" s="191"/>
      <c r="Q999" s="191"/>
      <c r="R999" s="191"/>
      <c r="S999" s="33"/>
      <c r="T999" s="33"/>
      <c r="U999" s="33"/>
      <c r="V999" s="33"/>
      <c r="W999" s="33"/>
      <c r="X999" s="33"/>
      <c r="Y999" s="33"/>
    </row>
    <row r="1000" ht="15.75" customHeight="1">
      <c r="A1000" s="190"/>
      <c r="B1000" s="191"/>
      <c r="C1000" s="191"/>
      <c r="D1000" s="190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33"/>
      <c r="P1000" s="191"/>
      <c r="Q1000" s="191"/>
      <c r="R1000" s="191"/>
      <c r="S1000" s="33"/>
      <c r="T1000" s="33"/>
      <c r="U1000" s="33"/>
      <c r="V1000" s="33"/>
      <c r="W1000" s="33"/>
      <c r="X1000" s="33"/>
      <c r="Y1000" s="33"/>
    </row>
    <row r="1001" ht="15.75" customHeight="1">
      <c r="A1001" s="190"/>
      <c r="B1001" s="191"/>
      <c r="C1001" s="191"/>
      <c r="D1001" s="190"/>
      <c r="E1001" s="191"/>
      <c r="F1001" s="191"/>
      <c r="G1001" s="191"/>
      <c r="H1001" s="191"/>
      <c r="I1001" s="191"/>
      <c r="J1001" s="191"/>
      <c r="K1001" s="191"/>
      <c r="L1001" s="191"/>
      <c r="M1001" s="191"/>
      <c r="N1001" s="191"/>
      <c r="O1001" s="33"/>
      <c r="P1001" s="191"/>
      <c r="Q1001" s="191"/>
      <c r="R1001" s="191"/>
      <c r="S1001" s="33"/>
      <c r="T1001" s="33"/>
      <c r="U1001" s="33"/>
      <c r="V1001" s="33"/>
      <c r="W1001" s="33"/>
      <c r="X1001" s="33"/>
      <c r="Y1001" s="33"/>
    </row>
    <row r="1002" ht="15.75" customHeight="1">
      <c r="A1002" s="190"/>
      <c r="B1002" s="191"/>
      <c r="C1002" s="191"/>
      <c r="D1002" s="190"/>
      <c r="E1002" s="191"/>
      <c r="F1002" s="191"/>
      <c r="G1002" s="191"/>
      <c r="H1002" s="191"/>
      <c r="I1002" s="191"/>
      <c r="J1002" s="191"/>
      <c r="K1002" s="191"/>
      <c r="L1002" s="191"/>
      <c r="M1002" s="191"/>
      <c r="N1002" s="191"/>
      <c r="O1002" s="33"/>
      <c r="P1002" s="191"/>
      <c r="Q1002" s="191"/>
      <c r="R1002" s="191"/>
      <c r="S1002" s="33"/>
      <c r="T1002" s="33"/>
      <c r="U1002" s="33"/>
      <c r="V1002" s="33"/>
      <c r="W1002" s="33"/>
      <c r="X1002" s="33"/>
      <c r="Y1002" s="33"/>
    </row>
    <row r="1003" ht="15.75" customHeight="1">
      <c r="A1003" s="190"/>
      <c r="B1003" s="191"/>
      <c r="C1003" s="191"/>
      <c r="D1003" s="190"/>
      <c r="E1003" s="191"/>
      <c r="F1003" s="191"/>
      <c r="G1003" s="191"/>
      <c r="H1003" s="191"/>
      <c r="I1003" s="191"/>
      <c r="J1003" s="191"/>
      <c r="K1003" s="191"/>
      <c r="L1003" s="191"/>
      <c r="M1003" s="191"/>
      <c r="N1003" s="191"/>
      <c r="O1003" s="33"/>
      <c r="P1003" s="191"/>
      <c r="Q1003" s="191"/>
      <c r="R1003" s="191"/>
      <c r="S1003" s="33"/>
      <c r="T1003" s="33"/>
      <c r="U1003" s="33"/>
      <c r="V1003" s="33"/>
      <c r="W1003" s="33"/>
      <c r="X1003" s="33"/>
      <c r="Y1003" s="33"/>
    </row>
    <row r="1004" ht="15.75" customHeight="1">
      <c r="A1004" s="190"/>
      <c r="B1004" s="191"/>
      <c r="C1004" s="191"/>
      <c r="D1004" s="190"/>
      <c r="E1004" s="191"/>
      <c r="F1004" s="191"/>
      <c r="G1004" s="191"/>
      <c r="H1004" s="191"/>
      <c r="I1004" s="191"/>
      <c r="J1004" s="191"/>
      <c r="K1004" s="191"/>
      <c r="L1004" s="191"/>
      <c r="M1004" s="191"/>
      <c r="N1004" s="191"/>
      <c r="O1004" s="33"/>
      <c r="P1004" s="191"/>
      <c r="Q1004" s="191"/>
      <c r="R1004" s="191"/>
      <c r="S1004" s="33"/>
      <c r="T1004" s="33"/>
      <c r="U1004" s="33"/>
      <c r="V1004" s="33"/>
      <c r="W1004" s="33"/>
      <c r="X1004" s="33"/>
      <c r="Y1004" s="33"/>
    </row>
    <row r="1005" ht="15.75" customHeight="1">
      <c r="A1005" s="190"/>
      <c r="B1005" s="191"/>
      <c r="C1005" s="191"/>
      <c r="D1005" s="190"/>
      <c r="E1005" s="191"/>
      <c r="F1005" s="191"/>
      <c r="G1005" s="191"/>
      <c r="H1005" s="191"/>
      <c r="I1005" s="191"/>
      <c r="J1005" s="191"/>
      <c r="K1005" s="191"/>
      <c r="L1005" s="191"/>
      <c r="M1005" s="191"/>
      <c r="N1005" s="191"/>
      <c r="O1005" s="33"/>
      <c r="P1005" s="191"/>
      <c r="Q1005" s="191"/>
      <c r="R1005" s="191"/>
      <c r="S1005" s="33"/>
      <c r="T1005" s="33"/>
      <c r="U1005" s="33"/>
      <c r="V1005" s="33"/>
      <c r="W1005" s="33"/>
      <c r="X1005" s="33"/>
      <c r="Y1005" s="33"/>
    </row>
    <row r="1006" ht="15.75" customHeight="1">
      <c r="A1006" s="190"/>
      <c r="B1006" s="191"/>
      <c r="C1006" s="191"/>
      <c r="D1006" s="190"/>
      <c r="E1006" s="191"/>
      <c r="F1006" s="191"/>
      <c r="G1006" s="191"/>
      <c r="H1006" s="191"/>
      <c r="I1006" s="191"/>
      <c r="J1006" s="191"/>
      <c r="K1006" s="191"/>
      <c r="L1006" s="191"/>
      <c r="M1006" s="191"/>
      <c r="N1006" s="191"/>
      <c r="O1006" s="33"/>
      <c r="P1006" s="191"/>
      <c r="Q1006" s="191"/>
      <c r="R1006" s="191"/>
      <c r="S1006" s="33"/>
      <c r="T1006" s="33"/>
      <c r="U1006" s="33"/>
      <c r="V1006" s="33"/>
      <c r="W1006" s="33"/>
      <c r="X1006" s="33"/>
      <c r="Y1006" s="33"/>
    </row>
    <row r="1007" ht="15.75" customHeight="1">
      <c r="A1007" s="190"/>
      <c r="B1007" s="191"/>
      <c r="C1007" s="191"/>
      <c r="D1007" s="190"/>
      <c r="E1007" s="191"/>
      <c r="F1007" s="191"/>
      <c r="G1007" s="191"/>
      <c r="H1007" s="191"/>
      <c r="I1007" s="191"/>
      <c r="J1007" s="191"/>
      <c r="K1007" s="191"/>
      <c r="L1007" s="191"/>
      <c r="M1007" s="191"/>
      <c r="N1007" s="191"/>
      <c r="O1007" s="33"/>
      <c r="P1007" s="191"/>
      <c r="Q1007" s="191"/>
      <c r="R1007" s="191"/>
      <c r="S1007" s="33"/>
      <c r="T1007" s="33"/>
      <c r="U1007" s="33"/>
      <c r="V1007" s="33"/>
      <c r="W1007" s="33"/>
      <c r="X1007" s="33"/>
      <c r="Y1007" s="33"/>
    </row>
    <row r="1008" ht="15.75" customHeight="1">
      <c r="A1008" s="190"/>
      <c r="B1008" s="191"/>
      <c r="C1008" s="191"/>
      <c r="D1008" s="190"/>
      <c r="E1008" s="191"/>
      <c r="F1008" s="191"/>
      <c r="G1008" s="191"/>
      <c r="H1008" s="191"/>
      <c r="I1008" s="191"/>
      <c r="J1008" s="191"/>
      <c r="K1008" s="191"/>
      <c r="L1008" s="191"/>
      <c r="M1008" s="191"/>
      <c r="N1008" s="191"/>
      <c r="O1008" s="33"/>
      <c r="P1008" s="191"/>
      <c r="Q1008" s="191"/>
      <c r="R1008" s="191"/>
      <c r="S1008" s="33"/>
      <c r="T1008" s="33"/>
      <c r="U1008" s="33"/>
      <c r="V1008" s="33"/>
      <c r="W1008" s="33"/>
      <c r="X1008" s="33"/>
      <c r="Y1008" s="33"/>
    </row>
    <row r="1009" ht="15.75" customHeight="1">
      <c r="A1009" s="190"/>
      <c r="B1009" s="191"/>
      <c r="C1009" s="191"/>
      <c r="D1009" s="190"/>
      <c r="E1009" s="191"/>
      <c r="F1009" s="191"/>
      <c r="G1009" s="191"/>
      <c r="H1009" s="191"/>
      <c r="I1009" s="191"/>
      <c r="J1009" s="191"/>
      <c r="K1009" s="191"/>
      <c r="L1009" s="191"/>
      <c r="M1009" s="191"/>
      <c r="N1009" s="191"/>
      <c r="O1009" s="33"/>
      <c r="P1009" s="191"/>
      <c r="Q1009" s="191"/>
      <c r="R1009" s="191"/>
      <c r="S1009" s="33"/>
      <c r="T1009" s="33"/>
      <c r="U1009" s="33"/>
      <c r="V1009" s="33"/>
      <c r="W1009" s="33"/>
      <c r="X1009" s="33"/>
      <c r="Y1009" s="33"/>
    </row>
    <row r="1010" ht="15.75" customHeight="1">
      <c r="A1010" s="190"/>
      <c r="B1010" s="191"/>
      <c r="C1010" s="191"/>
      <c r="D1010" s="190"/>
      <c r="E1010" s="191"/>
      <c r="F1010" s="191"/>
      <c r="G1010" s="191"/>
      <c r="H1010" s="191"/>
      <c r="I1010" s="191"/>
      <c r="J1010" s="191"/>
      <c r="K1010" s="191"/>
      <c r="L1010" s="191"/>
      <c r="M1010" s="191"/>
      <c r="N1010" s="191"/>
      <c r="O1010" s="33"/>
      <c r="P1010" s="191"/>
      <c r="Q1010" s="191"/>
      <c r="R1010" s="191"/>
      <c r="S1010" s="33"/>
      <c r="T1010" s="33"/>
      <c r="U1010" s="33"/>
      <c r="V1010" s="33"/>
      <c r="W1010" s="33"/>
      <c r="X1010" s="33"/>
      <c r="Y1010" s="33"/>
    </row>
    <row r="1011" ht="15.75" customHeight="1">
      <c r="A1011" s="190"/>
      <c r="B1011" s="191"/>
      <c r="C1011" s="191"/>
      <c r="D1011" s="190"/>
      <c r="E1011" s="191"/>
      <c r="F1011" s="191"/>
      <c r="G1011" s="191"/>
      <c r="H1011" s="191"/>
      <c r="I1011" s="191"/>
      <c r="J1011" s="191"/>
      <c r="K1011" s="191"/>
      <c r="L1011" s="191"/>
      <c r="M1011" s="191"/>
      <c r="N1011" s="191"/>
      <c r="O1011" s="33"/>
      <c r="P1011" s="191"/>
      <c r="Q1011" s="191"/>
      <c r="R1011" s="191"/>
      <c r="S1011" s="33"/>
      <c r="T1011" s="33"/>
      <c r="U1011" s="33"/>
      <c r="V1011" s="33"/>
      <c r="W1011" s="33"/>
      <c r="X1011" s="33"/>
      <c r="Y1011" s="33"/>
    </row>
    <row r="1012" ht="15.75" customHeight="1">
      <c r="A1012" s="190"/>
      <c r="B1012" s="191"/>
      <c r="C1012" s="191"/>
      <c r="D1012" s="190"/>
      <c r="E1012" s="191"/>
      <c r="F1012" s="191"/>
      <c r="G1012" s="191"/>
      <c r="H1012" s="191"/>
      <c r="I1012" s="191"/>
      <c r="J1012" s="191"/>
      <c r="K1012" s="191"/>
      <c r="L1012" s="191"/>
      <c r="M1012" s="191"/>
      <c r="N1012" s="191"/>
      <c r="O1012" s="33"/>
      <c r="P1012" s="191"/>
      <c r="Q1012" s="191"/>
      <c r="R1012" s="191"/>
      <c r="S1012" s="33"/>
      <c r="T1012" s="33"/>
      <c r="U1012" s="33"/>
      <c r="V1012" s="33"/>
      <c r="W1012" s="33"/>
      <c r="X1012" s="33"/>
      <c r="Y1012" s="33"/>
    </row>
    <row r="1013" ht="15.75" customHeight="1">
      <c r="A1013" s="190"/>
      <c r="B1013" s="191"/>
      <c r="C1013" s="191"/>
      <c r="D1013" s="190"/>
      <c r="E1013" s="191"/>
      <c r="F1013" s="191"/>
      <c r="G1013" s="191"/>
      <c r="H1013" s="191"/>
      <c r="I1013" s="191"/>
      <c r="J1013" s="191"/>
      <c r="K1013" s="191"/>
      <c r="L1013" s="191"/>
      <c r="M1013" s="191"/>
      <c r="N1013" s="191"/>
      <c r="O1013" s="33"/>
      <c r="P1013" s="191"/>
      <c r="Q1013" s="191"/>
      <c r="R1013" s="191"/>
      <c r="S1013" s="33"/>
      <c r="T1013" s="33"/>
      <c r="U1013" s="33"/>
      <c r="V1013" s="33"/>
      <c r="W1013" s="33"/>
      <c r="X1013" s="33"/>
      <c r="Y1013" s="33"/>
    </row>
    <row r="1014" ht="15.75" customHeight="1">
      <c r="A1014" s="190"/>
      <c r="B1014" s="191"/>
      <c r="C1014" s="191"/>
      <c r="D1014" s="190"/>
      <c r="E1014" s="191"/>
      <c r="F1014" s="191"/>
      <c r="G1014" s="191"/>
      <c r="H1014" s="191"/>
      <c r="I1014" s="191"/>
      <c r="J1014" s="191"/>
      <c r="K1014" s="191"/>
      <c r="L1014" s="191"/>
      <c r="M1014" s="191"/>
      <c r="N1014" s="191"/>
      <c r="O1014" s="33"/>
      <c r="P1014" s="191"/>
      <c r="Q1014" s="191"/>
      <c r="R1014" s="191"/>
      <c r="S1014" s="33"/>
      <c r="T1014" s="33"/>
      <c r="U1014" s="33"/>
      <c r="V1014" s="33"/>
      <c r="W1014" s="33"/>
      <c r="X1014" s="33"/>
      <c r="Y1014" s="33"/>
    </row>
    <row r="1015" ht="15.75" customHeight="1">
      <c r="A1015" s="190"/>
      <c r="B1015" s="191"/>
      <c r="C1015" s="191"/>
      <c r="D1015" s="190"/>
      <c r="E1015" s="191"/>
      <c r="F1015" s="191"/>
      <c r="G1015" s="191"/>
      <c r="H1015" s="191"/>
      <c r="I1015" s="191"/>
      <c r="J1015" s="191"/>
      <c r="K1015" s="191"/>
      <c r="L1015" s="191"/>
      <c r="M1015" s="191"/>
      <c r="N1015" s="191"/>
      <c r="O1015" s="33"/>
      <c r="P1015" s="191"/>
      <c r="Q1015" s="191"/>
      <c r="R1015" s="191"/>
      <c r="S1015" s="33"/>
      <c r="T1015" s="33"/>
      <c r="U1015" s="33"/>
      <c r="V1015" s="33"/>
      <c r="W1015" s="33"/>
      <c r="X1015" s="33"/>
      <c r="Y1015" s="33"/>
    </row>
    <row r="1016" ht="15.75" customHeight="1">
      <c r="A1016" s="190"/>
      <c r="B1016" s="191"/>
      <c r="C1016" s="191"/>
      <c r="D1016" s="190"/>
      <c r="E1016" s="191"/>
      <c r="F1016" s="191"/>
      <c r="G1016" s="191"/>
      <c r="H1016" s="191"/>
      <c r="I1016" s="191"/>
      <c r="J1016" s="191"/>
      <c r="K1016" s="191"/>
      <c r="L1016" s="191"/>
      <c r="M1016" s="191"/>
      <c r="N1016" s="191"/>
      <c r="O1016" s="33"/>
      <c r="P1016" s="191"/>
      <c r="Q1016" s="191"/>
      <c r="R1016" s="191"/>
      <c r="S1016" s="33"/>
      <c r="T1016" s="33"/>
      <c r="U1016" s="33"/>
      <c r="V1016" s="33"/>
      <c r="W1016" s="33"/>
      <c r="X1016" s="33"/>
      <c r="Y1016" s="33"/>
    </row>
    <row r="1017" ht="15.75" customHeight="1">
      <c r="A1017" s="190"/>
      <c r="B1017" s="191"/>
      <c r="C1017" s="191"/>
      <c r="D1017" s="190"/>
      <c r="E1017" s="191"/>
      <c r="F1017" s="191"/>
      <c r="G1017" s="191"/>
      <c r="H1017" s="191"/>
      <c r="I1017" s="191"/>
      <c r="J1017" s="191"/>
      <c r="K1017" s="191"/>
      <c r="L1017" s="191"/>
      <c r="M1017" s="191"/>
      <c r="N1017" s="191"/>
      <c r="O1017" s="33"/>
      <c r="P1017" s="191"/>
      <c r="Q1017" s="191"/>
      <c r="R1017" s="191"/>
      <c r="S1017" s="33"/>
      <c r="T1017" s="33"/>
      <c r="U1017" s="33"/>
      <c r="V1017" s="33"/>
      <c r="W1017" s="33"/>
      <c r="X1017" s="33"/>
      <c r="Y1017" s="33"/>
    </row>
    <row r="1018" ht="15.75" customHeight="1">
      <c r="A1018" s="190"/>
      <c r="B1018" s="191"/>
      <c r="C1018" s="191"/>
      <c r="D1018" s="190"/>
      <c r="E1018" s="191"/>
      <c r="F1018" s="191"/>
      <c r="G1018" s="191"/>
      <c r="H1018" s="191"/>
      <c r="I1018" s="191"/>
      <c r="J1018" s="191"/>
      <c r="K1018" s="191"/>
      <c r="L1018" s="191"/>
      <c r="M1018" s="191"/>
      <c r="N1018" s="191"/>
      <c r="O1018" s="33"/>
      <c r="P1018" s="191"/>
      <c r="Q1018" s="191"/>
      <c r="R1018" s="191"/>
      <c r="S1018" s="33"/>
      <c r="T1018" s="33"/>
      <c r="U1018" s="33"/>
      <c r="V1018" s="33"/>
      <c r="W1018" s="33"/>
      <c r="X1018" s="33"/>
      <c r="Y1018" s="33"/>
    </row>
    <row r="1019" ht="15.75" customHeight="1">
      <c r="A1019" s="190"/>
      <c r="B1019" s="191"/>
      <c r="C1019" s="191"/>
      <c r="D1019" s="190"/>
      <c r="E1019" s="191"/>
      <c r="F1019" s="191"/>
      <c r="G1019" s="191"/>
      <c r="H1019" s="191"/>
      <c r="I1019" s="191"/>
      <c r="J1019" s="191"/>
      <c r="K1019" s="191"/>
      <c r="L1019" s="191"/>
      <c r="M1019" s="191"/>
      <c r="N1019" s="191"/>
      <c r="O1019" s="33"/>
      <c r="P1019" s="191"/>
      <c r="Q1019" s="191"/>
      <c r="R1019" s="191"/>
      <c r="S1019" s="33"/>
      <c r="T1019" s="33"/>
      <c r="U1019" s="33"/>
      <c r="V1019" s="33"/>
      <c r="W1019" s="33"/>
      <c r="X1019" s="33"/>
      <c r="Y1019" s="33"/>
    </row>
    <row r="1020" ht="15.75" customHeight="1">
      <c r="A1020" s="190"/>
      <c r="B1020" s="191"/>
      <c r="C1020" s="191"/>
      <c r="D1020" s="190"/>
      <c r="E1020" s="191"/>
      <c r="F1020" s="191"/>
      <c r="G1020" s="191"/>
      <c r="H1020" s="191"/>
      <c r="I1020" s="191"/>
      <c r="J1020" s="191"/>
      <c r="K1020" s="191"/>
      <c r="L1020" s="191"/>
      <c r="M1020" s="191"/>
      <c r="N1020" s="191"/>
      <c r="O1020" s="33"/>
      <c r="P1020" s="191"/>
      <c r="Q1020" s="191"/>
      <c r="R1020" s="191"/>
      <c r="S1020" s="33"/>
      <c r="T1020" s="33"/>
      <c r="U1020" s="33"/>
      <c r="V1020" s="33"/>
      <c r="W1020" s="33"/>
      <c r="X1020" s="33"/>
      <c r="Y1020" s="33"/>
    </row>
    <row r="1021" ht="15.75" customHeight="1">
      <c r="A1021" s="190"/>
      <c r="B1021" s="191"/>
      <c r="C1021" s="191"/>
      <c r="D1021" s="190"/>
      <c r="E1021" s="191"/>
      <c r="F1021" s="191"/>
      <c r="G1021" s="191"/>
      <c r="H1021" s="191"/>
      <c r="I1021" s="191"/>
      <c r="J1021" s="191"/>
      <c r="K1021" s="191"/>
      <c r="L1021" s="191"/>
      <c r="M1021" s="191"/>
      <c r="N1021" s="191"/>
      <c r="O1021" s="33"/>
      <c r="P1021" s="191"/>
      <c r="Q1021" s="191"/>
      <c r="R1021" s="191"/>
      <c r="S1021" s="33"/>
      <c r="T1021" s="33"/>
      <c r="U1021" s="33"/>
      <c r="V1021" s="33"/>
      <c r="W1021" s="33"/>
      <c r="X1021" s="33"/>
      <c r="Y1021" s="33"/>
    </row>
    <row r="1022" ht="15.75" customHeight="1">
      <c r="A1022" s="190"/>
      <c r="B1022" s="191"/>
      <c r="C1022" s="191"/>
      <c r="D1022" s="190"/>
      <c r="E1022" s="191"/>
      <c r="F1022" s="191"/>
      <c r="G1022" s="191"/>
      <c r="H1022" s="191"/>
      <c r="I1022" s="191"/>
      <c r="J1022" s="191"/>
      <c r="K1022" s="191"/>
      <c r="L1022" s="191"/>
      <c r="M1022" s="191"/>
      <c r="N1022" s="191"/>
      <c r="O1022" s="33"/>
      <c r="P1022" s="191"/>
      <c r="Q1022" s="191"/>
      <c r="R1022" s="191"/>
      <c r="S1022" s="33"/>
      <c r="T1022" s="33"/>
      <c r="U1022" s="33"/>
      <c r="V1022" s="33"/>
      <c r="W1022" s="33"/>
      <c r="X1022" s="33"/>
      <c r="Y1022" s="33"/>
    </row>
    <row r="1023" ht="15.75" customHeight="1">
      <c r="A1023" s="190"/>
      <c r="B1023" s="191"/>
      <c r="C1023" s="191"/>
      <c r="D1023" s="190"/>
      <c r="E1023" s="191"/>
      <c r="F1023" s="191"/>
      <c r="G1023" s="191"/>
      <c r="H1023" s="191"/>
      <c r="I1023" s="191"/>
      <c r="J1023" s="191"/>
      <c r="K1023" s="191"/>
      <c r="L1023" s="191"/>
      <c r="M1023" s="191"/>
      <c r="N1023" s="191"/>
      <c r="O1023" s="33"/>
      <c r="P1023" s="191"/>
      <c r="Q1023" s="191"/>
      <c r="R1023" s="191"/>
      <c r="S1023" s="33"/>
      <c r="T1023" s="33"/>
      <c r="U1023" s="33"/>
      <c r="V1023" s="33"/>
      <c r="W1023" s="33"/>
      <c r="X1023" s="33"/>
      <c r="Y1023" s="33"/>
    </row>
    <row r="1024" ht="15.75" customHeight="1">
      <c r="A1024" s="190"/>
      <c r="B1024" s="191"/>
      <c r="C1024" s="191"/>
      <c r="D1024" s="190"/>
      <c r="E1024" s="191"/>
      <c r="F1024" s="191"/>
      <c r="G1024" s="191"/>
      <c r="H1024" s="191"/>
      <c r="I1024" s="191"/>
      <c r="J1024" s="191"/>
      <c r="K1024" s="191"/>
      <c r="L1024" s="191"/>
      <c r="M1024" s="191"/>
      <c r="N1024" s="191"/>
      <c r="O1024" s="33"/>
      <c r="P1024" s="191"/>
      <c r="Q1024" s="191"/>
      <c r="R1024" s="191"/>
      <c r="S1024" s="33"/>
      <c r="T1024" s="33"/>
      <c r="U1024" s="33"/>
      <c r="V1024" s="33"/>
      <c r="W1024" s="33"/>
      <c r="X1024" s="33"/>
      <c r="Y1024" s="33"/>
    </row>
    <row r="1025" ht="15.75" customHeight="1">
      <c r="A1025" s="190"/>
      <c r="B1025" s="191"/>
      <c r="C1025" s="191"/>
      <c r="D1025" s="190"/>
      <c r="E1025" s="191"/>
      <c r="F1025" s="191"/>
      <c r="G1025" s="191"/>
      <c r="H1025" s="191"/>
      <c r="I1025" s="191"/>
      <c r="J1025" s="191"/>
      <c r="K1025" s="191"/>
      <c r="L1025" s="191"/>
      <c r="M1025" s="191"/>
      <c r="N1025" s="191"/>
      <c r="O1025" s="33"/>
      <c r="P1025" s="191"/>
      <c r="Q1025" s="191"/>
      <c r="R1025" s="191"/>
      <c r="S1025" s="33"/>
      <c r="T1025" s="33"/>
      <c r="U1025" s="33"/>
      <c r="V1025" s="33"/>
      <c r="W1025" s="33"/>
      <c r="X1025" s="33"/>
      <c r="Y1025" s="33"/>
    </row>
    <row r="1026" ht="15.75" customHeight="1">
      <c r="A1026" s="190"/>
      <c r="B1026" s="191"/>
      <c r="C1026" s="191"/>
      <c r="D1026" s="190"/>
      <c r="E1026" s="191"/>
      <c r="F1026" s="191"/>
      <c r="G1026" s="191"/>
      <c r="H1026" s="191"/>
      <c r="I1026" s="191"/>
      <c r="J1026" s="191"/>
      <c r="K1026" s="191"/>
      <c r="L1026" s="191"/>
      <c r="M1026" s="191"/>
      <c r="N1026" s="191"/>
      <c r="O1026" s="33"/>
      <c r="P1026" s="191"/>
      <c r="Q1026" s="191"/>
      <c r="R1026" s="191"/>
      <c r="S1026" s="33"/>
      <c r="T1026" s="33"/>
      <c r="U1026" s="33"/>
      <c r="V1026" s="33"/>
      <c r="W1026" s="33"/>
      <c r="X1026" s="33"/>
      <c r="Y1026" s="33"/>
    </row>
    <row r="1027" ht="15.75" customHeight="1">
      <c r="A1027" s="190"/>
      <c r="B1027" s="191"/>
      <c r="C1027" s="191"/>
      <c r="D1027" s="190"/>
      <c r="E1027" s="191"/>
      <c r="F1027" s="191"/>
      <c r="G1027" s="191"/>
      <c r="H1027" s="191"/>
      <c r="I1027" s="191"/>
      <c r="J1027" s="191"/>
      <c r="K1027" s="191"/>
      <c r="L1027" s="191"/>
      <c r="M1027" s="191"/>
      <c r="N1027" s="191"/>
      <c r="O1027" s="33"/>
      <c r="P1027" s="191"/>
      <c r="Q1027" s="191"/>
      <c r="R1027" s="191"/>
      <c r="S1027" s="33"/>
      <c r="T1027" s="33"/>
      <c r="U1027" s="33"/>
      <c r="V1027" s="33"/>
      <c r="W1027" s="33"/>
      <c r="X1027" s="33"/>
      <c r="Y1027" s="33"/>
    </row>
    <row r="1028" ht="15.75" customHeight="1">
      <c r="A1028" s="190"/>
      <c r="B1028" s="191"/>
      <c r="C1028" s="191"/>
      <c r="D1028" s="190"/>
      <c r="E1028" s="191"/>
      <c r="F1028" s="191"/>
      <c r="G1028" s="191"/>
      <c r="H1028" s="191"/>
      <c r="I1028" s="191"/>
      <c r="J1028" s="191"/>
      <c r="K1028" s="191"/>
      <c r="L1028" s="191"/>
      <c r="M1028" s="191"/>
      <c r="N1028" s="191"/>
      <c r="O1028" s="33"/>
      <c r="P1028" s="191"/>
      <c r="Q1028" s="191"/>
      <c r="R1028" s="191"/>
      <c r="S1028" s="33"/>
      <c r="T1028" s="33"/>
      <c r="U1028" s="33"/>
      <c r="V1028" s="33"/>
      <c r="W1028" s="33"/>
      <c r="X1028" s="33"/>
      <c r="Y1028" s="33"/>
    </row>
    <row r="1029" ht="15.75" customHeight="1">
      <c r="A1029" s="190"/>
      <c r="B1029" s="191"/>
      <c r="C1029" s="191"/>
      <c r="D1029" s="190"/>
      <c r="E1029" s="191"/>
      <c r="F1029" s="191"/>
      <c r="G1029" s="191"/>
      <c r="H1029" s="191"/>
      <c r="I1029" s="191"/>
      <c r="J1029" s="191"/>
      <c r="K1029" s="191"/>
      <c r="L1029" s="191"/>
      <c r="M1029" s="191"/>
      <c r="N1029" s="191"/>
      <c r="O1029" s="33"/>
      <c r="P1029" s="191"/>
      <c r="Q1029" s="191"/>
      <c r="R1029" s="191"/>
      <c r="S1029" s="33"/>
      <c r="T1029" s="33"/>
      <c r="U1029" s="33"/>
      <c r="V1029" s="33"/>
      <c r="W1029" s="33"/>
      <c r="X1029" s="33"/>
      <c r="Y1029" s="33"/>
    </row>
    <row r="1030" ht="15.75" customHeight="1">
      <c r="A1030" s="190"/>
      <c r="B1030" s="191"/>
      <c r="C1030" s="191"/>
      <c r="D1030" s="190"/>
      <c r="E1030" s="191"/>
      <c r="F1030" s="191"/>
      <c r="G1030" s="191"/>
      <c r="H1030" s="191"/>
      <c r="I1030" s="191"/>
      <c r="J1030" s="191"/>
      <c r="K1030" s="191"/>
      <c r="L1030" s="191"/>
      <c r="M1030" s="191"/>
      <c r="N1030" s="191"/>
      <c r="O1030" s="33"/>
      <c r="P1030" s="191"/>
      <c r="Q1030" s="191"/>
      <c r="R1030" s="191"/>
      <c r="S1030" s="33"/>
      <c r="T1030" s="33"/>
      <c r="U1030" s="33"/>
      <c r="V1030" s="33"/>
      <c r="W1030" s="33"/>
      <c r="X1030" s="33"/>
      <c r="Y1030" s="33"/>
    </row>
    <row r="1031" ht="15.75" customHeight="1">
      <c r="A1031" s="190"/>
      <c r="B1031" s="191"/>
      <c r="C1031" s="191"/>
      <c r="D1031" s="190"/>
      <c r="E1031" s="191"/>
      <c r="F1031" s="191"/>
      <c r="G1031" s="191"/>
      <c r="H1031" s="191"/>
      <c r="I1031" s="191"/>
      <c r="J1031" s="191"/>
      <c r="K1031" s="191"/>
      <c r="L1031" s="191"/>
      <c r="M1031" s="191"/>
      <c r="N1031" s="191"/>
      <c r="O1031" s="33"/>
      <c r="P1031" s="191"/>
      <c r="Q1031" s="191"/>
      <c r="R1031" s="191"/>
      <c r="S1031" s="33"/>
      <c r="T1031" s="33"/>
      <c r="U1031" s="33"/>
      <c r="V1031" s="33"/>
      <c r="W1031" s="33"/>
      <c r="X1031" s="33"/>
      <c r="Y1031" s="33"/>
    </row>
    <row r="1032" ht="15.75" customHeight="1">
      <c r="A1032" s="190"/>
      <c r="B1032" s="191"/>
      <c r="C1032" s="191"/>
      <c r="D1032" s="190"/>
      <c r="E1032" s="191"/>
      <c r="F1032" s="191"/>
      <c r="G1032" s="191"/>
      <c r="H1032" s="191"/>
      <c r="I1032" s="191"/>
      <c r="J1032" s="191"/>
      <c r="K1032" s="191"/>
      <c r="L1032" s="191"/>
      <c r="M1032" s="191"/>
      <c r="N1032" s="191"/>
      <c r="O1032" s="33"/>
      <c r="P1032" s="191"/>
      <c r="Q1032" s="191"/>
      <c r="R1032" s="191"/>
      <c r="S1032" s="33"/>
      <c r="T1032" s="33"/>
      <c r="U1032" s="33"/>
      <c r="V1032" s="33"/>
      <c r="W1032" s="33"/>
      <c r="X1032" s="33"/>
      <c r="Y1032" s="33"/>
    </row>
    <row r="1033" ht="15.75" customHeight="1">
      <c r="A1033" s="190"/>
      <c r="B1033" s="191"/>
      <c r="C1033" s="191"/>
      <c r="D1033" s="190"/>
      <c r="E1033" s="191"/>
      <c r="F1033" s="191"/>
      <c r="G1033" s="191"/>
      <c r="H1033" s="191"/>
      <c r="I1033" s="191"/>
      <c r="J1033" s="191"/>
      <c r="K1033" s="191"/>
      <c r="L1033" s="191"/>
      <c r="M1033" s="191"/>
      <c r="N1033" s="191"/>
      <c r="O1033" s="33"/>
      <c r="P1033" s="191"/>
      <c r="Q1033" s="191"/>
      <c r="R1033" s="191"/>
      <c r="S1033" s="33"/>
      <c r="T1033" s="33"/>
      <c r="U1033" s="33"/>
      <c r="V1033" s="33"/>
      <c r="W1033" s="33"/>
      <c r="X1033" s="33"/>
      <c r="Y1033" s="33"/>
    </row>
    <row r="1034" ht="15.75" customHeight="1">
      <c r="A1034" s="190"/>
      <c r="B1034" s="191"/>
      <c r="C1034" s="191"/>
      <c r="D1034" s="190"/>
      <c r="E1034" s="191"/>
      <c r="F1034" s="191"/>
      <c r="G1034" s="191"/>
      <c r="H1034" s="191"/>
      <c r="I1034" s="191"/>
      <c r="J1034" s="191"/>
      <c r="K1034" s="191"/>
      <c r="L1034" s="191"/>
      <c r="M1034" s="191"/>
      <c r="N1034" s="191"/>
      <c r="O1034" s="33"/>
      <c r="P1034" s="191"/>
      <c r="Q1034" s="191"/>
      <c r="R1034" s="191"/>
      <c r="S1034" s="33"/>
      <c r="T1034" s="33"/>
      <c r="U1034" s="33"/>
      <c r="V1034" s="33"/>
      <c r="W1034" s="33"/>
      <c r="X1034" s="33"/>
      <c r="Y1034" s="33"/>
    </row>
    <row r="1035" ht="15.75" customHeight="1">
      <c r="A1035" s="190"/>
      <c r="B1035" s="191"/>
      <c r="C1035" s="191"/>
      <c r="D1035" s="190"/>
      <c r="E1035" s="191"/>
      <c r="F1035" s="191"/>
      <c r="G1035" s="191"/>
      <c r="H1035" s="191"/>
      <c r="I1035" s="191"/>
      <c r="J1035" s="191"/>
      <c r="K1035" s="191"/>
      <c r="L1035" s="191"/>
      <c r="M1035" s="191"/>
      <c r="N1035" s="191"/>
      <c r="O1035" s="33"/>
      <c r="P1035" s="191"/>
      <c r="Q1035" s="191"/>
      <c r="R1035" s="191"/>
      <c r="S1035" s="33"/>
      <c r="T1035" s="33"/>
      <c r="U1035" s="33"/>
      <c r="V1035" s="33"/>
      <c r="W1035" s="33"/>
      <c r="X1035" s="33"/>
      <c r="Y1035" s="33"/>
    </row>
    <row r="1036" ht="15.75" customHeight="1">
      <c r="A1036" s="190"/>
      <c r="B1036" s="191"/>
      <c r="C1036" s="191"/>
      <c r="D1036" s="190"/>
      <c r="E1036" s="191"/>
      <c r="F1036" s="191"/>
      <c r="G1036" s="191"/>
      <c r="H1036" s="191"/>
      <c r="I1036" s="191"/>
      <c r="J1036" s="191"/>
      <c r="K1036" s="191"/>
      <c r="L1036" s="191"/>
      <c r="M1036" s="191"/>
      <c r="N1036" s="191"/>
      <c r="O1036" s="33"/>
      <c r="P1036" s="191"/>
      <c r="Q1036" s="191"/>
      <c r="R1036" s="191"/>
      <c r="S1036" s="33"/>
      <c r="T1036" s="33"/>
      <c r="U1036" s="33"/>
      <c r="V1036" s="33"/>
      <c r="W1036" s="33"/>
      <c r="X1036" s="33"/>
      <c r="Y1036" s="33"/>
    </row>
    <row r="1037" ht="15.75" customHeight="1">
      <c r="A1037" s="190"/>
      <c r="B1037" s="191"/>
      <c r="C1037" s="191"/>
      <c r="D1037" s="190"/>
      <c r="E1037" s="191"/>
      <c r="F1037" s="191"/>
      <c r="G1037" s="191"/>
      <c r="H1037" s="191"/>
      <c r="I1037" s="191"/>
      <c r="J1037" s="191"/>
      <c r="K1037" s="191"/>
      <c r="L1037" s="191"/>
      <c r="M1037" s="191"/>
      <c r="N1037" s="191"/>
      <c r="O1037" s="33"/>
      <c r="P1037" s="191"/>
      <c r="Q1037" s="191"/>
      <c r="R1037" s="191"/>
      <c r="S1037" s="33"/>
      <c r="T1037" s="33"/>
      <c r="U1037" s="33"/>
      <c r="V1037" s="33"/>
      <c r="W1037" s="33"/>
      <c r="X1037" s="33"/>
      <c r="Y1037" s="33"/>
    </row>
    <row r="1038" ht="15.75" customHeight="1">
      <c r="A1038" s="190"/>
      <c r="B1038" s="191"/>
      <c r="C1038" s="191"/>
      <c r="D1038" s="190"/>
      <c r="E1038" s="191"/>
      <c r="F1038" s="191"/>
      <c r="G1038" s="191"/>
      <c r="H1038" s="191"/>
      <c r="I1038" s="191"/>
      <c r="J1038" s="191"/>
      <c r="K1038" s="191"/>
      <c r="L1038" s="191"/>
      <c r="M1038" s="191"/>
      <c r="N1038" s="191"/>
      <c r="O1038" s="33"/>
      <c r="P1038" s="191"/>
      <c r="Q1038" s="191"/>
      <c r="R1038" s="191"/>
      <c r="S1038" s="33"/>
      <c r="T1038" s="33"/>
      <c r="U1038" s="33"/>
      <c r="V1038" s="33"/>
      <c r="W1038" s="33"/>
      <c r="X1038" s="33"/>
      <c r="Y1038" s="33"/>
    </row>
    <row r="1039" ht="15.75" customHeight="1">
      <c r="A1039" s="190"/>
      <c r="B1039" s="191"/>
      <c r="C1039" s="191"/>
      <c r="D1039" s="190"/>
      <c r="E1039" s="191"/>
      <c r="F1039" s="191"/>
      <c r="G1039" s="191"/>
      <c r="H1039" s="191"/>
      <c r="I1039" s="191"/>
      <c r="J1039" s="191"/>
      <c r="K1039" s="191"/>
      <c r="L1039" s="191"/>
      <c r="M1039" s="191"/>
      <c r="N1039" s="191"/>
      <c r="O1039" s="33"/>
      <c r="P1039" s="191"/>
      <c r="Q1039" s="191"/>
      <c r="R1039" s="191"/>
      <c r="S1039" s="33"/>
      <c r="T1039" s="33"/>
      <c r="U1039" s="33"/>
      <c r="V1039" s="33"/>
      <c r="W1039" s="33"/>
      <c r="X1039" s="33"/>
      <c r="Y1039" s="33"/>
    </row>
    <row r="1040" ht="15.75" customHeight="1">
      <c r="A1040" s="190"/>
      <c r="B1040" s="191"/>
      <c r="C1040" s="191"/>
      <c r="D1040" s="190"/>
      <c r="E1040" s="191"/>
      <c r="F1040" s="191"/>
      <c r="G1040" s="191"/>
      <c r="H1040" s="191"/>
      <c r="I1040" s="191"/>
      <c r="J1040" s="191"/>
      <c r="K1040" s="191"/>
      <c r="L1040" s="191"/>
      <c r="M1040" s="191"/>
      <c r="N1040" s="191"/>
      <c r="O1040" s="33"/>
      <c r="P1040" s="191"/>
      <c r="Q1040" s="191"/>
      <c r="R1040" s="191"/>
      <c r="S1040" s="33"/>
      <c r="T1040" s="33"/>
      <c r="U1040" s="33"/>
      <c r="V1040" s="33"/>
      <c r="W1040" s="33"/>
      <c r="X1040" s="33"/>
      <c r="Y1040" s="33"/>
    </row>
    <row r="1041" ht="15.75" customHeight="1">
      <c r="A1041" s="190"/>
      <c r="B1041" s="191"/>
      <c r="C1041" s="191"/>
      <c r="D1041" s="190"/>
      <c r="E1041" s="191"/>
      <c r="F1041" s="191"/>
      <c r="G1041" s="191"/>
      <c r="H1041" s="191"/>
      <c r="I1041" s="191"/>
      <c r="J1041" s="191"/>
      <c r="K1041" s="191"/>
      <c r="L1041" s="191"/>
      <c r="M1041" s="191"/>
      <c r="N1041" s="191"/>
      <c r="O1041" s="33"/>
      <c r="P1041" s="191"/>
      <c r="Q1041" s="191"/>
      <c r="R1041" s="191"/>
      <c r="S1041" s="33"/>
      <c r="T1041" s="33"/>
      <c r="U1041" s="33"/>
      <c r="V1041" s="33"/>
      <c r="W1041" s="33"/>
      <c r="X1041" s="33"/>
      <c r="Y1041" s="33"/>
    </row>
    <row r="1042" ht="15.75" customHeight="1">
      <c r="A1042" s="190"/>
      <c r="B1042" s="191"/>
      <c r="C1042" s="191"/>
      <c r="D1042" s="190"/>
      <c r="E1042" s="191"/>
      <c r="F1042" s="191"/>
      <c r="G1042" s="191"/>
      <c r="H1042" s="191"/>
      <c r="I1042" s="191"/>
      <c r="J1042" s="191"/>
      <c r="K1042" s="191"/>
      <c r="L1042" s="191"/>
      <c r="M1042" s="191"/>
      <c r="N1042" s="191"/>
      <c r="O1042" s="33"/>
      <c r="P1042" s="191"/>
      <c r="Q1042" s="191"/>
      <c r="R1042" s="191"/>
      <c r="S1042" s="33"/>
      <c r="T1042" s="33"/>
      <c r="U1042" s="33"/>
      <c r="V1042" s="33"/>
      <c r="W1042" s="33"/>
      <c r="X1042" s="33"/>
      <c r="Y1042" s="33"/>
    </row>
    <row r="1043" ht="15.75" customHeight="1">
      <c r="A1043" s="190"/>
      <c r="B1043" s="191"/>
      <c r="C1043" s="191"/>
      <c r="D1043" s="190"/>
      <c r="E1043" s="191"/>
      <c r="F1043" s="191"/>
      <c r="G1043" s="191"/>
      <c r="H1043" s="191"/>
      <c r="I1043" s="191"/>
      <c r="J1043" s="191"/>
      <c r="K1043" s="191"/>
      <c r="L1043" s="191"/>
      <c r="M1043" s="191"/>
      <c r="N1043" s="191"/>
      <c r="O1043" s="33"/>
      <c r="P1043" s="191"/>
      <c r="Q1043" s="191"/>
      <c r="R1043" s="191"/>
      <c r="S1043" s="33"/>
      <c r="T1043" s="33"/>
      <c r="U1043" s="33"/>
      <c r="V1043" s="33"/>
      <c r="W1043" s="33"/>
      <c r="X1043" s="33"/>
      <c r="Y1043" s="33"/>
    </row>
    <row r="1044" ht="15.75" customHeight="1">
      <c r="A1044" s="190"/>
      <c r="B1044" s="191"/>
      <c r="C1044" s="191"/>
      <c r="D1044" s="190"/>
      <c r="E1044" s="191"/>
      <c r="F1044" s="191"/>
      <c r="G1044" s="191"/>
      <c r="H1044" s="191"/>
      <c r="I1044" s="191"/>
      <c r="J1044" s="191"/>
      <c r="K1044" s="191"/>
      <c r="L1044" s="191"/>
      <c r="M1044" s="191"/>
      <c r="N1044" s="191"/>
      <c r="O1044" s="33"/>
      <c r="P1044" s="191"/>
      <c r="Q1044" s="191"/>
      <c r="R1044" s="191"/>
      <c r="S1044" s="33"/>
      <c r="T1044" s="33"/>
      <c r="U1044" s="33"/>
      <c r="V1044" s="33"/>
      <c r="W1044" s="33"/>
      <c r="X1044" s="33"/>
      <c r="Y1044" s="33"/>
    </row>
    <row r="1045" ht="15.75" customHeight="1">
      <c r="A1045" s="190"/>
      <c r="B1045" s="191"/>
      <c r="C1045" s="191"/>
      <c r="D1045" s="190"/>
      <c r="E1045" s="191"/>
      <c r="F1045" s="191"/>
      <c r="G1045" s="191"/>
      <c r="H1045" s="191"/>
      <c r="I1045" s="191"/>
      <c r="J1045" s="191"/>
      <c r="K1045" s="191"/>
      <c r="L1045" s="191"/>
      <c r="M1045" s="191"/>
      <c r="N1045" s="191"/>
      <c r="O1045" s="33"/>
      <c r="P1045" s="191"/>
      <c r="Q1045" s="191"/>
      <c r="R1045" s="191"/>
      <c r="S1045" s="33"/>
      <c r="T1045" s="33"/>
      <c r="U1045" s="33"/>
      <c r="V1045" s="33"/>
      <c r="W1045" s="33"/>
      <c r="X1045" s="33"/>
      <c r="Y1045" s="33"/>
    </row>
    <row r="1046" ht="15.75" customHeight="1">
      <c r="A1046" s="190"/>
      <c r="B1046" s="191"/>
      <c r="C1046" s="191"/>
      <c r="D1046" s="190"/>
      <c r="E1046" s="191"/>
      <c r="F1046" s="191"/>
      <c r="G1046" s="191"/>
      <c r="H1046" s="191"/>
      <c r="I1046" s="191"/>
      <c r="J1046" s="191"/>
      <c r="K1046" s="191"/>
      <c r="L1046" s="191"/>
      <c r="M1046" s="191"/>
      <c r="N1046" s="191"/>
      <c r="O1046" s="33"/>
      <c r="P1046" s="191"/>
      <c r="Q1046" s="191"/>
      <c r="R1046" s="191"/>
      <c r="S1046" s="33"/>
      <c r="T1046" s="33"/>
      <c r="U1046" s="33"/>
      <c r="V1046" s="33"/>
      <c r="W1046" s="33"/>
      <c r="X1046" s="33"/>
      <c r="Y1046" s="33"/>
    </row>
    <row r="1047" ht="15.75" customHeight="1">
      <c r="A1047" s="190"/>
      <c r="B1047" s="191"/>
      <c r="C1047" s="191"/>
      <c r="D1047" s="190"/>
      <c r="E1047" s="191"/>
      <c r="F1047" s="191"/>
      <c r="G1047" s="191"/>
      <c r="H1047" s="191"/>
      <c r="I1047" s="191"/>
      <c r="J1047" s="191"/>
      <c r="K1047" s="191"/>
      <c r="L1047" s="191"/>
      <c r="M1047" s="191"/>
      <c r="N1047" s="191"/>
      <c r="O1047" s="33"/>
      <c r="P1047" s="191"/>
      <c r="Q1047" s="191"/>
      <c r="R1047" s="191"/>
      <c r="S1047" s="33"/>
      <c r="T1047" s="33"/>
      <c r="U1047" s="33"/>
      <c r="V1047" s="33"/>
      <c r="W1047" s="33"/>
      <c r="X1047" s="33"/>
      <c r="Y1047" s="33"/>
    </row>
    <row r="1048" ht="15.75" customHeight="1">
      <c r="A1048" s="190"/>
      <c r="B1048" s="191"/>
      <c r="C1048" s="191"/>
      <c r="D1048" s="190"/>
      <c r="E1048" s="191"/>
      <c r="F1048" s="191"/>
      <c r="G1048" s="191"/>
      <c r="H1048" s="191"/>
      <c r="I1048" s="191"/>
      <c r="J1048" s="191"/>
      <c r="K1048" s="191"/>
      <c r="L1048" s="191"/>
      <c r="M1048" s="191"/>
      <c r="N1048" s="191"/>
      <c r="O1048" s="33"/>
      <c r="P1048" s="191"/>
      <c r="Q1048" s="191"/>
      <c r="R1048" s="191"/>
      <c r="S1048" s="33"/>
      <c r="T1048" s="33"/>
      <c r="U1048" s="33"/>
      <c r="V1048" s="33"/>
      <c r="W1048" s="33"/>
      <c r="X1048" s="33"/>
      <c r="Y1048" s="33"/>
    </row>
    <row r="1049" ht="15.75" customHeight="1">
      <c r="A1049" s="190"/>
      <c r="B1049" s="191"/>
      <c r="C1049" s="191"/>
      <c r="D1049" s="190"/>
      <c r="E1049" s="191"/>
      <c r="F1049" s="191"/>
      <c r="G1049" s="191"/>
      <c r="H1049" s="191"/>
      <c r="I1049" s="191"/>
      <c r="J1049" s="191"/>
      <c r="K1049" s="191"/>
      <c r="L1049" s="191"/>
      <c r="M1049" s="191"/>
      <c r="N1049" s="191"/>
      <c r="O1049" s="33"/>
      <c r="P1049" s="191"/>
      <c r="Q1049" s="191"/>
      <c r="R1049" s="191"/>
      <c r="S1049" s="33"/>
      <c r="T1049" s="33"/>
      <c r="U1049" s="33"/>
      <c r="V1049" s="33"/>
      <c r="W1049" s="33"/>
      <c r="X1049" s="33"/>
      <c r="Y1049" s="33"/>
    </row>
    <row r="1050" ht="15.75" customHeight="1">
      <c r="A1050" s="190"/>
      <c r="B1050" s="191"/>
      <c r="C1050" s="191"/>
      <c r="D1050" s="190"/>
      <c r="E1050" s="191"/>
      <c r="F1050" s="191"/>
      <c r="G1050" s="191"/>
      <c r="H1050" s="191"/>
      <c r="I1050" s="191"/>
      <c r="J1050" s="191"/>
      <c r="K1050" s="191"/>
      <c r="L1050" s="191"/>
      <c r="M1050" s="191"/>
      <c r="N1050" s="191"/>
      <c r="O1050" s="33"/>
      <c r="P1050" s="191"/>
      <c r="Q1050" s="191"/>
      <c r="R1050" s="191"/>
      <c r="S1050" s="33"/>
      <c r="T1050" s="33"/>
      <c r="U1050" s="33"/>
      <c r="V1050" s="33"/>
      <c r="W1050" s="33"/>
      <c r="X1050" s="33"/>
      <c r="Y1050" s="33"/>
    </row>
    <row r="1051" ht="15.75" customHeight="1">
      <c r="A1051" s="190"/>
      <c r="B1051" s="191"/>
      <c r="C1051" s="191"/>
      <c r="D1051" s="190"/>
      <c r="E1051" s="191"/>
      <c r="F1051" s="191"/>
      <c r="G1051" s="191"/>
      <c r="H1051" s="191"/>
      <c r="I1051" s="191"/>
      <c r="J1051" s="191"/>
      <c r="K1051" s="191"/>
      <c r="L1051" s="191"/>
      <c r="M1051" s="191"/>
      <c r="N1051" s="191"/>
      <c r="O1051" s="33"/>
      <c r="P1051" s="191"/>
      <c r="Q1051" s="191"/>
      <c r="R1051" s="191"/>
      <c r="S1051" s="33"/>
      <c r="T1051" s="33"/>
      <c r="U1051" s="33"/>
      <c r="V1051" s="33"/>
      <c r="W1051" s="33"/>
      <c r="X1051" s="33"/>
      <c r="Y1051" s="33"/>
    </row>
    <row r="1052" ht="15.75" customHeight="1">
      <c r="A1052" s="190"/>
      <c r="B1052" s="191"/>
      <c r="C1052" s="191"/>
      <c r="D1052" s="190"/>
      <c r="E1052" s="191"/>
      <c r="F1052" s="191"/>
      <c r="G1052" s="191"/>
      <c r="H1052" s="191"/>
      <c r="I1052" s="191"/>
      <c r="J1052" s="191"/>
      <c r="K1052" s="191"/>
      <c r="L1052" s="191"/>
      <c r="M1052" s="191"/>
      <c r="N1052" s="191"/>
      <c r="O1052" s="33"/>
      <c r="P1052" s="191"/>
      <c r="Q1052" s="191"/>
      <c r="R1052" s="191"/>
      <c r="S1052" s="33"/>
      <c r="T1052" s="33"/>
      <c r="U1052" s="33"/>
      <c r="V1052" s="33"/>
      <c r="W1052" s="33"/>
      <c r="X1052" s="33"/>
      <c r="Y1052" s="33"/>
    </row>
    <row r="1053" ht="15.75" customHeight="1">
      <c r="A1053" s="190"/>
      <c r="B1053" s="191"/>
      <c r="C1053" s="191"/>
      <c r="D1053" s="190"/>
      <c r="E1053" s="191"/>
      <c r="F1053" s="191"/>
      <c r="G1053" s="191"/>
      <c r="H1053" s="191"/>
      <c r="I1053" s="191"/>
      <c r="J1053" s="191"/>
      <c r="K1053" s="191"/>
      <c r="L1053" s="191"/>
      <c r="M1053" s="191"/>
      <c r="N1053" s="191"/>
      <c r="O1053" s="33"/>
      <c r="P1053" s="191"/>
      <c r="Q1053" s="191"/>
      <c r="R1053" s="191"/>
      <c r="S1053" s="33"/>
      <c r="T1053" s="33"/>
      <c r="U1053" s="33"/>
      <c r="V1053" s="33"/>
      <c r="W1053" s="33"/>
      <c r="X1053" s="33"/>
      <c r="Y1053" s="33"/>
    </row>
    <row r="1054" ht="15.75" customHeight="1">
      <c r="A1054" s="190"/>
      <c r="B1054" s="191"/>
      <c r="C1054" s="191"/>
      <c r="D1054" s="190"/>
      <c r="E1054" s="191"/>
      <c r="F1054" s="191"/>
      <c r="G1054" s="191"/>
      <c r="H1054" s="191"/>
      <c r="I1054" s="191"/>
      <c r="J1054" s="191"/>
      <c r="K1054" s="191"/>
      <c r="L1054" s="191"/>
      <c r="M1054" s="191"/>
      <c r="N1054" s="191"/>
      <c r="O1054" s="33"/>
      <c r="P1054" s="191"/>
      <c r="Q1054" s="191"/>
      <c r="R1054" s="191"/>
      <c r="S1054" s="33"/>
      <c r="T1054" s="33"/>
      <c r="U1054" s="33"/>
      <c r="V1054" s="33"/>
      <c r="W1054" s="33"/>
      <c r="X1054" s="33"/>
      <c r="Y1054" s="33"/>
    </row>
    <row r="1055" ht="15.75" customHeight="1">
      <c r="A1055" s="190"/>
      <c r="B1055" s="191"/>
      <c r="C1055" s="191"/>
      <c r="D1055" s="190"/>
      <c r="E1055" s="191"/>
      <c r="F1055" s="191"/>
      <c r="G1055" s="191"/>
      <c r="H1055" s="191"/>
      <c r="I1055" s="191"/>
      <c r="J1055" s="191"/>
      <c r="K1055" s="191"/>
      <c r="L1055" s="191"/>
      <c r="M1055" s="191"/>
      <c r="N1055" s="191"/>
      <c r="O1055" s="33"/>
      <c r="P1055" s="191"/>
      <c r="Q1055" s="191"/>
      <c r="R1055" s="191"/>
      <c r="S1055" s="33"/>
      <c r="T1055" s="33"/>
      <c r="U1055" s="33"/>
      <c r="V1055" s="33"/>
      <c r="W1055" s="33"/>
      <c r="X1055" s="33"/>
      <c r="Y1055" s="33"/>
    </row>
    <row r="1056" ht="15.75" customHeight="1">
      <c r="A1056" s="190"/>
      <c r="B1056" s="191"/>
      <c r="C1056" s="191"/>
      <c r="D1056" s="190"/>
      <c r="E1056" s="191"/>
      <c r="F1056" s="191"/>
      <c r="G1056" s="191"/>
      <c r="H1056" s="191"/>
      <c r="I1056" s="191"/>
      <c r="J1056" s="191"/>
      <c r="K1056" s="191"/>
      <c r="L1056" s="191"/>
      <c r="M1056" s="191"/>
      <c r="N1056" s="191"/>
      <c r="O1056" s="33"/>
      <c r="P1056" s="191"/>
      <c r="Q1056" s="191"/>
      <c r="R1056" s="191"/>
      <c r="S1056" s="33"/>
      <c r="T1056" s="33"/>
      <c r="U1056" s="33"/>
      <c r="V1056" s="33"/>
      <c r="W1056" s="33"/>
      <c r="X1056" s="33"/>
      <c r="Y1056" s="33"/>
    </row>
    <row r="1057" ht="15.75" customHeight="1">
      <c r="A1057" s="190"/>
      <c r="B1057" s="191"/>
      <c r="C1057" s="191"/>
      <c r="D1057" s="190"/>
      <c r="E1057" s="191"/>
      <c r="F1057" s="191"/>
      <c r="G1057" s="191"/>
      <c r="H1057" s="191"/>
      <c r="I1057" s="191"/>
      <c r="J1057" s="191"/>
      <c r="K1057" s="191"/>
      <c r="L1057" s="191"/>
      <c r="M1057" s="191"/>
      <c r="N1057" s="191"/>
      <c r="O1057" s="33"/>
      <c r="P1057" s="191"/>
      <c r="Q1057" s="191"/>
      <c r="R1057" s="191"/>
      <c r="S1057" s="33"/>
      <c r="T1057" s="33"/>
      <c r="U1057" s="33"/>
      <c r="V1057" s="33"/>
      <c r="W1057" s="33"/>
      <c r="X1057" s="33"/>
      <c r="Y1057" s="33"/>
    </row>
    <row r="1058" ht="15.75" customHeight="1">
      <c r="A1058" s="190"/>
      <c r="B1058" s="191"/>
      <c r="C1058" s="191"/>
      <c r="D1058" s="190"/>
      <c r="E1058" s="191"/>
      <c r="F1058" s="191"/>
      <c r="G1058" s="191"/>
      <c r="H1058" s="191"/>
      <c r="I1058" s="191"/>
      <c r="J1058" s="191"/>
      <c r="K1058" s="191"/>
      <c r="L1058" s="191"/>
      <c r="M1058" s="191"/>
      <c r="N1058" s="191"/>
      <c r="O1058" s="33"/>
      <c r="P1058" s="191"/>
      <c r="Q1058" s="191"/>
      <c r="R1058" s="191"/>
      <c r="S1058" s="33"/>
      <c r="T1058" s="33"/>
      <c r="U1058" s="33"/>
      <c r="V1058" s="33"/>
      <c r="W1058" s="33"/>
      <c r="X1058" s="33"/>
      <c r="Y1058" s="33"/>
    </row>
    <row r="1059" ht="15.75" customHeight="1">
      <c r="A1059" s="190"/>
      <c r="B1059" s="191"/>
      <c r="C1059" s="191"/>
      <c r="D1059" s="190"/>
      <c r="E1059" s="191"/>
      <c r="F1059" s="191"/>
      <c r="G1059" s="191"/>
      <c r="H1059" s="191"/>
      <c r="I1059" s="191"/>
      <c r="J1059" s="191"/>
      <c r="K1059" s="191"/>
      <c r="L1059" s="191"/>
      <c r="M1059" s="191"/>
      <c r="N1059" s="191"/>
      <c r="O1059" s="33"/>
      <c r="P1059" s="191"/>
      <c r="Q1059" s="191"/>
      <c r="R1059" s="191"/>
      <c r="S1059" s="33"/>
      <c r="T1059" s="33"/>
      <c r="U1059" s="33"/>
      <c r="V1059" s="33"/>
      <c r="W1059" s="33"/>
      <c r="X1059" s="33"/>
      <c r="Y1059" s="33"/>
    </row>
    <row r="1060" ht="15.75" customHeight="1">
      <c r="A1060" s="190"/>
      <c r="B1060" s="191"/>
      <c r="C1060" s="191"/>
      <c r="D1060" s="190"/>
      <c r="E1060" s="191"/>
      <c r="F1060" s="191"/>
      <c r="G1060" s="191"/>
      <c r="H1060" s="191"/>
      <c r="I1060" s="191"/>
      <c r="J1060" s="191"/>
      <c r="K1060" s="191"/>
      <c r="L1060" s="191"/>
      <c r="M1060" s="191"/>
      <c r="N1060" s="191"/>
      <c r="O1060" s="33"/>
      <c r="P1060" s="191"/>
      <c r="Q1060" s="191"/>
      <c r="R1060" s="191"/>
      <c r="S1060" s="33"/>
      <c r="T1060" s="33"/>
      <c r="U1060" s="33"/>
      <c r="V1060" s="33"/>
      <c r="W1060" s="33"/>
      <c r="X1060" s="33"/>
      <c r="Y1060" s="33"/>
    </row>
    <row r="1061" ht="15.75" customHeight="1">
      <c r="A1061" s="190"/>
      <c r="B1061" s="191"/>
      <c r="C1061" s="191"/>
      <c r="D1061" s="190"/>
      <c r="E1061" s="191"/>
      <c r="F1061" s="191"/>
      <c r="G1061" s="191"/>
      <c r="H1061" s="191"/>
      <c r="I1061" s="191"/>
      <c r="J1061" s="191"/>
      <c r="K1061" s="191"/>
      <c r="L1061" s="191"/>
      <c r="M1061" s="191"/>
      <c r="N1061" s="191"/>
      <c r="O1061" s="33"/>
      <c r="P1061" s="191"/>
      <c r="Q1061" s="191"/>
      <c r="R1061" s="191"/>
      <c r="S1061" s="33"/>
      <c r="T1061" s="33"/>
      <c r="U1061" s="33"/>
      <c r="V1061" s="33"/>
      <c r="W1061" s="33"/>
      <c r="X1061" s="33"/>
      <c r="Y1061" s="33"/>
    </row>
    <row r="1062" ht="15.75" customHeight="1">
      <c r="A1062" s="190"/>
      <c r="B1062" s="191"/>
      <c r="C1062" s="191"/>
      <c r="D1062" s="190"/>
      <c r="E1062" s="191"/>
      <c r="F1062" s="191"/>
      <c r="G1062" s="191"/>
      <c r="H1062" s="191"/>
      <c r="I1062" s="191"/>
      <c r="J1062" s="191"/>
      <c r="K1062" s="191"/>
      <c r="L1062" s="191"/>
      <c r="M1062" s="191"/>
      <c r="N1062" s="191"/>
      <c r="O1062" s="33"/>
      <c r="P1062" s="191"/>
      <c r="Q1062" s="191"/>
      <c r="R1062" s="191"/>
      <c r="S1062" s="33"/>
      <c r="T1062" s="33"/>
      <c r="U1062" s="33"/>
      <c r="V1062" s="33"/>
      <c r="W1062" s="33"/>
      <c r="X1062" s="33"/>
      <c r="Y1062" s="33"/>
    </row>
    <row r="1063" ht="15.75" customHeight="1">
      <c r="A1063" s="190"/>
      <c r="B1063" s="191"/>
      <c r="C1063" s="191"/>
      <c r="D1063" s="190"/>
      <c r="E1063" s="191"/>
      <c r="F1063" s="191"/>
      <c r="G1063" s="191"/>
      <c r="H1063" s="191"/>
      <c r="I1063" s="191"/>
      <c r="J1063" s="191"/>
      <c r="K1063" s="191"/>
      <c r="L1063" s="191"/>
      <c r="M1063" s="191"/>
      <c r="N1063" s="191"/>
      <c r="O1063" s="33"/>
      <c r="P1063" s="191"/>
      <c r="Q1063" s="191"/>
      <c r="R1063" s="191"/>
      <c r="S1063" s="33"/>
      <c r="T1063" s="33"/>
      <c r="U1063" s="33"/>
      <c r="V1063" s="33"/>
      <c r="W1063" s="33"/>
      <c r="X1063" s="33"/>
      <c r="Y1063" s="33"/>
    </row>
    <row r="1064" ht="15.75" customHeight="1">
      <c r="A1064" s="190"/>
      <c r="B1064" s="191"/>
      <c r="C1064" s="191"/>
      <c r="D1064" s="190"/>
      <c r="E1064" s="191"/>
      <c r="F1064" s="191"/>
      <c r="G1064" s="191"/>
      <c r="H1064" s="191"/>
      <c r="I1064" s="191"/>
      <c r="J1064" s="191"/>
      <c r="K1064" s="191"/>
      <c r="L1064" s="191"/>
      <c r="M1064" s="191"/>
      <c r="N1064" s="191"/>
      <c r="O1064" s="33"/>
      <c r="P1064" s="191"/>
      <c r="Q1064" s="191"/>
      <c r="R1064" s="191"/>
      <c r="S1064" s="33"/>
      <c r="T1064" s="33"/>
      <c r="U1064" s="33"/>
      <c r="V1064" s="33"/>
      <c r="W1064" s="33"/>
      <c r="X1064" s="33"/>
      <c r="Y1064" s="33"/>
    </row>
    <row r="1065" ht="15.75" customHeight="1">
      <c r="A1065" s="190"/>
      <c r="B1065" s="191"/>
      <c r="C1065" s="191"/>
      <c r="D1065" s="190"/>
      <c r="E1065" s="191"/>
      <c r="F1065" s="191"/>
      <c r="G1065" s="191"/>
      <c r="H1065" s="191"/>
      <c r="I1065" s="191"/>
      <c r="J1065" s="191"/>
      <c r="K1065" s="191"/>
      <c r="L1065" s="191"/>
      <c r="M1065" s="191"/>
      <c r="N1065" s="191"/>
      <c r="O1065" s="33"/>
      <c r="P1065" s="191"/>
      <c r="Q1065" s="191"/>
      <c r="R1065" s="191"/>
      <c r="S1065" s="33"/>
      <c r="T1065" s="33"/>
      <c r="U1065" s="33"/>
      <c r="V1065" s="33"/>
      <c r="W1065" s="33"/>
      <c r="X1065" s="33"/>
      <c r="Y1065" s="33"/>
    </row>
    <row r="1066" ht="15.75" customHeight="1">
      <c r="A1066" s="190"/>
      <c r="B1066" s="191"/>
      <c r="C1066" s="191"/>
      <c r="D1066" s="190"/>
      <c r="E1066" s="191"/>
      <c r="F1066" s="191"/>
      <c r="G1066" s="191"/>
      <c r="H1066" s="191"/>
      <c r="I1066" s="191"/>
      <c r="J1066" s="191"/>
      <c r="K1066" s="191"/>
      <c r="L1066" s="191"/>
      <c r="M1066" s="191"/>
      <c r="N1066" s="191"/>
      <c r="O1066" s="33"/>
      <c r="P1066" s="191"/>
      <c r="Q1066" s="191"/>
      <c r="R1066" s="191"/>
      <c r="S1066" s="33"/>
      <c r="T1066" s="33"/>
      <c r="U1066" s="33"/>
      <c r="V1066" s="33"/>
      <c r="W1066" s="33"/>
      <c r="X1066" s="33"/>
      <c r="Y1066" s="33"/>
    </row>
    <row r="1067" ht="15.75" customHeight="1">
      <c r="A1067" s="190"/>
      <c r="B1067" s="191"/>
      <c r="C1067" s="191"/>
      <c r="D1067" s="190"/>
      <c r="E1067" s="191"/>
      <c r="F1067" s="191"/>
      <c r="G1067" s="191"/>
      <c r="H1067" s="191"/>
      <c r="I1067" s="191"/>
      <c r="J1067" s="191"/>
      <c r="K1067" s="191"/>
      <c r="L1067" s="191"/>
      <c r="M1067" s="191"/>
      <c r="N1067" s="191"/>
      <c r="O1067" s="33"/>
      <c r="P1067" s="191"/>
      <c r="Q1067" s="191"/>
      <c r="R1067" s="191"/>
      <c r="S1067" s="33"/>
      <c r="T1067" s="33"/>
      <c r="U1067" s="33"/>
      <c r="V1067" s="33"/>
      <c r="W1067" s="33"/>
      <c r="X1067" s="33"/>
      <c r="Y1067" s="33"/>
    </row>
    <row r="1068" ht="15.75" customHeight="1">
      <c r="A1068" s="190"/>
      <c r="B1068" s="191"/>
      <c r="C1068" s="191"/>
      <c r="D1068" s="190"/>
      <c r="E1068" s="191"/>
      <c r="F1068" s="191"/>
      <c r="G1068" s="191"/>
      <c r="H1068" s="191"/>
      <c r="I1068" s="191"/>
      <c r="J1068" s="191"/>
      <c r="K1068" s="191"/>
      <c r="L1068" s="191"/>
      <c r="M1068" s="191"/>
      <c r="N1068" s="191"/>
      <c r="O1068" s="33"/>
      <c r="P1068" s="191"/>
      <c r="Q1068" s="191"/>
      <c r="R1068" s="191"/>
      <c r="S1068" s="33"/>
      <c r="T1068" s="33"/>
      <c r="U1068" s="33"/>
      <c r="V1068" s="33"/>
      <c r="W1068" s="33"/>
      <c r="X1068" s="33"/>
      <c r="Y1068" s="33"/>
    </row>
    <row r="1069" ht="15.75" customHeight="1">
      <c r="A1069" s="190"/>
      <c r="B1069" s="191"/>
      <c r="C1069" s="191"/>
      <c r="D1069" s="190"/>
      <c r="E1069" s="191"/>
      <c r="F1069" s="191"/>
      <c r="G1069" s="191"/>
      <c r="H1069" s="191"/>
      <c r="I1069" s="191"/>
      <c r="J1069" s="191"/>
      <c r="K1069" s="191"/>
      <c r="L1069" s="191"/>
      <c r="M1069" s="191"/>
      <c r="N1069" s="191"/>
      <c r="O1069" s="33"/>
      <c r="P1069" s="191"/>
      <c r="Q1069" s="191"/>
      <c r="R1069" s="191"/>
      <c r="S1069" s="33"/>
      <c r="T1069" s="33"/>
      <c r="U1069" s="33"/>
      <c r="V1069" s="33"/>
      <c r="W1069" s="33"/>
      <c r="X1069" s="33"/>
      <c r="Y1069" s="33"/>
    </row>
    <row r="1070" ht="15.75" customHeight="1">
      <c r="A1070" s="190"/>
      <c r="B1070" s="191"/>
      <c r="C1070" s="191"/>
      <c r="D1070" s="190"/>
      <c r="E1070" s="191"/>
      <c r="F1070" s="191"/>
      <c r="G1070" s="191"/>
      <c r="H1070" s="191"/>
      <c r="I1070" s="191"/>
      <c r="J1070" s="191"/>
      <c r="K1070" s="191"/>
      <c r="L1070" s="191"/>
      <c r="M1070" s="191"/>
      <c r="N1070" s="191"/>
      <c r="O1070" s="33"/>
      <c r="P1070" s="191"/>
      <c r="Q1070" s="191"/>
      <c r="R1070" s="191"/>
      <c r="S1070" s="33"/>
      <c r="T1070" s="33"/>
      <c r="U1070" s="33"/>
      <c r="V1070" s="33"/>
      <c r="W1070" s="33"/>
      <c r="X1070" s="33"/>
      <c r="Y1070" s="33"/>
    </row>
    <row r="1071" ht="15.75" customHeight="1">
      <c r="A1071" s="190"/>
      <c r="B1071" s="191"/>
      <c r="C1071" s="191"/>
      <c r="D1071" s="190"/>
      <c r="E1071" s="191"/>
      <c r="F1071" s="191"/>
      <c r="G1071" s="191"/>
      <c r="H1071" s="191"/>
      <c r="I1071" s="191"/>
      <c r="J1071" s="191"/>
      <c r="K1071" s="191"/>
      <c r="L1071" s="191"/>
      <c r="M1071" s="191"/>
      <c r="N1071" s="191"/>
      <c r="O1071" s="33"/>
      <c r="P1071" s="191"/>
      <c r="Q1071" s="191"/>
      <c r="R1071" s="191"/>
      <c r="S1071" s="33"/>
      <c r="T1071" s="33"/>
      <c r="U1071" s="33"/>
      <c r="V1071" s="33"/>
      <c r="W1071" s="33"/>
      <c r="X1071" s="33"/>
      <c r="Y1071" s="33"/>
    </row>
    <row r="1072" ht="15.75" customHeight="1">
      <c r="A1072" s="190"/>
      <c r="B1072" s="191"/>
      <c r="C1072" s="191"/>
      <c r="D1072" s="190"/>
      <c r="E1072" s="191"/>
      <c r="F1072" s="191"/>
      <c r="G1072" s="191"/>
      <c r="H1072" s="191"/>
      <c r="I1072" s="191"/>
      <c r="J1072" s="191"/>
      <c r="K1072" s="191"/>
      <c r="L1072" s="191"/>
      <c r="M1072" s="191"/>
      <c r="N1072" s="191"/>
      <c r="O1072" s="33"/>
      <c r="P1072" s="191"/>
      <c r="Q1072" s="191"/>
      <c r="R1072" s="191"/>
      <c r="S1072" s="33"/>
      <c r="T1072" s="33"/>
      <c r="U1072" s="33"/>
      <c r="V1072" s="33"/>
      <c r="W1072" s="33"/>
      <c r="X1072" s="33"/>
      <c r="Y1072" s="33"/>
    </row>
    <row r="1073" ht="15.75" customHeight="1">
      <c r="A1073" s="190"/>
      <c r="B1073" s="191"/>
      <c r="C1073" s="191"/>
      <c r="D1073" s="190"/>
      <c r="E1073" s="191"/>
      <c r="F1073" s="191"/>
      <c r="G1073" s="191"/>
      <c r="H1073" s="191"/>
      <c r="I1073" s="191"/>
      <c r="J1073" s="191"/>
      <c r="K1073" s="191"/>
      <c r="L1073" s="191"/>
      <c r="M1073" s="191"/>
      <c r="N1073" s="191"/>
      <c r="O1073" s="33"/>
      <c r="P1073" s="191"/>
      <c r="Q1073" s="191"/>
      <c r="R1073" s="191"/>
      <c r="S1073" s="33"/>
      <c r="T1073" s="33"/>
      <c r="U1073" s="33"/>
      <c r="V1073" s="33"/>
      <c r="W1073" s="33"/>
      <c r="X1073" s="33"/>
      <c r="Y1073" s="33"/>
    </row>
    <row r="1074" ht="15.75" customHeight="1">
      <c r="A1074" s="190"/>
      <c r="B1074" s="191"/>
      <c r="C1074" s="191"/>
      <c r="D1074" s="190"/>
      <c r="E1074" s="191"/>
      <c r="F1074" s="191"/>
      <c r="G1074" s="191"/>
      <c r="H1074" s="191"/>
      <c r="I1074" s="191"/>
      <c r="J1074" s="191"/>
      <c r="K1074" s="191"/>
      <c r="L1074" s="191"/>
      <c r="M1074" s="191"/>
      <c r="N1074" s="191"/>
      <c r="O1074" s="33"/>
      <c r="P1074" s="191"/>
      <c r="Q1074" s="191"/>
      <c r="R1074" s="191"/>
      <c r="S1074" s="33"/>
      <c r="T1074" s="33"/>
      <c r="U1074" s="33"/>
      <c r="V1074" s="33"/>
      <c r="W1074" s="33"/>
      <c r="X1074" s="33"/>
      <c r="Y1074" s="33"/>
    </row>
    <row r="1075" ht="15.75" customHeight="1">
      <c r="A1075" s="190"/>
      <c r="B1075" s="191"/>
      <c r="C1075" s="191"/>
      <c r="D1075" s="190"/>
      <c r="E1075" s="191"/>
      <c r="F1075" s="191"/>
      <c r="G1075" s="191"/>
      <c r="H1075" s="191"/>
      <c r="I1075" s="191"/>
      <c r="J1075" s="191"/>
      <c r="K1075" s="191"/>
      <c r="L1075" s="191"/>
      <c r="M1075" s="191"/>
      <c r="N1075" s="191"/>
      <c r="O1075" s="33"/>
      <c r="P1075" s="191"/>
      <c r="Q1075" s="191"/>
      <c r="R1075" s="191"/>
      <c r="S1075" s="33"/>
      <c r="T1075" s="33"/>
      <c r="U1075" s="33"/>
      <c r="V1075" s="33"/>
      <c r="W1075" s="33"/>
      <c r="X1075" s="33"/>
      <c r="Y1075" s="33"/>
    </row>
    <row r="1076" ht="15.75" customHeight="1">
      <c r="A1076" s="190"/>
      <c r="B1076" s="191"/>
      <c r="C1076" s="191"/>
      <c r="D1076" s="190"/>
      <c r="E1076" s="191"/>
      <c r="F1076" s="191"/>
      <c r="G1076" s="191"/>
      <c r="H1076" s="191"/>
      <c r="I1076" s="191"/>
      <c r="J1076" s="191"/>
      <c r="K1076" s="191"/>
      <c r="L1076" s="191"/>
      <c r="M1076" s="191"/>
      <c r="N1076" s="191"/>
      <c r="O1076" s="33"/>
      <c r="P1076" s="191"/>
      <c r="Q1076" s="191"/>
      <c r="R1076" s="191"/>
      <c r="S1076" s="33"/>
      <c r="T1076" s="33"/>
      <c r="U1076" s="33"/>
      <c r="V1076" s="33"/>
      <c r="W1076" s="33"/>
      <c r="X1076" s="33"/>
      <c r="Y1076" s="33"/>
    </row>
    <row r="1077" ht="15.75" customHeight="1">
      <c r="A1077" s="190"/>
      <c r="B1077" s="191"/>
      <c r="C1077" s="191"/>
      <c r="D1077" s="190"/>
      <c r="E1077" s="191"/>
      <c r="F1077" s="191"/>
      <c r="G1077" s="191"/>
      <c r="H1077" s="191"/>
      <c r="I1077" s="191"/>
      <c r="J1077" s="191"/>
      <c r="K1077" s="191"/>
      <c r="L1077" s="191"/>
      <c r="M1077" s="191"/>
      <c r="N1077" s="191"/>
      <c r="O1077" s="33"/>
      <c r="P1077" s="191"/>
      <c r="Q1077" s="191"/>
      <c r="R1077" s="191"/>
      <c r="S1077" s="33"/>
      <c r="T1077" s="33"/>
      <c r="U1077" s="33"/>
      <c r="V1077" s="33"/>
      <c r="W1077" s="33"/>
      <c r="X1077" s="33"/>
      <c r="Y1077" s="33"/>
    </row>
    <row r="1078" ht="15.75" customHeight="1">
      <c r="A1078" s="190"/>
      <c r="B1078" s="191"/>
      <c r="C1078" s="191"/>
      <c r="D1078" s="190"/>
      <c r="E1078" s="191"/>
      <c r="F1078" s="191"/>
      <c r="G1078" s="191"/>
      <c r="H1078" s="191"/>
      <c r="I1078" s="191"/>
      <c r="J1078" s="191"/>
      <c r="K1078" s="191"/>
      <c r="L1078" s="191"/>
      <c r="M1078" s="191"/>
      <c r="N1078" s="191"/>
      <c r="O1078" s="33"/>
      <c r="P1078" s="191"/>
      <c r="Q1078" s="191"/>
      <c r="R1078" s="191"/>
      <c r="S1078" s="33"/>
      <c r="T1078" s="33"/>
      <c r="U1078" s="33"/>
      <c r="V1078" s="33"/>
      <c r="W1078" s="33"/>
      <c r="X1078" s="33"/>
      <c r="Y1078" s="33"/>
    </row>
    <row r="1079" ht="15.75" customHeight="1">
      <c r="A1079" s="190"/>
      <c r="B1079" s="191"/>
      <c r="C1079" s="191"/>
      <c r="D1079" s="190"/>
      <c r="E1079" s="191"/>
      <c r="F1079" s="191"/>
      <c r="G1079" s="191"/>
      <c r="H1079" s="191"/>
      <c r="I1079" s="191"/>
      <c r="J1079" s="191"/>
      <c r="K1079" s="191"/>
      <c r="L1079" s="191"/>
      <c r="M1079" s="191"/>
      <c r="N1079" s="191"/>
      <c r="O1079" s="33"/>
      <c r="P1079" s="191"/>
      <c r="Q1079" s="191"/>
      <c r="R1079" s="191"/>
      <c r="S1079" s="33"/>
      <c r="T1079" s="33"/>
      <c r="U1079" s="33"/>
      <c r="V1079" s="33"/>
      <c r="W1079" s="33"/>
      <c r="X1079" s="33"/>
      <c r="Y1079" s="33"/>
    </row>
    <row r="1080" ht="15.75" customHeight="1">
      <c r="A1080" s="190"/>
      <c r="B1080" s="191"/>
      <c r="C1080" s="191"/>
      <c r="D1080" s="190"/>
      <c r="E1080" s="191"/>
      <c r="F1080" s="191"/>
      <c r="G1080" s="191"/>
      <c r="H1080" s="191"/>
      <c r="I1080" s="191"/>
      <c r="J1080" s="191"/>
      <c r="K1080" s="191"/>
      <c r="L1080" s="191"/>
      <c r="M1080" s="191"/>
      <c r="N1080" s="191"/>
      <c r="O1080" s="33"/>
      <c r="P1080" s="191"/>
      <c r="Q1080" s="191"/>
      <c r="R1080" s="191"/>
      <c r="S1080" s="33"/>
      <c r="T1080" s="33"/>
      <c r="U1080" s="33"/>
      <c r="V1080" s="33"/>
      <c r="W1080" s="33"/>
      <c r="X1080" s="33"/>
      <c r="Y1080" s="33"/>
    </row>
    <row r="1081" ht="15.75" customHeight="1">
      <c r="A1081" s="190"/>
      <c r="B1081" s="191"/>
      <c r="C1081" s="191"/>
      <c r="D1081" s="190"/>
      <c r="E1081" s="191"/>
      <c r="F1081" s="191"/>
      <c r="G1081" s="191"/>
      <c r="H1081" s="191"/>
      <c r="I1081" s="191"/>
      <c r="J1081" s="191"/>
      <c r="K1081" s="191"/>
      <c r="L1081" s="191"/>
      <c r="M1081" s="191"/>
      <c r="N1081" s="191"/>
      <c r="O1081" s="33"/>
      <c r="P1081" s="191"/>
      <c r="Q1081" s="191"/>
      <c r="R1081" s="191"/>
      <c r="S1081" s="33"/>
      <c r="T1081" s="33"/>
      <c r="U1081" s="33"/>
      <c r="V1081" s="33"/>
      <c r="W1081" s="33"/>
      <c r="X1081" s="33"/>
      <c r="Y1081" s="33"/>
    </row>
    <row r="1082" ht="15.75" customHeight="1">
      <c r="A1082" s="190"/>
      <c r="B1082" s="191"/>
      <c r="C1082" s="191"/>
      <c r="D1082" s="190"/>
      <c r="E1082" s="191"/>
      <c r="F1082" s="191"/>
      <c r="G1082" s="191"/>
      <c r="H1082" s="191"/>
      <c r="I1082" s="191"/>
      <c r="J1082" s="191"/>
      <c r="K1082" s="191"/>
      <c r="L1082" s="191"/>
      <c r="M1082" s="191"/>
      <c r="N1082" s="191"/>
      <c r="O1082" s="33"/>
      <c r="P1082" s="191"/>
      <c r="Q1082" s="191"/>
      <c r="R1082" s="191"/>
      <c r="S1082" s="33"/>
      <c r="T1082" s="33"/>
      <c r="U1082" s="33"/>
      <c r="V1082" s="33"/>
      <c r="W1082" s="33"/>
      <c r="X1082" s="33"/>
      <c r="Y1082" s="33"/>
    </row>
    <row r="1083" ht="15.75" customHeight="1">
      <c r="A1083" s="190"/>
      <c r="B1083" s="191"/>
      <c r="C1083" s="191"/>
      <c r="D1083" s="190"/>
      <c r="E1083" s="191"/>
      <c r="F1083" s="191"/>
      <c r="G1083" s="191"/>
      <c r="H1083" s="191"/>
      <c r="I1083" s="191"/>
      <c r="J1083" s="191"/>
      <c r="K1083" s="191"/>
      <c r="L1083" s="191"/>
      <c r="M1083" s="191"/>
      <c r="N1083" s="191"/>
      <c r="O1083" s="33"/>
      <c r="P1083" s="191"/>
      <c r="Q1083" s="191"/>
      <c r="R1083" s="191"/>
      <c r="S1083" s="33"/>
      <c r="T1083" s="33"/>
      <c r="U1083" s="33"/>
      <c r="V1083" s="33"/>
      <c r="W1083" s="33"/>
      <c r="X1083" s="33"/>
      <c r="Y1083" s="33"/>
    </row>
    <row r="1084" ht="15.75" customHeight="1">
      <c r="A1084" s="190"/>
      <c r="B1084" s="191"/>
      <c r="C1084" s="191"/>
      <c r="D1084" s="190"/>
      <c r="E1084" s="191"/>
      <c r="F1084" s="191"/>
      <c r="G1084" s="191"/>
      <c r="H1084" s="191"/>
      <c r="I1084" s="191"/>
      <c r="J1084" s="191"/>
      <c r="K1084" s="191"/>
      <c r="L1084" s="191"/>
      <c r="M1084" s="191"/>
      <c r="N1084" s="191"/>
      <c r="O1084" s="33"/>
      <c r="P1084" s="191"/>
      <c r="Q1084" s="191"/>
      <c r="R1084" s="191"/>
      <c r="S1084" s="33"/>
      <c r="T1084" s="33"/>
      <c r="U1084" s="33"/>
      <c r="V1084" s="33"/>
      <c r="W1084" s="33"/>
      <c r="X1084" s="33"/>
      <c r="Y1084" s="33"/>
    </row>
    <row r="1085" ht="15.75" customHeight="1">
      <c r="A1085" s="190"/>
      <c r="B1085" s="191"/>
      <c r="C1085" s="191"/>
      <c r="D1085" s="190"/>
      <c r="E1085" s="191"/>
      <c r="F1085" s="191"/>
      <c r="G1085" s="191"/>
      <c r="H1085" s="191"/>
      <c r="I1085" s="191"/>
      <c r="J1085" s="191"/>
      <c r="K1085" s="191"/>
      <c r="L1085" s="191"/>
      <c r="M1085" s="191"/>
      <c r="N1085" s="191"/>
      <c r="O1085" s="33"/>
      <c r="P1085" s="191"/>
      <c r="Q1085" s="191"/>
      <c r="R1085" s="191"/>
      <c r="S1085" s="33"/>
      <c r="T1085" s="33"/>
      <c r="U1085" s="33"/>
      <c r="V1085" s="33"/>
      <c r="W1085" s="33"/>
      <c r="X1085" s="33"/>
      <c r="Y1085" s="33"/>
    </row>
    <row r="1086" ht="15.75" customHeight="1">
      <c r="A1086" s="190"/>
      <c r="B1086" s="191"/>
      <c r="C1086" s="191"/>
      <c r="D1086" s="190"/>
      <c r="E1086" s="191"/>
      <c r="F1086" s="191"/>
      <c r="G1086" s="191"/>
      <c r="H1086" s="191"/>
      <c r="I1086" s="191"/>
      <c r="J1086" s="191"/>
      <c r="K1086" s="191"/>
      <c r="L1086" s="191"/>
      <c r="M1086" s="191"/>
      <c r="N1086" s="191"/>
      <c r="O1086" s="33"/>
      <c r="P1086" s="191"/>
      <c r="Q1086" s="191"/>
      <c r="R1086" s="191"/>
      <c r="S1086" s="33"/>
      <c r="T1086" s="33"/>
      <c r="U1086" s="33"/>
      <c r="V1086" s="33"/>
      <c r="W1086" s="33"/>
      <c r="X1086" s="33"/>
      <c r="Y1086" s="33"/>
    </row>
    <row r="1087" ht="15.75" customHeight="1">
      <c r="A1087" s="190"/>
      <c r="B1087" s="191"/>
      <c r="C1087" s="191"/>
      <c r="D1087" s="190"/>
      <c r="E1087" s="191"/>
      <c r="F1087" s="191"/>
      <c r="G1087" s="191"/>
      <c r="H1087" s="191"/>
      <c r="I1087" s="191"/>
      <c r="J1087" s="191"/>
      <c r="K1087" s="191"/>
      <c r="L1087" s="191"/>
      <c r="M1087" s="191"/>
      <c r="N1087" s="191"/>
      <c r="O1087" s="33"/>
      <c r="P1087" s="191"/>
      <c r="Q1087" s="191"/>
      <c r="R1087" s="191"/>
      <c r="S1087" s="33"/>
      <c r="T1087" s="33"/>
      <c r="U1087" s="33"/>
      <c r="V1087" s="33"/>
      <c r="W1087" s="33"/>
      <c r="X1087" s="33"/>
      <c r="Y1087" s="33"/>
    </row>
    <row r="1088" ht="15.75" customHeight="1">
      <c r="A1088" s="190"/>
      <c r="B1088" s="191"/>
      <c r="C1088" s="191"/>
      <c r="D1088" s="190"/>
      <c r="E1088" s="191"/>
      <c r="F1088" s="191"/>
      <c r="G1088" s="191"/>
      <c r="H1088" s="191"/>
      <c r="I1088" s="191"/>
      <c r="J1088" s="191"/>
      <c r="K1088" s="191"/>
      <c r="L1088" s="191"/>
      <c r="M1088" s="191"/>
      <c r="N1088" s="191"/>
      <c r="O1088" s="33"/>
      <c r="P1088" s="191"/>
      <c r="Q1088" s="191"/>
      <c r="R1088" s="191"/>
      <c r="S1088" s="33"/>
      <c r="T1088" s="33"/>
      <c r="U1088" s="33"/>
      <c r="V1088" s="33"/>
      <c r="W1088" s="33"/>
      <c r="X1088" s="33"/>
      <c r="Y1088" s="33"/>
    </row>
    <row r="1089" ht="15.75" customHeight="1">
      <c r="A1089" s="190"/>
      <c r="B1089" s="191"/>
      <c r="C1089" s="191"/>
      <c r="D1089" s="190"/>
      <c r="E1089" s="191"/>
      <c r="F1089" s="191"/>
      <c r="G1089" s="191"/>
      <c r="H1089" s="191"/>
      <c r="I1089" s="191"/>
      <c r="J1089" s="191"/>
      <c r="K1089" s="191"/>
      <c r="L1089" s="191"/>
      <c r="M1089" s="191"/>
      <c r="N1089" s="191"/>
      <c r="O1089" s="33"/>
      <c r="P1089" s="191"/>
      <c r="Q1089" s="191"/>
      <c r="R1089" s="191"/>
      <c r="S1089" s="33"/>
      <c r="T1089" s="33"/>
      <c r="U1089" s="33"/>
      <c r="V1089" s="33"/>
      <c r="W1089" s="33"/>
      <c r="X1089" s="33"/>
      <c r="Y1089" s="33"/>
    </row>
    <row r="1090" ht="15.75" customHeight="1">
      <c r="A1090" s="190"/>
      <c r="B1090" s="191"/>
      <c r="C1090" s="191"/>
      <c r="D1090" s="190"/>
      <c r="E1090" s="191"/>
      <c r="F1090" s="191"/>
      <c r="G1090" s="191"/>
      <c r="H1090" s="191"/>
      <c r="I1090" s="191"/>
      <c r="J1090" s="191"/>
      <c r="K1090" s="191"/>
      <c r="L1090" s="191"/>
      <c r="M1090" s="191"/>
      <c r="N1090" s="191"/>
      <c r="O1090" s="33"/>
      <c r="P1090" s="191"/>
      <c r="Q1090" s="191"/>
      <c r="R1090" s="191"/>
      <c r="S1090" s="33"/>
      <c r="T1090" s="33"/>
      <c r="U1090" s="33"/>
      <c r="V1090" s="33"/>
      <c r="W1090" s="33"/>
      <c r="X1090" s="33"/>
      <c r="Y1090" s="33"/>
    </row>
    <row r="1091" ht="15.75" customHeight="1">
      <c r="A1091" s="190"/>
      <c r="B1091" s="191"/>
      <c r="C1091" s="191"/>
      <c r="D1091" s="190"/>
      <c r="E1091" s="191"/>
      <c r="F1091" s="191"/>
      <c r="G1091" s="191"/>
      <c r="H1091" s="191"/>
      <c r="I1091" s="191"/>
      <c r="J1091" s="191"/>
      <c r="K1091" s="191"/>
      <c r="L1091" s="191"/>
      <c r="M1091" s="191"/>
      <c r="N1091" s="191"/>
      <c r="O1091" s="33"/>
      <c r="P1091" s="191"/>
      <c r="Q1091" s="191"/>
      <c r="R1091" s="191"/>
      <c r="S1091" s="33"/>
      <c r="T1091" s="33"/>
      <c r="U1091" s="33"/>
      <c r="V1091" s="33"/>
      <c r="W1091" s="33"/>
      <c r="X1091" s="33"/>
      <c r="Y1091" s="33"/>
    </row>
    <row r="1092" ht="15.75" customHeight="1">
      <c r="A1092" s="190"/>
      <c r="B1092" s="191"/>
      <c r="C1092" s="191"/>
      <c r="D1092" s="190"/>
      <c r="E1092" s="191"/>
      <c r="F1092" s="191"/>
      <c r="G1092" s="191"/>
      <c r="H1092" s="191"/>
      <c r="I1092" s="191"/>
      <c r="J1092" s="191"/>
      <c r="K1092" s="191"/>
      <c r="L1092" s="191"/>
      <c r="M1092" s="191"/>
      <c r="N1092" s="191"/>
      <c r="O1092" s="33"/>
      <c r="P1092" s="191"/>
      <c r="Q1092" s="191"/>
      <c r="R1092" s="191"/>
      <c r="S1092" s="33"/>
      <c r="T1092" s="33"/>
      <c r="U1092" s="33"/>
      <c r="V1092" s="33"/>
      <c r="W1092" s="33"/>
      <c r="X1092" s="33"/>
      <c r="Y1092" s="33"/>
    </row>
    <row r="1093" ht="15.75" customHeight="1">
      <c r="A1093" s="190"/>
      <c r="B1093" s="191"/>
      <c r="C1093" s="191"/>
      <c r="D1093" s="190"/>
      <c r="E1093" s="191"/>
      <c r="F1093" s="191"/>
      <c r="G1093" s="191"/>
      <c r="H1093" s="191"/>
      <c r="I1093" s="191"/>
      <c r="J1093" s="191"/>
      <c r="K1093" s="191"/>
      <c r="L1093" s="191"/>
      <c r="M1093" s="191"/>
      <c r="N1093" s="191"/>
      <c r="O1093" s="33"/>
      <c r="P1093" s="191"/>
      <c r="Q1093" s="191"/>
      <c r="R1093" s="191"/>
      <c r="S1093" s="33"/>
      <c r="T1093" s="33"/>
      <c r="U1093" s="33"/>
      <c r="V1093" s="33"/>
      <c r="W1093" s="33"/>
      <c r="X1093" s="33"/>
      <c r="Y1093" s="33"/>
    </row>
    <row r="1094" ht="15.75" customHeight="1">
      <c r="A1094" s="190"/>
      <c r="B1094" s="191"/>
      <c r="C1094" s="191"/>
      <c r="D1094" s="190"/>
      <c r="E1094" s="191"/>
      <c r="F1094" s="191"/>
      <c r="G1094" s="191"/>
      <c r="H1094" s="191"/>
      <c r="I1094" s="191"/>
      <c r="J1094" s="191"/>
      <c r="K1094" s="191"/>
      <c r="L1094" s="191"/>
      <c r="M1094" s="191"/>
      <c r="N1094" s="191"/>
      <c r="O1094" s="33"/>
      <c r="P1094" s="191"/>
      <c r="Q1094" s="191"/>
      <c r="R1094" s="191"/>
      <c r="S1094" s="33"/>
      <c r="T1094" s="33"/>
      <c r="U1094" s="33"/>
      <c r="V1094" s="33"/>
      <c r="W1094" s="33"/>
      <c r="X1094" s="33"/>
      <c r="Y1094" s="33"/>
    </row>
    <row r="1095" ht="15.75" customHeight="1">
      <c r="A1095" s="190"/>
      <c r="B1095" s="191"/>
      <c r="C1095" s="191"/>
      <c r="D1095" s="190"/>
      <c r="E1095" s="191"/>
      <c r="F1095" s="191"/>
      <c r="G1095" s="191"/>
      <c r="H1095" s="191"/>
      <c r="I1095" s="191"/>
      <c r="J1095" s="191"/>
      <c r="K1095" s="191"/>
      <c r="L1095" s="191"/>
      <c r="M1095" s="191"/>
      <c r="N1095" s="191"/>
      <c r="O1095" s="33"/>
      <c r="P1095" s="191"/>
      <c r="Q1095" s="191"/>
      <c r="R1095" s="191"/>
      <c r="S1095" s="33"/>
      <c r="T1095" s="33"/>
      <c r="U1095" s="33"/>
      <c r="V1095" s="33"/>
      <c r="W1095" s="33"/>
      <c r="X1095" s="33"/>
      <c r="Y1095" s="33"/>
    </row>
    <row r="1096" ht="15.75" customHeight="1">
      <c r="A1096" s="190"/>
      <c r="B1096" s="191"/>
      <c r="C1096" s="191"/>
      <c r="D1096" s="190"/>
      <c r="E1096" s="191"/>
      <c r="F1096" s="191"/>
      <c r="G1096" s="191"/>
      <c r="H1096" s="191"/>
      <c r="I1096" s="191"/>
      <c r="J1096" s="191"/>
      <c r="K1096" s="191"/>
      <c r="L1096" s="191"/>
      <c r="M1096" s="191"/>
      <c r="N1096" s="191"/>
      <c r="O1096" s="33"/>
      <c r="P1096" s="191"/>
      <c r="Q1096" s="191"/>
      <c r="R1096" s="191"/>
      <c r="S1096" s="33"/>
      <c r="T1096" s="33"/>
      <c r="U1096" s="33"/>
      <c r="V1096" s="33"/>
      <c r="W1096" s="33"/>
      <c r="X1096" s="33"/>
      <c r="Y1096" s="33"/>
    </row>
    <row r="1097" ht="15.75" customHeight="1">
      <c r="A1097" s="190"/>
      <c r="B1097" s="191"/>
      <c r="C1097" s="191"/>
      <c r="D1097" s="190"/>
      <c r="E1097" s="191"/>
      <c r="F1097" s="191"/>
      <c r="G1097" s="191"/>
      <c r="H1097" s="191"/>
      <c r="I1097" s="191"/>
      <c r="J1097" s="191"/>
      <c r="K1097" s="191"/>
      <c r="L1097" s="191"/>
      <c r="M1097" s="191"/>
      <c r="N1097" s="191"/>
      <c r="O1097" s="33"/>
      <c r="P1097" s="191"/>
      <c r="Q1097" s="191"/>
      <c r="R1097" s="191"/>
      <c r="S1097" s="33"/>
      <c r="T1097" s="33"/>
      <c r="U1097" s="33"/>
      <c r="V1097" s="33"/>
      <c r="W1097" s="33"/>
      <c r="X1097" s="33"/>
      <c r="Y1097" s="33"/>
    </row>
    <row r="1098" ht="15.75" customHeight="1">
      <c r="A1098" s="190"/>
      <c r="B1098" s="191"/>
      <c r="C1098" s="191"/>
      <c r="D1098" s="190"/>
      <c r="E1098" s="191"/>
      <c r="F1098" s="191"/>
      <c r="G1098" s="191"/>
      <c r="H1098" s="191"/>
      <c r="I1098" s="191"/>
      <c r="J1098" s="191"/>
      <c r="K1098" s="191"/>
      <c r="L1098" s="191"/>
      <c r="M1098" s="191"/>
      <c r="N1098" s="191"/>
      <c r="O1098" s="33"/>
      <c r="P1098" s="191"/>
      <c r="Q1098" s="191"/>
      <c r="R1098" s="191"/>
      <c r="S1098" s="33"/>
      <c r="T1098" s="33"/>
      <c r="U1098" s="33"/>
      <c r="V1098" s="33"/>
      <c r="W1098" s="33"/>
      <c r="X1098" s="33"/>
      <c r="Y1098" s="33"/>
    </row>
    <row r="1099" ht="15.75" customHeight="1">
      <c r="A1099" s="190"/>
      <c r="B1099" s="191"/>
      <c r="C1099" s="191"/>
      <c r="D1099" s="190"/>
      <c r="E1099" s="191"/>
      <c r="F1099" s="191"/>
      <c r="G1099" s="191"/>
      <c r="H1099" s="191"/>
      <c r="I1099" s="191"/>
      <c r="J1099" s="191"/>
      <c r="K1099" s="191"/>
      <c r="L1099" s="191"/>
      <c r="M1099" s="191"/>
      <c r="N1099" s="191"/>
      <c r="O1099" s="33"/>
      <c r="P1099" s="191"/>
      <c r="Q1099" s="191"/>
      <c r="R1099" s="191"/>
      <c r="S1099" s="33"/>
      <c r="T1099" s="33"/>
      <c r="U1099" s="33"/>
      <c r="V1099" s="33"/>
      <c r="W1099" s="33"/>
      <c r="X1099" s="33"/>
      <c r="Y1099" s="33"/>
    </row>
    <row r="1100" ht="15.75" customHeight="1">
      <c r="A1100" s="190"/>
      <c r="B1100" s="191"/>
      <c r="C1100" s="191"/>
      <c r="D1100" s="190"/>
      <c r="E1100" s="191"/>
      <c r="F1100" s="191"/>
      <c r="G1100" s="191"/>
      <c r="H1100" s="191"/>
      <c r="I1100" s="191"/>
      <c r="J1100" s="191"/>
      <c r="K1100" s="191"/>
      <c r="L1100" s="191"/>
      <c r="M1100" s="191"/>
      <c r="N1100" s="191"/>
      <c r="O1100" s="33"/>
      <c r="P1100" s="191"/>
      <c r="Q1100" s="191"/>
      <c r="R1100" s="191"/>
      <c r="S1100" s="33"/>
      <c r="T1100" s="33"/>
      <c r="U1100" s="33"/>
      <c r="V1100" s="33"/>
      <c r="W1100" s="33"/>
      <c r="X1100" s="33"/>
      <c r="Y1100" s="33"/>
    </row>
    <row r="1101" ht="15.75" customHeight="1">
      <c r="A1101" s="190"/>
      <c r="B1101" s="191"/>
      <c r="C1101" s="191"/>
      <c r="D1101" s="190"/>
      <c r="E1101" s="191"/>
      <c r="F1101" s="191"/>
      <c r="G1101" s="191"/>
      <c r="H1101" s="191"/>
      <c r="I1101" s="191"/>
      <c r="J1101" s="191"/>
      <c r="K1101" s="191"/>
      <c r="L1101" s="191"/>
      <c r="M1101" s="191"/>
      <c r="N1101" s="191"/>
      <c r="O1101" s="33"/>
      <c r="P1101" s="191"/>
      <c r="Q1101" s="191"/>
      <c r="R1101" s="191"/>
      <c r="S1101" s="33"/>
      <c r="T1101" s="33"/>
      <c r="U1101" s="33"/>
      <c r="V1101" s="33"/>
      <c r="W1101" s="33"/>
      <c r="X1101" s="33"/>
      <c r="Y1101" s="33"/>
    </row>
    <row r="1102" ht="15.75" customHeight="1">
      <c r="A1102" s="190"/>
      <c r="B1102" s="191"/>
      <c r="C1102" s="191"/>
      <c r="D1102" s="190"/>
      <c r="E1102" s="191"/>
      <c r="F1102" s="191"/>
      <c r="G1102" s="191"/>
      <c r="H1102" s="191"/>
      <c r="I1102" s="191"/>
      <c r="J1102" s="191"/>
      <c r="K1102" s="191"/>
      <c r="L1102" s="191"/>
      <c r="M1102" s="191"/>
      <c r="N1102" s="191"/>
      <c r="O1102" s="33"/>
      <c r="P1102" s="191"/>
      <c r="Q1102" s="191"/>
      <c r="R1102" s="191"/>
      <c r="S1102" s="33"/>
      <c r="T1102" s="33"/>
      <c r="U1102" s="33"/>
      <c r="V1102" s="33"/>
      <c r="W1102" s="33"/>
      <c r="X1102" s="33"/>
      <c r="Y1102" s="33"/>
    </row>
    <row r="1103" ht="15.75" customHeight="1">
      <c r="A1103" s="190"/>
      <c r="B1103" s="191"/>
      <c r="C1103" s="191"/>
      <c r="D1103" s="190"/>
      <c r="E1103" s="191"/>
      <c r="F1103" s="191"/>
      <c r="G1103" s="191"/>
      <c r="H1103" s="191"/>
      <c r="I1103" s="191"/>
      <c r="J1103" s="191"/>
      <c r="K1103" s="191"/>
      <c r="L1103" s="191"/>
      <c r="M1103" s="191"/>
      <c r="N1103" s="191"/>
      <c r="O1103" s="33"/>
      <c r="P1103" s="191"/>
      <c r="Q1103" s="191"/>
      <c r="R1103" s="191"/>
      <c r="S1103" s="33"/>
      <c r="T1103" s="33"/>
      <c r="U1103" s="33"/>
      <c r="V1103" s="33"/>
      <c r="W1103" s="33"/>
      <c r="X1103" s="33"/>
      <c r="Y1103" s="33"/>
    </row>
    <row r="1104" ht="15.75" customHeight="1">
      <c r="A1104" s="190"/>
      <c r="B1104" s="191"/>
      <c r="C1104" s="191"/>
      <c r="D1104" s="190"/>
      <c r="E1104" s="191"/>
      <c r="F1104" s="191"/>
      <c r="G1104" s="191"/>
      <c r="H1104" s="191"/>
      <c r="I1104" s="191"/>
      <c r="J1104" s="191"/>
      <c r="K1104" s="191"/>
      <c r="L1104" s="191"/>
      <c r="M1104" s="191"/>
      <c r="N1104" s="191"/>
      <c r="O1104" s="33"/>
      <c r="P1104" s="191"/>
      <c r="Q1104" s="191"/>
      <c r="R1104" s="191"/>
      <c r="S1104" s="33"/>
      <c r="T1104" s="33"/>
      <c r="U1104" s="33"/>
      <c r="V1104" s="33"/>
      <c r="W1104" s="33"/>
      <c r="X1104" s="33"/>
      <c r="Y1104" s="33"/>
    </row>
    <row r="1105" ht="15.75" customHeight="1">
      <c r="A1105" s="190"/>
      <c r="B1105" s="191"/>
      <c r="C1105" s="191"/>
      <c r="D1105" s="190"/>
      <c r="E1105" s="191"/>
      <c r="F1105" s="191"/>
      <c r="G1105" s="191"/>
      <c r="H1105" s="191"/>
      <c r="I1105" s="191"/>
      <c r="J1105" s="191"/>
      <c r="K1105" s="191"/>
      <c r="L1105" s="191"/>
      <c r="M1105" s="191"/>
      <c r="N1105" s="191"/>
      <c r="O1105" s="33"/>
      <c r="P1105" s="191"/>
      <c r="Q1105" s="191"/>
      <c r="R1105" s="191"/>
      <c r="S1105" s="33"/>
      <c r="T1105" s="33"/>
      <c r="U1105" s="33"/>
      <c r="V1105" s="33"/>
      <c r="W1105" s="33"/>
      <c r="X1105" s="33"/>
      <c r="Y1105" s="33"/>
    </row>
    <row r="1106" ht="15.75" customHeight="1">
      <c r="A1106" s="190"/>
      <c r="B1106" s="191"/>
      <c r="C1106" s="191"/>
      <c r="D1106" s="190"/>
      <c r="E1106" s="191"/>
      <c r="F1106" s="191"/>
      <c r="G1106" s="191"/>
      <c r="H1106" s="191"/>
      <c r="I1106" s="191"/>
      <c r="J1106" s="191"/>
      <c r="K1106" s="191"/>
      <c r="L1106" s="191"/>
      <c r="M1106" s="191"/>
      <c r="N1106" s="191"/>
      <c r="O1106" s="33"/>
      <c r="P1106" s="191"/>
      <c r="Q1106" s="191"/>
      <c r="R1106" s="191"/>
      <c r="S1106" s="33"/>
      <c r="T1106" s="33"/>
      <c r="U1106" s="33"/>
      <c r="V1106" s="33"/>
      <c r="W1106" s="33"/>
      <c r="X1106" s="33"/>
      <c r="Y1106" s="33"/>
    </row>
    <row r="1107" ht="15.75" customHeight="1">
      <c r="A1107" s="190"/>
      <c r="B1107" s="191"/>
      <c r="C1107" s="191"/>
      <c r="D1107" s="190"/>
      <c r="E1107" s="191"/>
      <c r="F1107" s="191"/>
      <c r="G1107" s="191"/>
      <c r="H1107" s="191"/>
      <c r="I1107" s="191"/>
      <c r="J1107" s="191"/>
      <c r="K1107" s="191"/>
      <c r="L1107" s="191"/>
      <c r="M1107" s="191"/>
      <c r="N1107" s="191"/>
      <c r="O1107" s="33"/>
      <c r="P1107" s="191"/>
      <c r="Q1107" s="191"/>
      <c r="R1107" s="191"/>
      <c r="S1107" s="33"/>
      <c r="T1107" s="33"/>
      <c r="U1107" s="33"/>
      <c r="V1107" s="33"/>
      <c r="W1107" s="33"/>
      <c r="X1107" s="33"/>
      <c r="Y1107" s="33"/>
    </row>
    <row r="1108" ht="15.75" customHeight="1">
      <c r="A1108" s="190"/>
      <c r="B1108" s="191"/>
      <c r="C1108" s="191"/>
      <c r="D1108" s="190"/>
      <c r="E1108" s="191"/>
      <c r="F1108" s="191"/>
      <c r="G1108" s="191"/>
      <c r="H1108" s="191"/>
      <c r="I1108" s="191"/>
      <c r="J1108" s="191"/>
      <c r="K1108" s="191"/>
      <c r="L1108" s="191"/>
      <c r="M1108" s="191"/>
      <c r="N1108" s="191"/>
      <c r="O1108" s="33"/>
      <c r="P1108" s="191"/>
      <c r="Q1108" s="191"/>
      <c r="R1108" s="191"/>
      <c r="S1108" s="33"/>
      <c r="T1108" s="33"/>
      <c r="U1108" s="33"/>
      <c r="V1108" s="33"/>
      <c r="W1108" s="33"/>
      <c r="X1108" s="33"/>
      <c r="Y1108" s="33"/>
    </row>
    <row r="1109" ht="15.75" customHeight="1">
      <c r="A1109" s="190"/>
      <c r="B1109" s="191"/>
      <c r="C1109" s="191"/>
      <c r="D1109" s="190"/>
      <c r="E1109" s="191"/>
      <c r="F1109" s="191"/>
      <c r="G1109" s="191"/>
      <c r="H1109" s="191"/>
      <c r="I1109" s="191"/>
      <c r="J1109" s="191"/>
      <c r="K1109" s="191"/>
      <c r="L1109" s="191"/>
      <c r="M1109" s="191"/>
      <c r="N1109" s="191"/>
      <c r="O1109" s="33"/>
      <c r="P1109" s="191"/>
      <c r="Q1109" s="191"/>
      <c r="R1109" s="191"/>
      <c r="S1109" s="33"/>
      <c r="T1109" s="33"/>
      <c r="U1109" s="33"/>
      <c r="V1109" s="33"/>
      <c r="W1109" s="33"/>
      <c r="X1109" s="33"/>
      <c r="Y1109" s="33"/>
    </row>
    <row r="1110" ht="15.75" customHeight="1">
      <c r="A1110" s="190"/>
      <c r="B1110" s="191"/>
      <c r="C1110" s="191"/>
      <c r="D1110" s="190"/>
      <c r="E1110" s="191"/>
      <c r="F1110" s="191"/>
      <c r="G1110" s="191"/>
      <c r="H1110" s="191"/>
      <c r="I1110" s="191"/>
      <c r="J1110" s="191"/>
      <c r="K1110" s="191"/>
      <c r="L1110" s="191"/>
      <c r="M1110" s="191"/>
      <c r="N1110" s="191"/>
      <c r="O1110" s="33"/>
      <c r="P1110" s="191"/>
      <c r="Q1110" s="191"/>
      <c r="R1110" s="191"/>
      <c r="S1110" s="33"/>
      <c r="T1110" s="33"/>
      <c r="U1110" s="33"/>
      <c r="V1110" s="33"/>
      <c r="W1110" s="33"/>
      <c r="X1110" s="33"/>
      <c r="Y1110" s="33"/>
    </row>
    <row r="1111" ht="15.75" customHeight="1">
      <c r="A1111" s="190"/>
      <c r="B1111" s="191"/>
      <c r="C1111" s="191"/>
      <c r="D1111" s="190"/>
      <c r="E1111" s="191"/>
      <c r="F1111" s="191"/>
      <c r="G1111" s="191"/>
      <c r="H1111" s="191"/>
      <c r="I1111" s="191"/>
      <c r="J1111" s="191"/>
      <c r="K1111" s="191"/>
      <c r="L1111" s="191"/>
      <c r="M1111" s="191"/>
      <c r="N1111" s="191"/>
      <c r="O1111" s="33"/>
      <c r="P1111" s="191"/>
      <c r="Q1111" s="191"/>
      <c r="R1111" s="191"/>
      <c r="S1111" s="33"/>
      <c r="T1111" s="33"/>
      <c r="U1111" s="33"/>
      <c r="V1111" s="33"/>
      <c r="W1111" s="33"/>
      <c r="X1111" s="33"/>
      <c r="Y1111" s="33"/>
    </row>
    <row r="1112" ht="15.75" customHeight="1">
      <c r="A1112" s="190"/>
      <c r="B1112" s="191"/>
      <c r="C1112" s="191"/>
      <c r="D1112" s="190"/>
      <c r="E1112" s="191"/>
      <c r="F1112" s="191"/>
      <c r="G1112" s="191"/>
      <c r="H1112" s="191"/>
      <c r="I1112" s="191"/>
      <c r="J1112" s="191"/>
      <c r="K1112" s="191"/>
      <c r="L1112" s="191"/>
      <c r="M1112" s="191"/>
      <c r="N1112" s="191"/>
      <c r="O1112" s="33"/>
      <c r="P1112" s="191"/>
      <c r="Q1112" s="191"/>
      <c r="R1112" s="191"/>
      <c r="S1112" s="33"/>
      <c r="T1112" s="33"/>
      <c r="U1112" s="33"/>
      <c r="V1112" s="33"/>
      <c r="W1112" s="33"/>
      <c r="X1112" s="33"/>
      <c r="Y1112" s="33"/>
    </row>
    <row r="1113" ht="15.75" customHeight="1">
      <c r="A1113" s="190"/>
      <c r="B1113" s="191"/>
      <c r="C1113" s="191"/>
      <c r="D1113" s="190"/>
      <c r="E1113" s="191"/>
      <c r="F1113" s="191"/>
      <c r="G1113" s="191"/>
      <c r="H1113" s="191"/>
      <c r="I1113" s="191"/>
      <c r="J1113" s="191"/>
      <c r="K1113" s="191"/>
      <c r="L1113" s="191"/>
      <c r="M1113" s="191"/>
      <c r="N1113" s="191"/>
      <c r="O1113" s="33"/>
      <c r="P1113" s="191"/>
      <c r="Q1113" s="191"/>
      <c r="R1113" s="191"/>
      <c r="S1113" s="33"/>
      <c r="T1113" s="33"/>
      <c r="U1113" s="33"/>
      <c r="V1113" s="33"/>
      <c r="W1113" s="33"/>
      <c r="X1113" s="33"/>
      <c r="Y1113" s="33"/>
    </row>
    <row r="1114" ht="15.75" customHeight="1">
      <c r="A1114" s="190"/>
      <c r="B1114" s="191"/>
      <c r="C1114" s="191"/>
      <c r="D1114" s="190"/>
      <c r="E1114" s="191"/>
      <c r="F1114" s="191"/>
      <c r="G1114" s="191"/>
      <c r="H1114" s="191"/>
      <c r="I1114" s="191"/>
      <c r="J1114" s="191"/>
      <c r="K1114" s="191"/>
      <c r="L1114" s="191"/>
      <c r="M1114" s="191"/>
      <c r="N1114" s="191"/>
      <c r="O1114" s="33"/>
      <c r="P1114" s="191"/>
      <c r="Q1114" s="191"/>
      <c r="R1114" s="191"/>
      <c r="S1114" s="33"/>
      <c r="T1114" s="33"/>
      <c r="U1114" s="33"/>
      <c r="V1114" s="33"/>
      <c r="W1114" s="33"/>
      <c r="X1114" s="33"/>
      <c r="Y1114" s="33"/>
    </row>
    <row r="1115" ht="15.75" customHeight="1">
      <c r="A1115" s="190"/>
      <c r="B1115" s="191"/>
      <c r="C1115" s="191"/>
      <c r="D1115" s="190"/>
      <c r="E1115" s="191"/>
      <c r="F1115" s="191"/>
      <c r="G1115" s="191"/>
      <c r="H1115" s="191"/>
      <c r="I1115" s="191"/>
      <c r="J1115" s="191"/>
      <c r="K1115" s="191"/>
      <c r="L1115" s="191"/>
      <c r="M1115" s="191"/>
      <c r="N1115" s="191"/>
      <c r="O1115" s="33"/>
      <c r="P1115" s="191"/>
      <c r="Q1115" s="191"/>
      <c r="R1115" s="191"/>
      <c r="S1115" s="33"/>
      <c r="T1115" s="33"/>
      <c r="U1115" s="33"/>
      <c r="V1115" s="33"/>
      <c r="W1115" s="33"/>
      <c r="X1115" s="33"/>
      <c r="Y1115" s="33"/>
    </row>
    <row r="1116" ht="15.75" customHeight="1">
      <c r="A1116" s="190"/>
      <c r="B1116" s="191"/>
      <c r="C1116" s="191"/>
      <c r="D1116" s="190"/>
      <c r="E1116" s="191"/>
      <c r="F1116" s="191"/>
      <c r="G1116" s="191"/>
      <c r="H1116" s="191"/>
      <c r="I1116" s="191"/>
      <c r="J1116" s="191"/>
      <c r="K1116" s="191"/>
      <c r="L1116" s="191"/>
      <c r="M1116" s="191"/>
      <c r="N1116" s="191"/>
      <c r="O1116" s="33"/>
      <c r="P1116" s="191"/>
      <c r="Q1116" s="191"/>
      <c r="R1116" s="191"/>
      <c r="S1116" s="33"/>
      <c r="T1116" s="33"/>
      <c r="U1116" s="33"/>
      <c r="V1116" s="33"/>
      <c r="W1116" s="33"/>
      <c r="X1116" s="33"/>
      <c r="Y1116" s="33"/>
    </row>
    <row r="1117" ht="15.75" customHeight="1">
      <c r="A1117" s="190"/>
      <c r="B1117" s="191"/>
      <c r="C1117" s="191"/>
      <c r="D1117" s="190"/>
      <c r="E1117" s="191"/>
      <c r="F1117" s="191"/>
      <c r="G1117" s="191"/>
      <c r="H1117" s="191"/>
      <c r="I1117" s="191"/>
      <c r="J1117" s="191"/>
      <c r="K1117" s="191"/>
      <c r="L1117" s="191"/>
      <c r="M1117" s="191"/>
      <c r="N1117" s="191"/>
      <c r="O1117" s="33"/>
      <c r="P1117" s="191"/>
      <c r="Q1117" s="191"/>
      <c r="R1117" s="191"/>
      <c r="S1117" s="33"/>
      <c r="T1117" s="33"/>
      <c r="U1117" s="33"/>
      <c r="V1117" s="33"/>
      <c r="W1117" s="33"/>
      <c r="X1117" s="33"/>
      <c r="Y1117" s="33"/>
    </row>
    <row r="1118" ht="15.75" customHeight="1">
      <c r="A1118" s="190"/>
      <c r="B1118" s="191"/>
      <c r="C1118" s="191"/>
      <c r="D1118" s="190"/>
      <c r="E1118" s="191"/>
      <c r="F1118" s="191"/>
      <c r="G1118" s="191"/>
      <c r="H1118" s="191"/>
      <c r="I1118" s="191"/>
      <c r="J1118" s="191"/>
      <c r="K1118" s="191"/>
      <c r="L1118" s="191"/>
      <c r="M1118" s="191"/>
      <c r="N1118" s="191"/>
      <c r="O1118" s="33"/>
      <c r="P1118" s="191"/>
      <c r="Q1118" s="191"/>
      <c r="R1118" s="191"/>
      <c r="S1118" s="33"/>
      <c r="T1118" s="33"/>
      <c r="U1118" s="33"/>
      <c r="V1118" s="33"/>
      <c r="W1118" s="33"/>
      <c r="X1118" s="33"/>
      <c r="Y1118" s="33"/>
    </row>
    <row r="1119" ht="15.75" customHeight="1">
      <c r="A1119" s="190"/>
      <c r="B1119" s="191"/>
      <c r="C1119" s="191"/>
      <c r="D1119" s="190"/>
      <c r="E1119" s="191"/>
      <c r="F1119" s="191"/>
      <c r="G1119" s="191"/>
      <c r="H1119" s="191"/>
      <c r="I1119" s="191"/>
      <c r="J1119" s="191"/>
      <c r="K1119" s="191"/>
      <c r="L1119" s="191"/>
      <c r="M1119" s="191"/>
      <c r="N1119" s="191"/>
      <c r="O1119" s="33"/>
      <c r="P1119" s="191"/>
      <c r="Q1119" s="191"/>
      <c r="R1119" s="191"/>
      <c r="S1119" s="33"/>
      <c r="T1119" s="33"/>
      <c r="U1119" s="33"/>
      <c r="V1119" s="33"/>
      <c r="W1119" s="33"/>
      <c r="X1119" s="33"/>
      <c r="Y1119" s="33"/>
    </row>
    <row r="1120" ht="15.75" customHeight="1">
      <c r="A1120" s="190"/>
      <c r="B1120" s="191"/>
      <c r="C1120" s="191"/>
      <c r="D1120" s="190"/>
      <c r="E1120" s="191"/>
      <c r="F1120" s="191"/>
      <c r="G1120" s="191"/>
      <c r="H1120" s="191"/>
      <c r="I1120" s="191"/>
      <c r="J1120" s="191"/>
      <c r="K1120" s="191"/>
      <c r="L1120" s="191"/>
      <c r="M1120" s="191"/>
      <c r="N1120" s="191"/>
      <c r="O1120" s="33"/>
      <c r="P1120" s="191"/>
      <c r="Q1120" s="191"/>
      <c r="R1120" s="191"/>
      <c r="S1120" s="33"/>
      <c r="T1120" s="33"/>
      <c r="U1120" s="33"/>
      <c r="V1120" s="33"/>
      <c r="W1120" s="33"/>
      <c r="X1120" s="33"/>
      <c r="Y1120" s="33"/>
    </row>
    <row r="1121" ht="15.75" customHeight="1">
      <c r="A1121" s="190"/>
      <c r="B1121" s="191"/>
      <c r="C1121" s="191"/>
      <c r="D1121" s="190"/>
      <c r="E1121" s="191"/>
      <c r="F1121" s="191"/>
      <c r="G1121" s="191"/>
      <c r="H1121" s="191"/>
      <c r="I1121" s="191"/>
      <c r="J1121" s="191"/>
      <c r="K1121" s="191"/>
      <c r="L1121" s="191"/>
      <c r="M1121" s="191"/>
      <c r="N1121" s="191"/>
      <c r="O1121" s="33"/>
      <c r="P1121" s="191"/>
      <c r="Q1121" s="191"/>
      <c r="R1121" s="191"/>
      <c r="S1121" s="33"/>
      <c r="T1121" s="33"/>
      <c r="U1121" s="33"/>
      <c r="V1121" s="33"/>
      <c r="W1121" s="33"/>
      <c r="X1121" s="33"/>
      <c r="Y1121" s="33"/>
    </row>
    <row r="1122" ht="15.75" customHeight="1">
      <c r="A1122" s="190"/>
      <c r="B1122" s="191"/>
      <c r="C1122" s="191"/>
      <c r="D1122" s="190"/>
      <c r="E1122" s="191"/>
      <c r="F1122" s="191"/>
      <c r="G1122" s="191"/>
      <c r="H1122" s="191"/>
      <c r="I1122" s="191"/>
      <c r="J1122" s="191"/>
      <c r="K1122" s="191"/>
      <c r="L1122" s="191"/>
      <c r="M1122" s="191"/>
      <c r="N1122" s="191"/>
      <c r="O1122" s="33"/>
      <c r="P1122" s="191"/>
      <c r="Q1122" s="191"/>
      <c r="R1122" s="191"/>
      <c r="S1122" s="33"/>
      <c r="T1122" s="33"/>
      <c r="U1122" s="33"/>
      <c r="V1122" s="33"/>
      <c r="W1122" s="33"/>
      <c r="X1122" s="33"/>
      <c r="Y1122" s="33"/>
    </row>
    <row r="1123" ht="15.75" customHeight="1">
      <c r="A1123" s="190"/>
      <c r="B1123" s="191"/>
      <c r="C1123" s="191"/>
      <c r="D1123" s="190"/>
      <c r="E1123" s="191"/>
      <c r="F1123" s="191"/>
      <c r="G1123" s="191"/>
      <c r="H1123" s="191"/>
      <c r="I1123" s="191"/>
      <c r="J1123" s="191"/>
      <c r="K1123" s="191"/>
      <c r="L1123" s="191"/>
      <c r="M1123" s="191"/>
      <c r="N1123" s="191"/>
      <c r="O1123" s="33"/>
      <c r="P1123" s="191"/>
      <c r="Q1123" s="191"/>
      <c r="R1123" s="191"/>
      <c r="S1123" s="33"/>
      <c r="T1123" s="33"/>
      <c r="U1123" s="33"/>
      <c r="V1123" s="33"/>
      <c r="W1123" s="33"/>
      <c r="X1123" s="33"/>
      <c r="Y1123" s="33"/>
    </row>
    <row r="1124" ht="15.75" customHeight="1">
      <c r="A1124" s="190"/>
      <c r="B1124" s="191"/>
      <c r="C1124" s="191"/>
      <c r="D1124" s="190"/>
      <c r="E1124" s="191"/>
      <c r="F1124" s="191"/>
      <c r="G1124" s="191"/>
      <c r="H1124" s="191"/>
      <c r="I1124" s="191"/>
      <c r="J1124" s="191"/>
      <c r="K1124" s="191"/>
      <c r="L1124" s="191"/>
      <c r="M1124" s="191"/>
      <c r="N1124" s="191"/>
      <c r="O1124" s="33"/>
      <c r="P1124" s="191"/>
      <c r="Q1124" s="191"/>
      <c r="R1124" s="191"/>
      <c r="S1124" s="33"/>
      <c r="T1124" s="33"/>
      <c r="U1124" s="33"/>
      <c r="V1124" s="33"/>
      <c r="W1124" s="33"/>
      <c r="X1124" s="33"/>
      <c r="Y1124" s="33"/>
    </row>
    <row r="1125" ht="15.75" customHeight="1">
      <c r="A1125" s="190"/>
      <c r="B1125" s="191"/>
      <c r="C1125" s="191"/>
      <c r="D1125" s="190"/>
      <c r="E1125" s="191"/>
      <c r="F1125" s="191"/>
      <c r="G1125" s="191"/>
      <c r="H1125" s="191"/>
      <c r="I1125" s="191"/>
      <c r="J1125" s="191"/>
      <c r="K1125" s="191"/>
      <c r="L1125" s="191"/>
      <c r="M1125" s="191"/>
      <c r="N1125" s="191"/>
      <c r="O1125" s="33"/>
      <c r="P1125" s="191"/>
      <c r="Q1125" s="191"/>
      <c r="R1125" s="191"/>
      <c r="S1125" s="33"/>
      <c r="T1125" s="33"/>
      <c r="U1125" s="33"/>
      <c r="V1125" s="33"/>
      <c r="W1125" s="33"/>
      <c r="X1125" s="33"/>
      <c r="Y1125" s="33"/>
    </row>
    <row r="1126" ht="15.75" customHeight="1">
      <c r="A1126" s="190"/>
      <c r="B1126" s="191"/>
      <c r="C1126" s="191"/>
      <c r="D1126" s="190"/>
      <c r="E1126" s="191"/>
      <c r="F1126" s="191"/>
      <c r="G1126" s="191"/>
      <c r="H1126" s="191"/>
      <c r="I1126" s="191"/>
      <c r="J1126" s="191"/>
      <c r="K1126" s="191"/>
      <c r="L1126" s="191"/>
      <c r="M1126" s="191"/>
      <c r="N1126" s="191"/>
      <c r="O1126" s="33"/>
      <c r="P1126" s="191"/>
      <c r="Q1126" s="191"/>
      <c r="R1126" s="191"/>
      <c r="S1126" s="33"/>
      <c r="T1126" s="33"/>
      <c r="U1126" s="33"/>
      <c r="V1126" s="33"/>
      <c r="W1126" s="33"/>
      <c r="X1126" s="33"/>
      <c r="Y1126" s="33"/>
    </row>
    <row r="1127" ht="15.75" customHeight="1">
      <c r="A1127" s="190"/>
      <c r="B1127" s="191"/>
      <c r="C1127" s="191"/>
      <c r="D1127" s="190"/>
      <c r="E1127" s="191"/>
      <c r="F1127" s="191"/>
      <c r="G1127" s="191"/>
      <c r="H1127" s="191"/>
      <c r="I1127" s="191"/>
      <c r="J1127" s="191"/>
      <c r="K1127" s="191"/>
      <c r="L1127" s="191"/>
      <c r="M1127" s="191"/>
      <c r="N1127" s="191"/>
      <c r="O1127" s="33"/>
      <c r="P1127" s="191"/>
      <c r="Q1127" s="191"/>
      <c r="R1127" s="191"/>
      <c r="S1127" s="33"/>
      <c r="T1127" s="33"/>
      <c r="U1127" s="33"/>
      <c r="V1127" s="33"/>
      <c r="W1127" s="33"/>
      <c r="X1127" s="33"/>
      <c r="Y1127" s="33"/>
    </row>
    <row r="1128" ht="15.75" customHeight="1">
      <c r="A1128" s="190"/>
      <c r="B1128" s="191"/>
      <c r="C1128" s="191"/>
      <c r="D1128" s="190"/>
      <c r="E1128" s="191"/>
      <c r="F1128" s="191"/>
      <c r="G1128" s="191"/>
      <c r="H1128" s="191"/>
      <c r="I1128" s="191"/>
      <c r="J1128" s="191"/>
      <c r="K1128" s="191"/>
      <c r="L1128" s="191"/>
      <c r="M1128" s="191"/>
      <c r="N1128" s="191"/>
      <c r="O1128" s="33"/>
      <c r="P1128" s="191"/>
      <c r="Q1128" s="191"/>
      <c r="R1128" s="191"/>
      <c r="S1128" s="33"/>
      <c r="T1128" s="33"/>
      <c r="U1128" s="33"/>
      <c r="V1128" s="33"/>
      <c r="W1128" s="33"/>
      <c r="X1128" s="33"/>
      <c r="Y1128" s="33"/>
    </row>
    <row r="1129" ht="15.75" customHeight="1">
      <c r="A1129" s="190"/>
      <c r="B1129" s="191"/>
      <c r="C1129" s="191"/>
      <c r="D1129" s="190"/>
      <c r="E1129" s="191"/>
      <c r="F1129" s="191"/>
      <c r="G1129" s="191"/>
      <c r="H1129" s="191"/>
      <c r="I1129" s="191"/>
      <c r="J1129" s="191"/>
      <c r="K1129" s="191"/>
      <c r="L1129" s="191"/>
      <c r="M1129" s="191"/>
      <c r="N1129" s="191"/>
      <c r="O1129" s="33"/>
      <c r="P1129" s="191"/>
      <c r="Q1129" s="191"/>
      <c r="R1129" s="191"/>
      <c r="S1129" s="33"/>
      <c r="T1129" s="33"/>
      <c r="U1129" s="33"/>
      <c r="V1129" s="33"/>
      <c r="W1129" s="33"/>
      <c r="X1129" s="33"/>
      <c r="Y1129" s="33"/>
    </row>
    <row r="1130" ht="15.75" customHeight="1">
      <c r="A1130" s="190"/>
      <c r="B1130" s="191"/>
      <c r="C1130" s="191"/>
      <c r="D1130" s="190"/>
      <c r="E1130" s="191"/>
      <c r="F1130" s="191"/>
      <c r="G1130" s="191"/>
      <c r="H1130" s="191"/>
      <c r="I1130" s="191"/>
      <c r="J1130" s="191"/>
      <c r="K1130" s="191"/>
      <c r="L1130" s="191"/>
      <c r="M1130" s="191"/>
      <c r="N1130" s="191"/>
      <c r="O1130" s="33"/>
      <c r="P1130" s="191"/>
      <c r="Q1130" s="191"/>
      <c r="R1130" s="191"/>
      <c r="S1130" s="33"/>
      <c r="T1130" s="33"/>
      <c r="U1130" s="33"/>
      <c r="V1130" s="33"/>
      <c r="W1130" s="33"/>
      <c r="X1130" s="33"/>
      <c r="Y1130" s="33"/>
    </row>
    <row r="1131" ht="15.75" customHeight="1">
      <c r="A1131" s="190"/>
      <c r="B1131" s="191"/>
      <c r="C1131" s="191"/>
      <c r="D1131" s="190"/>
      <c r="E1131" s="191"/>
      <c r="F1131" s="191"/>
      <c r="G1131" s="191"/>
      <c r="H1131" s="191"/>
      <c r="I1131" s="191"/>
      <c r="J1131" s="191"/>
      <c r="K1131" s="191"/>
      <c r="L1131" s="191"/>
      <c r="M1131" s="191"/>
      <c r="N1131" s="191"/>
      <c r="O1131" s="33"/>
      <c r="P1131" s="191"/>
      <c r="Q1131" s="191"/>
      <c r="R1131" s="191"/>
      <c r="S1131" s="33"/>
      <c r="T1131" s="33"/>
      <c r="U1131" s="33"/>
      <c r="V1131" s="33"/>
      <c r="W1131" s="33"/>
      <c r="X1131" s="33"/>
      <c r="Y1131" s="33"/>
    </row>
    <row r="1132" ht="15.75" customHeight="1">
      <c r="A1132" s="190"/>
      <c r="B1132" s="191"/>
      <c r="C1132" s="191"/>
      <c r="D1132" s="190"/>
      <c r="E1132" s="191"/>
      <c r="F1132" s="191"/>
      <c r="G1132" s="191"/>
      <c r="H1132" s="191"/>
      <c r="I1132" s="191"/>
      <c r="J1132" s="191"/>
      <c r="K1132" s="191"/>
      <c r="L1132" s="191"/>
      <c r="M1132" s="191"/>
      <c r="N1132" s="191"/>
      <c r="O1132" s="33"/>
      <c r="P1132" s="191"/>
      <c r="Q1132" s="191"/>
      <c r="R1132" s="191"/>
      <c r="S1132" s="33"/>
      <c r="T1132" s="33"/>
      <c r="U1132" s="33"/>
      <c r="V1132" s="33"/>
      <c r="W1132" s="33"/>
      <c r="X1132" s="33"/>
      <c r="Y1132" s="33"/>
    </row>
    <row r="1133" ht="15.75" customHeight="1">
      <c r="A1133" s="190"/>
      <c r="B1133" s="191"/>
      <c r="C1133" s="191"/>
      <c r="D1133" s="190"/>
      <c r="E1133" s="191"/>
      <c r="F1133" s="191"/>
      <c r="G1133" s="191"/>
      <c r="H1133" s="191"/>
      <c r="I1133" s="191"/>
      <c r="J1133" s="191"/>
      <c r="K1133" s="191"/>
      <c r="L1133" s="191"/>
      <c r="M1133" s="191"/>
      <c r="N1133" s="191"/>
      <c r="O1133" s="33"/>
      <c r="P1133" s="191"/>
      <c r="Q1133" s="191"/>
      <c r="R1133" s="191"/>
      <c r="S1133" s="33"/>
      <c r="T1133" s="33"/>
      <c r="U1133" s="33"/>
      <c r="V1133" s="33"/>
      <c r="W1133" s="33"/>
      <c r="X1133" s="33"/>
      <c r="Y1133" s="33"/>
    </row>
    <row r="1134" ht="15.75" customHeight="1">
      <c r="A1134" s="190"/>
      <c r="B1134" s="191"/>
      <c r="C1134" s="191"/>
      <c r="D1134" s="190"/>
      <c r="E1134" s="191"/>
      <c r="F1134" s="191"/>
      <c r="G1134" s="191"/>
      <c r="H1134" s="191"/>
      <c r="I1134" s="191"/>
      <c r="J1134" s="191"/>
      <c r="K1134" s="191"/>
      <c r="L1134" s="191"/>
      <c r="M1134" s="191"/>
      <c r="N1134" s="191"/>
      <c r="O1134" s="33"/>
      <c r="P1134" s="191"/>
      <c r="Q1134" s="191"/>
      <c r="R1134" s="191"/>
      <c r="S1134" s="33"/>
      <c r="T1134" s="33"/>
      <c r="U1134" s="33"/>
      <c r="V1134" s="33"/>
      <c r="W1134" s="33"/>
      <c r="X1134" s="33"/>
      <c r="Y1134" s="33"/>
    </row>
    <row r="1135" ht="15.75" customHeight="1">
      <c r="A1135" s="190"/>
      <c r="B1135" s="191"/>
      <c r="C1135" s="191"/>
      <c r="D1135" s="190"/>
      <c r="E1135" s="191"/>
      <c r="F1135" s="191"/>
      <c r="G1135" s="191"/>
      <c r="H1135" s="191"/>
      <c r="I1135" s="191"/>
      <c r="J1135" s="191"/>
      <c r="K1135" s="191"/>
      <c r="L1135" s="191"/>
      <c r="M1135" s="191"/>
      <c r="N1135" s="191"/>
      <c r="O1135" s="33"/>
      <c r="P1135" s="191"/>
      <c r="Q1135" s="191"/>
      <c r="R1135" s="191"/>
      <c r="S1135" s="33"/>
      <c r="T1135" s="33"/>
      <c r="U1135" s="33"/>
      <c r="V1135" s="33"/>
      <c r="W1135" s="33"/>
      <c r="X1135" s="33"/>
      <c r="Y1135" s="33"/>
    </row>
    <row r="1136" ht="15.75" customHeight="1">
      <c r="A1136" s="190"/>
      <c r="B1136" s="191"/>
      <c r="C1136" s="191"/>
      <c r="D1136" s="190"/>
      <c r="E1136" s="191"/>
      <c r="F1136" s="191"/>
      <c r="G1136" s="191"/>
      <c r="H1136" s="191"/>
      <c r="I1136" s="191"/>
      <c r="J1136" s="191"/>
      <c r="K1136" s="191"/>
      <c r="L1136" s="191"/>
      <c r="M1136" s="191"/>
      <c r="N1136" s="191"/>
      <c r="O1136" s="33"/>
      <c r="P1136" s="191"/>
      <c r="Q1136" s="191"/>
      <c r="R1136" s="191"/>
      <c r="S1136" s="33"/>
      <c r="T1136" s="33"/>
      <c r="U1136" s="33"/>
      <c r="V1136" s="33"/>
      <c r="W1136" s="33"/>
      <c r="X1136" s="33"/>
      <c r="Y1136" s="33"/>
    </row>
    <row r="1137" ht="15.75" customHeight="1">
      <c r="A1137" s="190"/>
      <c r="B1137" s="191"/>
      <c r="C1137" s="191"/>
      <c r="D1137" s="190"/>
      <c r="E1137" s="191"/>
      <c r="F1137" s="191"/>
      <c r="G1137" s="191"/>
      <c r="H1137" s="191"/>
      <c r="I1137" s="191"/>
      <c r="J1137" s="191"/>
      <c r="K1137" s="191"/>
      <c r="L1137" s="191"/>
      <c r="M1137" s="191"/>
      <c r="N1137" s="191"/>
      <c r="O1137" s="33"/>
      <c r="P1137" s="191"/>
      <c r="Q1137" s="191"/>
      <c r="R1137" s="191"/>
      <c r="S1137" s="33"/>
      <c r="T1137" s="33"/>
      <c r="U1137" s="33"/>
      <c r="V1137" s="33"/>
      <c r="W1137" s="33"/>
      <c r="X1137" s="33"/>
      <c r="Y1137" s="33"/>
    </row>
    <row r="1138" ht="15.75" customHeight="1">
      <c r="A1138" s="190"/>
      <c r="B1138" s="191"/>
      <c r="C1138" s="191"/>
      <c r="D1138" s="190"/>
      <c r="E1138" s="191"/>
      <c r="F1138" s="191"/>
      <c r="G1138" s="191"/>
      <c r="H1138" s="191"/>
      <c r="I1138" s="191"/>
      <c r="J1138" s="191"/>
      <c r="K1138" s="191"/>
      <c r="L1138" s="191"/>
      <c r="M1138" s="191"/>
      <c r="N1138" s="191"/>
      <c r="O1138" s="33"/>
      <c r="P1138" s="191"/>
      <c r="Q1138" s="191"/>
      <c r="R1138" s="191"/>
      <c r="S1138" s="33"/>
      <c r="T1138" s="33"/>
      <c r="U1138" s="33"/>
      <c r="V1138" s="33"/>
      <c r="W1138" s="33"/>
      <c r="X1138" s="33"/>
      <c r="Y1138" s="33"/>
    </row>
    <row r="1139" ht="15.75" customHeight="1">
      <c r="A1139" s="190"/>
      <c r="B1139" s="191"/>
      <c r="C1139" s="191"/>
      <c r="D1139" s="190"/>
      <c r="E1139" s="191"/>
      <c r="F1139" s="191"/>
      <c r="G1139" s="191"/>
      <c r="H1139" s="191"/>
      <c r="I1139" s="191"/>
      <c r="J1139" s="191"/>
      <c r="K1139" s="191"/>
      <c r="L1139" s="191"/>
      <c r="M1139" s="191"/>
      <c r="N1139" s="191"/>
      <c r="O1139" s="33"/>
      <c r="P1139" s="191"/>
      <c r="Q1139" s="191"/>
      <c r="R1139" s="191"/>
      <c r="S1139" s="33"/>
      <c r="T1139" s="33"/>
      <c r="U1139" s="33"/>
      <c r="V1139" s="33"/>
      <c r="W1139" s="33"/>
      <c r="X1139" s="33"/>
      <c r="Y1139" s="33"/>
    </row>
    <row r="1140" ht="15.75" customHeight="1">
      <c r="A1140" s="190"/>
      <c r="B1140" s="191"/>
      <c r="C1140" s="191"/>
      <c r="D1140" s="190"/>
      <c r="E1140" s="191"/>
      <c r="F1140" s="191"/>
      <c r="G1140" s="191"/>
      <c r="H1140" s="191"/>
      <c r="I1140" s="191"/>
      <c r="J1140" s="191"/>
      <c r="K1140" s="191"/>
      <c r="L1140" s="191"/>
      <c r="M1140" s="191"/>
      <c r="N1140" s="191"/>
      <c r="O1140" s="33"/>
      <c r="P1140" s="191"/>
      <c r="Q1140" s="191"/>
      <c r="R1140" s="191"/>
      <c r="S1140" s="33"/>
      <c r="T1140" s="33"/>
      <c r="U1140" s="33"/>
      <c r="V1140" s="33"/>
      <c r="W1140" s="33"/>
      <c r="X1140" s="33"/>
      <c r="Y1140" s="33"/>
    </row>
    <row r="1141" ht="15.75" customHeight="1">
      <c r="A1141" s="190"/>
      <c r="B1141" s="191"/>
      <c r="C1141" s="191"/>
      <c r="D1141" s="190"/>
      <c r="E1141" s="191"/>
      <c r="F1141" s="191"/>
      <c r="G1141" s="191"/>
      <c r="H1141" s="191"/>
      <c r="I1141" s="191"/>
      <c r="J1141" s="191"/>
      <c r="K1141" s="191"/>
      <c r="L1141" s="191"/>
      <c r="M1141" s="191"/>
      <c r="N1141" s="191"/>
      <c r="O1141" s="33"/>
      <c r="P1141" s="191"/>
      <c r="Q1141" s="191"/>
      <c r="R1141" s="191"/>
      <c r="S1141" s="33"/>
      <c r="T1141" s="33"/>
      <c r="U1141" s="33"/>
      <c r="V1141" s="33"/>
      <c r="W1141" s="33"/>
      <c r="X1141" s="33"/>
      <c r="Y1141" s="33"/>
    </row>
    <row r="1142" ht="15.75" customHeight="1">
      <c r="A1142" s="190"/>
      <c r="B1142" s="191"/>
      <c r="C1142" s="191"/>
      <c r="D1142" s="190"/>
      <c r="E1142" s="191"/>
      <c r="F1142" s="191"/>
      <c r="G1142" s="191"/>
      <c r="H1142" s="191"/>
      <c r="I1142" s="191"/>
      <c r="J1142" s="191"/>
      <c r="K1142" s="191"/>
      <c r="L1142" s="191"/>
      <c r="M1142" s="191"/>
      <c r="N1142" s="191"/>
      <c r="O1142" s="33"/>
      <c r="P1142" s="191"/>
      <c r="Q1142" s="191"/>
      <c r="R1142" s="191"/>
      <c r="S1142" s="33"/>
      <c r="T1142" s="33"/>
      <c r="U1142" s="33"/>
      <c r="V1142" s="33"/>
      <c r="W1142" s="33"/>
      <c r="X1142" s="33"/>
      <c r="Y1142" s="33"/>
    </row>
    <row r="1143" ht="15.75" customHeight="1">
      <c r="A1143" s="190"/>
      <c r="B1143" s="191"/>
      <c r="C1143" s="191"/>
      <c r="D1143" s="190"/>
      <c r="E1143" s="191"/>
      <c r="F1143" s="191"/>
      <c r="G1143" s="191"/>
      <c r="H1143" s="191"/>
      <c r="I1143" s="191"/>
      <c r="J1143" s="191"/>
      <c r="K1143" s="191"/>
      <c r="L1143" s="191"/>
      <c r="M1143" s="191"/>
      <c r="N1143" s="191"/>
      <c r="O1143" s="33"/>
      <c r="P1143" s="191"/>
      <c r="Q1143" s="191"/>
      <c r="R1143" s="191"/>
      <c r="S1143" s="33"/>
      <c r="T1143" s="33"/>
      <c r="U1143" s="33"/>
      <c r="V1143" s="33"/>
      <c r="W1143" s="33"/>
      <c r="X1143" s="33"/>
      <c r="Y1143" s="33"/>
    </row>
    <row r="1144" ht="15.75" customHeight="1">
      <c r="A1144" s="190"/>
      <c r="B1144" s="191"/>
      <c r="C1144" s="191"/>
      <c r="D1144" s="190"/>
      <c r="E1144" s="191"/>
      <c r="F1144" s="191"/>
      <c r="G1144" s="191"/>
      <c r="H1144" s="191"/>
      <c r="I1144" s="191"/>
      <c r="J1144" s="191"/>
      <c r="K1144" s="191"/>
      <c r="L1144" s="191"/>
      <c r="M1144" s="191"/>
      <c r="N1144" s="191"/>
      <c r="O1144" s="33"/>
      <c r="P1144" s="191"/>
      <c r="Q1144" s="191"/>
      <c r="R1144" s="191"/>
      <c r="S1144" s="33"/>
      <c r="T1144" s="33"/>
      <c r="U1144" s="33"/>
      <c r="V1144" s="33"/>
      <c r="W1144" s="33"/>
      <c r="X1144" s="33"/>
      <c r="Y1144" s="33"/>
    </row>
    <row r="1145" ht="15.75" customHeight="1">
      <c r="A1145" s="190"/>
      <c r="B1145" s="191"/>
      <c r="C1145" s="191"/>
      <c r="D1145" s="190"/>
      <c r="E1145" s="191"/>
      <c r="F1145" s="191"/>
      <c r="G1145" s="191"/>
      <c r="H1145" s="191"/>
      <c r="I1145" s="191"/>
      <c r="J1145" s="191"/>
      <c r="K1145" s="191"/>
      <c r="L1145" s="191"/>
      <c r="M1145" s="191"/>
      <c r="N1145" s="191"/>
      <c r="O1145" s="33"/>
      <c r="P1145" s="191"/>
      <c r="Q1145" s="191"/>
      <c r="R1145" s="191"/>
      <c r="S1145" s="33"/>
      <c r="T1145" s="33"/>
      <c r="U1145" s="33"/>
      <c r="V1145" s="33"/>
      <c r="W1145" s="33"/>
      <c r="X1145" s="33"/>
      <c r="Y1145" s="33"/>
    </row>
    <row r="1146" ht="15.75" customHeight="1">
      <c r="A1146" s="190"/>
      <c r="B1146" s="191"/>
      <c r="C1146" s="191"/>
      <c r="D1146" s="190"/>
      <c r="E1146" s="191"/>
      <c r="F1146" s="191"/>
      <c r="G1146" s="191"/>
      <c r="H1146" s="191"/>
      <c r="I1146" s="191"/>
      <c r="J1146" s="191"/>
      <c r="K1146" s="191"/>
      <c r="L1146" s="191"/>
      <c r="M1146" s="191"/>
      <c r="N1146" s="191"/>
      <c r="O1146" s="33"/>
      <c r="P1146" s="191"/>
      <c r="Q1146" s="191"/>
      <c r="R1146" s="191"/>
      <c r="S1146" s="33"/>
      <c r="T1146" s="33"/>
      <c r="U1146" s="33"/>
      <c r="V1146" s="33"/>
      <c r="W1146" s="33"/>
      <c r="X1146" s="33"/>
      <c r="Y1146" s="33"/>
    </row>
    <row r="1147" ht="15.75" customHeight="1">
      <c r="A1147" s="190"/>
      <c r="B1147" s="191"/>
      <c r="C1147" s="191"/>
      <c r="D1147" s="190"/>
      <c r="E1147" s="191"/>
      <c r="F1147" s="191"/>
      <c r="G1147" s="191"/>
      <c r="H1147" s="191"/>
      <c r="I1147" s="191"/>
      <c r="J1147" s="191"/>
      <c r="K1147" s="191"/>
      <c r="L1147" s="191"/>
      <c r="M1147" s="191"/>
      <c r="N1147" s="191"/>
      <c r="O1147" s="33"/>
      <c r="P1147" s="191"/>
      <c r="Q1147" s="191"/>
      <c r="R1147" s="191"/>
      <c r="S1147" s="33"/>
      <c r="T1147" s="33"/>
      <c r="U1147" s="33"/>
      <c r="V1147" s="33"/>
      <c r="W1147" s="33"/>
      <c r="X1147" s="33"/>
      <c r="Y1147" s="33"/>
    </row>
    <row r="1148" ht="15.75" customHeight="1">
      <c r="A1148" s="190"/>
      <c r="B1148" s="191"/>
      <c r="C1148" s="191"/>
      <c r="D1148" s="190"/>
      <c r="E1148" s="191"/>
      <c r="F1148" s="191"/>
      <c r="G1148" s="191"/>
      <c r="H1148" s="191"/>
      <c r="I1148" s="191"/>
      <c r="J1148" s="191"/>
      <c r="K1148" s="191"/>
      <c r="L1148" s="191"/>
      <c r="M1148" s="191"/>
      <c r="N1148" s="191"/>
      <c r="O1148" s="33"/>
      <c r="P1148" s="191"/>
      <c r="Q1148" s="191"/>
      <c r="R1148" s="191"/>
      <c r="S1148" s="33"/>
      <c r="T1148" s="33"/>
      <c r="U1148" s="33"/>
      <c r="V1148" s="33"/>
      <c r="W1148" s="33"/>
      <c r="X1148" s="33"/>
      <c r="Y1148" s="33"/>
    </row>
    <row r="1149" ht="15.75" customHeight="1">
      <c r="A1149" s="190"/>
      <c r="B1149" s="191"/>
      <c r="C1149" s="191"/>
      <c r="D1149" s="190"/>
      <c r="E1149" s="191"/>
      <c r="F1149" s="191"/>
      <c r="G1149" s="191"/>
      <c r="H1149" s="191"/>
      <c r="I1149" s="191"/>
      <c r="J1149" s="191"/>
      <c r="K1149" s="191"/>
      <c r="L1149" s="191"/>
      <c r="M1149" s="191"/>
      <c r="N1149" s="191"/>
      <c r="O1149" s="33"/>
      <c r="P1149" s="191"/>
      <c r="Q1149" s="191"/>
      <c r="R1149" s="191"/>
      <c r="S1149" s="33"/>
      <c r="T1149" s="33"/>
      <c r="U1149" s="33"/>
      <c r="V1149" s="33"/>
      <c r="W1149" s="33"/>
      <c r="X1149" s="33"/>
      <c r="Y1149" s="33"/>
    </row>
    <row r="1150" ht="15.75" customHeight="1">
      <c r="A1150" s="190"/>
      <c r="B1150" s="191"/>
      <c r="C1150" s="191"/>
      <c r="D1150" s="190"/>
      <c r="E1150" s="191"/>
      <c r="F1150" s="191"/>
      <c r="G1150" s="191"/>
      <c r="H1150" s="191"/>
      <c r="I1150" s="191"/>
      <c r="J1150" s="191"/>
      <c r="K1150" s="191"/>
      <c r="L1150" s="191"/>
      <c r="M1150" s="191"/>
      <c r="N1150" s="191"/>
      <c r="O1150" s="33"/>
      <c r="P1150" s="191"/>
      <c r="Q1150" s="191"/>
      <c r="R1150" s="191"/>
      <c r="S1150" s="33"/>
      <c r="T1150" s="33"/>
      <c r="U1150" s="33"/>
      <c r="V1150" s="33"/>
      <c r="W1150" s="33"/>
      <c r="X1150" s="33"/>
      <c r="Y1150" s="33"/>
    </row>
    <row r="1151" ht="15.75" customHeight="1">
      <c r="A1151" s="190"/>
      <c r="B1151" s="191"/>
      <c r="C1151" s="191"/>
      <c r="D1151" s="190"/>
      <c r="E1151" s="191"/>
      <c r="F1151" s="191"/>
      <c r="G1151" s="191"/>
      <c r="H1151" s="191"/>
      <c r="I1151" s="191"/>
      <c r="J1151" s="191"/>
      <c r="K1151" s="191"/>
      <c r="L1151" s="191"/>
      <c r="M1151" s="191"/>
      <c r="N1151" s="191"/>
      <c r="O1151" s="33"/>
      <c r="P1151" s="191"/>
      <c r="Q1151" s="191"/>
      <c r="R1151" s="191"/>
      <c r="S1151" s="33"/>
      <c r="T1151" s="33"/>
      <c r="U1151" s="33"/>
      <c r="V1151" s="33"/>
      <c r="W1151" s="33"/>
      <c r="X1151" s="33"/>
      <c r="Y1151" s="33"/>
    </row>
    <row r="1152" ht="15.75" customHeight="1">
      <c r="A1152" s="190"/>
      <c r="B1152" s="191"/>
      <c r="C1152" s="191"/>
      <c r="D1152" s="190"/>
      <c r="E1152" s="191"/>
      <c r="F1152" s="191"/>
      <c r="G1152" s="191"/>
      <c r="H1152" s="191"/>
      <c r="I1152" s="191"/>
      <c r="J1152" s="191"/>
      <c r="K1152" s="191"/>
      <c r="L1152" s="191"/>
      <c r="M1152" s="191"/>
      <c r="N1152" s="191"/>
      <c r="O1152" s="33"/>
      <c r="P1152" s="191"/>
      <c r="Q1152" s="191"/>
      <c r="R1152" s="191"/>
      <c r="S1152" s="33"/>
      <c r="T1152" s="33"/>
      <c r="U1152" s="33"/>
      <c r="V1152" s="33"/>
      <c r="W1152" s="33"/>
      <c r="X1152" s="33"/>
      <c r="Y1152" s="33"/>
    </row>
    <row r="1153" ht="15.75" customHeight="1">
      <c r="A1153" s="190"/>
      <c r="B1153" s="191"/>
      <c r="C1153" s="191"/>
      <c r="D1153" s="190"/>
      <c r="E1153" s="191"/>
      <c r="F1153" s="191"/>
      <c r="G1153" s="191"/>
      <c r="H1153" s="191"/>
      <c r="I1153" s="191"/>
      <c r="J1153" s="191"/>
      <c r="K1153" s="191"/>
      <c r="L1153" s="191"/>
      <c r="M1153" s="191"/>
      <c r="N1153" s="191"/>
      <c r="O1153" s="33"/>
      <c r="P1153" s="191"/>
      <c r="Q1153" s="191"/>
      <c r="R1153" s="191"/>
      <c r="S1153" s="33"/>
      <c r="T1153" s="33"/>
      <c r="U1153" s="33"/>
      <c r="V1153" s="33"/>
      <c r="W1153" s="33"/>
      <c r="X1153" s="33"/>
      <c r="Y1153" s="33"/>
    </row>
    <row r="1154" ht="15.75" customHeight="1">
      <c r="A1154" s="190"/>
      <c r="B1154" s="191"/>
      <c r="C1154" s="191"/>
      <c r="D1154" s="190"/>
      <c r="E1154" s="191"/>
      <c r="F1154" s="191"/>
      <c r="G1154" s="191"/>
      <c r="H1154" s="191"/>
      <c r="I1154" s="191"/>
      <c r="J1154" s="191"/>
      <c r="K1154" s="191"/>
      <c r="L1154" s="191"/>
      <c r="M1154" s="191"/>
      <c r="N1154" s="191"/>
      <c r="O1154" s="33"/>
      <c r="P1154" s="191"/>
      <c r="Q1154" s="191"/>
      <c r="R1154" s="191"/>
      <c r="S1154" s="33"/>
      <c r="T1154" s="33"/>
      <c r="U1154" s="33"/>
      <c r="V1154" s="33"/>
      <c r="W1154" s="33"/>
      <c r="X1154" s="33"/>
      <c r="Y1154" s="33"/>
    </row>
    <row r="1155" ht="15.75" customHeight="1">
      <c r="A1155" s="190"/>
      <c r="B1155" s="191"/>
      <c r="C1155" s="191"/>
      <c r="D1155" s="190"/>
      <c r="E1155" s="191"/>
      <c r="F1155" s="191"/>
      <c r="G1155" s="191"/>
      <c r="H1155" s="191"/>
      <c r="I1155" s="191"/>
      <c r="J1155" s="191"/>
      <c r="K1155" s="191"/>
      <c r="L1155" s="191"/>
      <c r="M1155" s="191"/>
      <c r="N1155" s="191"/>
      <c r="O1155" s="33"/>
      <c r="P1155" s="191"/>
      <c r="Q1155" s="191"/>
      <c r="R1155" s="191"/>
      <c r="S1155" s="33"/>
      <c r="T1155" s="33"/>
      <c r="U1155" s="33"/>
      <c r="V1155" s="33"/>
      <c r="W1155" s="33"/>
      <c r="X1155" s="33"/>
      <c r="Y1155" s="33"/>
    </row>
    <row r="1156" ht="15.75" customHeight="1">
      <c r="A1156" s="190"/>
      <c r="B1156" s="191"/>
      <c r="C1156" s="191"/>
      <c r="D1156" s="190"/>
      <c r="E1156" s="191"/>
      <c r="F1156" s="191"/>
      <c r="G1156" s="191"/>
      <c r="H1156" s="191"/>
      <c r="I1156" s="191"/>
      <c r="J1156" s="191"/>
      <c r="K1156" s="191"/>
      <c r="L1156" s="191"/>
      <c r="M1156" s="191"/>
      <c r="N1156" s="191"/>
      <c r="O1156" s="33"/>
      <c r="P1156" s="191"/>
      <c r="Q1156" s="191"/>
      <c r="R1156" s="191"/>
      <c r="S1156" s="33"/>
      <c r="T1156" s="33"/>
      <c r="U1156" s="33"/>
      <c r="V1156" s="33"/>
      <c r="W1156" s="33"/>
      <c r="X1156" s="33"/>
      <c r="Y1156" s="33"/>
    </row>
    <row r="1157" ht="15.75" customHeight="1">
      <c r="A1157" s="190"/>
      <c r="B1157" s="191"/>
      <c r="C1157" s="191"/>
      <c r="D1157" s="190"/>
      <c r="E1157" s="191"/>
      <c r="F1157" s="191"/>
      <c r="G1157" s="191"/>
      <c r="H1157" s="191"/>
      <c r="I1157" s="191"/>
      <c r="J1157" s="191"/>
      <c r="K1157" s="191"/>
      <c r="L1157" s="191"/>
      <c r="M1157" s="191"/>
      <c r="N1157" s="191"/>
      <c r="O1157" s="33"/>
      <c r="P1157" s="191"/>
      <c r="Q1157" s="191"/>
      <c r="R1157" s="191"/>
      <c r="S1157" s="33"/>
      <c r="T1157" s="33"/>
      <c r="U1157" s="33"/>
      <c r="V1157" s="33"/>
      <c r="W1157" s="33"/>
      <c r="X1157" s="33"/>
      <c r="Y1157" s="33"/>
    </row>
    <row r="1158" ht="15.75" customHeight="1">
      <c r="A1158" s="190"/>
      <c r="B1158" s="191"/>
      <c r="C1158" s="191"/>
      <c r="D1158" s="190"/>
      <c r="E1158" s="191"/>
      <c r="F1158" s="191"/>
      <c r="G1158" s="191"/>
      <c r="H1158" s="191"/>
      <c r="I1158" s="191"/>
      <c r="J1158" s="191"/>
      <c r="K1158" s="191"/>
      <c r="L1158" s="191"/>
      <c r="M1158" s="191"/>
      <c r="N1158" s="191"/>
      <c r="O1158" s="33"/>
      <c r="P1158" s="191"/>
      <c r="Q1158" s="191"/>
      <c r="R1158" s="191"/>
      <c r="S1158" s="33"/>
      <c r="T1158" s="33"/>
      <c r="U1158" s="33"/>
      <c r="V1158" s="33"/>
      <c r="W1158" s="33"/>
      <c r="X1158" s="33"/>
      <c r="Y1158" s="33"/>
    </row>
    <row r="1159" ht="15.75" customHeight="1">
      <c r="A1159" s="190"/>
      <c r="B1159" s="191"/>
      <c r="C1159" s="191"/>
      <c r="D1159" s="190"/>
      <c r="E1159" s="191"/>
      <c r="F1159" s="191"/>
      <c r="G1159" s="191"/>
      <c r="H1159" s="191"/>
      <c r="I1159" s="191"/>
      <c r="J1159" s="191"/>
      <c r="K1159" s="191"/>
      <c r="L1159" s="191"/>
      <c r="M1159" s="191"/>
      <c r="N1159" s="191"/>
      <c r="O1159" s="33"/>
      <c r="P1159" s="191"/>
      <c r="Q1159" s="191"/>
      <c r="R1159" s="191"/>
      <c r="S1159" s="33"/>
      <c r="T1159" s="33"/>
      <c r="U1159" s="33"/>
      <c r="V1159" s="33"/>
      <c r="W1159" s="33"/>
      <c r="X1159" s="33"/>
      <c r="Y1159" s="33"/>
    </row>
    <row r="1160" ht="15.75" customHeight="1">
      <c r="A1160" s="190"/>
      <c r="B1160" s="191"/>
      <c r="C1160" s="191"/>
      <c r="D1160" s="190"/>
      <c r="E1160" s="191"/>
      <c r="F1160" s="191"/>
      <c r="G1160" s="191"/>
      <c r="H1160" s="191"/>
      <c r="I1160" s="191"/>
      <c r="J1160" s="191"/>
      <c r="K1160" s="191"/>
      <c r="L1160" s="191"/>
      <c r="M1160" s="191"/>
      <c r="N1160" s="191"/>
      <c r="O1160" s="33"/>
      <c r="P1160" s="191"/>
      <c r="Q1160" s="191"/>
      <c r="R1160" s="191"/>
      <c r="S1160" s="33"/>
      <c r="T1160" s="33"/>
      <c r="U1160" s="33"/>
      <c r="V1160" s="33"/>
      <c r="W1160" s="33"/>
      <c r="X1160" s="33"/>
      <c r="Y1160" s="33"/>
    </row>
    <row r="1161" ht="15.75" customHeight="1">
      <c r="A1161" s="190"/>
      <c r="B1161" s="191"/>
      <c r="C1161" s="191"/>
      <c r="D1161" s="190"/>
      <c r="E1161" s="191"/>
      <c r="F1161" s="191"/>
      <c r="G1161" s="191"/>
      <c r="H1161" s="191"/>
      <c r="I1161" s="191"/>
      <c r="J1161" s="191"/>
      <c r="K1161" s="191"/>
      <c r="L1161" s="191"/>
      <c r="M1161" s="191"/>
      <c r="N1161" s="191"/>
      <c r="O1161" s="33"/>
      <c r="P1161" s="191"/>
      <c r="Q1161" s="191"/>
      <c r="R1161" s="191"/>
      <c r="S1161" s="33"/>
      <c r="T1161" s="33"/>
      <c r="U1161" s="33"/>
      <c r="V1161" s="33"/>
      <c r="W1161" s="33"/>
      <c r="X1161" s="33"/>
      <c r="Y1161" s="33"/>
    </row>
    <row r="1162" ht="15.75" customHeight="1">
      <c r="A1162" s="190"/>
      <c r="B1162" s="191"/>
      <c r="C1162" s="191"/>
      <c r="D1162" s="190"/>
      <c r="E1162" s="191"/>
      <c r="F1162" s="191"/>
      <c r="G1162" s="191"/>
      <c r="H1162" s="191"/>
      <c r="I1162" s="191"/>
      <c r="J1162" s="191"/>
      <c r="K1162" s="191"/>
      <c r="L1162" s="191"/>
      <c r="M1162" s="191"/>
      <c r="N1162" s="191"/>
      <c r="O1162" s="33"/>
      <c r="P1162" s="191"/>
      <c r="Q1162" s="191"/>
      <c r="R1162" s="191"/>
      <c r="S1162" s="33"/>
      <c r="T1162" s="33"/>
      <c r="U1162" s="33"/>
      <c r="V1162" s="33"/>
      <c r="W1162" s="33"/>
      <c r="X1162" s="33"/>
      <c r="Y1162" s="33"/>
    </row>
    <row r="1163" ht="15.75" customHeight="1">
      <c r="A1163" s="190"/>
      <c r="B1163" s="191"/>
      <c r="C1163" s="191"/>
      <c r="D1163" s="190"/>
      <c r="E1163" s="191"/>
      <c r="F1163" s="191"/>
      <c r="G1163" s="191"/>
      <c r="H1163" s="191"/>
      <c r="I1163" s="191"/>
      <c r="J1163" s="191"/>
      <c r="K1163" s="191"/>
      <c r="L1163" s="191"/>
      <c r="M1163" s="191"/>
      <c r="N1163" s="191"/>
      <c r="O1163" s="33"/>
      <c r="P1163" s="191"/>
      <c r="Q1163" s="191"/>
      <c r="R1163" s="191"/>
      <c r="S1163" s="33"/>
      <c r="T1163" s="33"/>
      <c r="U1163" s="33"/>
      <c r="V1163" s="33"/>
      <c r="W1163" s="33"/>
      <c r="X1163" s="33"/>
      <c r="Y1163" s="33"/>
    </row>
    <row r="1164" ht="15.75" customHeight="1">
      <c r="A1164" s="190"/>
      <c r="B1164" s="191"/>
      <c r="C1164" s="191"/>
      <c r="D1164" s="190"/>
      <c r="E1164" s="191"/>
      <c r="F1164" s="191"/>
      <c r="G1164" s="191"/>
      <c r="H1164" s="191"/>
      <c r="I1164" s="191"/>
      <c r="J1164" s="191"/>
      <c r="K1164" s="191"/>
      <c r="L1164" s="191"/>
      <c r="M1164" s="191"/>
      <c r="N1164" s="191"/>
      <c r="O1164" s="33"/>
      <c r="P1164" s="191"/>
      <c r="Q1164" s="191"/>
      <c r="R1164" s="191"/>
      <c r="S1164" s="33"/>
      <c r="T1164" s="33"/>
      <c r="U1164" s="33"/>
      <c r="V1164" s="33"/>
      <c r="W1164" s="33"/>
      <c r="X1164" s="33"/>
      <c r="Y1164" s="33"/>
    </row>
    <row r="1165" ht="15.75" customHeight="1">
      <c r="A1165" s="190"/>
      <c r="B1165" s="191"/>
      <c r="C1165" s="191"/>
      <c r="D1165" s="190"/>
      <c r="E1165" s="191"/>
      <c r="F1165" s="191"/>
      <c r="G1165" s="191"/>
      <c r="H1165" s="191"/>
      <c r="I1165" s="191"/>
      <c r="J1165" s="191"/>
      <c r="K1165" s="191"/>
      <c r="L1165" s="191"/>
      <c r="M1165" s="191"/>
      <c r="N1165" s="191"/>
      <c r="O1165" s="33"/>
      <c r="P1165" s="191"/>
      <c r="Q1165" s="191"/>
      <c r="R1165" s="191"/>
      <c r="S1165" s="33"/>
      <c r="T1165" s="33"/>
      <c r="U1165" s="33"/>
      <c r="V1165" s="33"/>
      <c r="W1165" s="33"/>
      <c r="X1165" s="33"/>
      <c r="Y1165" s="33"/>
    </row>
    <row r="1166" ht="15.75" customHeight="1">
      <c r="A1166" s="190"/>
      <c r="B1166" s="191"/>
      <c r="C1166" s="191"/>
      <c r="D1166" s="190"/>
      <c r="E1166" s="191"/>
      <c r="F1166" s="191"/>
      <c r="G1166" s="191"/>
      <c r="H1166" s="191"/>
      <c r="I1166" s="191"/>
      <c r="J1166" s="191"/>
      <c r="K1166" s="191"/>
      <c r="L1166" s="191"/>
      <c r="M1166" s="191"/>
      <c r="N1166" s="191"/>
      <c r="O1166" s="33"/>
      <c r="P1166" s="191"/>
      <c r="Q1166" s="191"/>
      <c r="R1166" s="191"/>
      <c r="S1166" s="33"/>
      <c r="T1166" s="33"/>
      <c r="U1166" s="33"/>
      <c r="V1166" s="33"/>
      <c r="W1166" s="33"/>
      <c r="X1166" s="33"/>
      <c r="Y1166" s="33"/>
    </row>
    <row r="1167" ht="15.75" customHeight="1">
      <c r="A1167" s="190"/>
      <c r="B1167" s="191"/>
      <c r="C1167" s="191"/>
      <c r="D1167" s="190"/>
      <c r="E1167" s="191"/>
      <c r="F1167" s="191"/>
      <c r="G1167" s="191"/>
      <c r="H1167" s="191"/>
      <c r="I1167" s="191"/>
      <c r="J1167" s="191"/>
      <c r="K1167" s="191"/>
      <c r="L1167" s="191"/>
      <c r="M1167" s="191"/>
      <c r="N1167" s="191"/>
      <c r="O1167" s="33"/>
      <c r="P1167" s="191"/>
      <c r="Q1167" s="191"/>
      <c r="R1167" s="191"/>
      <c r="S1167" s="33"/>
      <c r="T1167" s="33"/>
      <c r="U1167" s="33"/>
      <c r="V1167" s="33"/>
      <c r="W1167" s="33"/>
      <c r="X1167" s="33"/>
      <c r="Y1167" s="33"/>
    </row>
    <row r="1168" ht="15.75" customHeight="1">
      <c r="A1168" s="190"/>
      <c r="B1168" s="191"/>
      <c r="C1168" s="191"/>
      <c r="D1168" s="190"/>
      <c r="E1168" s="191"/>
      <c r="F1168" s="191"/>
      <c r="G1168" s="191"/>
      <c r="H1168" s="191"/>
      <c r="I1168" s="191"/>
      <c r="J1168" s="191"/>
      <c r="K1168" s="191"/>
      <c r="L1168" s="191"/>
      <c r="M1168" s="191"/>
      <c r="N1168" s="191"/>
      <c r="O1168" s="33"/>
      <c r="P1168" s="191"/>
      <c r="Q1168" s="191"/>
      <c r="R1168" s="191"/>
      <c r="S1168" s="33"/>
      <c r="T1168" s="33"/>
      <c r="U1168" s="33"/>
      <c r="V1168" s="33"/>
      <c r="W1168" s="33"/>
      <c r="X1168" s="33"/>
      <c r="Y1168" s="33"/>
    </row>
    <row r="1169" ht="15.75" customHeight="1">
      <c r="A1169" s="190"/>
      <c r="B1169" s="191"/>
      <c r="C1169" s="191"/>
      <c r="D1169" s="190"/>
      <c r="E1169" s="191"/>
      <c r="F1169" s="191"/>
      <c r="G1169" s="191"/>
      <c r="H1169" s="191"/>
      <c r="I1169" s="191"/>
      <c r="J1169" s="191"/>
      <c r="K1169" s="191"/>
      <c r="L1169" s="191"/>
      <c r="M1169" s="191"/>
      <c r="N1169" s="191"/>
      <c r="O1169" s="33"/>
      <c r="P1169" s="191"/>
      <c r="Q1169" s="191"/>
      <c r="R1169" s="191"/>
      <c r="S1169" s="33"/>
      <c r="T1169" s="33"/>
      <c r="U1169" s="33"/>
      <c r="V1169" s="33"/>
      <c r="W1169" s="33"/>
      <c r="X1169" s="33"/>
      <c r="Y1169" s="33"/>
    </row>
    <row r="1170" ht="15.75" customHeight="1">
      <c r="A1170" s="190"/>
      <c r="B1170" s="191"/>
      <c r="C1170" s="191"/>
      <c r="D1170" s="190"/>
      <c r="E1170" s="191"/>
      <c r="F1170" s="191"/>
      <c r="G1170" s="191"/>
      <c r="H1170" s="191"/>
      <c r="I1170" s="191"/>
      <c r="J1170" s="191"/>
      <c r="K1170" s="191"/>
      <c r="L1170" s="191"/>
      <c r="M1170" s="191"/>
      <c r="N1170" s="191"/>
      <c r="O1170" s="33"/>
      <c r="P1170" s="191"/>
      <c r="Q1170" s="191"/>
      <c r="R1170" s="191"/>
      <c r="S1170" s="33"/>
      <c r="T1170" s="33"/>
      <c r="U1170" s="33"/>
      <c r="V1170" s="33"/>
      <c r="W1170" s="33"/>
      <c r="X1170" s="33"/>
      <c r="Y1170" s="33"/>
    </row>
    <row r="1171" ht="15.75" customHeight="1">
      <c r="A1171" s="190"/>
      <c r="B1171" s="191"/>
      <c r="C1171" s="191"/>
      <c r="D1171" s="190"/>
      <c r="E1171" s="191"/>
      <c r="F1171" s="191"/>
      <c r="G1171" s="191"/>
      <c r="H1171" s="191"/>
      <c r="I1171" s="191"/>
      <c r="J1171" s="191"/>
      <c r="K1171" s="191"/>
      <c r="L1171" s="191"/>
      <c r="M1171" s="191"/>
      <c r="N1171" s="191"/>
      <c r="O1171" s="33"/>
      <c r="P1171" s="191"/>
      <c r="Q1171" s="191"/>
      <c r="R1171" s="191"/>
      <c r="S1171" s="33"/>
      <c r="T1171" s="33"/>
      <c r="U1171" s="33"/>
      <c r="V1171" s="33"/>
      <c r="W1171" s="33"/>
      <c r="X1171" s="33"/>
      <c r="Y1171" s="33"/>
    </row>
    <row r="1172" ht="15.75" customHeight="1">
      <c r="A1172" s="190"/>
      <c r="B1172" s="191"/>
      <c r="C1172" s="191"/>
      <c r="D1172" s="190"/>
      <c r="E1172" s="191"/>
      <c r="F1172" s="191"/>
      <c r="G1172" s="191"/>
      <c r="H1172" s="191"/>
      <c r="I1172" s="191"/>
      <c r="J1172" s="191"/>
      <c r="K1172" s="191"/>
      <c r="L1172" s="191"/>
      <c r="M1172" s="191"/>
      <c r="N1172" s="191"/>
      <c r="O1172" s="33"/>
      <c r="P1172" s="191"/>
      <c r="Q1172" s="191"/>
      <c r="R1172" s="191"/>
      <c r="S1172" s="33"/>
      <c r="T1172" s="33"/>
      <c r="U1172" s="33"/>
      <c r="V1172" s="33"/>
      <c r="W1172" s="33"/>
      <c r="X1172" s="33"/>
      <c r="Y1172" s="33"/>
    </row>
    <row r="1173" ht="15.75" customHeight="1">
      <c r="A1173" s="190"/>
      <c r="B1173" s="191"/>
      <c r="C1173" s="191"/>
      <c r="D1173" s="190"/>
      <c r="E1173" s="191"/>
      <c r="F1173" s="191"/>
      <c r="G1173" s="191"/>
      <c r="H1173" s="191"/>
      <c r="I1173" s="191"/>
      <c r="J1173" s="191"/>
      <c r="K1173" s="191"/>
      <c r="L1173" s="191"/>
      <c r="M1173" s="191"/>
      <c r="N1173" s="191"/>
      <c r="O1173" s="33"/>
      <c r="P1173" s="191"/>
      <c r="Q1173" s="191"/>
      <c r="R1173" s="191"/>
      <c r="S1173" s="33"/>
      <c r="T1173" s="33"/>
      <c r="U1173" s="33"/>
      <c r="V1173" s="33"/>
      <c r="W1173" s="33"/>
      <c r="X1173" s="33"/>
      <c r="Y1173" s="33"/>
    </row>
    <row r="1174" ht="15.75" customHeight="1">
      <c r="A1174" s="190"/>
      <c r="B1174" s="191"/>
      <c r="C1174" s="191"/>
      <c r="D1174" s="190"/>
      <c r="E1174" s="191"/>
      <c r="F1174" s="191"/>
      <c r="G1174" s="191"/>
      <c r="H1174" s="191"/>
      <c r="I1174" s="191"/>
      <c r="J1174" s="191"/>
      <c r="K1174" s="191"/>
      <c r="L1174" s="191"/>
      <c r="M1174" s="191"/>
      <c r="N1174" s="191"/>
      <c r="O1174" s="33"/>
      <c r="P1174" s="191"/>
      <c r="Q1174" s="191"/>
      <c r="R1174" s="191"/>
      <c r="S1174" s="33"/>
      <c r="T1174" s="33"/>
      <c r="U1174" s="33"/>
      <c r="V1174" s="33"/>
      <c r="W1174" s="33"/>
      <c r="X1174" s="33"/>
      <c r="Y1174" s="33"/>
    </row>
    <row r="1175" ht="15.75" customHeight="1">
      <c r="A1175" s="190"/>
      <c r="B1175" s="191"/>
      <c r="C1175" s="191"/>
      <c r="D1175" s="190"/>
      <c r="E1175" s="191"/>
      <c r="F1175" s="191"/>
      <c r="G1175" s="191"/>
      <c r="H1175" s="191"/>
      <c r="I1175" s="191"/>
      <c r="J1175" s="191"/>
      <c r="K1175" s="191"/>
      <c r="L1175" s="191"/>
      <c r="M1175" s="191"/>
      <c r="N1175" s="191"/>
      <c r="O1175" s="33"/>
      <c r="P1175" s="191"/>
      <c r="Q1175" s="191"/>
      <c r="R1175" s="191"/>
      <c r="S1175" s="33"/>
      <c r="T1175" s="33"/>
      <c r="U1175" s="33"/>
      <c r="V1175" s="33"/>
      <c r="W1175" s="33"/>
      <c r="X1175" s="33"/>
      <c r="Y1175" s="33"/>
    </row>
    <row r="1176" ht="15.75" customHeight="1">
      <c r="A1176" s="190"/>
      <c r="B1176" s="191"/>
      <c r="C1176" s="191"/>
      <c r="D1176" s="190"/>
      <c r="E1176" s="191"/>
      <c r="F1176" s="191"/>
      <c r="G1176" s="191"/>
      <c r="H1176" s="191"/>
      <c r="I1176" s="191"/>
      <c r="J1176" s="191"/>
      <c r="K1176" s="191"/>
      <c r="L1176" s="191"/>
      <c r="M1176" s="191"/>
      <c r="N1176" s="191"/>
      <c r="O1176" s="33"/>
      <c r="P1176" s="191"/>
      <c r="Q1176" s="191"/>
      <c r="R1176" s="191"/>
      <c r="S1176" s="33"/>
      <c r="T1176" s="33"/>
      <c r="U1176" s="33"/>
      <c r="V1176" s="33"/>
      <c r="W1176" s="33"/>
      <c r="X1176" s="33"/>
      <c r="Y1176" s="33"/>
    </row>
    <row r="1177" ht="15.75" customHeight="1">
      <c r="A1177" s="190"/>
      <c r="B1177" s="191"/>
      <c r="C1177" s="191"/>
      <c r="D1177" s="190"/>
      <c r="E1177" s="191"/>
      <c r="F1177" s="191"/>
      <c r="G1177" s="191"/>
      <c r="H1177" s="191"/>
      <c r="I1177" s="191"/>
      <c r="J1177" s="191"/>
      <c r="K1177" s="191"/>
      <c r="L1177" s="191"/>
      <c r="M1177" s="191"/>
      <c r="N1177" s="191"/>
      <c r="O1177" s="33"/>
      <c r="P1177" s="191"/>
      <c r="Q1177" s="191"/>
      <c r="R1177" s="191"/>
      <c r="S1177" s="33"/>
      <c r="T1177" s="33"/>
      <c r="U1177" s="33"/>
      <c r="V1177" s="33"/>
      <c r="W1177" s="33"/>
      <c r="X1177" s="33"/>
      <c r="Y1177" s="33"/>
    </row>
    <row r="1178" ht="15.75" customHeight="1">
      <c r="A1178" s="190"/>
      <c r="B1178" s="191"/>
      <c r="C1178" s="191"/>
      <c r="D1178" s="190"/>
      <c r="E1178" s="191"/>
      <c r="F1178" s="191"/>
      <c r="G1178" s="191"/>
      <c r="H1178" s="191"/>
      <c r="I1178" s="191"/>
      <c r="J1178" s="191"/>
      <c r="K1178" s="191"/>
      <c r="L1178" s="191"/>
      <c r="M1178" s="191"/>
      <c r="N1178" s="191"/>
      <c r="O1178" s="33"/>
      <c r="P1178" s="191"/>
      <c r="Q1178" s="191"/>
      <c r="R1178" s="191"/>
      <c r="S1178" s="33"/>
      <c r="T1178" s="33"/>
      <c r="U1178" s="33"/>
      <c r="V1178" s="33"/>
      <c r="W1178" s="33"/>
      <c r="X1178" s="33"/>
      <c r="Y1178" s="33"/>
    </row>
    <row r="1179" ht="15.75" customHeight="1">
      <c r="A1179" s="190"/>
      <c r="B1179" s="191"/>
      <c r="C1179" s="191"/>
      <c r="D1179" s="190"/>
      <c r="E1179" s="191"/>
      <c r="F1179" s="191"/>
      <c r="G1179" s="191"/>
      <c r="H1179" s="191"/>
      <c r="I1179" s="191"/>
      <c r="J1179" s="191"/>
      <c r="K1179" s="191"/>
      <c r="L1179" s="191"/>
      <c r="M1179" s="191"/>
      <c r="N1179" s="191"/>
      <c r="O1179" s="33"/>
      <c r="P1179" s="191"/>
      <c r="Q1179" s="191"/>
      <c r="R1179" s="191"/>
      <c r="S1179" s="33"/>
      <c r="T1179" s="33"/>
      <c r="U1179" s="33"/>
      <c r="V1179" s="33"/>
      <c r="W1179" s="33"/>
      <c r="X1179" s="33"/>
      <c r="Y1179" s="33"/>
    </row>
    <row r="1180" ht="15.75" customHeight="1">
      <c r="A1180" s="190"/>
      <c r="B1180" s="191"/>
      <c r="C1180" s="191"/>
      <c r="D1180" s="190"/>
      <c r="E1180" s="191"/>
      <c r="F1180" s="191"/>
      <c r="G1180" s="191"/>
      <c r="H1180" s="191"/>
      <c r="I1180" s="191"/>
      <c r="J1180" s="191"/>
      <c r="K1180" s="191"/>
      <c r="L1180" s="191"/>
      <c r="M1180" s="191"/>
      <c r="N1180" s="191"/>
      <c r="O1180" s="33"/>
      <c r="P1180" s="191"/>
      <c r="Q1180" s="191"/>
      <c r="R1180" s="191"/>
      <c r="S1180" s="33"/>
      <c r="T1180" s="33"/>
      <c r="U1180" s="33"/>
      <c r="V1180" s="33"/>
      <c r="W1180" s="33"/>
      <c r="X1180" s="33"/>
      <c r="Y1180" s="33"/>
    </row>
    <row r="1181" ht="15.75" customHeight="1">
      <c r="A1181" s="190"/>
      <c r="B1181" s="191"/>
      <c r="C1181" s="191"/>
      <c r="D1181" s="190"/>
      <c r="E1181" s="191"/>
      <c r="F1181" s="191"/>
      <c r="G1181" s="191"/>
      <c r="H1181" s="191"/>
      <c r="I1181" s="191"/>
      <c r="J1181" s="191"/>
      <c r="K1181" s="191"/>
      <c r="L1181" s="191"/>
      <c r="M1181" s="191"/>
      <c r="N1181" s="191"/>
      <c r="O1181" s="33"/>
      <c r="P1181" s="191"/>
      <c r="Q1181" s="191"/>
      <c r="R1181" s="191"/>
      <c r="S1181" s="33"/>
      <c r="T1181" s="33"/>
      <c r="U1181" s="33"/>
      <c r="V1181" s="33"/>
      <c r="W1181" s="33"/>
      <c r="X1181" s="33"/>
      <c r="Y1181" s="33"/>
    </row>
    <row r="1182" ht="15.75" customHeight="1">
      <c r="A1182" s="190"/>
      <c r="B1182" s="191"/>
      <c r="C1182" s="191"/>
      <c r="D1182" s="190"/>
      <c r="E1182" s="191"/>
      <c r="F1182" s="191"/>
      <c r="G1182" s="191"/>
      <c r="H1182" s="191"/>
      <c r="I1182" s="191"/>
      <c r="J1182" s="191"/>
      <c r="K1182" s="191"/>
      <c r="L1182" s="191"/>
      <c r="M1182" s="191"/>
      <c r="N1182" s="191"/>
      <c r="O1182" s="33"/>
      <c r="P1182" s="191"/>
      <c r="Q1182" s="191"/>
      <c r="R1182" s="191"/>
      <c r="S1182" s="33"/>
      <c r="T1182" s="33"/>
      <c r="U1182" s="33"/>
      <c r="V1182" s="33"/>
      <c r="W1182" s="33"/>
      <c r="X1182" s="33"/>
      <c r="Y1182" s="33"/>
    </row>
    <row r="1183" ht="15.75" customHeight="1">
      <c r="A1183" s="190"/>
      <c r="B1183" s="191"/>
      <c r="C1183" s="191"/>
      <c r="D1183" s="190"/>
      <c r="E1183" s="191"/>
      <c r="F1183" s="191"/>
      <c r="G1183" s="191"/>
      <c r="H1183" s="191"/>
      <c r="I1183" s="191"/>
      <c r="J1183" s="191"/>
      <c r="K1183" s="191"/>
      <c r="L1183" s="191"/>
      <c r="M1183" s="191"/>
      <c r="N1183" s="191"/>
      <c r="O1183" s="33"/>
      <c r="P1183" s="191"/>
      <c r="Q1183" s="191"/>
      <c r="R1183" s="191"/>
      <c r="S1183" s="33"/>
      <c r="T1183" s="33"/>
      <c r="U1183" s="33"/>
      <c r="V1183" s="33"/>
      <c r="W1183" s="33"/>
      <c r="X1183" s="33"/>
      <c r="Y1183" s="33"/>
    </row>
    <row r="1184" ht="15.75" customHeight="1">
      <c r="A1184" s="190"/>
      <c r="B1184" s="191"/>
      <c r="C1184" s="191"/>
      <c r="D1184" s="190"/>
      <c r="E1184" s="191"/>
      <c r="F1184" s="191"/>
      <c r="G1184" s="191"/>
      <c r="H1184" s="191"/>
      <c r="I1184" s="191"/>
      <c r="J1184" s="191"/>
      <c r="K1184" s="191"/>
      <c r="L1184" s="191"/>
      <c r="M1184" s="191"/>
      <c r="N1184" s="191"/>
      <c r="O1184" s="33"/>
      <c r="P1184" s="191"/>
      <c r="Q1184" s="191"/>
      <c r="R1184" s="191"/>
      <c r="S1184" s="33"/>
      <c r="T1184" s="33"/>
      <c r="U1184" s="33"/>
      <c r="V1184" s="33"/>
      <c r="W1184" s="33"/>
      <c r="X1184" s="33"/>
      <c r="Y1184" s="33"/>
    </row>
    <row r="1185" ht="15.75" customHeight="1">
      <c r="A1185" s="190"/>
      <c r="B1185" s="191"/>
      <c r="C1185" s="191"/>
      <c r="D1185" s="190"/>
      <c r="E1185" s="191"/>
      <c r="F1185" s="191"/>
      <c r="G1185" s="191"/>
      <c r="H1185" s="191"/>
      <c r="I1185" s="191"/>
      <c r="J1185" s="191"/>
      <c r="K1185" s="191"/>
      <c r="L1185" s="191"/>
      <c r="M1185" s="191"/>
      <c r="N1185" s="191"/>
      <c r="O1185" s="33"/>
      <c r="P1185" s="191"/>
      <c r="Q1185" s="191"/>
      <c r="R1185" s="191"/>
      <c r="S1185" s="33"/>
      <c r="T1185" s="33"/>
      <c r="U1185" s="33"/>
      <c r="V1185" s="33"/>
      <c r="W1185" s="33"/>
      <c r="X1185" s="33"/>
      <c r="Y1185" s="33"/>
    </row>
    <row r="1186" ht="15.75" customHeight="1">
      <c r="A1186" s="190"/>
      <c r="B1186" s="191"/>
      <c r="C1186" s="191"/>
      <c r="D1186" s="190"/>
      <c r="E1186" s="191"/>
      <c r="F1186" s="191"/>
      <c r="G1186" s="191"/>
      <c r="H1186" s="191"/>
      <c r="I1186" s="191"/>
      <c r="J1186" s="191"/>
      <c r="K1186" s="191"/>
      <c r="L1186" s="191"/>
      <c r="M1186" s="191"/>
      <c r="N1186" s="191"/>
      <c r="O1186" s="33"/>
      <c r="P1186" s="191"/>
      <c r="Q1186" s="191"/>
      <c r="R1186" s="191"/>
      <c r="S1186" s="33"/>
      <c r="T1186" s="33"/>
      <c r="U1186" s="33"/>
      <c r="V1186" s="33"/>
      <c r="W1186" s="33"/>
      <c r="X1186" s="33"/>
      <c r="Y1186" s="33"/>
    </row>
    <row r="1187" ht="15.75" customHeight="1">
      <c r="A1187" s="190"/>
      <c r="B1187" s="191"/>
      <c r="C1187" s="191"/>
      <c r="D1187" s="190"/>
      <c r="E1187" s="191"/>
      <c r="F1187" s="191"/>
      <c r="G1187" s="191"/>
      <c r="H1187" s="191"/>
      <c r="I1187" s="191"/>
      <c r="J1187" s="191"/>
      <c r="K1187" s="191"/>
      <c r="L1187" s="191"/>
      <c r="M1187" s="191"/>
      <c r="N1187" s="191"/>
      <c r="O1187" s="33"/>
      <c r="P1187" s="191"/>
      <c r="Q1187" s="191"/>
      <c r="R1187" s="191"/>
      <c r="S1187" s="33"/>
      <c r="T1187" s="33"/>
      <c r="U1187" s="33"/>
      <c r="V1187" s="33"/>
      <c r="W1187" s="33"/>
      <c r="X1187" s="33"/>
      <c r="Y1187" s="33"/>
    </row>
    <row r="1188" ht="15.75" customHeight="1">
      <c r="A1188" s="190"/>
      <c r="B1188" s="191"/>
      <c r="C1188" s="191"/>
      <c r="D1188" s="190"/>
      <c r="E1188" s="191"/>
      <c r="F1188" s="191"/>
      <c r="G1188" s="191"/>
      <c r="H1188" s="191"/>
      <c r="I1188" s="191"/>
      <c r="J1188" s="191"/>
      <c r="K1188" s="191"/>
      <c r="L1188" s="191"/>
      <c r="M1188" s="191"/>
      <c r="N1188" s="191"/>
      <c r="O1188" s="33"/>
      <c r="P1188" s="191"/>
      <c r="Q1188" s="191"/>
      <c r="R1188" s="191"/>
      <c r="S1188" s="33"/>
      <c r="T1188" s="33"/>
      <c r="U1188" s="33"/>
      <c r="V1188" s="33"/>
      <c r="W1188" s="33"/>
      <c r="X1188" s="33"/>
      <c r="Y1188" s="33"/>
    </row>
    <row r="1189" ht="15.75" customHeight="1">
      <c r="A1189" s="190"/>
      <c r="B1189" s="191"/>
      <c r="C1189" s="191"/>
      <c r="D1189" s="190"/>
      <c r="E1189" s="191"/>
      <c r="F1189" s="191"/>
      <c r="G1189" s="191"/>
      <c r="H1189" s="191"/>
      <c r="I1189" s="191"/>
      <c r="J1189" s="191"/>
      <c r="K1189" s="191"/>
      <c r="L1189" s="191"/>
      <c r="M1189" s="191"/>
      <c r="N1189" s="191"/>
      <c r="O1189" s="33"/>
      <c r="P1189" s="191"/>
      <c r="Q1189" s="191"/>
      <c r="R1189" s="191"/>
      <c r="S1189" s="33"/>
      <c r="T1189" s="33"/>
      <c r="U1189" s="33"/>
      <c r="V1189" s="33"/>
      <c r="W1189" s="33"/>
      <c r="X1189" s="33"/>
      <c r="Y1189" s="33"/>
    </row>
    <row r="1190" ht="15.75" customHeight="1">
      <c r="A1190" s="190"/>
      <c r="B1190" s="191"/>
      <c r="C1190" s="191"/>
      <c r="D1190" s="190"/>
      <c r="E1190" s="191"/>
      <c r="F1190" s="191"/>
      <c r="G1190" s="191"/>
      <c r="H1190" s="191"/>
      <c r="I1190" s="191"/>
      <c r="J1190" s="191"/>
      <c r="K1190" s="191"/>
      <c r="L1190" s="191"/>
      <c r="M1190" s="191"/>
      <c r="N1190" s="191"/>
      <c r="O1190" s="33"/>
      <c r="P1190" s="191"/>
      <c r="Q1190" s="191"/>
      <c r="R1190" s="191"/>
      <c r="S1190" s="33"/>
      <c r="T1190" s="33"/>
      <c r="U1190" s="33"/>
      <c r="V1190" s="33"/>
      <c r="W1190" s="33"/>
      <c r="X1190" s="33"/>
      <c r="Y1190" s="33"/>
    </row>
    <row r="1191" ht="15.75" customHeight="1">
      <c r="A1191" s="190"/>
      <c r="B1191" s="191"/>
      <c r="C1191" s="191"/>
      <c r="D1191" s="190"/>
      <c r="E1191" s="191"/>
      <c r="F1191" s="191"/>
      <c r="G1191" s="191"/>
      <c r="H1191" s="191"/>
      <c r="I1191" s="191"/>
      <c r="J1191" s="191"/>
      <c r="K1191" s="191"/>
      <c r="L1191" s="191"/>
      <c r="M1191" s="191"/>
      <c r="N1191" s="191"/>
      <c r="O1191" s="33"/>
      <c r="P1191" s="191"/>
      <c r="Q1191" s="191"/>
      <c r="R1191" s="191"/>
      <c r="S1191" s="33"/>
      <c r="T1191" s="33"/>
      <c r="U1191" s="33"/>
      <c r="V1191" s="33"/>
      <c r="W1191" s="33"/>
      <c r="X1191" s="33"/>
      <c r="Y1191" s="33"/>
    </row>
    <row r="1192" ht="15.75" customHeight="1">
      <c r="A1192" s="190"/>
      <c r="B1192" s="191"/>
      <c r="C1192" s="191"/>
      <c r="D1192" s="190"/>
      <c r="E1192" s="191"/>
      <c r="F1192" s="191"/>
      <c r="G1192" s="191"/>
      <c r="H1192" s="191"/>
      <c r="I1192" s="191"/>
      <c r="J1192" s="191"/>
      <c r="K1192" s="191"/>
      <c r="L1192" s="191"/>
      <c r="M1192" s="191"/>
      <c r="N1192" s="191"/>
      <c r="O1192" s="33"/>
      <c r="P1192" s="191"/>
      <c r="Q1192" s="191"/>
      <c r="R1192" s="191"/>
      <c r="S1192" s="33"/>
      <c r="T1192" s="33"/>
      <c r="U1192" s="33"/>
      <c r="V1192" s="33"/>
      <c r="W1192" s="33"/>
      <c r="X1192" s="33"/>
      <c r="Y1192" s="33"/>
    </row>
    <row r="1193" ht="15.75" customHeight="1">
      <c r="A1193" s="190"/>
      <c r="B1193" s="191"/>
      <c r="C1193" s="191"/>
      <c r="D1193" s="190"/>
      <c r="E1193" s="191"/>
      <c r="F1193" s="191"/>
      <c r="G1193" s="191"/>
      <c r="H1193" s="191"/>
      <c r="I1193" s="191"/>
      <c r="J1193" s="191"/>
      <c r="K1193" s="191"/>
      <c r="L1193" s="191"/>
      <c r="M1193" s="191"/>
      <c r="N1193" s="191"/>
      <c r="O1193" s="33"/>
      <c r="P1193" s="191"/>
      <c r="Q1193" s="191"/>
      <c r="R1193" s="191"/>
      <c r="S1193" s="33"/>
      <c r="T1193" s="33"/>
      <c r="U1193" s="33"/>
      <c r="V1193" s="33"/>
      <c r="W1193" s="33"/>
      <c r="X1193" s="33"/>
      <c r="Y1193" s="33"/>
    </row>
    <row r="1194" ht="15.75" customHeight="1">
      <c r="A1194" s="190"/>
      <c r="B1194" s="191"/>
      <c r="C1194" s="191"/>
      <c r="D1194" s="190"/>
      <c r="E1194" s="191"/>
      <c r="F1194" s="191"/>
      <c r="G1194" s="191"/>
      <c r="H1194" s="191"/>
      <c r="I1194" s="191"/>
      <c r="J1194" s="191"/>
      <c r="K1194" s="191"/>
      <c r="L1194" s="191"/>
      <c r="M1194" s="191"/>
      <c r="N1194" s="191"/>
      <c r="O1194" s="33"/>
      <c r="P1194" s="191"/>
      <c r="Q1194" s="191"/>
      <c r="R1194" s="191"/>
      <c r="S1194" s="33"/>
      <c r="T1194" s="33"/>
      <c r="U1194" s="33"/>
      <c r="V1194" s="33"/>
      <c r="W1194" s="33"/>
      <c r="X1194" s="33"/>
      <c r="Y1194" s="33"/>
    </row>
    <row r="1195" ht="15.75" customHeight="1">
      <c r="A1195" s="190"/>
      <c r="B1195" s="191"/>
      <c r="C1195" s="191"/>
      <c r="D1195" s="190"/>
      <c r="E1195" s="191"/>
      <c r="F1195" s="191"/>
      <c r="G1195" s="191"/>
      <c r="H1195" s="191"/>
      <c r="I1195" s="191"/>
      <c r="J1195" s="191"/>
      <c r="K1195" s="191"/>
      <c r="L1195" s="191"/>
      <c r="M1195" s="191"/>
      <c r="N1195" s="191"/>
      <c r="O1195" s="33"/>
      <c r="P1195" s="191"/>
      <c r="Q1195" s="191"/>
      <c r="R1195" s="191"/>
      <c r="S1195" s="33"/>
      <c r="T1195" s="33"/>
      <c r="U1195" s="33"/>
      <c r="V1195" s="33"/>
      <c r="W1195" s="33"/>
      <c r="X1195" s="33"/>
      <c r="Y1195" s="33"/>
    </row>
    <row r="1196" ht="15.75" customHeight="1">
      <c r="A1196" s="190"/>
      <c r="B1196" s="191"/>
      <c r="C1196" s="191"/>
      <c r="D1196" s="190"/>
      <c r="E1196" s="191"/>
      <c r="F1196" s="191"/>
      <c r="G1196" s="191"/>
      <c r="H1196" s="191"/>
      <c r="I1196" s="191"/>
      <c r="J1196" s="191"/>
      <c r="K1196" s="191"/>
      <c r="L1196" s="191"/>
      <c r="M1196" s="191"/>
      <c r="N1196" s="191"/>
      <c r="O1196" s="33"/>
      <c r="P1196" s="191"/>
      <c r="Q1196" s="191"/>
      <c r="R1196" s="191"/>
      <c r="S1196" s="33"/>
      <c r="T1196" s="33"/>
      <c r="U1196" s="33"/>
      <c r="V1196" s="33"/>
      <c r="W1196" s="33"/>
      <c r="X1196" s="33"/>
      <c r="Y1196" s="33"/>
    </row>
    <row r="1197" ht="15.75" customHeight="1">
      <c r="A1197" s="190"/>
      <c r="B1197" s="191"/>
      <c r="C1197" s="191"/>
      <c r="D1197" s="190"/>
      <c r="E1197" s="191"/>
      <c r="F1197" s="191"/>
      <c r="G1197" s="191"/>
      <c r="H1197" s="191"/>
      <c r="I1197" s="191"/>
      <c r="J1197" s="191"/>
      <c r="K1197" s="191"/>
      <c r="L1197" s="191"/>
      <c r="M1197" s="191"/>
      <c r="N1197" s="191"/>
      <c r="O1197" s="33"/>
      <c r="P1197" s="191"/>
      <c r="Q1197" s="191"/>
      <c r="R1197" s="191"/>
      <c r="S1197" s="33"/>
      <c r="T1197" s="33"/>
      <c r="U1197" s="33"/>
      <c r="V1197" s="33"/>
      <c r="W1197" s="33"/>
      <c r="X1197" s="33"/>
      <c r="Y1197" s="33"/>
    </row>
    <row r="1198" ht="15.75" customHeight="1">
      <c r="A1198" s="190"/>
      <c r="B1198" s="191"/>
      <c r="C1198" s="191"/>
      <c r="D1198" s="190"/>
      <c r="E1198" s="191"/>
      <c r="F1198" s="191"/>
      <c r="G1198" s="191"/>
      <c r="H1198" s="191"/>
      <c r="I1198" s="191"/>
      <c r="J1198" s="191"/>
      <c r="K1198" s="191"/>
      <c r="L1198" s="191"/>
      <c r="M1198" s="191"/>
      <c r="N1198" s="191"/>
      <c r="O1198" s="33"/>
      <c r="P1198" s="191"/>
      <c r="Q1198" s="191"/>
      <c r="R1198" s="191"/>
      <c r="S1198" s="33"/>
      <c r="T1198" s="33"/>
      <c r="U1198" s="33"/>
      <c r="V1198" s="33"/>
      <c r="W1198" s="33"/>
      <c r="X1198" s="33"/>
      <c r="Y1198" s="33"/>
    </row>
    <row r="1199" ht="15.75" customHeight="1">
      <c r="A1199" s="190"/>
      <c r="B1199" s="191"/>
      <c r="C1199" s="191"/>
      <c r="D1199" s="190"/>
      <c r="E1199" s="191"/>
      <c r="F1199" s="191"/>
      <c r="G1199" s="191"/>
      <c r="H1199" s="191"/>
      <c r="I1199" s="191"/>
      <c r="J1199" s="191"/>
      <c r="K1199" s="191"/>
      <c r="L1199" s="191"/>
      <c r="M1199" s="191"/>
      <c r="N1199" s="191"/>
      <c r="O1199" s="33"/>
      <c r="P1199" s="191"/>
      <c r="Q1199" s="191"/>
      <c r="R1199" s="191"/>
      <c r="S1199" s="33"/>
      <c r="T1199" s="33"/>
      <c r="U1199" s="33"/>
      <c r="V1199" s="33"/>
      <c r="W1199" s="33"/>
      <c r="X1199" s="33"/>
      <c r="Y1199" s="33"/>
    </row>
    <row r="1200" ht="15.75" customHeight="1">
      <c r="A1200" s="190"/>
      <c r="B1200" s="191"/>
      <c r="C1200" s="191"/>
      <c r="D1200" s="190"/>
      <c r="E1200" s="191"/>
      <c r="F1200" s="191"/>
      <c r="G1200" s="191"/>
      <c r="H1200" s="191"/>
      <c r="I1200" s="191"/>
      <c r="J1200" s="191"/>
      <c r="K1200" s="191"/>
      <c r="L1200" s="191"/>
      <c r="M1200" s="191"/>
      <c r="N1200" s="191"/>
      <c r="O1200" s="33"/>
      <c r="P1200" s="191"/>
      <c r="Q1200" s="191"/>
      <c r="R1200" s="191"/>
      <c r="S1200" s="33"/>
      <c r="T1200" s="33"/>
      <c r="U1200" s="33"/>
      <c r="V1200" s="33"/>
      <c r="W1200" s="33"/>
      <c r="X1200" s="33"/>
      <c r="Y1200" s="33"/>
    </row>
    <row r="1201" ht="15.75" customHeight="1">
      <c r="A1201" s="190"/>
      <c r="B1201" s="191"/>
      <c r="C1201" s="191"/>
      <c r="D1201" s="190"/>
      <c r="E1201" s="191"/>
      <c r="F1201" s="191"/>
      <c r="G1201" s="191"/>
      <c r="H1201" s="191"/>
      <c r="I1201" s="191"/>
      <c r="J1201" s="191"/>
      <c r="K1201" s="191"/>
      <c r="L1201" s="191"/>
      <c r="M1201" s="191"/>
      <c r="N1201" s="191"/>
      <c r="O1201" s="33"/>
      <c r="P1201" s="191"/>
      <c r="Q1201" s="191"/>
      <c r="R1201" s="191"/>
      <c r="S1201" s="33"/>
      <c r="T1201" s="33"/>
      <c r="U1201" s="33"/>
      <c r="V1201" s="33"/>
      <c r="W1201" s="33"/>
      <c r="X1201" s="33"/>
      <c r="Y1201" s="33"/>
    </row>
    <row r="1202" ht="15.75" customHeight="1">
      <c r="A1202" s="190"/>
      <c r="B1202" s="191"/>
      <c r="C1202" s="191"/>
      <c r="D1202" s="190"/>
      <c r="E1202" s="191"/>
      <c r="F1202" s="191"/>
      <c r="G1202" s="191"/>
      <c r="H1202" s="191"/>
      <c r="I1202" s="191"/>
      <c r="J1202" s="191"/>
      <c r="K1202" s="191"/>
      <c r="L1202" s="191"/>
      <c r="M1202" s="191"/>
      <c r="N1202" s="191"/>
      <c r="O1202" s="33"/>
      <c r="P1202" s="191"/>
      <c r="Q1202" s="191"/>
      <c r="R1202" s="191"/>
      <c r="S1202" s="33"/>
      <c r="T1202" s="33"/>
      <c r="U1202" s="33"/>
      <c r="V1202" s="33"/>
      <c r="W1202" s="33"/>
      <c r="X1202" s="33"/>
      <c r="Y1202" s="33"/>
    </row>
    <row r="1203" ht="15.75" customHeight="1">
      <c r="A1203" s="190"/>
      <c r="B1203" s="191"/>
      <c r="C1203" s="191"/>
      <c r="D1203" s="190"/>
      <c r="E1203" s="191"/>
      <c r="F1203" s="191"/>
      <c r="G1203" s="191"/>
      <c r="H1203" s="191"/>
      <c r="I1203" s="191"/>
      <c r="J1203" s="191"/>
      <c r="K1203" s="191"/>
      <c r="L1203" s="191"/>
      <c r="M1203" s="191"/>
      <c r="N1203" s="191"/>
      <c r="O1203" s="33"/>
      <c r="P1203" s="191"/>
      <c r="Q1203" s="191"/>
      <c r="R1203" s="191"/>
      <c r="S1203" s="33"/>
      <c r="T1203" s="33"/>
      <c r="U1203" s="33"/>
      <c r="V1203" s="33"/>
      <c r="W1203" s="33"/>
      <c r="X1203" s="33"/>
      <c r="Y1203" s="33"/>
    </row>
    <row r="1204" ht="15.75" customHeight="1">
      <c r="A1204" s="190"/>
      <c r="B1204" s="191"/>
      <c r="C1204" s="191"/>
      <c r="D1204" s="190"/>
      <c r="E1204" s="191"/>
      <c r="F1204" s="191"/>
      <c r="G1204" s="191"/>
      <c r="H1204" s="191"/>
      <c r="I1204" s="191"/>
      <c r="J1204" s="191"/>
      <c r="K1204" s="191"/>
      <c r="L1204" s="191"/>
      <c r="M1204" s="191"/>
      <c r="N1204" s="191"/>
      <c r="O1204" s="33"/>
      <c r="P1204" s="191"/>
      <c r="Q1204" s="191"/>
      <c r="R1204" s="191"/>
      <c r="S1204" s="33"/>
      <c r="T1204" s="33"/>
      <c r="U1204" s="33"/>
      <c r="V1204" s="33"/>
      <c r="W1204" s="33"/>
      <c r="X1204" s="33"/>
      <c r="Y1204" s="33"/>
    </row>
    <row r="1205" ht="15.75" customHeight="1">
      <c r="A1205" s="190"/>
      <c r="B1205" s="191"/>
      <c r="C1205" s="191"/>
      <c r="D1205" s="190"/>
      <c r="E1205" s="191"/>
      <c r="F1205" s="191"/>
      <c r="G1205" s="191"/>
      <c r="H1205" s="191"/>
      <c r="I1205" s="191"/>
      <c r="J1205" s="191"/>
      <c r="K1205" s="191"/>
      <c r="L1205" s="191"/>
      <c r="M1205" s="191"/>
      <c r="N1205" s="191"/>
      <c r="O1205" s="33"/>
      <c r="P1205" s="191"/>
      <c r="Q1205" s="191"/>
      <c r="R1205" s="191"/>
      <c r="S1205" s="33"/>
      <c r="T1205" s="33"/>
      <c r="U1205" s="33"/>
      <c r="V1205" s="33"/>
      <c r="W1205" s="33"/>
      <c r="X1205" s="33"/>
      <c r="Y1205" s="33"/>
    </row>
    <row r="1206" ht="15.75" customHeight="1">
      <c r="A1206" s="190"/>
      <c r="B1206" s="191"/>
      <c r="C1206" s="191"/>
      <c r="D1206" s="190"/>
      <c r="E1206" s="191"/>
      <c r="F1206" s="191"/>
      <c r="G1206" s="191"/>
      <c r="H1206" s="191"/>
      <c r="I1206" s="191"/>
      <c r="J1206" s="191"/>
      <c r="K1206" s="191"/>
      <c r="L1206" s="191"/>
      <c r="M1206" s="191"/>
      <c r="N1206" s="191"/>
      <c r="O1206" s="33"/>
      <c r="P1206" s="191"/>
      <c r="Q1206" s="191"/>
      <c r="R1206" s="191"/>
      <c r="S1206" s="33"/>
      <c r="T1206" s="33"/>
      <c r="U1206" s="33"/>
      <c r="V1206" s="33"/>
      <c r="W1206" s="33"/>
      <c r="X1206" s="33"/>
      <c r="Y1206" s="33"/>
    </row>
    <row r="1207" ht="15.75" customHeight="1">
      <c r="A1207" s="190"/>
      <c r="B1207" s="191"/>
      <c r="C1207" s="191"/>
      <c r="D1207" s="190"/>
      <c r="E1207" s="191"/>
      <c r="F1207" s="191"/>
      <c r="G1207" s="191"/>
      <c r="H1207" s="191"/>
      <c r="I1207" s="191"/>
      <c r="J1207" s="191"/>
      <c r="K1207" s="191"/>
      <c r="L1207" s="191"/>
      <c r="M1207" s="191"/>
      <c r="N1207" s="191"/>
      <c r="O1207" s="33"/>
      <c r="P1207" s="191"/>
      <c r="Q1207" s="191"/>
      <c r="R1207" s="191"/>
      <c r="S1207" s="33"/>
      <c r="T1207" s="33"/>
      <c r="U1207" s="33"/>
      <c r="V1207" s="33"/>
      <c r="W1207" s="33"/>
      <c r="X1207" s="33"/>
      <c r="Y1207" s="33"/>
    </row>
    <row r="1208" ht="15.75" customHeight="1">
      <c r="A1208" s="190"/>
      <c r="B1208" s="191"/>
      <c r="C1208" s="191"/>
      <c r="D1208" s="190"/>
      <c r="E1208" s="191"/>
      <c r="F1208" s="191"/>
      <c r="G1208" s="191"/>
      <c r="H1208" s="191"/>
      <c r="I1208" s="191"/>
      <c r="J1208" s="191"/>
      <c r="K1208" s="191"/>
      <c r="L1208" s="191"/>
      <c r="M1208" s="191"/>
      <c r="N1208" s="191"/>
      <c r="O1208" s="33"/>
      <c r="P1208" s="191"/>
      <c r="Q1208" s="191"/>
      <c r="R1208" s="191"/>
      <c r="S1208" s="33"/>
      <c r="T1208" s="33"/>
      <c r="U1208" s="33"/>
      <c r="V1208" s="33"/>
      <c r="W1208" s="33"/>
      <c r="X1208" s="33"/>
      <c r="Y1208" s="33"/>
    </row>
    <row r="1209" ht="15.75" customHeight="1">
      <c r="A1209" s="190"/>
      <c r="B1209" s="191"/>
      <c r="C1209" s="191"/>
      <c r="D1209" s="190"/>
      <c r="E1209" s="191"/>
      <c r="F1209" s="191"/>
      <c r="G1209" s="191"/>
      <c r="H1209" s="191"/>
      <c r="I1209" s="191"/>
      <c r="J1209" s="191"/>
      <c r="K1209" s="191"/>
      <c r="L1209" s="191"/>
      <c r="M1209" s="191"/>
      <c r="N1209" s="191"/>
      <c r="O1209" s="33"/>
      <c r="P1209" s="191"/>
      <c r="Q1209" s="191"/>
      <c r="R1209" s="191"/>
      <c r="S1209" s="33"/>
      <c r="T1209" s="33"/>
      <c r="U1209" s="33"/>
      <c r="V1209" s="33"/>
      <c r="W1209" s="33"/>
      <c r="X1209" s="33"/>
      <c r="Y1209" s="33"/>
    </row>
    <row r="1210" ht="15.75" customHeight="1">
      <c r="A1210" s="190"/>
      <c r="B1210" s="191"/>
      <c r="C1210" s="191"/>
      <c r="D1210" s="190"/>
      <c r="E1210" s="191"/>
      <c r="F1210" s="191"/>
      <c r="G1210" s="191"/>
      <c r="H1210" s="191"/>
      <c r="I1210" s="191"/>
      <c r="J1210" s="191"/>
      <c r="K1210" s="191"/>
      <c r="L1210" s="191"/>
      <c r="M1210" s="191"/>
      <c r="N1210" s="191"/>
      <c r="O1210" s="33"/>
      <c r="P1210" s="191"/>
      <c r="Q1210" s="191"/>
      <c r="R1210" s="191"/>
      <c r="S1210" s="33"/>
      <c r="T1210" s="33"/>
      <c r="U1210" s="33"/>
      <c r="V1210" s="33"/>
      <c r="W1210" s="33"/>
      <c r="X1210" s="33"/>
      <c r="Y1210" s="33"/>
    </row>
    <row r="1211" ht="15.75" customHeight="1">
      <c r="A1211" s="190"/>
      <c r="B1211" s="191"/>
      <c r="C1211" s="191"/>
      <c r="D1211" s="190"/>
      <c r="E1211" s="191"/>
      <c r="F1211" s="191"/>
      <c r="G1211" s="191"/>
      <c r="H1211" s="191"/>
      <c r="I1211" s="191"/>
      <c r="J1211" s="191"/>
      <c r="K1211" s="191"/>
      <c r="L1211" s="191"/>
      <c r="M1211" s="191"/>
      <c r="N1211" s="191"/>
      <c r="O1211" s="33"/>
      <c r="P1211" s="191"/>
      <c r="Q1211" s="191"/>
      <c r="R1211" s="191"/>
      <c r="S1211" s="33"/>
      <c r="T1211" s="33"/>
      <c r="U1211" s="33"/>
      <c r="V1211" s="33"/>
      <c r="W1211" s="33"/>
      <c r="X1211" s="33"/>
      <c r="Y1211" s="33"/>
    </row>
    <row r="1212" ht="15.75" customHeight="1">
      <c r="A1212" s="190"/>
      <c r="B1212" s="191"/>
      <c r="C1212" s="191"/>
      <c r="D1212" s="190"/>
      <c r="E1212" s="191"/>
      <c r="F1212" s="191"/>
      <c r="G1212" s="191"/>
      <c r="H1212" s="191"/>
      <c r="I1212" s="191"/>
      <c r="J1212" s="191"/>
      <c r="K1212" s="191"/>
      <c r="L1212" s="191"/>
      <c r="M1212" s="191"/>
      <c r="N1212" s="191"/>
      <c r="O1212" s="33"/>
      <c r="P1212" s="191"/>
      <c r="Q1212" s="191"/>
      <c r="R1212" s="191"/>
      <c r="S1212" s="33"/>
      <c r="T1212" s="33"/>
      <c r="U1212" s="33"/>
      <c r="V1212" s="33"/>
      <c r="W1212" s="33"/>
      <c r="X1212" s="33"/>
      <c r="Y1212" s="33"/>
    </row>
    <row r="1213" ht="15.75" customHeight="1">
      <c r="A1213" s="190"/>
      <c r="B1213" s="191"/>
      <c r="C1213" s="191"/>
      <c r="D1213" s="190"/>
      <c r="E1213" s="191"/>
      <c r="F1213" s="191"/>
      <c r="G1213" s="191"/>
      <c r="H1213" s="191"/>
      <c r="I1213" s="191"/>
      <c r="J1213" s="191"/>
      <c r="K1213" s="191"/>
      <c r="L1213" s="191"/>
      <c r="M1213" s="191"/>
      <c r="N1213" s="191"/>
      <c r="O1213" s="33"/>
      <c r="P1213" s="191"/>
      <c r="Q1213" s="191"/>
      <c r="R1213" s="191"/>
      <c r="S1213" s="33"/>
      <c r="T1213" s="33"/>
      <c r="U1213" s="33"/>
      <c r="V1213" s="33"/>
      <c r="W1213" s="33"/>
      <c r="X1213" s="33"/>
      <c r="Y1213" s="33"/>
    </row>
    <row r="1214" ht="15.75" customHeight="1">
      <c r="A1214" s="190"/>
      <c r="B1214" s="191"/>
      <c r="C1214" s="191"/>
      <c r="D1214" s="190"/>
      <c r="E1214" s="191"/>
      <c r="F1214" s="191"/>
      <c r="G1214" s="191"/>
      <c r="H1214" s="191"/>
      <c r="I1214" s="191"/>
      <c r="J1214" s="191"/>
      <c r="K1214" s="191"/>
      <c r="L1214" s="191"/>
      <c r="M1214" s="191"/>
      <c r="N1214" s="191"/>
      <c r="O1214" s="33"/>
      <c r="P1214" s="191"/>
      <c r="Q1214" s="191"/>
      <c r="R1214" s="191"/>
      <c r="S1214" s="33"/>
      <c r="T1214" s="33"/>
      <c r="U1214" s="33"/>
      <c r="V1214" s="33"/>
      <c r="W1214" s="33"/>
      <c r="X1214" s="33"/>
      <c r="Y1214" s="33"/>
    </row>
    <row r="1215" ht="15.75" customHeight="1">
      <c r="A1215" s="190"/>
      <c r="B1215" s="191"/>
      <c r="C1215" s="191"/>
      <c r="D1215" s="190"/>
      <c r="E1215" s="191"/>
      <c r="F1215" s="191"/>
      <c r="G1215" s="191"/>
      <c r="H1215" s="191"/>
      <c r="I1215" s="191"/>
      <c r="J1215" s="191"/>
      <c r="K1215" s="191"/>
      <c r="L1215" s="191"/>
      <c r="M1215" s="191"/>
      <c r="N1215" s="191"/>
      <c r="O1215" s="33"/>
      <c r="P1215" s="191"/>
      <c r="Q1215" s="191"/>
      <c r="R1215" s="191"/>
      <c r="S1215" s="33"/>
      <c r="T1215" s="33"/>
      <c r="U1215" s="33"/>
      <c r="V1215" s="33"/>
      <c r="W1215" s="33"/>
      <c r="X1215" s="33"/>
      <c r="Y1215" s="33"/>
    </row>
    <row r="1216" ht="15.75" customHeight="1">
      <c r="A1216" s="190"/>
      <c r="B1216" s="191"/>
      <c r="C1216" s="191"/>
      <c r="D1216" s="190"/>
      <c r="E1216" s="191"/>
      <c r="F1216" s="191"/>
      <c r="G1216" s="191"/>
      <c r="H1216" s="191"/>
      <c r="I1216" s="191"/>
      <c r="J1216" s="191"/>
      <c r="K1216" s="191"/>
      <c r="L1216" s="191"/>
      <c r="M1216" s="191"/>
      <c r="N1216" s="191"/>
      <c r="O1216" s="33"/>
      <c r="P1216" s="191"/>
      <c r="Q1216" s="191"/>
      <c r="R1216" s="191"/>
      <c r="S1216" s="33"/>
      <c r="T1216" s="33"/>
      <c r="U1216" s="33"/>
      <c r="V1216" s="33"/>
      <c r="W1216" s="33"/>
      <c r="X1216" s="33"/>
      <c r="Y1216" s="33"/>
    </row>
    <row r="1217" ht="15.75" customHeight="1">
      <c r="A1217" s="190"/>
      <c r="B1217" s="191"/>
      <c r="C1217" s="191"/>
      <c r="D1217" s="190"/>
      <c r="E1217" s="191"/>
      <c r="F1217" s="191"/>
      <c r="G1217" s="191"/>
      <c r="H1217" s="191"/>
      <c r="I1217" s="191"/>
      <c r="J1217" s="191"/>
      <c r="K1217" s="191"/>
      <c r="L1217" s="191"/>
      <c r="M1217" s="191"/>
      <c r="N1217" s="191"/>
      <c r="O1217" s="33"/>
      <c r="P1217" s="191"/>
      <c r="Q1217" s="191"/>
      <c r="R1217" s="191"/>
      <c r="S1217" s="33"/>
      <c r="T1217" s="33"/>
      <c r="U1217" s="33"/>
      <c r="V1217" s="33"/>
      <c r="W1217" s="33"/>
      <c r="X1217" s="33"/>
      <c r="Y1217" s="33"/>
    </row>
    <row r="1218" ht="15.75" customHeight="1">
      <c r="A1218" s="190"/>
      <c r="B1218" s="191"/>
      <c r="C1218" s="191"/>
      <c r="D1218" s="190"/>
      <c r="E1218" s="191"/>
      <c r="F1218" s="191"/>
      <c r="G1218" s="191"/>
      <c r="H1218" s="191"/>
      <c r="I1218" s="191"/>
      <c r="J1218" s="191"/>
      <c r="K1218" s="191"/>
      <c r="L1218" s="191"/>
      <c r="M1218" s="191"/>
      <c r="N1218" s="191"/>
      <c r="O1218" s="33"/>
      <c r="P1218" s="191"/>
      <c r="Q1218" s="191"/>
      <c r="R1218" s="191"/>
      <c r="S1218" s="33"/>
      <c r="T1218" s="33"/>
      <c r="U1218" s="33"/>
      <c r="V1218" s="33"/>
      <c r="W1218" s="33"/>
      <c r="X1218" s="33"/>
      <c r="Y1218" s="33"/>
    </row>
    <row r="1219" ht="15.75" customHeight="1">
      <c r="A1219" s="190"/>
      <c r="B1219" s="191"/>
      <c r="C1219" s="191"/>
      <c r="D1219" s="190"/>
      <c r="E1219" s="191"/>
      <c r="F1219" s="191"/>
      <c r="G1219" s="191"/>
      <c r="H1219" s="191"/>
      <c r="I1219" s="191"/>
      <c r="J1219" s="191"/>
      <c r="K1219" s="191"/>
      <c r="L1219" s="191"/>
      <c r="M1219" s="191"/>
      <c r="N1219" s="191"/>
      <c r="O1219" s="33"/>
      <c r="P1219" s="191"/>
      <c r="Q1219" s="191"/>
      <c r="R1219" s="191"/>
      <c r="S1219" s="33"/>
      <c r="T1219" s="33"/>
      <c r="U1219" s="33"/>
      <c r="V1219" s="33"/>
      <c r="W1219" s="33"/>
      <c r="X1219" s="33"/>
      <c r="Y1219" s="33"/>
    </row>
    <row r="1220" ht="15.75" customHeight="1">
      <c r="A1220" s="190"/>
      <c r="B1220" s="191"/>
      <c r="C1220" s="191"/>
      <c r="D1220" s="190"/>
      <c r="E1220" s="191"/>
      <c r="F1220" s="191"/>
      <c r="G1220" s="191"/>
      <c r="H1220" s="191"/>
      <c r="I1220" s="191"/>
      <c r="J1220" s="191"/>
      <c r="K1220" s="191"/>
      <c r="L1220" s="191"/>
      <c r="M1220" s="191"/>
      <c r="N1220" s="191"/>
      <c r="O1220" s="33"/>
      <c r="P1220" s="191"/>
      <c r="Q1220" s="191"/>
      <c r="R1220" s="191"/>
      <c r="S1220" s="33"/>
      <c r="T1220" s="33"/>
      <c r="U1220" s="33"/>
      <c r="V1220" s="33"/>
      <c r="W1220" s="33"/>
      <c r="X1220" s="33"/>
      <c r="Y1220" s="33"/>
    </row>
    <row r="1221" ht="15.75" customHeight="1">
      <c r="A1221" s="190"/>
      <c r="B1221" s="191"/>
      <c r="C1221" s="191"/>
      <c r="D1221" s="190"/>
      <c r="E1221" s="191"/>
      <c r="F1221" s="191"/>
      <c r="G1221" s="191"/>
      <c r="H1221" s="191"/>
      <c r="I1221" s="191"/>
      <c r="J1221" s="191"/>
      <c r="K1221" s="191"/>
      <c r="L1221" s="191"/>
      <c r="M1221" s="191"/>
      <c r="N1221" s="191"/>
      <c r="O1221" s="33"/>
      <c r="P1221" s="191"/>
      <c r="Q1221" s="191"/>
      <c r="R1221" s="191"/>
      <c r="S1221" s="33"/>
      <c r="T1221" s="33"/>
      <c r="U1221" s="33"/>
      <c r="V1221" s="33"/>
      <c r="W1221" s="33"/>
      <c r="X1221" s="33"/>
      <c r="Y1221" s="33"/>
    </row>
    <row r="1222" ht="15.75" customHeight="1">
      <c r="A1222" s="190"/>
      <c r="B1222" s="191"/>
      <c r="C1222" s="191"/>
      <c r="D1222" s="190"/>
      <c r="E1222" s="191"/>
      <c r="F1222" s="191"/>
      <c r="G1222" s="191"/>
      <c r="H1222" s="191"/>
      <c r="I1222" s="191"/>
      <c r="J1222" s="191"/>
      <c r="K1222" s="191"/>
      <c r="L1222" s="191"/>
      <c r="M1222" s="191"/>
      <c r="N1222" s="191"/>
      <c r="O1222" s="33"/>
      <c r="P1222" s="191"/>
      <c r="Q1222" s="191"/>
      <c r="R1222" s="191"/>
      <c r="S1222" s="33"/>
      <c r="T1222" s="33"/>
      <c r="U1222" s="33"/>
      <c r="V1222" s="33"/>
      <c r="W1222" s="33"/>
      <c r="X1222" s="33"/>
      <c r="Y1222" s="33"/>
    </row>
    <row r="1223" ht="15.75" customHeight="1">
      <c r="A1223" s="190"/>
      <c r="B1223" s="191"/>
      <c r="C1223" s="191"/>
      <c r="D1223" s="190"/>
      <c r="E1223" s="191"/>
      <c r="F1223" s="191"/>
      <c r="G1223" s="191"/>
      <c r="H1223" s="191"/>
      <c r="I1223" s="191"/>
      <c r="J1223" s="191"/>
      <c r="K1223" s="191"/>
      <c r="L1223" s="191"/>
      <c r="M1223" s="191"/>
      <c r="N1223" s="191"/>
      <c r="O1223" s="33"/>
      <c r="P1223" s="191"/>
      <c r="Q1223" s="191"/>
      <c r="R1223" s="191"/>
      <c r="S1223" s="33"/>
      <c r="T1223" s="33"/>
      <c r="U1223" s="33"/>
      <c r="V1223" s="33"/>
      <c r="W1223" s="33"/>
      <c r="X1223" s="33"/>
      <c r="Y1223" s="33"/>
    </row>
    <row r="1224" ht="15.75" customHeight="1">
      <c r="A1224" s="190"/>
      <c r="B1224" s="191"/>
      <c r="C1224" s="191"/>
      <c r="D1224" s="190"/>
      <c r="E1224" s="191"/>
      <c r="F1224" s="191"/>
      <c r="G1224" s="191"/>
      <c r="H1224" s="191"/>
      <c r="I1224" s="191"/>
      <c r="J1224" s="191"/>
      <c r="K1224" s="191"/>
      <c r="L1224" s="191"/>
      <c r="M1224" s="191"/>
      <c r="N1224" s="191"/>
      <c r="O1224" s="33"/>
      <c r="P1224" s="191"/>
      <c r="Q1224" s="191"/>
      <c r="R1224" s="191"/>
      <c r="S1224" s="33"/>
      <c r="T1224" s="33"/>
      <c r="U1224" s="33"/>
      <c r="V1224" s="33"/>
      <c r="W1224" s="33"/>
      <c r="X1224" s="33"/>
      <c r="Y1224" s="33"/>
    </row>
    <row r="1225" ht="15.75" customHeight="1">
      <c r="A1225" s="190"/>
      <c r="B1225" s="191"/>
      <c r="C1225" s="191"/>
      <c r="D1225" s="190"/>
      <c r="E1225" s="191"/>
      <c r="F1225" s="191"/>
      <c r="G1225" s="191"/>
      <c r="H1225" s="191"/>
      <c r="I1225" s="191"/>
      <c r="J1225" s="191"/>
      <c r="K1225" s="191"/>
      <c r="L1225" s="191"/>
      <c r="M1225" s="191"/>
      <c r="N1225" s="191"/>
      <c r="O1225" s="33"/>
      <c r="P1225" s="191"/>
      <c r="Q1225" s="191"/>
      <c r="R1225" s="191"/>
      <c r="S1225" s="33"/>
      <c r="T1225" s="33"/>
      <c r="U1225" s="33"/>
      <c r="V1225" s="33"/>
      <c r="W1225" s="33"/>
      <c r="X1225" s="33"/>
      <c r="Y1225" s="33"/>
    </row>
    <row r="1226" ht="15.75" customHeight="1">
      <c r="A1226" s="190"/>
      <c r="B1226" s="191"/>
      <c r="C1226" s="191"/>
      <c r="D1226" s="190"/>
      <c r="E1226" s="191"/>
      <c r="F1226" s="191"/>
      <c r="G1226" s="191"/>
      <c r="H1226" s="191"/>
      <c r="I1226" s="191"/>
      <c r="J1226" s="191"/>
      <c r="K1226" s="191"/>
      <c r="L1226" s="191"/>
      <c r="M1226" s="191"/>
      <c r="N1226" s="191"/>
      <c r="O1226" s="33"/>
      <c r="P1226" s="191"/>
      <c r="Q1226" s="191"/>
      <c r="R1226" s="191"/>
      <c r="S1226" s="33"/>
      <c r="T1226" s="33"/>
      <c r="U1226" s="33"/>
      <c r="V1226" s="33"/>
      <c r="W1226" s="33"/>
      <c r="X1226" s="33"/>
      <c r="Y1226" s="33"/>
    </row>
    <row r="1227" ht="15.75" customHeight="1">
      <c r="A1227" s="190"/>
      <c r="B1227" s="191"/>
      <c r="C1227" s="191"/>
      <c r="D1227" s="190"/>
      <c r="E1227" s="191"/>
      <c r="F1227" s="191"/>
      <c r="G1227" s="191"/>
      <c r="H1227" s="191"/>
      <c r="I1227" s="191"/>
      <c r="J1227" s="191"/>
      <c r="K1227" s="191"/>
      <c r="L1227" s="191"/>
      <c r="M1227" s="191"/>
      <c r="N1227" s="191"/>
      <c r="O1227" s="33"/>
      <c r="P1227" s="191"/>
      <c r="Q1227" s="191"/>
      <c r="R1227" s="191"/>
      <c r="S1227" s="33"/>
      <c r="T1227" s="33"/>
      <c r="U1227" s="33"/>
      <c r="V1227" s="33"/>
      <c r="W1227" s="33"/>
      <c r="X1227" s="33"/>
      <c r="Y1227" s="33"/>
    </row>
  </sheetData>
  <customSheetViews>
    <customSheetView guid="{530C50D8-84EF-4EC4-8322-537F5A14AE5F}" filter="1" showAutoFilter="1">
      <autoFilter ref="$Q$3:$Q$1227">
        <filterColumn colId="0">
          <filters>
            <filter val="Sprint 5"/>
          </filters>
        </filterColumn>
      </autoFilter>
    </customSheetView>
    <customSheetView guid="{34DB4577-46F8-4AEF-9F49-CAB351252A83}" filter="1" showAutoFilter="1">
      <autoFilter ref="$O$3:$O$1227">
        <filterColumn colId="0">
          <filters blank="1">
            <filter val="PP-1308"/>
            <filter val="PP-1307"/>
            <filter val="PP-1306"/>
            <filter val="PP-1309"/>
          </filters>
        </filterColumn>
      </autoFilter>
    </customSheetView>
    <customSheetView guid="{8438BEC2-B45B-494E-809E-36DA0A0F2B1D}" filter="1" showAutoFilter="1">
      <autoFilter ref="$H$2:$H$1227">
        <filterColumn colId="0">
          <filters blank="1"/>
        </filterColumn>
      </autoFilter>
    </customSheetView>
  </customSheetViews>
  <mergeCells count="14">
    <mergeCell ref="M1:N1"/>
    <mergeCell ref="O1:O2"/>
    <mergeCell ref="P1:P2"/>
    <mergeCell ref="Q1:Q2"/>
    <mergeCell ref="R1:R2"/>
    <mergeCell ref="S1:S2"/>
    <mergeCell ref="T1:U1"/>
    <mergeCell ref="A1:A2"/>
    <mergeCell ref="B1:B2"/>
    <mergeCell ref="C1:C2"/>
    <mergeCell ref="D1:D2"/>
    <mergeCell ref="E1:H1"/>
    <mergeCell ref="I1:I2"/>
    <mergeCell ref="J1:L1"/>
  </mergeCells>
  <hyperlinks>
    <hyperlink r:id="rId2" ref="O3"/>
    <hyperlink r:id="rId3" ref="O4"/>
    <hyperlink r:id="rId4" ref="O5"/>
    <hyperlink r:id="rId5" ref="P5"/>
    <hyperlink r:id="rId6" ref="O6"/>
    <hyperlink r:id="rId7" ref="P6"/>
    <hyperlink r:id="rId8" ref="O7"/>
    <hyperlink r:id="rId9" ref="P7"/>
    <hyperlink r:id="rId10" ref="O8"/>
    <hyperlink r:id="rId11" ref="P8"/>
    <hyperlink r:id="rId12" ref="O9"/>
    <hyperlink r:id="rId13" ref="P9"/>
    <hyperlink r:id="rId14" ref="O10"/>
    <hyperlink r:id="rId15" ref="P10"/>
    <hyperlink r:id="rId16" ref="O11"/>
    <hyperlink r:id="rId17" ref="P11"/>
    <hyperlink r:id="rId18" ref="O12"/>
    <hyperlink r:id="rId19" ref="P12"/>
    <hyperlink r:id="rId20" ref="O13"/>
    <hyperlink r:id="rId21" ref="P13"/>
    <hyperlink r:id="rId22" ref="O14"/>
    <hyperlink r:id="rId23" ref="P14"/>
    <hyperlink r:id="rId24" ref="O15"/>
    <hyperlink r:id="rId25" ref="P15"/>
    <hyperlink r:id="rId26" ref="O16"/>
    <hyperlink r:id="rId27" ref="P16"/>
    <hyperlink r:id="rId28" ref="O17"/>
    <hyperlink r:id="rId29" ref="P17"/>
    <hyperlink r:id="rId30" ref="O18"/>
    <hyperlink r:id="rId31" ref="P18"/>
    <hyperlink r:id="rId32" ref="O19"/>
    <hyperlink r:id="rId33" ref="P19"/>
    <hyperlink r:id="rId34" ref="O20"/>
    <hyperlink r:id="rId35" ref="P20"/>
    <hyperlink r:id="rId36" ref="O21"/>
    <hyperlink r:id="rId37" ref="P21"/>
    <hyperlink r:id="rId38" ref="O22"/>
    <hyperlink r:id="rId39" ref="P22"/>
    <hyperlink r:id="rId40" ref="O23"/>
    <hyperlink r:id="rId41" ref="P23"/>
    <hyperlink r:id="rId42" ref="O24"/>
    <hyperlink r:id="rId43" ref="P24"/>
    <hyperlink r:id="rId44" ref="O25"/>
    <hyperlink r:id="rId45" ref="P25"/>
    <hyperlink r:id="rId46" ref="O26"/>
    <hyperlink r:id="rId47" ref="P26"/>
    <hyperlink r:id="rId48" ref="O27"/>
    <hyperlink r:id="rId49" ref="P27"/>
    <hyperlink r:id="rId50" ref="O28"/>
    <hyperlink r:id="rId51" ref="P28"/>
    <hyperlink r:id="rId52" ref="O29"/>
    <hyperlink r:id="rId53" ref="P29"/>
    <hyperlink r:id="rId54" location="heading=h.hv59t0jziatu" ref="C30"/>
    <hyperlink r:id="rId55" ref="O30"/>
    <hyperlink r:id="rId56" ref="P30"/>
    <hyperlink r:id="rId57" ref="O31"/>
    <hyperlink r:id="rId58" ref="P31"/>
    <hyperlink r:id="rId59" location="heading=h.9oecut83cuij" ref="C32"/>
    <hyperlink r:id="rId60" ref="O32"/>
    <hyperlink r:id="rId61" ref="P32"/>
    <hyperlink r:id="rId62" location="heading=h.dpihpc4tykv0" ref="C33"/>
    <hyperlink r:id="rId63" ref="O33"/>
    <hyperlink r:id="rId64" ref="P33"/>
    <hyperlink r:id="rId65" ref="O34"/>
    <hyperlink r:id="rId66" location="heading=h.c81xz5dyt7zc" ref="C35"/>
    <hyperlink r:id="rId67" ref="O35"/>
    <hyperlink r:id="rId68" ref="P35"/>
    <hyperlink r:id="rId69" ref="O36"/>
    <hyperlink r:id="rId70" ref="P36"/>
    <hyperlink r:id="rId71" ref="O37"/>
    <hyperlink r:id="rId72" location="heading=h.133hj1r2jciq" ref="C38"/>
    <hyperlink r:id="rId73" ref="O38"/>
    <hyperlink r:id="rId74" ref="P38"/>
    <hyperlink r:id="rId75" location="heading=h.133hj1r2jciq" ref="C39"/>
    <hyperlink r:id="rId76" ref="O39"/>
    <hyperlink r:id="rId77" ref="P39"/>
    <hyperlink r:id="rId78" location="heading=h.otz7vhgm0kl2" ref="C40"/>
    <hyperlink r:id="rId79" ref="O40"/>
    <hyperlink r:id="rId80" ref="O41"/>
    <hyperlink r:id="rId81" ref="O42"/>
    <hyperlink r:id="rId82" ref="O43"/>
    <hyperlink r:id="rId83" location="heading=h.8qt43fmmlenz" ref="C44"/>
    <hyperlink r:id="rId84" ref="O44"/>
    <hyperlink r:id="rId85" location="heading=h.8qt43fmmlenz" ref="C45"/>
    <hyperlink r:id="rId86" ref="O45"/>
    <hyperlink r:id="rId87" ref="P45"/>
    <hyperlink r:id="rId88" ref="O46"/>
    <hyperlink r:id="rId89" ref="P46"/>
    <hyperlink r:id="rId90" ref="O47"/>
    <hyperlink r:id="rId91" ref="P47"/>
    <hyperlink r:id="rId92" ref="O48"/>
    <hyperlink r:id="rId93" ref="O49"/>
    <hyperlink r:id="rId94" ref="O50"/>
    <hyperlink r:id="rId95" ref="P50"/>
    <hyperlink r:id="rId96" ref="O51"/>
    <hyperlink r:id="rId97" ref="P51"/>
    <hyperlink r:id="rId98" ref="O52"/>
    <hyperlink r:id="rId99" ref="P52"/>
    <hyperlink r:id="rId100" ref="O53"/>
    <hyperlink r:id="rId101" ref="P53"/>
    <hyperlink r:id="rId102" location="heading=h.mqx0ibrukswv" ref="C54"/>
    <hyperlink r:id="rId103" ref="O54"/>
    <hyperlink r:id="rId104" ref="O55"/>
    <hyperlink r:id="rId105" ref="P55"/>
    <hyperlink r:id="rId106" ref="O56"/>
    <hyperlink r:id="rId107" ref="P56"/>
    <hyperlink r:id="rId108" location="heading=h.mqx0ibrukswv" ref="C57"/>
    <hyperlink r:id="rId109" ref="O57"/>
    <hyperlink r:id="rId110" ref="P57"/>
    <hyperlink r:id="rId111" location="heading=h.1imsyfyqa84e" ref="C58"/>
    <hyperlink r:id="rId112" ref="O58"/>
    <hyperlink r:id="rId113" ref="O59"/>
    <hyperlink r:id="rId114" ref="P59"/>
    <hyperlink r:id="rId115" ref="O60"/>
    <hyperlink r:id="rId116" ref="P60"/>
    <hyperlink r:id="rId117" location="heading=h.1imsyfyqa84e" ref="C61"/>
    <hyperlink r:id="rId118" ref="O61"/>
    <hyperlink r:id="rId119" ref="P61"/>
    <hyperlink r:id="rId120" location="heading=h.wrtknq1k6uv0" ref="C62"/>
    <hyperlink r:id="rId121" ref="O62"/>
    <hyperlink r:id="rId122" ref="O63"/>
    <hyperlink r:id="rId123" ref="P63"/>
    <hyperlink r:id="rId124" ref="O64"/>
    <hyperlink r:id="rId125" ref="P64"/>
    <hyperlink r:id="rId126" location="heading=h.wrtknq1k6uv0" ref="C65"/>
    <hyperlink r:id="rId127" ref="O65"/>
    <hyperlink r:id="rId128" ref="P65"/>
    <hyperlink r:id="rId129" location="heading=h.4aklpicp4o4w" ref="C66"/>
    <hyperlink r:id="rId130" ref="O66"/>
    <hyperlink r:id="rId131" ref="O67"/>
    <hyperlink r:id="rId132" ref="P67"/>
    <hyperlink r:id="rId133" ref="O68"/>
    <hyperlink r:id="rId134" ref="P68"/>
    <hyperlink r:id="rId135" location="heading=h.4aklpicp4o4w" ref="C69"/>
    <hyperlink r:id="rId136" ref="O69"/>
    <hyperlink r:id="rId137" ref="P69"/>
    <hyperlink r:id="rId138" location="heading=h.rqhyjkketi9d" ref="C70"/>
    <hyperlink r:id="rId139" ref="O70"/>
    <hyperlink r:id="rId140" ref="O71"/>
    <hyperlink r:id="rId141" ref="P71"/>
    <hyperlink r:id="rId142" ref="O72"/>
    <hyperlink r:id="rId143" ref="P72"/>
    <hyperlink r:id="rId144" ref="O73"/>
    <hyperlink r:id="rId145" ref="P73"/>
    <hyperlink r:id="rId146" location="heading=h.4aklpicp4o4w" ref="C74"/>
    <hyperlink r:id="rId147" ref="O74"/>
    <hyperlink r:id="rId148" ref="O75"/>
    <hyperlink r:id="rId149" ref="P75"/>
    <hyperlink r:id="rId150" ref="O76"/>
    <hyperlink r:id="rId151" ref="P76"/>
    <hyperlink r:id="rId152" location="heading=h.605lheoa2dh" ref="C77"/>
    <hyperlink r:id="rId153" ref="O77"/>
    <hyperlink r:id="rId154" ref="O78"/>
    <hyperlink r:id="rId155" ref="P78"/>
    <hyperlink r:id="rId156" ref="O79"/>
    <hyperlink r:id="rId157" ref="P79"/>
    <hyperlink r:id="rId158" ref="O80"/>
    <hyperlink r:id="rId159" ref="P80"/>
    <hyperlink r:id="rId160" ref="O81"/>
    <hyperlink r:id="rId161" ref="P81"/>
    <hyperlink r:id="rId162" ref="O82"/>
    <hyperlink r:id="rId163" ref="P82"/>
    <hyperlink r:id="rId164" ref="O83"/>
    <hyperlink r:id="rId165" ref="P83"/>
    <hyperlink r:id="rId166" ref="O84"/>
    <hyperlink r:id="rId167" ref="P84"/>
    <hyperlink r:id="rId168" ref="O85"/>
    <hyperlink r:id="rId169" ref="P85"/>
    <hyperlink r:id="rId170" ref="O86"/>
    <hyperlink r:id="rId171" ref="P86"/>
    <hyperlink r:id="rId172" ref="O87"/>
    <hyperlink r:id="rId173" ref="P87"/>
    <hyperlink r:id="rId174" ref="O88"/>
    <hyperlink r:id="rId175" ref="P88"/>
    <hyperlink r:id="rId176" ref="O89"/>
    <hyperlink r:id="rId177" ref="P89"/>
    <hyperlink r:id="rId178" ref="O90"/>
    <hyperlink r:id="rId179" ref="P90"/>
    <hyperlink r:id="rId180" ref="O91"/>
    <hyperlink r:id="rId181" ref="P91"/>
    <hyperlink r:id="rId182" location="heading=h.a6cvjkuj3w3" ref="C92"/>
    <hyperlink r:id="rId183" ref="O92"/>
    <hyperlink r:id="rId184" ref="O93"/>
    <hyperlink r:id="rId185" ref="P93"/>
    <hyperlink r:id="rId186" ref="O94"/>
    <hyperlink r:id="rId187" ref="P94"/>
    <hyperlink r:id="rId188" location="heading=h.z01ybx4wm0a0" ref="C95"/>
    <hyperlink r:id="rId189" ref="O95"/>
    <hyperlink r:id="rId190" location="heading=h.y9xpbgkgr6ov" ref="C96"/>
    <hyperlink r:id="rId191" location="gid=1834840776" ref="D96"/>
    <hyperlink r:id="rId192" ref="O96"/>
    <hyperlink r:id="rId193" ref="P96"/>
    <hyperlink r:id="rId194" location="gid=1834840776" ref="D97"/>
    <hyperlink r:id="rId195" ref="O97"/>
    <hyperlink r:id="rId196" ref="P97"/>
    <hyperlink r:id="rId197" location="gid=1834840776" ref="D98"/>
    <hyperlink r:id="rId198" ref="O98"/>
    <hyperlink r:id="rId199" ref="P98"/>
    <hyperlink r:id="rId200" ref="O99"/>
    <hyperlink r:id="rId201" ref="P99"/>
    <hyperlink r:id="rId202" ref="O100"/>
    <hyperlink r:id="rId203" ref="P100"/>
    <hyperlink r:id="rId204" ref="O101"/>
    <hyperlink r:id="rId205" ref="P101"/>
    <hyperlink r:id="rId206" ref="R101"/>
    <hyperlink r:id="rId207" ref="O102"/>
    <hyperlink r:id="rId208" ref="P102"/>
    <hyperlink r:id="rId209" ref="O103"/>
    <hyperlink r:id="rId210" ref="P103"/>
    <hyperlink r:id="rId211" ref="O104"/>
    <hyperlink r:id="rId212" ref="P104"/>
    <hyperlink r:id="rId213" ref="O105"/>
    <hyperlink r:id="rId214" ref="P105"/>
    <hyperlink r:id="rId215" location="heading=h.818s5sahu8yf" ref="C106"/>
    <hyperlink r:id="rId216" ref="O106"/>
    <hyperlink r:id="rId217" ref="P106"/>
    <hyperlink r:id="rId218" location="heading=h.qmwxro1xbwvm" ref="C107"/>
    <hyperlink r:id="rId219" ref="O107"/>
    <hyperlink r:id="rId220" ref="P107"/>
    <hyperlink r:id="rId221" location="heading=h.qmwxro1xbwvm" ref="C108"/>
    <hyperlink r:id="rId222" ref="O108"/>
    <hyperlink r:id="rId223" ref="P108"/>
    <hyperlink r:id="rId224" location="heading=h.ng02xr3z6lul" ref="C109"/>
    <hyperlink r:id="rId225" ref="O109"/>
    <hyperlink r:id="rId226" ref="P109"/>
    <hyperlink r:id="rId227" ref="O110"/>
    <hyperlink r:id="rId228" ref="P110"/>
    <hyperlink r:id="rId229" location="heading=h.5256vha05gyf" ref="C111"/>
    <hyperlink r:id="rId230" ref="O111"/>
    <hyperlink r:id="rId231" ref="P111"/>
    <hyperlink r:id="rId232" location="heading=h.8ynk3dt7ffvz" ref="C112"/>
    <hyperlink r:id="rId233" ref="O112"/>
    <hyperlink r:id="rId234" ref="P112"/>
    <hyperlink r:id="rId235" ref="O113"/>
    <hyperlink r:id="rId236" ref="P113"/>
    <hyperlink r:id="rId237" location="heading=h.szehp8sif6n6" ref="C114"/>
    <hyperlink r:id="rId238" ref="O114"/>
    <hyperlink r:id="rId239" location="heading=h.jytq4s1ob7dj" ref="C115"/>
    <hyperlink r:id="rId240" ref="O115"/>
    <hyperlink r:id="rId241" ref="P115"/>
    <hyperlink r:id="rId242" location="heading=h.jytq4s1ob7dj" ref="C116"/>
    <hyperlink r:id="rId243" ref="O116"/>
    <hyperlink r:id="rId244" ref="O117"/>
    <hyperlink r:id="rId245" ref="P117"/>
    <hyperlink r:id="rId246" ref="R117"/>
    <hyperlink r:id="rId247" location="heading=h.luylszwqgp86" ref="C118"/>
    <hyperlink r:id="rId248" ref="O118"/>
    <hyperlink r:id="rId249" ref="P118"/>
    <hyperlink r:id="rId250" ref="R118"/>
    <hyperlink r:id="rId251" location="heading=h.swy6gecelzmz" ref="C119"/>
    <hyperlink r:id="rId252" ref="O119"/>
    <hyperlink r:id="rId253" ref="O120"/>
    <hyperlink r:id="rId254" ref="P120"/>
    <hyperlink r:id="rId255" ref="O121"/>
    <hyperlink r:id="rId256" ref="P121"/>
    <hyperlink r:id="rId257" location="heading=h.nrplvrxtfhrs" ref="C122"/>
    <hyperlink r:id="rId258" ref="O122"/>
    <hyperlink r:id="rId259" ref="P122"/>
    <hyperlink r:id="rId260" ref="O123"/>
    <hyperlink r:id="rId261" ref="P123"/>
    <hyperlink r:id="rId262" ref="O124"/>
    <hyperlink r:id="rId263" ref="P124"/>
    <hyperlink r:id="rId264" ref="O125"/>
    <hyperlink r:id="rId265" ref="P125"/>
    <hyperlink r:id="rId266" ref="O126"/>
    <hyperlink r:id="rId267" ref="P126"/>
    <hyperlink r:id="rId268" ref="O127"/>
    <hyperlink r:id="rId269" ref="P127"/>
    <hyperlink r:id="rId270" ref="O128"/>
    <hyperlink r:id="rId271" ref="P128"/>
    <hyperlink r:id="rId272" location="heading=h.oxck4cu9bjys" ref="C129"/>
    <hyperlink r:id="rId273" ref="O129"/>
    <hyperlink r:id="rId274" ref="O130"/>
    <hyperlink r:id="rId275" ref="P130"/>
    <hyperlink r:id="rId276" location="heading=h.tzjnh2dyobsf" ref="C131"/>
    <hyperlink r:id="rId277" ref="O131"/>
    <hyperlink r:id="rId278" ref="P131"/>
    <hyperlink r:id="rId279" ref="O132"/>
    <hyperlink r:id="rId280" ref="P132"/>
    <hyperlink r:id="rId281" ref="O133"/>
    <hyperlink r:id="rId282" ref="P133"/>
    <hyperlink r:id="rId283" ref="O134"/>
    <hyperlink r:id="rId284" ref="P134"/>
    <hyperlink r:id="rId285" location="heading=h.b7hcuk14gnfs" ref="C135"/>
    <hyperlink r:id="rId286" ref="O135"/>
    <hyperlink r:id="rId287" ref="P135"/>
    <hyperlink r:id="rId288" ref="O136"/>
    <hyperlink r:id="rId289" ref="P136"/>
    <hyperlink r:id="rId290" location="heading=h.b7hcuk14gnfs" ref="C137"/>
    <hyperlink r:id="rId291" ref="O137"/>
    <hyperlink r:id="rId292" ref="P137"/>
    <hyperlink r:id="rId293" location="heading=h.pygn821xg7j" ref="C138"/>
    <hyperlink r:id="rId294" ref="O138"/>
    <hyperlink r:id="rId295" ref="P138"/>
    <hyperlink r:id="rId296" location="heading=h.jtbjszepx42g" ref="C139"/>
    <hyperlink r:id="rId297" ref="O139"/>
    <hyperlink r:id="rId298" ref="P139"/>
    <hyperlink r:id="rId299" location="heading=h.gsr0vhvwwhoq" ref="C140"/>
    <hyperlink r:id="rId300" ref="O140"/>
    <hyperlink r:id="rId301" ref="P140"/>
    <hyperlink r:id="rId302" ref="O141"/>
    <hyperlink r:id="rId303" ref="P141"/>
    <hyperlink r:id="rId304" ref="O142"/>
    <hyperlink r:id="rId305" ref="P142"/>
    <hyperlink r:id="rId306" location="heading=h.lwmfjf7lgpf1" ref="C143"/>
    <hyperlink r:id="rId307" ref="O143"/>
    <hyperlink r:id="rId308" ref="O144"/>
    <hyperlink r:id="rId309" ref="P144"/>
    <hyperlink r:id="rId310" location="gid=1834840776" ref="D145"/>
    <hyperlink r:id="rId311" ref="O145"/>
    <hyperlink r:id="rId312" ref="P145"/>
    <hyperlink r:id="rId313" ref="O146"/>
    <hyperlink r:id="rId314" ref="P146"/>
    <hyperlink r:id="rId315" ref="O147"/>
    <hyperlink r:id="rId316" ref="P147"/>
    <hyperlink r:id="rId317" ref="O148"/>
    <hyperlink r:id="rId318" ref="P148"/>
    <hyperlink r:id="rId319" ref="O149"/>
    <hyperlink r:id="rId320" ref="O150"/>
    <hyperlink r:id="rId321" ref="P150"/>
    <hyperlink r:id="rId322" location="heading=h.wzo7s2v3br4x" ref="C151"/>
    <hyperlink r:id="rId323" ref="O151"/>
    <hyperlink r:id="rId324" location="gid=1834840776" ref="D152"/>
    <hyperlink r:id="rId325" ref="O152"/>
    <hyperlink r:id="rId326" ref="P152"/>
    <hyperlink r:id="rId327" location="gid=0" ref="D153"/>
    <hyperlink r:id="rId328" ref="O153"/>
    <hyperlink r:id="rId329" ref="O154"/>
    <hyperlink r:id="rId330" location="heading=h.291u35a21ra6" ref="C155"/>
    <hyperlink r:id="rId331" ref="O155"/>
    <hyperlink r:id="rId332" ref="O156"/>
    <hyperlink r:id="rId333" ref="P156"/>
    <hyperlink r:id="rId334" ref="O157"/>
    <hyperlink r:id="rId335" ref="P157"/>
    <hyperlink r:id="rId336" ref="O158"/>
    <hyperlink r:id="rId337" ref="P158"/>
    <hyperlink r:id="rId338" ref="O159"/>
    <hyperlink r:id="rId339" ref="P159"/>
    <hyperlink r:id="rId340" location="heading=h.rs4cbr11tt1n" ref="C160"/>
    <hyperlink r:id="rId341" ref="O160"/>
    <hyperlink r:id="rId342" ref="P160"/>
    <hyperlink r:id="rId343" location="heading=h.wy4uy6mnfpi6" ref="C161"/>
    <hyperlink r:id="rId344" ref="O161"/>
    <hyperlink r:id="rId345" ref="O162"/>
    <hyperlink r:id="rId346" ref="P162"/>
    <hyperlink r:id="rId347" ref="O163"/>
    <hyperlink r:id="rId348" ref="P163"/>
    <hyperlink r:id="rId349" ref="O164"/>
    <hyperlink r:id="rId350" ref="P164"/>
    <hyperlink r:id="rId351" ref="O165"/>
    <hyperlink r:id="rId352" ref="P165"/>
    <hyperlink r:id="rId353" location="heading=h.2zdeyi8b3g1r" ref="C166"/>
    <hyperlink r:id="rId354" ref="O166"/>
    <hyperlink r:id="rId355" ref="P166"/>
    <hyperlink r:id="rId356" location="heading=h.z1fmw87jo8yp" ref="C167"/>
    <hyperlink r:id="rId357" ref="O167"/>
    <hyperlink r:id="rId358" ref="O168"/>
    <hyperlink r:id="rId359" ref="C169"/>
    <hyperlink r:id="rId360" ref="O169"/>
    <hyperlink r:id="rId361" ref="O170"/>
    <hyperlink r:id="rId362" location="heading=h.sgfat1an668l" ref="C171"/>
    <hyperlink r:id="rId363" ref="O171"/>
    <hyperlink r:id="rId364" ref="O172"/>
    <hyperlink r:id="rId365" ref="P172"/>
    <hyperlink r:id="rId366" location="heading=h.5owgxebtdnbd" ref="C173"/>
    <hyperlink r:id="rId367" ref="O173"/>
    <hyperlink r:id="rId368" location="heading=h.lwe3udg3f3pc" ref="C174"/>
    <hyperlink r:id="rId369" ref="O174"/>
    <hyperlink r:id="rId370" ref="O175"/>
    <hyperlink r:id="rId371" ref="O176"/>
    <hyperlink r:id="rId372" location="heading=h.v1mgyh4mlkh6" ref="C177"/>
    <hyperlink r:id="rId373" ref="O177"/>
    <hyperlink r:id="rId374" ref="O178"/>
    <hyperlink r:id="rId375" ref="O179"/>
    <hyperlink r:id="rId376" ref="O180"/>
    <hyperlink r:id="rId377" location="heading=h.uoyzrt4zrsi3" ref="C181"/>
    <hyperlink r:id="rId378" ref="O181"/>
    <hyperlink r:id="rId379" ref="C182"/>
    <hyperlink r:id="rId380" ref="O182"/>
    <hyperlink r:id="rId381" ref="O183"/>
    <hyperlink r:id="rId382" ref="P183"/>
    <hyperlink r:id="rId383" location="heading=h.39uzznvfc0t1" ref="C184"/>
    <hyperlink r:id="rId384" ref="O184"/>
    <hyperlink r:id="rId385" ref="P184"/>
    <hyperlink r:id="rId386" ref="O185"/>
    <hyperlink r:id="rId387" ref="P185"/>
    <hyperlink r:id="rId388" ref="O186"/>
    <hyperlink r:id="rId389" ref="P186"/>
    <hyperlink r:id="rId390" ref="O187"/>
    <hyperlink r:id="rId391" ref="P187"/>
    <hyperlink r:id="rId392" location="heading=h.satjg6vknxdu" ref="C188"/>
    <hyperlink r:id="rId393" ref="O188"/>
    <hyperlink r:id="rId394" ref="P188"/>
    <hyperlink r:id="rId395" location="heading=h.4w77hlnavax" ref="C189"/>
    <hyperlink r:id="rId396" ref="O189"/>
    <hyperlink r:id="rId397" ref="P189"/>
    <hyperlink r:id="rId398" ref="C190"/>
    <hyperlink r:id="rId399" ref="O190"/>
    <hyperlink r:id="rId400" ref="P190"/>
    <hyperlink r:id="rId401" location="heading=h.4w77hlnavax" ref="C191"/>
    <hyperlink r:id="rId402" ref="O191"/>
    <hyperlink r:id="rId403" location="heading=h.satjg6vknxdu" ref="C192"/>
    <hyperlink r:id="rId404" ref="O192"/>
    <hyperlink r:id="rId405" ref="O193"/>
    <hyperlink r:id="rId406" location="heading=h.satjg6vknxdu" ref="C194"/>
    <hyperlink r:id="rId407" ref="O194"/>
    <hyperlink r:id="rId408" ref="O195"/>
    <hyperlink r:id="rId409" location="heading=h.uql86wlk2hfc" ref="C196"/>
    <hyperlink r:id="rId410" ref="O196"/>
    <hyperlink r:id="rId411" ref="O197"/>
    <hyperlink r:id="rId412" location="heading=h.uql86wlk2hfc" ref="C198"/>
    <hyperlink r:id="rId413" ref="O198"/>
    <hyperlink r:id="rId414" location="heading=h.k8fzydsugaps" ref="C199"/>
    <hyperlink r:id="rId415" ref="O199"/>
    <hyperlink r:id="rId416" location="heading=h.k8fzydsugaps" ref="C200"/>
    <hyperlink r:id="rId417" ref="O200"/>
    <hyperlink r:id="rId418" location="heading=h.42x9985w73jx" ref="C201"/>
    <hyperlink r:id="rId419" ref="O201"/>
    <hyperlink r:id="rId420" ref="O202"/>
    <hyperlink r:id="rId421" ref="P202"/>
    <hyperlink r:id="rId422" location="heading=h.6uqh2nia9ojm" ref="C203"/>
    <hyperlink r:id="rId423" ref="O203"/>
    <hyperlink r:id="rId424" ref="P203"/>
    <hyperlink r:id="rId425" location="heading=h.bscpwavb4hcm" ref="C204"/>
    <hyperlink r:id="rId426" ref="O204"/>
    <hyperlink r:id="rId427" ref="P204"/>
    <hyperlink r:id="rId428" ref="O205"/>
    <hyperlink r:id="rId429" ref="P205"/>
    <hyperlink r:id="rId430" ref="O206"/>
    <hyperlink r:id="rId431" ref="P206"/>
    <hyperlink r:id="rId432" ref="O207"/>
    <hyperlink r:id="rId433" location="heading=h.4zm4z7vl6ovi" ref="C208"/>
    <hyperlink r:id="rId434" ref="O208"/>
    <hyperlink r:id="rId435" location="heading=h.y9xpbgkgr6ov" ref="C209"/>
    <hyperlink r:id="rId436" ref="O209"/>
    <hyperlink r:id="rId437" location="heading=h.uzsw9x8c9ode" ref="C210"/>
    <hyperlink r:id="rId438" ref="O210"/>
    <hyperlink r:id="rId439" ref="O211"/>
    <hyperlink r:id="rId440" ref="O212"/>
    <hyperlink r:id="rId441" ref="O213"/>
    <hyperlink r:id="rId442" ref="O214"/>
    <hyperlink r:id="rId443" ref="O215"/>
    <hyperlink r:id="rId444" ref="O216"/>
    <hyperlink r:id="rId445" ref="O217"/>
    <hyperlink r:id="rId446" ref="O218"/>
    <hyperlink r:id="rId447" ref="O219"/>
    <hyperlink r:id="rId448" ref="O220"/>
    <hyperlink r:id="rId449" ref="O221"/>
    <hyperlink r:id="rId450" ref="O222"/>
    <hyperlink r:id="rId451" ref="O223"/>
    <hyperlink r:id="rId452" ref="O224"/>
    <hyperlink r:id="rId453" ref="O225"/>
    <hyperlink r:id="rId454" ref="O226"/>
    <hyperlink r:id="rId455" location="heading=h.7ar50eip32j3" ref="C227"/>
    <hyperlink r:id="rId456" ref="O227"/>
    <hyperlink r:id="rId457" ref="O228"/>
    <hyperlink r:id="rId458" ref="O229"/>
    <hyperlink r:id="rId459" ref="O230"/>
    <hyperlink r:id="rId460" ref="O231"/>
    <hyperlink r:id="rId461" ref="O232"/>
    <hyperlink r:id="rId462" ref="O233"/>
    <hyperlink r:id="rId463" ref="O234"/>
    <hyperlink r:id="rId464" ref="O235"/>
    <hyperlink r:id="rId465" location="heading=h.4bmdq73adsbz" ref="C236"/>
    <hyperlink r:id="rId466" ref="O236"/>
    <hyperlink r:id="rId467" location="heading=h.k363c71r8kso" ref="C237"/>
    <hyperlink r:id="rId468" ref="O237"/>
    <hyperlink r:id="rId469" ref="O238"/>
    <hyperlink r:id="rId470" ref="P238"/>
    <hyperlink r:id="rId471" location="heading=h.o6h4lsovoel5" ref="C239"/>
    <hyperlink r:id="rId472" ref="O239"/>
    <hyperlink r:id="rId473" ref="P239"/>
    <hyperlink r:id="rId474" location="heading=h.zanelpifp91a" ref="C240"/>
    <hyperlink r:id="rId475" ref="O240"/>
    <hyperlink r:id="rId476" ref="P240"/>
    <hyperlink r:id="rId477" ref="O241"/>
    <hyperlink r:id="rId478" ref="O242"/>
    <hyperlink r:id="rId479" ref="P242"/>
    <hyperlink r:id="rId480" ref="O243"/>
    <hyperlink r:id="rId481" ref="O244"/>
    <hyperlink r:id="rId482" ref="O245"/>
    <hyperlink r:id="rId483" ref="P245"/>
    <hyperlink r:id="rId484" ref="O246"/>
    <hyperlink r:id="rId485" ref="P246"/>
    <hyperlink r:id="rId486" ref="O247"/>
    <hyperlink r:id="rId487" ref="O248"/>
    <hyperlink r:id="rId488" ref="O249"/>
    <hyperlink r:id="rId489" ref="P249"/>
    <hyperlink r:id="rId490" location="heading=h.twdtt8jrds85" ref="C250"/>
    <hyperlink r:id="rId491" ref="O250"/>
    <hyperlink r:id="rId492" location="heading=h.uv9g1dxmrmy7" ref="C251"/>
    <hyperlink r:id="rId493" ref="O251"/>
    <hyperlink r:id="rId494" location="heading=h.zdblajrheu9u" ref="C252"/>
    <hyperlink r:id="rId495" ref="O252"/>
    <hyperlink r:id="rId496" ref="O253"/>
    <hyperlink r:id="rId497" location="heading=h.qmsg2tb8pkb3" ref="C254"/>
    <hyperlink r:id="rId498" ref="O254"/>
    <hyperlink r:id="rId499" ref="O255"/>
    <hyperlink r:id="rId500" ref="O256"/>
    <hyperlink r:id="rId501" location="heading=h.dt15pfq6ncoq" ref="C257"/>
    <hyperlink r:id="rId502" ref="O257"/>
    <hyperlink r:id="rId503" ref="O258"/>
    <hyperlink r:id="rId504" ref="O259"/>
    <hyperlink r:id="rId505" ref="O260"/>
    <hyperlink r:id="rId506" ref="O261"/>
    <hyperlink r:id="rId507" ref="O262"/>
    <hyperlink r:id="rId508" ref="O263"/>
    <hyperlink r:id="rId509" location="heading=h.eppd8l3ewapc" ref="C264"/>
    <hyperlink r:id="rId510" ref="O264"/>
    <hyperlink r:id="rId511" ref="O265"/>
    <hyperlink r:id="rId512" ref="O266"/>
    <hyperlink r:id="rId513" ref="P266"/>
    <hyperlink r:id="rId514" location="heading=h.2yni9p8hdbly" ref="C267"/>
    <hyperlink r:id="rId515" ref="O267"/>
    <hyperlink r:id="rId516" location="heading=h.2yni9p8hdbly" ref="C268"/>
    <hyperlink r:id="rId517" ref="O268"/>
    <hyperlink r:id="rId518" ref="O269"/>
    <hyperlink r:id="rId519" location="heading=h.ioaox2fc2bn2" ref="C270"/>
    <hyperlink r:id="rId520" ref="O270"/>
    <hyperlink r:id="rId521" ref="O271"/>
    <hyperlink r:id="rId522" ref="O272"/>
    <hyperlink r:id="rId523" ref="P272"/>
    <hyperlink r:id="rId524" ref="O273"/>
    <hyperlink r:id="rId525" ref="P273"/>
    <hyperlink r:id="rId526" ref="O274"/>
    <hyperlink r:id="rId527" ref="P274"/>
    <hyperlink r:id="rId528" ref="O275"/>
    <hyperlink r:id="rId529" ref="P275"/>
    <hyperlink r:id="rId530" ref="O276"/>
    <hyperlink r:id="rId531" ref="P276"/>
    <hyperlink r:id="rId532" ref="O277"/>
    <hyperlink r:id="rId533" ref="P277"/>
    <hyperlink r:id="rId534" ref="O278"/>
    <hyperlink r:id="rId535" ref="P278"/>
    <hyperlink r:id="rId536" ref="O279"/>
    <hyperlink r:id="rId537" ref="P279"/>
    <hyperlink r:id="rId538" ref="O280"/>
    <hyperlink r:id="rId539" ref="P280"/>
    <hyperlink r:id="rId540" ref="O281"/>
    <hyperlink r:id="rId541" ref="P281"/>
    <hyperlink r:id="rId542" ref="O282"/>
    <hyperlink r:id="rId543" ref="P282"/>
    <hyperlink r:id="rId544" ref="O283"/>
    <hyperlink r:id="rId545" ref="P283"/>
    <hyperlink r:id="rId546" ref="O284"/>
    <hyperlink r:id="rId547" ref="O285"/>
    <hyperlink r:id="rId548" ref="P285"/>
    <hyperlink r:id="rId549" ref="O286"/>
    <hyperlink r:id="rId550" ref="P286"/>
    <hyperlink r:id="rId551" ref="O287"/>
    <hyperlink r:id="rId552" ref="P287"/>
  </hyperlinks>
  <printOptions/>
  <pageMargins bottom="0.75" footer="0.0" header="0.0" left="0.7" right="0.7" top="0.75"/>
  <pageSetup orientation="landscape"/>
  <drawing r:id="rId553"/>
  <legacyDrawing r:id="rId55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0"/>
    <col customWidth="1" min="2" max="2" width="47.14"/>
    <col customWidth="1" min="3" max="3" width="56.29"/>
    <col customWidth="1" min="4" max="4" width="15.0"/>
    <col customWidth="1" min="5" max="5" width="13.0"/>
    <col customWidth="1" min="6" max="6" width="16.0"/>
    <col customWidth="1" min="7" max="7" width="14.43"/>
    <col customWidth="1" min="8" max="8" width="12.0"/>
    <col customWidth="1" min="9" max="9" width="11.43"/>
    <col customWidth="1" min="10" max="10" width="14.43"/>
    <col customWidth="1" min="11" max="11" width="15.0"/>
    <col customWidth="1" min="12" max="12" width="46.57"/>
  </cols>
  <sheetData>
    <row r="1" ht="22.5" customHeight="1">
      <c r="A1" s="194" t="s">
        <v>1607</v>
      </c>
      <c r="B1" s="194" t="s">
        <v>21</v>
      </c>
      <c r="C1" s="195" t="s">
        <v>22</v>
      </c>
      <c r="D1" s="195" t="s">
        <v>25</v>
      </c>
      <c r="E1" s="196" t="s">
        <v>26</v>
      </c>
      <c r="F1" s="197"/>
      <c r="G1" s="198"/>
      <c r="H1" s="196" t="s">
        <v>27</v>
      </c>
      <c r="I1" s="198"/>
      <c r="J1" s="194" t="s">
        <v>28</v>
      </c>
      <c r="K1" s="195" t="s">
        <v>29</v>
      </c>
      <c r="L1" s="195" t="s">
        <v>31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99"/>
      <c r="B2" s="199"/>
      <c r="C2" s="199"/>
      <c r="D2" s="199"/>
      <c r="E2" s="200" t="s">
        <v>38</v>
      </c>
      <c r="F2" s="200" t="s">
        <v>39</v>
      </c>
      <c r="G2" s="200" t="s">
        <v>40</v>
      </c>
      <c r="H2" s="200" t="s">
        <v>41</v>
      </c>
      <c r="I2" s="200" t="s">
        <v>42</v>
      </c>
      <c r="J2" s="199"/>
      <c r="K2" s="199"/>
      <c r="L2" s="19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201">
        <v>1.0</v>
      </c>
      <c r="B3" s="202" t="s">
        <v>1608</v>
      </c>
      <c r="C3" s="201" t="s">
        <v>1609</v>
      </c>
      <c r="D3" s="203" t="s">
        <v>1610</v>
      </c>
      <c r="E3" s="204" t="s">
        <v>1611</v>
      </c>
      <c r="F3" s="204" t="s">
        <v>1612</v>
      </c>
      <c r="G3" s="203">
        <v>20.0</v>
      </c>
      <c r="H3" s="203">
        <v>28.0</v>
      </c>
      <c r="I3" s="203">
        <v>30.0</v>
      </c>
      <c r="J3" s="205"/>
      <c r="K3" s="206" t="s">
        <v>1613</v>
      </c>
      <c r="L3" s="207" t="s">
        <v>1614</v>
      </c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</row>
    <row r="4" ht="12.75" customHeight="1">
      <c r="A4" s="201">
        <v>2.0</v>
      </c>
      <c r="B4" s="202" t="s">
        <v>1615</v>
      </c>
      <c r="C4" s="203" t="s">
        <v>1616</v>
      </c>
      <c r="D4" s="203" t="s">
        <v>58</v>
      </c>
      <c r="E4" s="204" t="s">
        <v>1617</v>
      </c>
      <c r="F4" s="204" t="s">
        <v>1618</v>
      </c>
      <c r="G4" s="204">
        <v>1.75</v>
      </c>
      <c r="H4" s="208"/>
      <c r="I4" s="208"/>
      <c r="J4" s="209" t="s">
        <v>1619</v>
      </c>
      <c r="K4" s="210"/>
      <c r="L4" s="210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</row>
    <row r="5" ht="12.75" customHeight="1">
      <c r="A5" s="201">
        <v>3.0</v>
      </c>
      <c r="B5" s="202" t="s">
        <v>1620</v>
      </c>
      <c r="C5" s="203" t="s">
        <v>1621</v>
      </c>
      <c r="D5" s="203" t="s">
        <v>67</v>
      </c>
      <c r="E5" s="204" t="s">
        <v>1622</v>
      </c>
      <c r="F5" s="204" t="s">
        <v>1622</v>
      </c>
      <c r="G5" s="203">
        <v>5.5</v>
      </c>
      <c r="H5" s="208"/>
      <c r="I5" s="208"/>
      <c r="J5" s="209" t="s">
        <v>1623</v>
      </c>
      <c r="K5" s="211" t="s">
        <v>1624</v>
      </c>
      <c r="L5" s="210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</row>
    <row r="6" ht="12.75" customHeight="1">
      <c r="A6" s="212">
        <v>4.0</v>
      </c>
      <c r="B6" s="212" t="s">
        <v>1625</v>
      </c>
      <c r="C6" s="212" t="s">
        <v>1626</v>
      </c>
      <c r="D6" s="1"/>
      <c r="E6" s="1"/>
      <c r="F6" s="1"/>
      <c r="G6" s="1"/>
      <c r="H6" s="1"/>
      <c r="I6" s="1"/>
      <c r="J6" s="213" t="s">
        <v>1627</v>
      </c>
      <c r="K6" s="214"/>
      <c r="L6" s="2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212">
        <v>5.0</v>
      </c>
      <c r="B7" s="212" t="s">
        <v>1628</v>
      </c>
      <c r="C7" s="212" t="s">
        <v>1629</v>
      </c>
      <c r="D7" s="212" t="s">
        <v>225</v>
      </c>
      <c r="E7" s="1"/>
      <c r="F7" s="1"/>
      <c r="G7" s="1"/>
      <c r="H7" s="1"/>
      <c r="I7" s="1"/>
      <c r="J7" s="213" t="s">
        <v>1630</v>
      </c>
      <c r="K7" s="214"/>
      <c r="L7" s="2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03">
        <v>6.0</v>
      </c>
      <c r="B8" s="203" t="s">
        <v>1631</v>
      </c>
      <c r="C8" s="210"/>
      <c r="D8" s="203" t="s">
        <v>74</v>
      </c>
      <c r="E8" s="204" t="s">
        <v>1632</v>
      </c>
      <c r="F8" s="204" t="s">
        <v>1633</v>
      </c>
      <c r="G8" s="203">
        <v>7.0</v>
      </c>
      <c r="H8" s="203">
        <v>13.0</v>
      </c>
      <c r="I8" s="203">
        <v>19.0</v>
      </c>
      <c r="J8" s="209" t="s">
        <v>1634</v>
      </c>
      <c r="K8" s="211" t="s">
        <v>1635</v>
      </c>
      <c r="L8" s="210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</row>
    <row r="9" ht="12.75" customHeight="1">
      <c r="A9" s="203">
        <v>7.0</v>
      </c>
      <c r="B9" s="203" t="s">
        <v>1636</v>
      </c>
      <c r="C9" s="210"/>
      <c r="D9" s="203" t="s">
        <v>67</v>
      </c>
      <c r="E9" s="208"/>
      <c r="F9" s="208"/>
      <c r="G9" s="208"/>
      <c r="H9" s="208"/>
      <c r="I9" s="208"/>
      <c r="J9" s="209" t="s">
        <v>1637</v>
      </c>
      <c r="K9" s="210"/>
      <c r="L9" s="210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</row>
    <row r="10" ht="12.75" customHeight="1">
      <c r="A10" s="203">
        <v>8.0</v>
      </c>
      <c r="B10" s="203" t="s">
        <v>1638</v>
      </c>
      <c r="C10" s="210"/>
      <c r="D10" s="203" t="s">
        <v>67</v>
      </c>
      <c r="E10" s="208"/>
      <c r="F10" s="208"/>
      <c r="G10" s="208"/>
      <c r="H10" s="208"/>
      <c r="I10" s="208"/>
      <c r="J10" s="209" t="s">
        <v>1639</v>
      </c>
      <c r="K10" s="210"/>
      <c r="L10" s="210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</row>
    <row r="11" ht="12.75" customHeight="1">
      <c r="A11" s="212">
        <v>9.0</v>
      </c>
      <c r="B11" s="212" t="s">
        <v>1640</v>
      </c>
      <c r="C11" s="214"/>
      <c r="D11" s="1"/>
      <c r="E11" s="1"/>
      <c r="F11" s="1"/>
      <c r="G11" s="1"/>
      <c r="H11" s="1"/>
      <c r="I11" s="1"/>
      <c r="J11" s="213" t="s">
        <v>1641</v>
      </c>
      <c r="K11" s="214"/>
      <c r="L11" s="2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03">
        <v>10.0</v>
      </c>
      <c r="B12" s="203" t="s">
        <v>1642</v>
      </c>
      <c r="C12" s="210"/>
      <c r="D12" s="203" t="s">
        <v>58</v>
      </c>
      <c r="E12" s="208"/>
      <c r="F12" s="208"/>
      <c r="G12" s="208"/>
      <c r="H12" s="203">
        <v>21.0</v>
      </c>
      <c r="I12" s="203">
        <v>18.0</v>
      </c>
      <c r="J12" s="209" t="s">
        <v>1643</v>
      </c>
      <c r="K12" s="211" t="s">
        <v>1644</v>
      </c>
      <c r="L12" s="210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</row>
    <row r="13" ht="12.75" customHeight="1">
      <c r="A13" s="203">
        <v>11.0</v>
      </c>
      <c r="B13" s="203" t="s">
        <v>1645</v>
      </c>
      <c r="C13" s="210"/>
      <c r="D13" s="203" t="s">
        <v>58</v>
      </c>
      <c r="E13" s="208"/>
      <c r="F13" s="208"/>
      <c r="G13" s="208"/>
      <c r="H13" s="203">
        <v>55.0</v>
      </c>
      <c r="I13" s="203">
        <v>21.0</v>
      </c>
      <c r="J13" s="209" t="s">
        <v>1646</v>
      </c>
      <c r="K13" s="211" t="s">
        <v>1647</v>
      </c>
      <c r="L13" s="210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</row>
    <row r="14" ht="12.75" customHeight="1">
      <c r="A14" s="1"/>
      <c r="B14" s="1"/>
      <c r="C14" s="214"/>
      <c r="D14" s="1"/>
      <c r="E14" s="1"/>
      <c r="F14" s="1"/>
      <c r="G14" s="1"/>
      <c r="H14" s="1"/>
      <c r="I14" s="1"/>
      <c r="J14" s="1"/>
      <c r="K14" s="214"/>
      <c r="L14" s="2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214"/>
      <c r="D15" s="1"/>
      <c r="E15" s="1"/>
      <c r="F15" s="1"/>
      <c r="G15" s="1"/>
      <c r="H15" s="1"/>
      <c r="I15" s="1"/>
      <c r="J15" s="1"/>
      <c r="K15" s="214"/>
      <c r="L15" s="2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214"/>
      <c r="D16" s="1"/>
      <c r="E16" s="1"/>
      <c r="F16" s="1"/>
      <c r="G16" s="1"/>
      <c r="H16" s="1"/>
      <c r="I16" s="1"/>
      <c r="J16" s="1"/>
      <c r="K16" s="214"/>
      <c r="L16" s="2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214"/>
      <c r="D17" s="1"/>
      <c r="E17" s="1"/>
      <c r="F17" s="1"/>
      <c r="G17" s="1"/>
      <c r="H17" s="1"/>
      <c r="I17" s="1"/>
      <c r="J17" s="1"/>
      <c r="K17" s="214"/>
      <c r="L17" s="2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214"/>
      <c r="D18" s="1"/>
      <c r="E18" s="1"/>
      <c r="F18" s="1"/>
      <c r="G18" s="1"/>
      <c r="H18" s="1"/>
      <c r="I18" s="1"/>
      <c r="J18" s="1"/>
      <c r="K18" s="214"/>
      <c r="L18" s="2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214"/>
      <c r="D19" s="1"/>
      <c r="E19" s="1"/>
      <c r="F19" s="1"/>
      <c r="G19" s="1"/>
      <c r="H19" s="1"/>
      <c r="I19" s="1"/>
      <c r="J19" s="1"/>
      <c r="K19" s="214"/>
      <c r="L19" s="21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214"/>
      <c r="D20" s="1"/>
      <c r="E20" s="1"/>
      <c r="F20" s="1"/>
      <c r="G20" s="1"/>
      <c r="H20" s="1"/>
      <c r="I20" s="1"/>
      <c r="J20" s="1"/>
      <c r="K20" s="214"/>
      <c r="L20" s="21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214"/>
      <c r="D21" s="1"/>
      <c r="E21" s="1"/>
      <c r="F21" s="1"/>
      <c r="G21" s="1"/>
      <c r="H21" s="1"/>
      <c r="I21" s="1"/>
      <c r="J21" s="1"/>
      <c r="K21" s="214"/>
      <c r="L21" s="21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214"/>
      <c r="D22" s="1"/>
      <c r="E22" s="1"/>
      <c r="F22" s="1"/>
      <c r="G22" s="1"/>
      <c r="H22" s="1"/>
      <c r="I22" s="1"/>
      <c r="J22" s="1"/>
      <c r="K22" s="214"/>
      <c r="L22" s="21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214"/>
      <c r="D23" s="1"/>
      <c r="E23" s="1"/>
      <c r="F23" s="1"/>
      <c r="G23" s="1"/>
      <c r="H23" s="1"/>
      <c r="I23" s="1"/>
      <c r="J23" s="1"/>
      <c r="K23" s="214"/>
      <c r="L23" s="21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214"/>
      <c r="D24" s="1"/>
      <c r="E24" s="1"/>
      <c r="F24" s="1"/>
      <c r="G24" s="1"/>
      <c r="H24" s="1"/>
      <c r="I24" s="1"/>
      <c r="J24" s="1"/>
      <c r="K24" s="214"/>
      <c r="L24" s="21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214"/>
      <c r="D25" s="1"/>
      <c r="E25" s="1"/>
      <c r="F25" s="1"/>
      <c r="G25" s="1"/>
      <c r="H25" s="1"/>
      <c r="I25" s="1"/>
      <c r="J25" s="1"/>
      <c r="K25" s="214"/>
      <c r="L25" s="21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214"/>
      <c r="D26" s="1"/>
      <c r="E26" s="1"/>
      <c r="F26" s="1"/>
      <c r="G26" s="1"/>
      <c r="H26" s="1"/>
      <c r="I26" s="1"/>
      <c r="J26" s="1"/>
      <c r="K26" s="214"/>
      <c r="L26" s="21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214"/>
      <c r="D27" s="1"/>
      <c r="E27" s="1"/>
      <c r="F27" s="1"/>
      <c r="G27" s="1"/>
      <c r="H27" s="1"/>
      <c r="I27" s="1"/>
      <c r="J27" s="1"/>
      <c r="K27" s="214"/>
      <c r="L27" s="21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214"/>
      <c r="D28" s="1"/>
      <c r="E28" s="1"/>
      <c r="F28" s="1"/>
      <c r="G28" s="1"/>
      <c r="H28" s="1"/>
      <c r="I28" s="1"/>
      <c r="J28" s="1"/>
      <c r="K28" s="214"/>
      <c r="L28" s="21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214"/>
      <c r="D29" s="1"/>
      <c r="E29" s="1"/>
      <c r="F29" s="1"/>
      <c r="G29" s="1"/>
      <c r="H29" s="1"/>
      <c r="I29" s="1"/>
      <c r="J29" s="1"/>
      <c r="K29" s="214"/>
      <c r="L29" s="21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214"/>
      <c r="D30" s="1"/>
      <c r="E30" s="1"/>
      <c r="F30" s="1"/>
      <c r="G30" s="1"/>
      <c r="H30" s="1"/>
      <c r="I30" s="1"/>
      <c r="J30" s="1"/>
      <c r="K30" s="214"/>
      <c r="L30" s="21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214"/>
      <c r="D31" s="1"/>
      <c r="E31" s="1"/>
      <c r="F31" s="1"/>
      <c r="G31" s="1"/>
      <c r="H31" s="1"/>
      <c r="I31" s="1"/>
      <c r="J31" s="1"/>
      <c r="K31" s="214"/>
      <c r="L31" s="21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214"/>
      <c r="D32" s="1"/>
      <c r="E32" s="1"/>
      <c r="F32" s="1"/>
      <c r="G32" s="1"/>
      <c r="H32" s="1"/>
      <c r="I32" s="1"/>
      <c r="J32" s="1"/>
      <c r="K32" s="214"/>
      <c r="L32" s="21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214"/>
      <c r="D33" s="1"/>
      <c r="E33" s="1"/>
      <c r="F33" s="1"/>
      <c r="G33" s="1"/>
      <c r="H33" s="1"/>
      <c r="I33" s="1"/>
      <c r="J33" s="1"/>
      <c r="K33" s="214"/>
      <c r="L33" s="21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214"/>
      <c r="D34" s="1"/>
      <c r="E34" s="1"/>
      <c r="F34" s="1"/>
      <c r="G34" s="1"/>
      <c r="H34" s="1"/>
      <c r="I34" s="1"/>
      <c r="J34" s="1"/>
      <c r="K34" s="214"/>
      <c r="L34" s="21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214"/>
      <c r="D35" s="1"/>
      <c r="E35" s="1"/>
      <c r="F35" s="1"/>
      <c r="G35" s="1"/>
      <c r="H35" s="1"/>
      <c r="I35" s="1"/>
      <c r="J35" s="1"/>
      <c r="K35" s="214"/>
      <c r="L35" s="21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214"/>
      <c r="D36" s="1"/>
      <c r="E36" s="1"/>
      <c r="F36" s="1"/>
      <c r="G36" s="1"/>
      <c r="H36" s="1"/>
      <c r="I36" s="1"/>
      <c r="J36" s="1"/>
      <c r="K36" s="214"/>
      <c r="L36" s="21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214"/>
      <c r="D37" s="1"/>
      <c r="E37" s="1"/>
      <c r="F37" s="1"/>
      <c r="G37" s="1"/>
      <c r="H37" s="1"/>
      <c r="I37" s="1"/>
      <c r="J37" s="1"/>
      <c r="K37" s="214"/>
      <c r="L37" s="21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214"/>
      <c r="D38" s="1"/>
      <c r="E38" s="1"/>
      <c r="F38" s="1"/>
      <c r="G38" s="1"/>
      <c r="H38" s="1"/>
      <c r="I38" s="1"/>
      <c r="J38" s="1"/>
      <c r="K38" s="214"/>
      <c r="L38" s="21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214"/>
      <c r="D39" s="1"/>
      <c r="E39" s="1"/>
      <c r="F39" s="1"/>
      <c r="G39" s="1"/>
      <c r="H39" s="1"/>
      <c r="I39" s="1"/>
      <c r="J39" s="1"/>
      <c r="K39" s="214"/>
      <c r="L39" s="21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214"/>
      <c r="D40" s="1"/>
      <c r="E40" s="1"/>
      <c r="F40" s="1"/>
      <c r="G40" s="1"/>
      <c r="H40" s="1"/>
      <c r="I40" s="1"/>
      <c r="J40" s="1"/>
      <c r="K40" s="214"/>
      <c r="L40" s="21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214"/>
      <c r="D41" s="1"/>
      <c r="E41" s="1"/>
      <c r="F41" s="1"/>
      <c r="G41" s="1"/>
      <c r="H41" s="1"/>
      <c r="I41" s="1"/>
      <c r="J41" s="1"/>
      <c r="K41" s="214"/>
      <c r="L41" s="21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214"/>
      <c r="D42" s="1"/>
      <c r="E42" s="1"/>
      <c r="F42" s="1"/>
      <c r="G42" s="1"/>
      <c r="H42" s="1"/>
      <c r="I42" s="1"/>
      <c r="J42" s="1"/>
      <c r="K42" s="214"/>
      <c r="L42" s="21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214"/>
      <c r="D43" s="1"/>
      <c r="E43" s="1"/>
      <c r="F43" s="1"/>
      <c r="G43" s="1"/>
      <c r="H43" s="1"/>
      <c r="I43" s="1"/>
      <c r="J43" s="1"/>
      <c r="K43" s="214"/>
      <c r="L43" s="21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214"/>
      <c r="D44" s="1"/>
      <c r="E44" s="1"/>
      <c r="F44" s="1"/>
      <c r="G44" s="1"/>
      <c r="H44" s="1"/>
      <c r="I44" s="1"/>
      <c r="J44" s="1"/>
      <c r="K44" s="214"/>
      <c r="L44" s="21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214"/>
      <c r="D45" s="1"/>
      <c r="E45" s="1"/>
      <c r="F45" s="1"/>
      <c r="G45" s="1"/>
      <c r="H45" s="1"/>
      <c r="I45" s="1"/>
      <c r="J45" s="1"/>
      <c r="K45" s="214"/>
      <c r="L45" s="21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214"/>
      <c r="D46" s="1"/>
      <c r="E46" s="1"/>
      <c r="F46" s="1"/>
      <c r="G46" s="1"/>
      <c r="H46" s="1"/>
      <c r="I46" s="1"/>
      <c r="J46" s="1"/>
      <c r="K46" s="214"/>
      <c r="L46" s="21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214"/>
      <c r="D47" s="1"/>
      <c r="E47" s="1"/>
      <c r="F47" s="1"/>
      <c r="G47" s="1"/>
      <c r="H47" s="1"/>
      <c r="I47" s="1"/>
      <c r="J47" s="1"/>
      <c r="K47" s="214"/>
      <c r="L47" s="21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214"/>
      <c r="D48" s="1"/>
      <c r="E48" s="1"/>
      <c r="F48" s="1"/>
      <c r="G48" s="1"/>
      <c r="H48" s="1"/>
      <c r="I48" s="1"/>
      <c r="J48" s="1"/>
      <c r="K48" s="214"/>
      <c r="L48" s="21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214"/>
      <c r="D49" s="1"/>
      <c r="E49" s="1"/>
      <c r="F49" s="1"/>
      <c r="G49" s="1"/>
      <c r="H49" s="1"/>
      <c r="I49" s="1"/>
      <c r="J49" s="1"/>
      <c r="K49" s="214"/>
      <c r="L49" s="21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214"/>
      <c r="D50" s="1"/>
      <c r="E50" s="1"/>
      <c r="F50" s="1"/>
      <c r="G50" s="1"/>
      <c r="H50" s="1"/>
      <c r="I50" s="1"/>
      <c r="J50" s="1"/>
      <c r="K50" s="214"/>
      <c r="L50" s="21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214"/>
      <c r="D51" s="1"/>
      <c r="E51" s="1"/>
      <c r="F51" s="1"/>
      <c r="G51" s="1"/>
      <c r="H51" s="1"/>
      <c r="I51" s="1"/>
      <c r="J51" s="1"/>
      <c r="K51" s="214"/>
      <c r="L51" s="21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214"/>
      <c r="D52" s="1"/>
      <c r="E52" s="1"/>
      <c r="F52" s="1"/>
      <c r="G52" s="1"/>
      <c r="H52" s="1"/>
      <c r="I52" s="1"/>
      <c r="J52" s="1"/>
      <c r="K52" s="214"/>
      <c r="L52" s="21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214"/>
      <c r="D53" s="1"/>
      <c r="E53" s="1"/>
      <c r="F53" s="1"/>
      <c r="G53" s="1"/>
      <c r="H53" s="1"/>
      <c r="I53" s="1"/>
      <c r="J53" s="1"/>
      <c r="K53" s="214"/>
      <c r="L53" s="21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214"/>
      <c r="D54" s="1"/>
      <c r="E54" s="1"/>
      <c r="F54" s="1"/>
      <c r="G54" s="1"/>
      <c r="H54" s="1"/>
      <c r="I54" s="1"/>
      <c r="J54" s="1"/>
      <c r="K54" s="214"/>
      <c r="L54" s="21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214"/>
      <c r="D55" s="1"/>
      <c r="E55" s="1"/>
      <c r="F55" s="1"/>
      <c r="G55" s="1"/>
      <c r="H55" s="1"/>
      <c r="I55" s="1"/>
      <c r="J55" s="1"/>
      <c r="K55" s="214"/>
      <c r="L55" s="21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214"/>
      <c r="D56" s="1"/>
      <c r="E56" s="1"/>
      <c r="F56" s="1"/>
      <c r="G56" s="1"/>
      <c r="H56" s="1"/>
      <c r="I56" s="1"/>
      <c r="J56" s="1"/>
      <c r="K56" s="214"/>
      <c r="L56" s="21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214"/>
      <c r="D57" s="1"/>
      <c r="E57" s="1"/>
      <c r="F57" s="1"/>
      <c r="G57" s="1"/>
      <c r="H57" s="1"/>
      <c r="I57" s="1"/>
      <c r="J57" s="1"/>
      <c r="K57" s="214"/>
      <c r="L57" s="21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214"/>
      <c r="D58" s="1"/>
      <c r="E58" s="1"/>
      <c r="F58" s="1"/>
      <c r="G58" s="1"/>
      <c r="H58" s="1"/>
      <c r="I58" s="1"/>
      <c r="J58" s="1"/>
      <c r="K58" s="214"/>
      <c r="L58" s="21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214"/>
      <c r="D59" s="1"/>
      <c r="E59" s="1"/>
      <c r="F59" s="1"/>
      <c r="G59" s="1"/>
      <c r="H59" s="1"/>
      <c r="I59" s="1"/>
      <c r="J59" s="1"/>
      <c r="K59" s="214"/>
      <c r="L59" s="21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214"/>
      <c r="D60" s="1"/>
      <c r="E60" s="1"/>
      <c r="F60" s="1"/>
      <c r="G60" s="1"/>
      <c r="H60" s="1"/>
      <c r="I60" s="1"/>
      <c r="J60" s="1"/>
      <c r="K60" s="214"/>
      <c r="L60" s="21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214"/>
      <c r="D61" s="1"/>
      <c r="E61" s="1"/>
      <c r="F61" s="1"/>
      <c r="G61" s="1"/>
      <c r="H61" s="1"/>
      <c r="I61" s="1"/>
      <c r="J61" s="1"/>
      <c r="K61" s="214"/>
      <c r="L61" s="21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214"/>
      <c r="D62" s="1"/>
      <c r="E62" s="1"/>
      <c r="F62" s="1"/>
      <c r="G62" s="1"/>
      <c r="H62" s="1"/>
      <c r="I62" s="1"/>
      <c r="J62" s="1"/>
      <c r="K62" s="214"/>
      <c r="L62" s="21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214"/>
      <c r="D63" s="1"/>
      <c r="E63" s="1"/>
      <c r="F63" s="1"/>
      <c r="G63" s="1"/>
      <c r="H63" s="1"/>
      <c r="I63" s="1"/>
      <c r="J63" s="1"/>
      <c r="K63" s="214"/>
      <c r="L63" s="21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214"/>
      <c r="D64" s="1"/>
      <c r="E64" s="1"/>
      <c r="F64" s="1"/>
      <c r="G64" s="1"/>
      <c r="H64" s="1"/>
      <c r="I64" s="1"/>
      <c r="J64" s="1"/>
      <c r="K64" s="214"/>
      <c r="L64" s="21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214"/>
      <c r="D65" s="1"/>
      <c r="E65" s="1"/>
      <c r="F65" s="1"/>
      <c r="G65" s="1"/>
      <c r="H65" s="1"/>
      <c r="I65" s="1"/>
      <c r="J65" s="1"/>
      <c r="K65" s="214"/>
      <c r="L65" s="21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214"/>
      <c r="D66" s="1"/>
      <c r="E66" s="1"/>
      <c r="F66" s="1"/>
      <c r="G66" s="1"/>
      <c r="H66" s="1"/>
      <c r="I66" s="1"/>
      <c r="J66" s="1"/>
      <c r="K66" s="214"/>
      <c r="L66" s="21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214"/>
      <c r="D67" s="1"/>
      <c r="E67" s="1"/>
      <c r="F67" s="1"/>
      <c r="G67" s="1"/>
      <c r="H67" s="1"/>
      <c r="I67" s="1"/>
      <c r="J67" s="1"/>
      <c r="K67" s="214"/>
      <c r="L67" s="21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214"/>
      <c r="D68" s="1"/>
      <c r="E68" s="1"/>
      <c r="F68" s="1"/>
      <c r="G68" s="1"/>
      <c r="H68" s="1"/>
      <c r="I68" s="1"/>
      <c r="J68" s="1"/>
      <c r="K68" s="214"/>
      <c r="L68" s="21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214"/>
      <c r="D69" s="1"/>
      <c r="E69" s="1"/>
      <c r="F69" s="1"/>
      <c r="G69" s="1"/>
      <c r="H69" s="1"/>
      <c r="I69" s="1"/>
      <c r="J69" s="1"/>
      <c r="K69" s="214"/>
      <c r="L69" s="21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214"/>
      <c r="D70" s="1"/>
      <c r="E70" s="1"/>
      <c r="F70" s="1"/>
      <c r="G70" s="1"/>
      <c r="H70" s="1"/>
      <c r="I70" s="1"/>
      <c r="J70" s="1"/>
      <c r="K70" s="214"/>
      <c r="L70" s="21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214"/>
      <c r="D71" s="1"/>
      <c r="E71" s="1"/>
      <c r="F71" s="1"/>
      <c r="G71" s="1"/>
      <c r="H71" s="1"/>
      <c r="I71" s="1"/>
      <c r="J71" s="1"/>
      <c r="K71" s="214"/>
      <c r="L71" s="21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214"/>
      <c r="D72" s="1"/>
      <c r="E72" s="1"/>
      <c r="F72" s="1"/>
      <c r="G72" s="1"/>
      <c r="H72" s="1"/>
      <c r="I72" s="1"/>
      <c r="J72" s="1"/>
      <c r="K72" s="214"/>
      <c r="L72" s="21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214"/>
      <c r="D73" s="1"/>
      <c r="E73" s="1"/>
      <c r="F73" s="1"/>
      <c r="G73" s="1"/>
      <c r="H73" s="1"/>
      <c r="I73" s="1"/>
      <c r="J73" s="1"/>
      <c r="K73" s="214"/>
      <c r="L73" s="21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214"/>
      <c r="D74" s="1"/>
      <c r="E74" s="1"/>
      <c r="F74" s="1"/>
      <c r="G74" s="1"/>
      <c r="H74" s="1"/>
      <c r="I74" s="1"/>
      <c r="J74" s="1"/>
      <c r="K74" s="214"/>
      <c r="L74" s="21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214"/>
      <c r="D75" s="1"/>
      <c r="E75" s="1"/>
      <c r="F75" s="1"/>
      <c r="G75" s="1"/>
      <c r="H75" s="1"/>
      <c r="I75" s="1"/>
      <c r="J75" s="1"/>
      <c r="K75" s="214"/>
      <c r="L75" s="21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214"/>
      <c r="D76" s="1"/>
      <c r="E76" s="1"/>
      <c r="F76" s="1"/>
      <c r="G76" s="1"/>
      <c r="H76" s="1"/>
      <c r="I76" s="1"/>
      <c r="J76" s="1"/>
      <c r="K76" s="214"/>
      <c r="L76" s="21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214"/>
      <c r="D77" s="1"/>
      <c r="E77" s="1"/>
      <c r="F77" s="1"/>
      <c r="G77" s="1"/>
      <c r="H77" s="1"/>
      <c r="I77" s="1"/>
      <c r="J77" s="1"/>
      <c r="K77" s="214"/>
      <c r="L77" s="21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214"/>
      <c r="D78" s="1"/>
      <c r="E78" s="1"/>
      <c r="F78" s="1"/>
      <c r="G78" s="1"/>
      <c r="H78" s="1"/>
      <c r="I78" s="1"/>
      <c r="J78" s="1"/>
      <c r="K78" s="214"/>
      <c r="L78" s="21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214"/>
      <c r="D79" s="1"/>
      <c r="E79" s="1"/>
      <c r="F79" s="1"/>
      <c r="G79" s="1"/>
      <c r="H79" s="1"/>
      <c r="I79" s="1"/>
      <c r="J79" s="1"/>
      <c r="K79" s="214"/>
      <c r="L79" s="21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214"/>
      <c r="D80" s="1"/>
      <c r="E80" s="1"/>
      <c r="F80" s="1"/>
      <c r="G80" s="1"/>
      <c r="H80" s="1"/>
      <c r="I80" s="1"/>
      <c r="J80" s="1"/>
      <c r="K80" s="214"/>
      <c r="L80" s="2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214"/>
      <c r="D81" s="1"/>
      <c r="E81" s="1"/>
      <c r="F81" s="1"/>
      <c r="G81" s="1"/>
      <c r="H81" s="1"/>
      <c r="I81" s="1"/>
      <c r="J81" s="1"/>
      <c r="K81" s="214"/>
      <c r="L81" s="21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214"/>
      <c r="D82" s="1"/>
      <c r="E82" s="1"/>
      <c r="F82" s="1"/>
      <c r="G82" s="1"/>
      <c r="H82" s="1"/>
      <c r="I82" s="1"/>
      <c r="J82" s="1"/>
      <c r="K82" s="214"/>
      <c r="L82" s="21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214"/>
      <c r="D83" s="1"/>
      <c r="E83" s="1"/>
      <c r="F83" s="1"/>
      <c r="G83" s="1"/>
      <c r="H83" s="1"/>
      <c r="I83" s="1"/>
      <c r="J83" s="1"/>
      <c r="K83" s="214"/>
      <c r="L83" s="21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214"/>
      <c r="D84" s="1"/>
      <c r="E84" s="1"/>
      <c r="F84" s="1"/>
      <c r="G84" s="1"/>
      <c r="H84" s="1"/>
      <c r="I84" s="1"/>
      <c r="J84" s="1"/>
      <c r="K84" s="214"/>
      <c r="L84" s="21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214"/>
      <c r="D85" s="1"/>
      <c r="E85" s="1"/>
      <c r="F85" s="1"/>
      <c r="G85" s="1"/>
      <c r="H85" s="1"/>
      <c r="I85" s="1"/>
      <c r="J85" s="1"/>
      <c r="K85" s="214"/>
      <c r="L85" s="21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214"/>
      <c r="D86" s="1"/>
      <c r="E86" s="1"/>
      <c r="F86" s="1"/>
      <c r="G86" s="1"/>
      <c r="H86" s="1"/>
      <c r="I86" s="1"/>
      <c r="J86" s="1"/>
      <c r="K86" s="214"/>
      <c r="L86" s="21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214"/>
      <c r="D87" s="1"/>
      <c r="E87" s="1"/>
      <c r="F87" s="1"/>
      <c r="G87" s="1"/>
      <c r="H87" s="1"/>
      <c r="I87" s="1"/>
      <c r="J87" s="1"/>
      <c r="K87" s="214"/>
      <c r="L87" s="21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214"/>
      <c r="D88" s="1"/>
      <c r="E88" s="1"/>
      <c r="F88" s="1"/>
      <c r="G88" s="1"/>
      <c r="H88" s="1"/>
      <c r="I88" s="1"/>
      <c r="J88" s="1"/>
      <c r="K88" s="214"/>
      <c r="L88" s="21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214"/>
      <c r="D89" s="1"/>
      <c r="E89" s="1"/>
      <c r="F89" s="1"/>
      <c r="G89" s="1"/>
      <c r="H89" s="1"/>
      <c r="I89" s="1"/>
      <c r="J89" s="1"/>
      <c r="K89" s="214"/>
      <c r="L89" s="21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214"/>
      <c r="D90" s="1"/>
      <c r="E90" s="1"/>
      <c r="F90" s="1"/>
      <c r="G90" s="1"/>
      <c r="H90" s="1"/>
      <c r="I90" s="1"/>
      <c r="J90" s="1"/>
      <c r="K90" s="214"/>
      <c r="L90" s="21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214"/>
      <c r="D91" s="1"/>
      <c r="E91" s="1"/>
      <c r="F91" s="1"/>
      <c r="G91" s="1"/>
      <c r="H91" s="1"/>
      <c r="I91" s="1"/>
      <c r="J91" s="1"/>
      <c r="K91" s="214"/>
      <c r="L91" s="21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214"/>
      <c r="D92" s="1"/>
      <c r="E92" s="1"/>
      <c r="F92" s="1"/>
      <c r="G92" s="1"/>
      <c r="H92" s="1"/>
      <c r="I92" s="1"/>
      <c r="J92" s="1"/>
      <c r="K92" s="214"/>
      <c r="L92" s="21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214"/>
      <c r="D93" s="1"/>
      <c r="E93" s="1"/>
      <c r="F93" s="1"/>
      <c r="G93" s="1"/>
      <c r="H93" s="1"/>
      <c r="I93" s="1"/>
      <c r="J93" s="1"/>
      <c r="K93" s="214"/>
      <c r="L93" s="21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214"/>
      <c r="D94" s="1"/>
      <c r="E94" s="1"/>
      <c r="F94" s="1"/>
      <c r="G94" s="1"/>
      <c r="H94" s="1"/>
      <c r="I94" s="1"/>
      <c r="J94" s="1"/>
      <c r="K94" s="214"/>
      <c r="L94" s="2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214"/>
      <c r="D95" s="1"/>
      <c r="E95" s="1"/>
      <c r="F95" s="1"/>
      <c r="G95" s="1"/>
      <c r="H95" s="1"/>
      <c r="I95" s="1"/>
      <c r="J95" s="1"/>
      <c r="K95" s="214"/>
      <c r="L95" s="21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214"/>
      <c r="D96" s="1"/>
      <c r="E96" s="1"/>
      <c r="F96" s="1"/>
      <c r="G96" s="1"/>
      <c r="H96" s="1"/>
      <c r="I96" s="1"/>
      <c r="J96" s="1"/>
      <c r="K96" s="214"/>
      <c r="L96" s="21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214"/>
      <c r="D97" s="1"/>
      <c r="E97" s="1"/>
      <c r="F97" s="1"/>
      <c r="G97" s="1"/>
      <c r="H97" s="1"/>
      <c r="I97" s="1"/>
      <c r="J97" s="1"/>
      <c r="K97" s="214"/>
      <c r="L97" s="21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214"/>
      <c r="D98" s="1"/>
      <c r="E98" s="1"/>
      <c r="F98" s="1"/>
      <c r="G98" s="1"/>
      <c r="H98" s="1"/>
      <c r="I98" s="1"/>
      <c r="J98" s="1"/>
      <c r="K98" s="214"/>
      <c r="L98" s="21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214"/>
      <c r="D99" s="1"/>
      <c r="E99" s="1"/>
      <c r="F99" s="1"/>
      <c r="G99" s="1"/>
      <c r="H99" s="1"/>
      <c r="I99" s="1"/>
      <c r="J99" s="1"/>
      <c r="K99" s="214"/>
      <c r="L99" s="21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214"/>
      <c r="D100" s="1"/>
      <c r="E100" s="1"/>
      <c r="F100" s="1"/>
      <c r="G100" s="1"/>
      <c r="H100" s="1"/>
      <c r="I100" s="1"/>
      <c r="J100" s="1"/>
      <c r="K100" s="214"/>
      <c r="L100" s="21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214"/>
      <c r="D101" s="1"/>
      <c r="E101" s="1"/>
      <c r="F101" s="1"/>
      <c r="G101" s="1"/>
      <c r="H101" s="1"/>
      <c r="I101" s="1"/>
      <c r="J101" s="1"/>
      <c r="K101" s="214"/>
      <c r="L101" s="21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214"/>
      <c r="D102" s="1"/>
      <c r="E102" s="1"/>
      <c r="F102" s="1"/>
      <c r="G102" s="1"/>
      <c r="H102" s="1"/>
      <c r="I102" s="1"/>
      <c r="J102" s="1"/>
      <c r="K102" s="214"/>
      <c r="L102" s="21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214"/>
      <c r="D103" s="1"/>
      <c r="E103" s="1"/>
      <c r="F103" s="1"/>
      <c r="G103" s="1"/>
      <c r="H103" s="1"/>
      <c r="I103" s="1"/>
      <c r="J103" s="1"/>
      <c r="K103" s="214"/>
      <c r="L103" s="21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214"/>
      <c r="D104" s="1"/>
      <c r="E104" s="1"/>
      <c r="F104" s="1"/>
      <c r="G104" s="1"/>
      <c r="H104" s="1"/>
      <c r="I104" s="1"/>
      <c r="J104" s="1"/>
      <c r="K104" s="214"/>
      <c r="L104" s="21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214"/>
      <c r="D105" s="1"/>
      <c r="E105" s="1"/>
      <c r="F105" s="1"/>
      <c r="G105" s="1"/>
      <c r="H105" s="1"/>
      <c r="I105" s="1"/>
      <c r="J105" s="1"/>
      <c r="K105" s="214"/>
      <c r="L105" s="21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214"/>
      <c r="D106" s="1"/>
      <c r="E106" s="1"/>
      <c r="F106" s="1"/>
      <c r="G106" s="1"/>
      <c r="H106" s="1"/>
      <c r="I106" s="1"/>
      <c r="J106" s="1"/>
      <c r="K106" s="214"/>
      <c r="L106" s="21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214"/>
      <c r="D107" s="1"/>
      <c r="E107" s="1"/>
      <c r="F107" s="1"/>
      <c r="G107" s="1"/>
      <c r="H107" s="1"/>
      <c r="I107" s="1"/>
      <c r="J107" s="1"/>
      <c r="K107" s="214"/>
      <c r="L107" s="2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214"/>
      <c r="D108" s="1"/>
      <c r="E108" s="1"/>
      <c r="F108" s="1"/>
      <c r="G108" s="1"/>
      <c r="H108" s="1"/>
      <c r="I108" s="1"/>
      <c r="J108" s="1"/>
      <c r="K108" s="214"/>
      <c r="L108" s="21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214"/>
      <c r="D109" s="1"/>
      <c r="E109" s="1"/>
      <c r="F109" s="1"/>
      <c r="G109" s="1"/>
      <c r="H109" s="1"/>
      <c r="I109" s="1"/>
      <c r="J109" s="1"/>
      <c r="K109" s="214"/>
      <c r="L109" s="21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214"/>
      <c r="D110" s="1"/>
      <c r="E110" s="1"/>
      <c r="F110" s="1"/>
      <c r="G110" s="1"/>
      <c r="H110" s="1"/>
      <c r="I110" s="1"/>
      <c r="J110" s="1"/>
      <c r="K110" s="214"/>
      <c r="L110" s="21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214"/>
      <c r="D111" s="1"/>
      <c r="E111" s="1"/>
      <c r="F111" s="1"/>
      <c r="G111" s="1"/>
      <c r="H111" s="1"/>
      <c r="I111" s="1"/>
      <c r="J111" s="1"/>
      <c r="K111" s="214"/>
      <c r="L111" s="21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214"/>
      <c r="D112" s="1"/>
      <c r="E112" s="1"/>
      <c r="F112" s="1"/>
      <c r="G112" s="1"/>
      <c r="H112" s="1"/>
      <c r="I112" s="1"/>
      <c r="J112" s="1"/>
      <c r="K112" s="214"/>
      <c r="L112" s="21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214"/>
      <c r="D113" s="1"/>
      <c r="E113" s="1"/>
      <c r="F113" s="1"/>
      <c r="G113" s="1"/>
      <c r="H113" s="1"/>
      <c r="I113" s="1"/>
      <c r="J113" s="1"/>
      <c r="K113" s="214"/>
      <c r="L113" s="21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214"/>
      <c r="D114" s="1"/>
      <c r="E114" s="1"/>
      <c r="F114" s="1"/>
      <c r="G114" s="1"/>
      <c r="H114" s="1"/>
      <c r="I114" s="1"/>
      <c r="J114" s="1"/>
      <c r="K114" s="214"/>
      <c r="L114" s="21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214"/>
      <c r="D115" s="1"/>
      <c r="E115" s="1"/>
      <c r="F115" s="1"/>
      <c r="G115" s="1"/>
      <c r="H115" s="1"/>
      <c r="I115" s="1"/>
      <c r="J115" s="1"/>
      <c r="K115" s="214"/>
      <c r="L115" s="21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214"/>
      <c r="D116" s="1"/>
      <c r="E116" s="1"/>
      <c r="F116" s="1"/>
      <c r="G116" s="1"/>
      <c r="H116" s="1"/>
      <c r="I116" s="1"/>
      <c r="J116" s="1"/>
      <c r="K116" s="214"/>
      <c r="L116" s="21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214"/>
      <c r="D117" s="1"/>
      <c r="E117" s="1"/>
      <c r="F117" s="1"/>
      <c r="G117" s="1"/>
      <c r="H117" s="1"/>
      <c r="I117" s="1"/>
      <c r="J117" s="1"/>
      <c r="K117" s="214"/>
      <c r="L117" s="21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214"/>
      <c r="D118" s="1"/>
      <c r="E118" s="1"/>
      <c r="F118" s="1"/>
      <c r="G118" s="1"/>
      <c r="H118" s="1"/>
      <c r="I118" s="1"/>
      <c r="J118" s="1"/>
      <c r="K118" s="214"/>
      <c r="L118" s="21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214"/>
      <c r="D119" s="1"/>
      <c r="E119" s="1"/>
      <c r="F119" s="1"/>
      <c r="G119" s="1"/>
      <c r="H119" s="1"/>
      <c r="I119" s="1"/>
      <c r="J119" s="1"/>
      <c r="K119" s="214"/>
      <c r="L119" s="21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214"/>
      <c r="D120" s="1"/>
      <c r="E120" s="1"/>
      <c r="F120" s="1"/>
      <c r="G120" s="1"/>
      <c r="H120" s="1"/>
      <c r="I120" s="1"/>
      <c r="J120" s="1"/>
      <c r="K120" s="214"/>
      <c r="L120" s="21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214"/>
      <c r="D121" s="1"/>
      <c r="E121" s="1"/>
      <c r="F121" s="1"/>
      <c r="G121" s="1"/>
      <c r="H121" s="1"/>
      <c r="I121" s="1"/>
      <c r="J121" s="1"/>
      <c r="K121" s="214"/>
      <c r="L121" s="21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214"/>
      <c r="D122" s="1"/>
      <c r="E122" s="1"/>
      <c r="F122" s="1"/>
      <c r="G122" s="1"/>
      <c r="H122" s="1"/>
      <c r="I122" s="1"/>
      <c r="J122" s="1"/>
      <c r="K122" s="214"/>
      <c r="L122" s="21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214"/>
      <c r="D123" s="1"/>
      <c r="E123" s="1"/>
      <c r="F123" s="1"/>
      <c r="G123" s="1"/>
      <c r="H123" s="1"/>
      <c r="I123" s="1"/>
      <c r="J123" s="1"/>
      <c r="K123" s="214"/>
      <c r="L123" s="21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214"/>
      <c r="D124" s="1"/>
      <c r="E124" s="1"/>
      <c r="F124" s="1"/>
      <c r="G124" s="1"/>
      <c r="H124" s="1"/>
      <c r="I124" s="1"/>
      <c r="J124" s="1"/>
      <c r="K124" s="214"/>
      <c r="L124" s="2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214"/>
      <c r="D125" s="1"/>
      <c r="E125" s="1"/>
      <c r="F125" s="1"/>
      <c r="G125" s="1"/>
      <c r="H125" s="1"/>
      <c r="I125" s="1"/>
      <c r="J125" s="1"/>
      <c r="K125" s="214"/>
      <c r="L125" s="21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214"/>
      <c r="D126" s="1"/>
      <c r="E126" s="1"/>
      <c r="F126" s="1"/>
      <c r="G126" s="1"/>
      <c r="H126" s="1"/>
      <c r="I126" s="1"/>
      <c r="J126" s="1"/>
      <c r="K126" s="214"/>
      <c r="L126" s="21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214"/>
      <c r="D127" s="1"/>
      <c r="E127" s="1"/>
      <c r="F127" s="1"/>
      <c r="G127" s="1"/>
      <c r="H127" s="1"/>
      <c r="I127" s="1"/>
      <c r="J127" s="1"/>
      <c r="K127" s="214"/>
      <c r="L127" s="21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214"/>
      <c r="D128" s="1"/>
      <c r="E128" s="1"/>
      <c r="F128" s="1"/>
      <c r="G128" s="1"/>
      <c r="H128" s="1"/>
      <c r="I128" s="1"/>
      <c r="J128" s="1"/>
      <c r="K128" s="214"/>
      <c r="L128" s="21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214"/>
      <c r="D129" s="1"/>
      <c r="E129" s="1"/>
      <c r="F129" s="1"/>
      <c r="G129" s="1"/>
      <c r="H129" s="1"/>
      <c r="I129" s="1"/>
      <c r="J129" s="1"/>
      <c r="K129" s="214"/>
      <c r="L129" s="21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214"/>
      <c r="D130" s="1"/>
      <c r="E130" s="1"/>
      <c r="F130" s="1"/>
      <c r="G130" s="1"/>
      <c r="H130" s="1"/>
      <c r="I130" s="1"/>
      <c r="J130" s="1"/>
      <c r="K130" s="214"/>
      <c r="L130" s="21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214"/>
      <c r="D131" s="1"/>
      <c r="E131" s="1"/>
      <c r="F131" s="1"/>
      <c r="G131" s="1"/>
      <c r="H131" s="1"/>
      <c r="I131" s="1"/>
      <c r="J131" s="1"/>
      <c r="K131" s="214"/>
      <c r="L131" s="21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214"/>
      <c r="D132" s="1"/>
      <c r="E132" s="1"/>
      <c r="F132" s="1"/>
      <c r="G132" s="1"/>
      <c r="H132" s="1"/>
      <c r="I132" s="1"/>
      <c r="J132" s="1"/>
      <c r="K132" s="214"/>
      <c r="L132" s="21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214"/>
      <c r="D133" s="1"/>
      <c r="E133" s="1"/>
      <c r="F133" s="1"/>
      <c r="G133" s="1"/>
      <c r="H133" s="1"/>
      <c r="I133" s="1"/>
      <c r="J133" s="1"/>
      <c r="K133" s="214"/>
      <c r="L133" s="21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214"/>
      <c r="D134" s="1"/>
      <c r="E134" s="1"/>
      <c r="F134" s="1"/>
      <c r="G134" s="1"/>
      <c r="H134" s="1"/>
      <c r="I134" s="1"/>
      <c r="J134" s="1"/>
      <c r="K134" s="214"/>
      <c r="L134" s="21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214"/>
      <c r="D135" s="1"/>
      <c r="E135" s="1"/>
      <c r="F135" s="1"/>
      <c r="G135" s="1"/>
      <c r="H135" s="1"/>
      <c r="I135" s="1"/>
      <c r="J135" s="1"/>
      <c r="K135" s="214"/>
      <c r="L135" s="21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214"/>
      <c r="D136" s="1"/>
      <c r="E136" s="1"/>
      <c r="F136" s="1"/>
      <c r="G136" s="1"/>
      <c r="H136" s="1"/>
      <c r="I136" s="1"/>
      <c r="J136" s="1"/>
      <c r="K136" s="214"/>
      <c r="L136" s="21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214"/>
      <c r="D137" s="1"/>
      <c r="E137" s="1"/>
      <c r="F137" s="1"/>
      <c r="G137" s="1"/>
      <c r="H137" s="1"/>
      <c r="I137" s="1"/>
      <c r="J137" s="1"/>
      <c r="K137" s="214"/>
      <c r="L137" s="21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214"/>
      <c r="D138" s="1"/>
      <c r="E138" s="1"/>
      <c r="F138" s="1"/>
      <c r="G138" s="1"/>
      <c r="H138" s="1"/>
      <c r="I138" s="1"/>
      <c r="J138" s="1"/>
      <c r="K138" s="214"/>
      <c r="L138" s="21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214"/>
      <c r="D139" s="1"/>
      <c r="E139" s="1"/>
      <c r="F139" s="1"/>
      <c r="G139" s="1"/>
      <c r="H139" s="1"/>
      <c r="I139" s="1"/>
      <c r="J139" s="1"/>
      <c r="K139" s="214"/>
      <c r="L139" s="21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214"/>
      <c r="D140" s="1"/>
      <c r="E140" s="1"/>
      <c r="F140" s="1"/>
      <c r="G140" s="1"/>
      <c r="H140" s="1"/>
      <c r="I140" s="1"/>
      <c r="J140" s="1"/>
      <c r="K140" s="214"/>
      <c r="L140" s="21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214"/>
      <c r="D141" s="1"/>
      <c r="E141" s="1"/>
      <c r="F141" s="1"/>
      <c r="G141" s="1"/>
      <c r="H141" s="1"/>
      <c r="I141" s="1"/>
      <c r="J141" s="1"/>
      <c r="K141" s="214"/>
      <c r="L141" s="21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214"/>
      <c r="D142" s="1"/>
      <c r="E142" s="1"/>
      <c r="F142" s="1"/>
      <c r="G142" s="1"/>
      <c r="H142" s="1"/>
      <c r="I142" s="1"/>
      <c r="J142" s="1"/>
      <c r="K142" s="214"/>
      <c r="L142" s="21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214"/>
      <c r="D143" s="1"/>
      <c r="E143" s="1"/>
      <c r="F143" s="1"/>
      <c r="G143" s="1"/>
      <c r="H143" s="1"/>
      <c r="I143" s="1"/>
      <c r="J143" s="1"/>
      <c r="K143" s="214"/>
      <c r="L143" s="21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214"/>
      <c r="D144" s="1"/>
      <c r="E144" s="1"/>
      <c r="F144" s="1"/>
      <c r="G144" s="1"/>
      <c r="H144" s="1"/>
      <c r="I144" s="1"/>
      <c r="J144" s="1"/>
      <c r="K144" s="214"/>
      <c r="L144" s="21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214"/>
      <c r="D145" s="1"/>
      <c r="E145" s="1"/>
      <c r="F145" s="1"/>
      <c r="G145" s="1"/>
      <c r="H145" s="1"/>
      <c r="I145" s="1"/>
      <c r="J145" s="1"/>
      <c r="K145" s="214"/>
      <c r="L145" s="21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214"/>
      <c r="D146" s="1"/>
      <c r="E146" s="1"/>
      <c r="F146" s="1"/>
      <c r="G146" s="1"/>
      <c r="H146" s="1"/>
      <c r="I146" s="1"/>
      <c r="J146" s="1"/>
      <c r="K146" s="214"/>
      <c r="L146" s="21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214"/>
      <c r="D147" s="1"/>
      <c r="E147" s="1"/>
      <c r="F147" s="1"/>
      <c r="G147" s="1"/>
      <c r="H147" s="1"/>
      <c r="I147" s="1"/>
      <c r="J147" s="1"/>
      <c r="K147" s="214"/>
      <c r="L147" s="21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214"/>
      <c r="D148" s="1"/>
      <c r="E148" s="1"/>
      <c r="F148" s="1"/>
      <c r="G148" s="1"/>
      <c r="H148" s="1"/>
      <c r="I148" s="1"/>
      <c r="J148" s="1"/>
      <c r="K148" s="214"/>
      <c r="L148" s="21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214"/>
      <c r="D149" s="1"/>
      <c r="E149" s="1"/>
      <c r="F149" s="1"/>
      <c r="G149" s="1"/>
      <c r="H149" s="1"/>
      <c r="I149" s="1"/>
      <c r="J149" s="1"/>
      <c r="K149" s="214"/>
      <c r="L149" s="21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214"/>
      <c r="D150" s="1"/>
      <c r="E150" s="1"/>
      <c r="F150" s="1"/>
      <c r="G150" s="1"/>
      <c r="H150" s="1"/>
      <c r="I150" s="1"/>
      <c r="J150" s="1"/>
      <c r="K150" s="214"/>
      <c r="L150" s="21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214"/>
      <c r="D151" s="1"/>
      <c r="E151" s="1"/>
      <c r="F151" s="1"/>
      <c r="G151" s="1"/>
      <c r="H151" s="1"/>
      <c r="I151" s="1"/>
      <c r="J151" s="1"/>
      <c r="K151" s="214"/>
      <c r="L151" s="21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214"/>
      <c r="D152" s="1"/>
      <c r="E152" s="1"/>
      <c r="F152" s="1"/>
      <c r="G152" s="1"/>
      <c r="H152" s="1"/>
      <c r="I152" s="1"/>
      <c r="J152" s="1"/>
      <c r="K152" s="214"/>
      <c r="L152" s="21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214"/>
      <c r="D153" s="1"/>
      <c r="E153" s="1"/>
      <c r="F153" s="1"/>
      <c r="G153" s="1"/>
      <c r="H153" s="1"/>
      <c r="I153" s="1"/>
      <c r="J153" s="1"/>
      <c r="K153" s="214"/>
      <c r="L153" s="21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214"/>
      <c r="D154" s="1"/>
      <c r="E154" s="1"/>
      <c r="F154" s="1"/>
      <c r="G154" s="1"/>
      <c r="H154" s="1"/>
      <c r="I154" s="1"/>
      <c r="J154" s="1"/>
      <c r="K154" s="214"/>
      <c r="L154" s="21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214"/>
      <c r="D155" s="1"/>
      <c r="E155" s="1"/>
      <c r="F155" s="1"/>
      <c r="G155" s="1"/>
      <c r="H155" s="1"/>
      <c r="I155" s="1"/>
      <c r="J155" s="1"/>
      <c r="K155" s="214"/>
      <c r="L155" s="21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214"/>
      <c r="D156" s="1"/>
      <c r="E156" s="1"/>
      <c r="F156" s="1"/>
      <c r="G156" s="1"/>
      <c r="H156" s="1"/>
      <c r="I156" s="1"/>
      <c r="J156" s="1"/>
      <c r="K156" s="214"/>
      <c r="L156" s="21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214"/>
      <c r="D157" s="1"/>
      <c r="E157" s="1"/>
      <c r="F157" s="1"/>
      <c r="G157" s="1"/>
      <c r="H157" s="1"/>
      <c r="I157" s="1"/>
      <c r="J157" s="1"/>
      <c r="K157" s="214"/>
      <c r="L157" s="21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214"/>
      <c r="D158" s="1"/>
      <c r="E158" s="1"/>
      <c r="F158" s="1"/>
      <c r="G158" s="1"/>
      <c r="H158" s="1"/>
      <c r="I158" s="1"/>
      <c r="J158" s="1"/>
      <c r="K158" s="214"/>
      <c r="L158" s="21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214"/>
      <c r="D159" s="1"/>
      <c r="E159" s="1"/>
      <c r="F159" s="1"/>
      <c r="G159" s="1"/>
      <c r="H159" s="1"/>
      <c r="I159" s="1"/>
      <c r="J159" s="1"/>
      <c r="K159" s="214"/>
      <c r="L159" s="21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214"/>
      <c r="D160" s="1"/>
      <c r="E160" s="1"/>
      <c r="F160" s="1"/>
      <c r="G160" s="1"/>
      <c r="H160" s="1"/>
      <c r="I160" s="1"/>
      <c r="J160" s="1"/>
      <c r="K160" s="214"/>
      <c r="L160" s="21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214"/>
      <c r="D161" s="1"/>
      <c r="E161" s="1"/>
      <c r="F161" s="1"/>
      <c r="G161" s="1"/>
      <c r="H161" s="1"/>
      <c r="I161" s="1"/>
      <c r="J161" s="1"/>
      <c r="K161" s="214"/>
      <c r="L161" s="21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214"/>
      <c r="D162" s="1"/>
      <c r="E162" s="1"/>
      <c r="F162" s="1"/>
      <c r="G162" s="1"/>
      <c r="H162" s="1"/>
      <c r="I162" s="1"/>
      <c r="J162" s="1"/>
      <c r="K162" s="214"/>
      <c r="L162" s="21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214"/>
      <c r="D163" s="1"/>
      <c r="E163" s="1"/>
      <c r="F163" s="1"/>
      <c r="G163" s="1"/>
      <c r="H163" s="1"/>
      <c r="I163" s="1"/>
      <c r="J163" s="1"/>
      <c r="K163" s="214"/>
      <c r="L163" s="21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214"/>
      <c r="D164" s="1"/>
      <c r="E164" s="1"/>
      <c r="F164" s="1"/>
      <c r="G164" s="1"/>
      <c r="H164" s="1"/>
      <c r="I164" s="1"/>
      <c r="J164" s="1"/>
      <c r="K164" s="214"/>
      <c r="L164" s="21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214"/>
      <c r="D165" s="1"/>
      <c r="E165" s="1"/>
      <c r="F165" s="1"/>
      <c r="G165" s="1"/>
      <c r="H165" s="1"/>
      <c r="I165" s="1"/>
      <c r="J165" s="1"/>
      <c r="K165" s="214"/>
      <c r="L165" s="21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214"/>
      <c r="D166" s="1"/>
      <c r="E166" s="1"/>
      <c r="F166" s="1"/>
      <c r="G166" s="1"/>
      <c r="H166" s="1"/>
      <c r="I166" s="1"/>
      <c r="J166" s="1"/>
      <c r="K166" s="214"/>
      <c r="L166" s="21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214"/>
      <c r="D167" s="1"/>
      <c r="E167" s="1"/>
      <c r="F167" s="1"/>
      <c r="G167" s="1"/>
      <c r="H167" s="1"/>
      <c r="I167" s="1"/>
      <c r="J167" s="1"/>
      <c r="K167" s="214"/>
      <c r="L167" s="21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214"/>
      <c r="D168" s="1"/>
      <c r="E168" s="1"/>
      <c r="F168" s="1"/>
      <c r="G168" s="1"/>
      <c r="H168" s="1"/>
      <c r="I168" s="1"/>
      <c r="J168" s="1"/>
      <c r="K168" s="214"/>
      <c r="L168" s="21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214"/>
      <c r="D169" s="1"/>
      <c r="E169" s="1"/>
      <c r="F169" s="1"/>
      <c r="G169" s="1"/>
      <c r="H169" s="1"/>
      <c r="I169" s="1"/>
      <c r="J169" s="1"/>
      <c r="K169" s="214"/>
      <c r="L169" s="21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214"/>
      <c r="D170" s="1"/>
      <c r="E170" s="1"/>
      <c r="F170" s="1"/>
      <c r="G170" s="1"/>
      <c r="H170" s="1"/>
      <c r="I170" s="1"/>
      <c r="J170" s="1"/>
      <c r="K170" s="214"/>
      <c r="L170" s="21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214"/>
      <c r="D171" s="1"/>
      <c r="E171" s="1"/>
      <c r="F171" s="1"/>
      <c r="G171" s="1"/>
      <c r="H171" s="1"/>
      <c r="I171" s="1"/>
      <c r="J171" s="1"/>
      <c r="K171" s="214"/>
      <c r="L171" s="21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214"/>
      <c r="D172" s="1"/>
      <c r="E172" s="1"/>
      <c r="F172" s="1"/>
      <c r="G172" s="1"/>
      <c r="H172" s="1"/>
      <c r="I172" s="1"/>
      <c r="J172" s="1"/>
      <c r="K172" s="214"/>
      <c r="L172" s="21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214"/>
      <c r="D173" s="1"/>
      <c r="E173" s="1"/>
      <c r="F173" s="1"/>
      <c r="G173" s="1"/>
      <c r="H173" s="1"/>
      <c r="I173" s="1"/>
      <c r="J173" s="1"/>
      <c r="K173" s="214"/>
      <c r="L173" s="21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214"/>
      <c r="D174" s="1"/>
      <c r="E174" s="1"/>
      <c r="F174" s="1"/>
      <c r="G174" s="1"/>
      <c r="H174" s="1"/>
      <c r="I174" s="1"/>
      <c r="J174" s="1"/>
      <c r="K174" s="214"/>
      <c r="L174" s="21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214"/>
      <c r="D175" s="1"/>
      <c r="E175" s="1"/>
      <c r="F175" s="1"/>
      <c r="G175" s="1"/>
      <c r="H175" s="1"/>
      <c r="I175" s="1"/>
      <c r="J175" s="1"/>
      <c r="K175" s="214"/>
      <c r="L175" s="21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214"/>
      <c r="D176" s="1"/>
      <c r="E176" s="1"/>
      <c r="F176" s="1"/>
      <c r="G176" s="1"/>
      <c r="H176" s="1"/>
      <c r="I176" s="1"/>
      <c r="J176" s="1"/>
      <c r="K176" s="214"/>
      <c r="L176" s="21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214"/>
      <c r="D177" s="1"/>
      <c r="E177" s="1"/>
      <c r="F177" s="1"/>
      <c r="G177" s="1"/>
      <c r="H177" s="1"/>
      <c r="I177" s="1"/>
      <c r="J177" s="1"/>
      <c r="K177" s="214"/>
      <c r="L177" s="21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214"/>
      <c r="D178" s="1"/>
      <c r="E178" s="1"/>
      <c r="F178" s="1"/>
      <c r="G178" s="1"/>
      <c r="H178" s="1"/>
      <c r="I178" s="1"/>
      <c r="J178" s="1"/>
      <c r="K178" s="214"/>
      <c r="L178" s="21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214"/>
      <c r="D179" s="1"/>
      <c r="E179" s="1"/>
      <c r="F179" s="1"/>
      <c r="G179" s="1"/>
      <c r="H179" s="1"/>
      <c r="I179" s="1"/>
      <c r="J179" s="1"/>
      <c r="K179" s="214"/>
      <c r="L179" s="21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214"/>
      <c r="D180" s="1"/>
      <c r="E180" s="1"/>
      <c r="F180" s="1"/>
      <c r="G180" s="1"/>
      <c r="H180" s="1"/>
      <c r="I180" s="1"/>
      <c r="J180" s="1"/>
      <c r="K180" s="214"/>
      <c r="L180" s="21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214"/>
      <c r="D181" s="1"/>
      <c r="E181" s="1"/>
      <c r="F181" s="1"/>
      <c r="G181" s="1"/>
      <c r="H181" s="1"/>
      <c r="I181" s="1"/>
      <c r="J181" s="1"/>
      <c r="K181" s="214"/>
      <c r="L181" s="21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214"/>
      <c r="D182" s="1"/>
      <c r="E182" s="1"/>
      <c r="F182" s="1"/>
      <c r="G182" s="1"/>
      <c r="H182" s="1"/>
      <c r="I182" s="1"/>
      <c r="J182" s="1"/>
      <c r="K182" s="214"/>
      <c r="L182" s="21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214"/>
      <c r="D183" s="1"/>
      <c r="E183" s="1"/>
      <c r="F183" s="1"/>
      <c r="G183" s="1"/>
      <c r="H183" s="1"/>
      <c r="I183" s="1"/>
      <c r="J183" s="1"/>
      <c r="K183" s="214"/>
      <c r="L183" s="21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214"/>
      <c r="D184" s="1"/>
      <c r="E184" s="1"/>
      <c r="F184" s="1"/>
      <c r="G184" s="1"/>
      <c r="H184" s="1"/>
      <c r="I184" s="1"/>
      <c r="J184" s="1"/>
      <c r="K184" s="214"/>
      <c r="L184" s="21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214"/>
      <c r="D185" s="1"/>
      <c r="E185" s="1"/>
      <c r="F185" s="1"/>
      <c r="G185" s="1"/>
      <c r="H185" s="1"/>
      <c r="I185" s="1"/>
      <c r="J185" s="1"/>
      <c r="K185" s="214"/>
      <c r="L185" s="21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214"/>
      <c r="D186" s="1"/>
      <c r="E186" s="1"/>
      <c r="F186" s="1"/>
      <c r="G186" s="1"/>
      <c r="H186" s="1"/>
      <c r="I186" s="1"/>
      <c r="J186" s="1"/>
      <c r="K186" s="214"/>
      <c r="L186" s="21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214"/>
      <c r="D187" s="1"/>
      <c r="E187" s="1"/>
      <c r="F187" s="1"/>
      <c r="G187" s="1"/>
      <c r="H187" s="1"/>
      <c r="I187" s="1"/>
      <c r="J187" s="1"/>
      <c r="K187" s="214"/>
      <c r="L187" s="21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214"/>
      <c r="D188" s="1"/>
      <c r="E188" s="1"/>
      <c r="F188" s="1"/>
      <c r="G188" s="1"/>
      <c r="H188" s="1"/>
      <c r="I188" s="1"/>
      <c r="J188" s="1"/>
      <c r="K188" s="214"/>
      <c r="L188" s="21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214"/>
      <c r="D189" s="1"/>
      <c r="E189" s="1"/>
      <c r="F189" s="1"/>
      <c r="G189" s="1"/>
      <c r="H189" s="1"/>
      <c r="I189" s="1"/>
      <c r="J189" s="1"/>
      <c r="K189" s="214"/>
      <c r="L189" s="21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214"/>
      <c r="D190" s="1"/>
      <c r="E190" s="1"/>
      <c r="F190" s="1"/>
      <c r="G190" s="1"/>
      <c r="H190" s="1"/>
      <c r="I190" s="1"/>
      <c r="J190" s="1"/>
      <c r="K190" s="214"/>
      <c r="L190" s="21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214"/>
      <c r="D191" s="1"/>
      <c r="E191" s="1"/>
      <c r="F191" s="1"/>
      <c r="G191" s="1"/>
      <c r="H191" s="1"/>
      <c r="I191" s="1"/>
      <c r="J191" s="1"/>
      <c r="K191" s="214"/>
      <c r="L191" s="21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214"/>
      <c r="D192" s="1"/>
      <c r="E192" s="1"/>
      <c r="F192" s="1"/>
      <c r="G192" s="1"/>
      <c r="H192" s="1"/>
      <c r="I192" s="1"/>
      <c r="J192" s="1"/>
      <c r="K192" s="214"/>
      <c r="L192" s="21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214"/>
      <c r="D193" s="1"/>
      <c r="E193" s="1"/>
      <c r="F193" s="1"/>
      <c r="G193" s="1"/>
      <c r="H193" s="1"/>
      <c r="I193" s="1"/>
      <c r="J193" s="1"/>
      <c r="K193" s="214"/>
      <c r="L193" s="21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214"/>
      <c r="D194" s="1"/>
      <c r="E194" s="1"/>
      <c r="F194" s="1"/>
      <c r="G194" s="1"/>
      <c r="H194" s="1"/>
      <c r="I194" s="1"/>
      <c r="J194" s="1"/>
      <c r="K194" s="214"/>
      <c r="L194" s="21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214"/>
      <c r="D195" s="1"/>
      <c r="E195" s="1"/>
      <c r="F195" s="1"/>
      <c r="G195" s="1"/>
      <c r="H195" s="1"/>
      <c r="I195" s="1"/>
      <c r="J195" s="1"/>
      <c r="K195" s="214"/>
      <c r="L195" s="21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214"/>
      <c r="D196" s="1"/>
      <c r="E196" s="1"/>
      <c r="F196" s="1"/>
      <c r="G196" s="1"/>
      <c r="H196" s="1"/>
      <c r="I196" s="1"/>
      <c r="J196" s="1"/>
      <c r="K196" s="214"/>
      <c r="L196" s="21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214"/>
      <c r="D197" s="1"/>
      <c r="E197" s="1"/>
      <c r="F197" s="1"/>
      <c r="G197" s="1"/>
      <c r="H197" s="1"/>
      <c r="I197" s="1"/>
      <c r="J197" s="1"/>
      <c r="K197" s="214"/>
      <c r="L197" s="21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214"/>
      <c r="D198" s="1"/>
      <c r="E198" s="1"/>
      <c r="F198" s="1"/>
      <c r="G198" s="1"/>
      <c r="H198" s="1"/>
      <c r="I198" s="1"/>
      <c r="J198" s="1"/>
      <c r="K198" s="214"/>
      <c r="L198" s="21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214"/>
      <c r="D199" s="1"/>
      <c r="E199" s="1"/>
      <c r="F199" s="1"/>
      <c r="G199" s="1"/>
      <c r="H199" s="1"/>
      <c r="I199" s="1"/>
      <c r="J199" s="1"/>
      <c r="K199" s="214"/>
      <c r="L199" s="21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214"/>
      <c r="D200" s="1"/>
      <c r="E200" s="1"/>
      <c r="F200" s="1"/>
      <c r="G200" s="1"/>
      <c r="H200" s="1"/>
      <c r="I200" s="1"/>
      <c r="J200" s="1"/>
      <c r="K200" s="214"/>
      <c r="L200" s="21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214"/>
      <c r="D201" s="1"/>
      <c r="E201" s="1"/>
      <c r="F201" s="1"/>
      <c r="G201" s="1"/>
      <c r="H201" s="1"/>
      <c r="I201" s="1"/>
      <c r="J201" s="1"/>
      <c r="K201" s="214"/>
      <c r="L201" s="21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214"/>
      <c r="D202" s="1"/>
      <c r="E202" s="1"/>
      <c r="F202" s="1"/>
      <c r="G202" s="1"/>
      <c r="H202" s="1"/>
      <c r="I202" s="1"/>
      <c r="J202" s="1"/>
      <c r="K202" s="214"/>
      <c r="L202" s="21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214"/>
      <c r="D203" s="1"/>
      <c r="E203" s="1"/>
      <c r="F203" s="1"/>
      <c r="G203" s="1"/>
      <c r="H203" s="1"/>
      <c r="I203" s="1"/>
      <c r="J203" s="1"/>
      <c r="K203" s="214"/>
      <c r="L203" s="21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214"/>
      <c r="D204" s="1"/>
      <c r="E204" s="1"/>
      <c r="F204" s="1"/>
      <c r="G204" s="1"/>
      <c r="H204" s="1"/>
      <c r="I204" s="1"/>
      <c r="J204" s="1"/>
      <c r="K204" s="214"/>
      <c r="L204" s="21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214"/>
      <c r="D205" s="1"/>
      <c r="E205" s="1"/>
      <c r="F205" s="1"/>
      <c r="G205" s="1"/>
      <c r="H205" s="1"/>
      <c r="I205" s="1"/>
      <c r="J205" s="1"/>
      <c r="K205" s="214"/>
      <c r="L205" s="21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214"/>
      <c r="D206" s="1"/>
      <c r="E206" s="1"/>
      <c r="F206" s="1"/>
      <c r="G206" s="1"/>
      <c r="H206" s="1"/>
      <c r="I206" s="1"/>
      <c r="J206" s="1"/>
      <c r="K206" s="214"/>
      <c r="L206" s="21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214"/>
      <c r="D207" s="1"/>
      <c r="E207" s="1"/>
      <c r="F207" s="1"/>
      <c r="G207" s="1"/>
      <c r="H207" s="1"/>
      <c r="I207" s="1"/>
      <c r="J207" s="1"/>
      <c r="K207" s="214"/>
      <c r="L207" s="21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214"/>
      <c r="D208" s="1"/>
      <c r="E208" s="1"/>
      <c r="F208" s="1"/>
      <c r="G208" s="1"/>
      <c r="H208" s="1"/>
      <c r="I208" s="1"/>
      <c r="J208" s="1"/>
      <c r="K208" s="214"/>
      <c r="L208" s="21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214"/>
      <c r="D209" s="1"/>
      <c r="E209" s="1"/>
      <c r="F209" s="1"/>
      <c r="G209" s="1"/>
      <c r="H209" s="1"/>
      <c r="I209" s="1"/>
      <c r="J209" s="1"/>
      <c r="K209" s="214"/>
      <c r="L209" s="21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214"/>
      <c r="D210" s="1"/>
      <c r="E210" s="1"/>
      <c r="F210" s="1"/>
      <c r="G210" s="1"/>
      <c r="H210" s="1"/>
      <c r="I210" s="1"/>
      <c r="J210" s="1"/>
      <c r="K210" s="214"/>
      <c r="L210" s="21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214"/>
      <c r="D211" s="1"/>
      <c r="E211" s="1"/>
      <c r="F211" s="1"/>
      <c r="G211" s="1"/>
      <c r="H211" s="1"/>
      <c r="I211" s="1"/>
      <c r="J211" s="1"/>
      <c r="K211" s="214"/>
      <c r="L211" s="21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214"/>
      <c r="D212" s="1"/>
      <c r="E212" s="1"/>
      <c r="F212" s="1"/>
      <c r="G212" s="1"/>
      <c r="H212" s="1"/>
      <c r="I212" s="1"/>
      <c r="J212" s="1"/>
      <c r="K212" s="214"/>
      <c r="L212" s="21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214"/>
      <c r="D213" s="1"/>
      <c r="E213" s="1"/>
      <c r="F213" s="1"/>
      <c r="G213" s="1"/>
      <c r="H213" s="1"/>
      <c r="I213" s="1"/>
      <c r="J213" s="1"/>
      <c r="K213" s="214"/>
      <c r="L213" s="21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214"/>
      <c r="D214" s="1"/>
      <c r="E214" s="1"/>
      <c r="F214" s="1"/>
      <c r="G214" s="1"/>
      <c r="H214" s="1"/>
      <c r="I214" s="1"/>
      <c r="J214" s="1"/>
      <c r="K214" s="214"/>
      <c r="L214" s="21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214"/>
      <c r="D215" s="1"/>
      <c r="E215" s="1"/>
      <c r="F215" s="1"/>
      <c r="G215" s="1"/>
      <c r="H215" s="1"/>
      <c r="I215" s="1"/>
      <c r="J215" s="1"/>
      <c r="K215" s="214"/>
      <c r="L215" s="21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214"/>
      <c r="D216" s="1"/>
      <c r="E216" s="1"/>
      <c r="F216" s="1"/>
      <c r="G216" s="1"/>
      <c r="H216" s="1"/>
      <c r="I216" s="1"/>
      <c r="J216" s="1"/>
      <c r="K216" s="214"/>
      <c r="L216" s="21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214"/>
      <c r="D217" s="1"/>
      <c r="E217" s="1"/>
      <c r="F217" s="1"/>
      <c r="G217" s="1"/>
      <c r="H217" s="1"/>
      <c r="I217" s="1"/>
      <c r="J217" s="1"/>
      <c r="K217" s="214"/>
      <c r="L217" s="21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214"/>
      <c r="D218" s="1"/>
      <c r="E218" s="1"/>
      <c r="F218" s="1"/>
      <c r="G218" s="1"/>
      <c r="H218" s="1"/>
      <c r="I218" s="1"/>
      <c r="J218" s="1"/>
      <c r="K218" s="214"/>
      <c r="L218" s="21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214"/>
      <c r="D219" s="1"/>
      <c r="E219" s="1"/>
      <c r="F219" s="1"/>
      <c r="G219" s="1"/>
      <c r="H219" s="1"/>
      <c r="I219" s="1"/>
      <c r="J219" s="1"/>
      <c r="K219" s="214"/>
      <c r="L219" s="21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214"/>
      <c r="D220" s="1"/>
      <c r="E220" s="1"/>
      <c r="F220" s="1"/>
      <c r="G220" s="1"/>
      <c r="H220" s="1"/>
      <c r="I220" s="1"/>
      <c r="J220" s="1"/>
      <c r="K220" s="214"/>
      <c r="L220" s="21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hyperlinks>
    <hyperlink r:id="rId1" ref="K3"/>
    <hyperlink r:id="rId2" ref="J4"/>
    <hyperlink r:id="rId3" ref="J5"/>
    <hyperlink r:id="rId4" ref="K5"/>
    <hyperlink r:id="rId5" ref="J6"/>
    <hyperlink r:id="rId6" ref="J7"/>
    <hyperlink r:id="rId7" ref="J8"/>
    <hyperlink r:id="rId8" ref="K8"/>
    <hyperlink r:id="rId9" ref="J9"/>
    <hyperlink r:id="rId10" ref="J10"/>
    <hyperlink r:id="rId11" ref="J11"/>
    <hyperlink r:id="rId12" ref="J12"/>
    <hyperlink r:id="rId13" ref="K12"/>
    <hyperlink r:id="rId14" ref="J13"/>
    <hyperlink r:id="rId15" ref="K13"/>
  </hyperlinks>
  <printOptions/>
  <pageMargins bottom="0.75" footer="0.0" header="0.0" left="0.7" right="0.7" top="0.75"/>
  <pageSetup orientation="landscape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0.86"/>
    <col customWidth="1" min="7" max="7" width="7.29"/>
    <col customWidth="1" min="8" max="8" width="7.86"/>
  </cols>
  <sheetData>
    <row r="1">
      <c r="A1" s="15" t="s">
        <v>1648</v>
      </c>
      <c r="B1" s="15" t="s">
        <v>1649</v>
      </c>
      <c r="C1" s="15" t="s">
        <v>1650</v>
      </c>
      <c r="D1" s="15" t="s">
        <v>1651</v>
      </c>
    </row>
    <row r="2">
      <c r="A2" s="215">
        <v>44298.0</v>
      </c>
      <c r="B2" s="216">
        <v>7.0</v>
      </c>
      <c r="C2" s="216">
        <f>B2 * 7.5</f>
        <v>52.5</v>
      </c>
      <c r="D2" s="216">
        <f t="shared" ref="D2:D48" si="1">sum($C$2:$C2)</f>
        <v>52.5</v>
      </c>
      <c r="F2" s="217" t="s">
        <v>253</v>
      </c>
      <c r="G2" s="5">
        <f t="shared" ref="G2:G48" si="2">B2*8</f>
        <v>56</v>
      </c>
      <c r="H2" s="5">
        <f t="shared" ref="H2:H48" si="3">if(TODAY() &gt;= A2,0,C2)</f>
        <v>0</v>
      </c>
    </row>
    <row r="3">
      <c r="A3" s="215">
        <v>44299.0</v>
      </c>
      <c r="B3" s="216">
        <v>7.0</v>
      </c>
      <c r="C3" s="216">
        <f t="shared" ref="C3:C48" si="4">B3 * 6</f>
        <v>42</v>
      </c>
      <c r="D3" s="216">
        <f t="shared" si="1"/>
        <v>94.5</v>
      </c>
      <c r="F3" s="217" t="s">
        <v>253</v>
      </c>
      <c r="G3" s="5">
        <f t="shared" si="2"/>
        <v>56</v>
      </c>
      <c r="H3" s="5">
        <f t="shared" si="3"/>
        <v>0</v>
      </c>
    </row>
    <row r="4">
      <c r="A4" s="215">
        <v>44300.0</v>
      </c>
      <c r="B4" s="216">
        <v>7.0</v>
      </c>
      <c r="C4" s="216">
        <f t="shared" si="4"/>
        <v>42</v>
      </c>
      <c r="D4" s="216">
        <f t="shared" si="1"/>
        <v>136.5</v>
      </c>
      <c r="F4" s="217" t="s">
        <v>253</v>
      </c>
      <c r="G4" s="5">
        <f t="shared" si="2"/>
        <v>56</v>
      </c>
      <c r="H4" s="5">
        <f t="shared" si="3"/>
        <v>0</v>
      </c>
    </row>
    <row r="5">
      <c r="A5" s="215">
        <v>44301.0</v>
      </c>
      <c r="B5" s="216">
        <v>7.0</v>
      </c>
      <c r="C5" s="216">
        <f t="shared" si="4"/>
        <v>42</v>
      </c>
      <c r="D5" s="216">
        <f t="shared" si="1"/>
        <v>178.5</v>
      </c>
      <c r="F5" s="217" t="s">
        <v>253</v>
      </c>
      <c r="G5" s="5">
        <f t="shared" si="2"/>
        <v>56</v>
      </c>
      <c r="H5" s="5">
        <f t="shared" si="3"/>
        <v>0</v>
      </c>
    </row>
    <row r="6">
      <c r="A6" s="215">
        <v>44302.0</v>
      </c>
      <c r="B6" s="216">
        <v>7.0</v>
      </c>
      <c r="C6" s="216">
        <f t="shared" si="4"/>
        <v>42</v>
      </c>
      <c r="D6" s="216">
        <f t="shared" si="1"/>
        <v>220.5</v>
      </c>
      <c r="F6" s="217" t="s">
        <v>253</v>
      </c>
      <c r="G6" s="5">
        <f t="shared" si="2"/>
        <v>56</v>
      </c>
      <c r="H6" s="5">
        <f t="shared" si="3"/>
        <v>0</v>
      </c>
    </row>
    <row r="7">
      <c r="A7" s="218">
        <v>44303.0</v>
      </c>
      <c r="B7" s="219">
        <v>0.0</v>
      </c>
      <c r="C7" s="219">
        <f t="shared" si="4"/>
        <v>0</v>
      </c>
      <c r="D7" s="219">
        <f t="shared" si="1"/>
        <v>220.5</v>
      </c>
      <c r="G7" s="5">
        <f t="shared" si="2"/>
        <v>0</v>
      </c>
      <c r="H7" s="5">
        <f t="shared" si="3"/>
        <v>0</v>
      </c>
    </row>
    <row r="8">
      <c r="A8" s="218">
        <v>44304.0</v>
      </c>
      <c r="B8" s="219">
        <v>0.0</v>
      </c>
      <c r="C8" s="219">
        <f t="shared" si="4"/>
        <v>0</v>
      </c>
      <c r="D8" s="219">
        <f t="shared" si="1"/>
        <v>220.5</v>
      </c>
      <c r="G8" s="5">
        <f t="shared" si="2"/>
        <v>0</v>
      </c>
      <c r="H8" s="5">
        <f t="shared" si="3"/>
        <v>0</v>
      </c>
    </row>
    <row r="9">
      <c r="A9" s="215">
        <v>44305.0</v>
      </c>
      <c r="B9" s="220">
        <v>8.0</v>
      </c>
      <c r="C9" s="216">
        <f t="shared" si="4"/>
        <v>48</v>
      </c>
      <c r="D9" s="216">
        <f t="shared" si="1"/>
        <v>268.5</v>
      </c>
      <c r="F9" s="217" t="s">
        <v>54</v>
      </c>
      <c r="G9" s="5">
        <f t="shared" si="2"/>
        <v>64</v>
      </c>
      <c r="H9" s="5">
        <f t="shared" si="3"/>
        <v>0</v>
      </c>
    </row>
    <row r="10">
      <c r="A10" s="215">
        <v>44306.0</v>
      </c>
      <c r="B10" s="220">
        <v>8.0</v>
      </c>
      <c r="C10" s="216">
        <f t="shared" si="4"/>
        <v>48</v>
      </c>
      <c r="D10" s="216">
        <f t="shared" si="1"/>
        <v>316.5</v>
      </c>
      <c r="F10" s="217" t="s">
        <v>54</v>
      </c>
      <c r="G10" s="5">
        <f t="shared" si="2"/>
        <v>64</v>
      </c>
      <c r="H10" s="5">
        <f t="shared" si="3"/>
        <v>0</v>
      </c>
    </row>
    <row r="11">
      <c r="A11" s="215">
        <v>44307.0</v>
      </c>
      <c r="B11" s="220">
        <v>8.0</v>
      </c>
      <c r="C11" s="216">
        <f t="shared" si="4"/>
        <v>48</v>
      </c>
      <c r="D11" s="216">
        <f t="shared" si="1"/>
        <v>364.5</v>
      </c>
      <c r="F11" s="217" t="s">
        <v>54</v>
      </c>
      <c r="G11" s="5">
        <f t="shared" si="2"/>
        <v>64</v>
      </c>
      <c r="H11" s="5">
        <f t="shared" si="3"/>
        <v>0</v>
      </c>
    </row>
    <row r="12">
      <c r="A12" s="215">
        <v>44308.0</v>
      </c>
      <c r="B12" s="220">
        <v>8.0</v>
      </c>
      <c r="C12" s="216">
        <f t="shared" si="4"/>
        <v>48</v>
      </c>
      <c r="D12" s="216">
        <f t="shared" si="1"/>
        <v>412.5</v>
      </c>
      <c r="F12" s="217" t="s">
        <v>54</v>
      </c>
      <c r="G12" s="5">
        <f t="shared" si="2"/>
        <v>64</v>
      </c>
      <c r="H12" s="5">
        <f t="shared" si="3"/>
        <v>0</v>
      </c>
      <c r="K12" s="217" t="s">
        <v>1652</v>
      </c>
      <c r="L12" s="217" t="s">
        <v>1653</v>
      </c>
      <c r="M12" s="217" t="s">
        <v>1654</v>
      </c>
      <c r="O12" s="221" t="s">
        <v>1655</v>
      </c>
    </row>
    <row r="13">
      <c r="A13" s="215">
        <v>44309.0</v>
      </c>
      <c r="B13" s="220">
        <v>8.0</v>
      </c>
      <c r="C13" s="216">
        <f t="shared" si="4"/>
        <v>48</v>
      </c>
      <c r="D13" s="216">
        <f t="shared" si="1"/>
        <v>460.5</v>
      </c>
      <c r="F13" s="217" t="s">
        <v>54</v>
      </c>
      <c r="G13" s="5">
        <f t="shared" si="2"/>
        <v>64</v>
      </c>
      <c r="H13" s="5">
        <f t="shared" si="3"/>
        <v>0</v>
      </c>
      <c r="K13" s="222">
        <f>IFERROR(__xludf.DUMMYFUNCTION("IMPORTRANGE(""https://docs.google.com/spreadsheets/d/1lJGKuwezjyIgZtKuZb9BtAdq1nB4mTHaDayUem2gUmU"", ""Description!B13:B19"")"),114.0)</f>
        <v>114</v>
      </c>
      <c r="L13" s="222">
        <f>IFERROR(__xludf.DUMMYFUNCTION("IMPORTRANGE(""https://docs.google.com/spreadsheets/d/1PjTmDUoKFltAYcu90V5V6xSvKNn_9KvMUzrOP7DPdAM"", ""Description!B13:B19"")"),622.0)</f>
        <v>622</v>
      </c>
      <c r="M13" s="222">
        <f>Description!B13</f>
        <v>2072</v>
      </c>
      <c r="O13" s="222">
        <f t="shared" ref="O13:O16" si="5">SUM(K13:M13)</f>
        <v>2808</v>
      </c>
    </row>
    <row r="14">
      <c r="A14" s="218">
        <v>44310.0</v>
      </c>
      <c r="B14" s="219">
        <v>0.0</v>
      </c>
      <c r="C14" s="219">
        <f t="shared" si="4"/>
        <v>0</v>
      </c>
      <c r="D14" s="219">
        <f t="shared" si="1"/>
        <v>460.5</v>
      </c>
      <c r="G14" s="5">
        <f t="shared" si="2"/>
        <v>0</v>
      </c>
      <c r="H14" s="5">
        <f t="shared" si="3"/>
        <v>0</v>
      </c>
      <c r="K14" s="222">
        <f>IFERROR(__xludf.DUMMYFUNCTION("""COMPUTED_VALUE"""),114.0)</f>
        <v>114</v>
      </c>
      <c r="L14" s="222">
        <f>IFERROR(__xludf.DUMMYFUNCTION("""COMPUTED_VALUE"""),464.0)</f>
        <v>464</v>
      </c>
      <c r="M14" s="222">
        <f>Description!B14</f>
        <v>1404.5</v>
      </c>
      <c r="O14" s="222">
        <f t="shared" si="5"/>
        <v>1982.5</v>
      </c>
    </row>
    <row r="15">
      <c r="A15" s="218">
        <v>44311.0</v>
      </c>
      <c r="B15" s="219">
        <v>0.0</v>
      </c>
      <c r="C15" s="219">
        <f t="shared" si="4"/>
        <v>0</v>
      </c>
      <c r="D15" s="219">
        <f t="shared" si="1"/>
        <v>460.5</v>
      </c>
      <c r="G15" s="5">
        <f t="shared" si="2"/>
        <v>0</v>
      </c>
      <c r="H15" s="5">
        <f t="shared" si="3"/>
        <v>0</v>
      </c>
      <c r="K15" s="222">
        <f>IFERROR(__xludf.DUMMYFUNCTION("""COMPUTED_VALUE"""),125.00200000000001)</f>
        <v>125.002</v>
      </c>
      <c r="L15" s="222">
        <f>IFERROR(__xludf.DUMMYFUNCTION("""COMPUTED_VALUE"""),309.0)</f>
        <v>309</v>
      </c>
      <c r="M15" s="222">
        <f>Description!B15</f>
        <v>1432.666667</v>
      </c>
      <c r="O15" s="222">
        <f t="shared" si="5"/>
        <v>1866.668667</v>
      </c>
    </row>
    <row r="16">
      <c r="A16" s="215">
        <v>44312.0</v>
      </c>
      <c r="B16" s="220">
        <v>8.0</v>
      </c>
      <c r="C16" s="216">
        <f t="shared" si="4"/>
        <v>48</v>
      </c>
      <c r="D16" s="216">
        <f t="shared" si="1"/>
        <v>508.5</v>
      </c>
      <c r="F16" s="217" t="s">
        <v>54</v>
      </c>
      <c r="G16" s="5">
        <f t="shared" si="2"/>
        <v>64</v>
      </c>
      <c r="H16" s="5">
        <f t="shared" si="3"/>
        <v>0</v>
      </c>
      <c r="K16" s="222">
        <f>IFERROR(__xludf.DUMMYFUNCTION("""COMPUTED_VALUE"""),0.0)</f>
        <v>0</v>
      </c>
      <c r="L16" s="222">
        <f>IFERROR(__xludf.DUMMYFUNCTION("""COMPUTED_VALUE"""),158.0)</f>
        <v>158</v>
      </c>
      <c r="M16" s="222">
        <f>Description!B16</f>
        <v>667.5</v>
      </c>
      <c r="O16" s="222">
        <f t="shared" si="5"/>
        <v>825.5</v>
      </c>
    </row>
    <row r="17">
      <c r="A17" s="215">
        <v>44313.0</v>
      </c>
      <c r="B17" s="220">
        <v>8.0</v>
      </c>
      <c r="C17" s="216">
        <f t="shared" si="4"/>
        <v>48</v>
      </c>
      <c r="D17" s="216">
        <f t="shared" si="1"/>
        <v>556.5</v>
      </c>
      <c r="F17" s="217" t="s">
        <v>54</v>
      </c>
      <c r="G17" s="5">
        <f t="shared" si="2"/>
        <v>64</v>
      </c>
      <c r="H17" s="5">
        <f t="shared" si="3"/>
        <v>0</v>
      </c>
      <c r="K17" s="5"/>
      <c r="L17" s="5"/>
      <c r="M17" s="222" t="str">
        <f>Description!B17</f>
        <v/>
      </c>
      <c r="O17" s="222">
        <f>sum(H:H)</f>
        <v>720</v>
      </c>
    </row>
    <row r="18">
      <c r="A18" s="215">
        <v>44314.0</v>
      </c>
      <c r="B18" s="220">
        <v>8.0</v>
      </c>
      <c r="C18" s="216">
        <f t="shared" si="4"/>
        <v>48</v>
      </c>
      <c r="D18" s="216">
        <f t="shared" si="1"/>
        <v>604.5</v>
      </c>
      <c r="F18" s="217" t="s">
        <v>54</v>
      </c>
      <c r="G18" s="5">
        <f t="shared" si="2"/>
        <v>64</v>
      </c>
      <c r="H18" s="5">
        <f t="shared" si="3"/>
        <v>0</v>
      </c>
      <c r="K18" s="222">
        <f>IFERROR(__xludf.DUMMYFUNCTION("""COMPUTED_VALUE"""),100.0)</f>
        <v>100</v>
      </c>
      <c r="L18" s="222">
        <f>IFERROR(__xludf.DUMMYFUNCTION("""COMPUTED_VALUE"""),74.59807073954984)</f>
        <v>74.59807074</v>
      </c>
      <c r="M18" s="222">
        <f>Description!B18</f>
        <v>67.78474903</v>
      </c>
      <c r="O18" s="222">
        <f t="shared" ref="O18:O19" si="6">O14/O13*100</f>
        <v>70.60185185</v>
      </c>
    </row>
    <row r="19">
      <c r="A19" s="215">
        <v>44315.0</v>
      </c>
      <c r="B19" s="220">
        <v>8.0</v>
      </c>
      <c r="C19" s="216">
        <f t="shared" si="4"/>
        <v>48</v>
      </c>
      <c r="D19" s="216">
        <f t="shared" si="1"/>
        <v>652.5</v>
      </c>
      <c r="F19" s="217" t="s">
        <v>54</v>
      </c>
      <c r="G19" s="5">
        <f t="shared" si="2"/>
        <v>64</v>
      </c>
      <c r="H19" s="5">
        <f t="shared" si="3"/>
        <v>0</v>
      </c>
      <c r="K19" s="222">
        <f>IFERROR(__xludf.DUMMYFUNCTION("""COMPUTED_VALUE"""),109.65087719298245)</f>
        <v>109.6508772</v>
      </c>
      <c r="L19" s="222">
        <f>IFERROR(__xludf.DUMMYFUNCTION("""COMPUTED_VALUE"""),66.59482758620689)</f>
        <v>66.59482759</v>
      </c>
      <c r="M19" s="222">
        <f>Description!B19</f>
        <v>102.0054586</v>
      </c>
      <c r="O19" s="222">
        <f t="shared" si="6"/>
        <v>94.15730979</v>
      </c>
    </row>
    <row r="20">
      <c r="A20" s="215">
        <v>44316.0</v>
      </c>
      <c r="B20" s="220">
        <v>8.0</v>
      </c>
      <c r="C20" s="216">
        <f t="shared" si="4"/>
        <v>48</v>
      </c>
      <c r="D20" s="216">
        <f t="shared" si="1"/>
        <v>700.5</v>
      </c>
      <c r="F20" s="217" t="s">
        <v>54</v>
      </c>
      <c r="G20" s="5">
        <f t="shared" si="2"/>
        <v>64</v>
      </c>
      <c r="H20" s="5">
        <f t="shared" si="3"/>
        <v>0</v>
      </c>
      <c r="O20" s="222"/>
    </row>
    <row r="21">
      <c r="A21" s="218">
        <v>44317.0</v>
      </c>
      <c r="B21" s="219">
        <v>0.0</v>
      </c>
      <c r="C21" s="219">
        <f t="shared" si="4"/>
        <v>0</v>
      </c>
      <c r="D21" s="219">
        <f t="shared" si="1"/>
        <v>700.5</v>
      </c>
      <c r="G21" s="5">
        <f t="shared" si="2"/>
        <v>0</v>
      </c>
      <c r="H21" s="5">
        <f t="shared" si="3"/>
        <v>0</v>
      </c>
      <c r="O21" s="222"/>
    </row>
    <row r="22">
      <c r="A22" s="218">
        <v>44318.0</v>
      </c>
      <c r="B22" s="219">
        <v>0.0</v>
      </c>
      <c r="C22" s="219">
        <f t="shared" si="4"/>
        <v>0</v>
      </c>
      <c r="D22" s="219">
        <f t="shared" si="1"/>
        <v>700.5</v>
      </c>
      <c r="G22" s="5">
        <f t="shared" si="2"/>
        <v>0</v>
      </c>
      <c r="H22" s="5">
        <f t="shared" si="3"/>
        <v>0</v>
      </c>
    </row>
    <row r="23">
      <c r="A23" s="218">
        <v>44319.0</v>
      </c>
      <c r="B23" s="223">
        <v>1.0</v>
      </c>
      <c r="C23" s="219">
        <f t="shared" si="4"/>
        <v>6</v>
      </c>
      <c r="D23" s="219">
        <f t="shared" si="1"/>
        <v>706.5</v>
      </c>
      <c r="F23" s="224" t="s">
        <v>272</v>
      </c>
      <c r="G23" s="5">
        <f t="shared" si="2"/>
        <v>8</v>
      </c>
      <c r="H23" s="5">
        <f t="shared" si="3"/>
        <v>6</v>
      </c>
    </row>
    <row r="24">
      <c r="A24" s="215">
        <v>44320.0</v>
      </c>
      <c r="B24" s="225">
        <v>6.0</v>
      </c>
      <c r="C24" s="216">
        <f t="shared" si="4"/>
        <v>36</v>
      </c>
      <c r="D24" s="216">
        <f t="shared" si="1"/>
        <v>742.5</v>
      </c>
      <c r="F24" s="217" t="s">
        <v>272</v>
      </c>
      <c r="G24" s="5">
        <f t="shared" si="2"/>
        <v>48</v>
      </c>
      <c r="H24" s="5">
        <f t="shared" si="3"/>
        <v>36</v>
      </c>
    </row>
    <row r="25">
      <c r="A25" s="215">
        <v>44321.0</v>
      </c>
      <c r="B25" s="225">
        <v>6.0</v>
      </c>
      <c r="C25" s="216">
        <f t="shared" si="4"/>
        <v>36</v>
      </c>
      <c r="D25" s="216">
        <f t="shared" si="1"/>
        <v>778.5</v>
      </c>
      <c r="F25" s="217" t="s">
        <v>272</v>
      </c>
      <c r="G25" s="5">
        <f t="shared" si="2"/>
        <v>48</v>
      </c>
      <c r="H25" s="5">
        <f t="shared" si="3"/>
        <v>36</v>
      </c>
    </row>
    <row r="26">
      <c r="A26" s="215">
        <v>44322.0</v>
      </c>
      <c r="B26" s="225">
        <v>6.0</v>
      </c>
      <c r="C26" s="216">
        <f t="shared" si="4"/>
        <v>36</v>
      </c>
      <c r="D26" s="216">
        <f t="shared" si="1"/>
        <v>814.5</v>
      </c>
      <c r="F26" s="217" t="s">
        <v>272</v>
      </c>
      <c r="G26" s="5">
        <f t="shared" si="2"/>
        <v>48</v>
      </c>
      <c r="H26" s="5">
        <f t="shared" si="3"/>
        <v>36</v>
      </c>
    </row>
    <row r="27">
      <c r="A27" s="215">
        <v>44323.0</v>
      </c>
      <c r="B27" s="225">
        <v>6.0</v>
      </c>
      <c r="C27" s="216">
        <f t="shared" si="4"/>
        <v>36</v>
      </c>
      <c r="D27" s="216">
        <f t="shared" si="1"/>
        <v>850.5</v>
      </c>
      <c r="F27" s="217" t="s">
        <v>272</v>
      </c>
      <c r="G27" s="5">
        <f t="shared" si="2"/>
        <v>48</v>
      </c>
      <c r="H27" s="5">
        <f t="shared" si="3"/>
        <v>36</v>
      </c>
    </row>
    <row r="28">
      <c r="A28" s="218">
        <v>44324.0</v>
      </c>
      <c r="B28" s="219">
        <v>0.0</v>
      </c>
      <c r="C28" s="219">
        <f t="shared" si="4"/>
        <v>0</v>
      </c>
      <c r="D28" s="219">
        <f t="shared" si="1"/>
        <v>850.5</v>
      </c>
      <c r="G28" s="5">
        <f t="shared" si="2"/>
        <v>0</v>
      </c>
      <c r="H28" s="5">
        <f t="shared" si="3"/>
        <v>0</v>
      </c>
    </row>
    <row r="29">
      <c r="A29" s="218">
        <v>44325.0</v>
      </c>
      <c r="B29" s="219">
        <v>0.0</v>
      </c>
      <c r="C29" s="219">
        <f t="shared" si="4"/>
        <v>0</v>
      </c>
      <c r="D29" s="219">
        <f t="shared" si="1"/>
        <v>850.5</v>
      </c>
      <c r="G29" s="5">
        <f t="shared" si="2"/>
        <v>0</v>
      </c>
      <c r="H29" s="5">
        <f t="shared" si="3"/>
        <v>0</v>
      </c>
    </row>
    <row r="30">
      <c r="A30" s="215">
        <v>44326.0</v>
      </c>
      <c r="B30" s="225">
        <v>6.0</v>
      </c>
      <c r="C30" s="216">
        <f t="shared" si="4"/>
        <v>36</v>
      </c>
      <c r="D30" s="216">
        <f t="shared" si="1"/>
        <v>886.5</v>
      </c>
      <c r="F30" s="217" t="s">
        <v>272</v>
      </c>
      <c r="G30" s="5">
        <f t="shared" si="2"/>
        <v>48</v>
      </c>
      <c r="H30" s="5">
        <f t="shared" si="3"/>
        <v>36</v>
      </c>
    </row>
    <row r="31">
      <c r="A31" s="215">
        <v>44327.0</v>
      </c>
      <c r="B31" s="225">
        <v>6.0</v>
      </c>
      <c r="C31" s="216">
        <f t="shared" si="4"/>
        <v>36</v>
      </c>
      <c r="D31" s="216">
        <f t="shared" si="1"/>
        <v>922.5</v>
      </c>
      <c r="F31" s="217" t="s">
        <v>272</v>
      </c>
      <c r="G31" s="5">
        <f t="shared" si="2"/>
        <v>48</v>
      </c>
      <c r="H31" s="5">
        <f t="shared" si="3"/>
        <v>36</v>
      </c>
    </row>
    <row r="32">
      <c r="A32" s="215">
        <v>44328.0</v>
      </c>
      <c r="B32" s="225">
        <v>6.0</v>
      </c>
      <c r="C32" s="216">
        <f t="shared" si="4"/>
        <v>36</v>
      </c>
      <c r="D32" s="216">
        <f t="shared" si="1"/>
        <v>958.5</v>
      </c>
      <c r="F32" s="217" t="s">
        <v>272</v>
      </c>
      <c r="G32" s="5">
        <f t="shared" si="2"/>
        <v>48</v>
      </c>
      <c r="H32" s="5">
        <f t="shared" si="3"/>
        <v>36</v>
      </c>
    </row>
    <row r="33">
      <c r="A33" s="215">
        <v>44329.0</v>
      </c>
      <c r="B33" s="225">
        <v>6.0</v>
      </c>
      <c r="C33" s="216">
        <f t="shared" si="4"/>
        <v>36</v>
      </c>
      <c r="D33" s="216">
        <f t="shared" si="1"/>
        <v>994.5</v>
      </c>
      <c r="F33" s="217" t="s">
        <v>272</v>
      </c>
      <c r="G33" s="5">
        <f t="shared" si="2"/>
        <v>48</v>
      </c>
      <c r="H33" s="5">
        <f t="shared" si="3"/>
        <v>36</v>
      </c>
    </row>
    <row r="34">
      <c r="A34" s="215">
        <v>44330.0</v>
      </c>
      <c r="B34" s="225">
        <v>6.0</v>
      </c>
      <c r="C34" s="216">
        <f t="shared" si="4"/>
        <v>36</v>
      </c>
      <c r="D34" s="216">
        <f t="shared" si="1"/>
        <v>1030.5</v>
      </c>
      <c r="F34" s="217" t="s">
        <v>272</v>
      </c>
      <c r="G34" s="5">
        <f t="shared" si="2"/>
        <v>48</v>
      </c>
      <c r="H34" s="5">
        <f t="shared" si="3"/>
        <v>36</v>
      </c>
    </row>
    <row r="35">
      <c r="A35" s="218">
        <v>44331.0</v>
      </c>
      <c r="B35" s="219">
        <v>0.0</v>
      </c>
      <c r="C35" s="219">
        <f t="shared" si="4"/>
        <v>0</v>
      </c>
      <c r="D35" s="219">
        <f t="shared" si="1"/>
        <v>1030.5</v>
      </c>
      <c r="G35" s="5">
        <f t="shared" si="2"/>
        <v>0</v>
      </c>
      <c r="H35" s="5">
        <f t="shared" si="3"/>
        <v>0</v>
      </c>
    </row>
    <row r="36">
      <c r="A36" s="218">
        <v>44332.0</v>
      </c>
      <c r="B36" s="219">
        <v>0.0</v>
      </c>
      <c r="C36" s="219">
        <f t="shared" si="4"/>
        <v>0</v>
      </c>
      <c r="D36" s="219">
        <f t="shared" si="1"/>
        <v>1030.5</v>
      </c>
      <c r="G36" s="5">
        <f t="shared" si="2"/>
        <v>0</v>
      </c>
      <c r="H36" s="5">
        <f t="shared" si="3"/>
        <v>0</v>
      </c>
    </row>
    <row r="37">
      <c r="A37" s="215">
        <v>44333.0</v>
      </c>
      <c r="B37" s="216">
        <v>6.5</v>
      </c>
      <c r="C37" s="216">
        <f t="shared" si="4"/>
        <v>39</v>
      </c>
      <c r="D37" s="216">
        <f t="shared" si="1"/>
        <v>1069.5</v>
      </c>
      <c r="F37" s="217" t="s">
        <v>48</v>
      </c>
      <c r="G37" s="5">
        <f t="shared" si="2"/>
        <v>52</v>
      </c>
      <c r="H37" s="5">
        <f t="shared" si="3"/>
        <v>39</v>
      </c>
    </row>
    <row r="38">
      <c r="A38" s="215">
        <v>44334.0</v>
      </c>
      <c r="B38" s="216">
        <v>6.5</v>
      </c>
      <c r="C38" s="216">
        <f t="shared" si="4"/>
        <v>39</v>
      </c>
      <c r="D38" s="216">
        <f t="shared" si="1"/>
        <v>1108.5</v>
      </c>
      <c r="F38" s="217" t="s">
        <v>48</v>
      </c>
      <c r="G38" s="5">
        <f t="shared" si="2"/>
        <v>52</v>
      </c>
      <c r="H38" s="5">
        <f t="shared" si="3"/>
        <v>39</v>
      </c>
    </row>
    <row r="39">
      <c r="A39" s="215">
        <v>44335.0</v>
      </c>
      <c r="B39" s="216">
        <v>6.5</v>
      </c>
      <c r="C39" s="216">
        <f t="shared" si="4"/>
        <v>39</v>
      </c>
      <c r="D39" s="216">
        <f t="shared" si="1"/>
        <v>1147.5</v>
      </c>
      <c r="F39" s="217" t="s">
        <v>48</v>
      </c>
      <c r="G39" s="5">
        <f t="shared" si="2"/>
        <v>52</v>
      </c>
      <c r="H39" s="5">
        <f t="shared" si="3"/>
        <v>39</v>
      </c>
    </row>
    <row r="40">
      <c r="A40" s="215">
        <v>44336.0</v>
      </c>
      <c r="B40" s="216">
        <v>6.5</v>
      </c>
      <c r="C40" s="216">
        <f t="shared" si="4"/>
        <v>39</v>
      </c>
      <c r="D40" s="216">
        <f t="shared" si="1"/>
        <v>1186.5</v>
      </c>
      <c r="F40" s="217" t="s">
        <v>48</v>
      </c>
      <c r="G40" s="5">
        <f t="shared" si="2"/>
        <v>52</v>
      </c>
      <c r="H40" s="5">
        <f t="shared" si="3"/>
        <v>39</v>
      </c>
    </row>
    <row r="41">
      <c r="A41" s="215">
        <v>44337.0</v>
      </c>
      <c r="B41" s="216">
        <v>6.5</v>
      </c>
      <c r="C41" s="216">
        <f t="shared" si="4"/>
        <v>39</v>
      </c>
      <c r="D41" s="216">
        <f t="shared" si="1"/>
        <v>1225.5</v>
      </c>
      <c r="F41" s="217" t="s">
        <v>48</v>
      </c>
      <c r="G41" s="5">
        <f t="shared" si="2"/>
        <v>52</v>
      </c>
      <c r="H41" s="5">
        <f t="shared" si="3"/>
        <v>39</v>
      </c>
    </row>
    <row r="42">
      <c r="A42" s="218">
        <v>44338.0</v>
      </c>
      <c r="B42" s="219">
        <v>0.0</v>
      </c>
      <c r="C42" s="219">
        <f t="shared" si="4"/>
        <v>0</v>
      </c>
      <c r="D42" s="219">
        <f t="shared" si="1"/>
        <v>1225.5</v>
      </c>
      <c r="G42" s="5">
        <f t="shared" si="2"/>
        <v>0</v>
      </c>
      <c r="H42" s="5">
        <f t="shared" si="3"/>
        <v>0</v>
      </c>
    </row>
    <row r="43">
      <c r="A43" s="218">
        <v>44339.0</v>
      </c>
      <c r="B43" s="219">
        <v>0.0</v>
      </c>
      <c r="C43" s="219">
        <f t="shared" si="4"/>
        <v>0</v>
      </c>
      <c r="D43" s="219">
        <f t="shared" si="1"/>
        <v>1225.5</v>
      </c>
      <c r="G43" s="5">
        <f t="shared" si="2"/>
        <v>0</v>
      </c>
      <c r="H43" s="5">
        <f t="shared" si="3"/>
        <v>0</v>
      </c>
    </row>
    <row r="44">
      <c r="A44" s="215">
        <v>44340.0</v>
      </c>
      <c r="B44" s="216">
        <v>6.5</v>
      </c>
      <c r="C44" s="216">
        <f t="shared" si="4"/>
        <v>39</v>
      </c>
      <c r="D44" s="216">
        <f t="shared" si="1"/>
        <v>1264.5</v>
      </c>
      <c r="F44" s="217" t="s">
        <v>48</v>
      </c>
      <c r="G44" s="5">
        <f t="shared" si="2"/>
        <v>52</v>
      </c>
      <c r="H44" s="5">
        <f t="shared" si="3"/>
        <v>39</v>
      </c>
    </row>
    <row r="45">
      <c r="A45" s="215">
        <v>44341.0</v>
      </c>
      <c r="B45" s="216">
        <v>6.5</v>
      </c>
      <c r="C45" s="216">
        <f t="shared" si="4"/>
        <v>39</v>
      </c>
      <c r="D45" s="216">
        <f t="shared" si="1"/>
        <v>1303.5</v>
      </c>
      <c r="F45" s="217" t="s">
        <v>48</v>
      </c>
      <c r="G45" s="5">
        <f t="shared" si="2"/>
        <v>52</v>
      </c>
      <c r="H45" s="5">
        <f t="shared" si="3"/>
        <v>39</v>
      </c>
    </row>
    <row r="46">
      <c r="A46" s="215">
        <v>44342.0</v>
      </c>
      <c r="B46" s="216">
        <v>6.5</v>
      </c>
      <c r="C46" s="216">
        <f t="shared" si="4"/>
        <v>39</v>
      </c>
      <c r="D46" s="216">
        <f t="shared" si="1"/>
        <v>1342.5</v>
      </c>
      <c r="F46" s="217" t="s">
        <v>48</v>
      </c>
      <c r="G46" s="5">
        <f t="shared" si="2"/>
        <v>52</v>
      </c>
      <c r="H46" s="5">
        <f t="shared" si="3"/>
        <v>39</v>
      </c>
    </row>
    <row r="47">
      <c r="A47" s="215">
        <v>44343.0</v>
      </c>
      <c r="B47" s="216">
        <v>6.5</v>
      </c>
      <c r="C47" s="216">
        <f t="shared" si="4"/>
        <v>39</v>
      </c>
      <c r="D47" s="216">
        <f t="shared" si="1"/>
        <v>1381.5</v>
      </c>
      <c r="F47" s="217" t="s">
        <v>48</v>
      </c>
      <c r="G47" s="5">
        <f t="shared" si="2"/>
        <v>52</v>
      </c>
      <c r="H47" s="5">
        <f t="shared" si="3"/>
        <v>39</v>
      </c>
    </row>
    <row r="48">
      <c r="A48" s="215">
        <v>44344.0</v>
      </c>
      <c r="B48" s="216">
        <v>6.5</v>
      </c>
      <c r="C48" s="216">
        <f t="shared" si="4"/>
        <v>39</v>
      </c>
      <c r="D48" s="216">
        <f t="shared" si="1"/>
        <v>1420.5</v>
      </c>
      <c r="F48" s="217" t="s">
        <v>48</v>
      </c>
      <c r="G48" s="5">
        <f t="shared" si="2"/>
        <v>52</v>
      </c>
      <c r="H48" s="5">
        <f t="shared" si="3"/>
        <v>39</v>
      </c>
    </row>
    <row r="49">
      <c r="A49" s="226"/>
      <c r="B49" s="227"/>
      <c r="C49" s="227"/>
      <c r="D49" s="227"/>
    </row>
    <row r="50">
      <c r="A50" s="226"/>
      <c r="B50" s="227"/>
      <c r="C50" s="227"/>
      <c r="D50" s="227"/>
    </row>
    <row r="51">
      <c r="A51" s="215"/>
      <c r="B51" s="216"/>
      <c r="C51" s="216"/>
      <c r="D51" s="216"/>
    </row>
    <row r="52">
      <c r="A52" s="215"/>
      <c r="B52" s="216"/>
      <c r="C52" s="216"/>
      <c r="D52" s="216"/>
    </row>
    <row r="53">
      <c r="A53" s="215"/>
      <c r="B53" s="216"/>
      <c r="C53" s="216"/>
      <c r="D53" s="216"/>
    </row>
    <row r="54">
      <c r="A54" s="215"/>
      <c r="B54" s="216"/>
      <c r="C54" s="216"/>
      <c r="D54" s="216"/>
    </row>
    <row r="55">
      <c r="A55" s="215"/>
      <c r="B55" s="216"/>
      <c r="C55" s="216"/>
      <c r="D55" s="216"/>
    </row>
    <row r="56">
      <c r="A56" s="215"/>
      <c r="B56" s="216"/>
      <c r="C56" s="216"/>
      <c r="D56" s="216"/>
    </row>
  </sheetData>
  <drawing r:id="rId1"/>
</worksheet>
</file>