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9" documentId="13_ncr:1_{CDB0567D-1A59-4F37-9BB8-1D0501BD18FB}" xr6:coauthVersionLast="47" xr6:coauthVersionMax="47" xr10:uidLastSave="{9D2C73BA-7E23-457B-A31C-3DAE6E7460D0}"/>
  <bookViews>
    <workbookView xWindow="-108" yWindow="-108" windowWidth="23256" windowHeight="12720" activeTab="2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48" i="41"/>
  <c r="F32" i="41"/>
  <c r="E17" i="41" a="1"/>
  <c r="E17" i="41"/>
  <c r="D50" i="41"/>
  <c r="D46" i="41"/>
  <c r="D45" i="41"/>
  <c r="C45" i="41"/>
  <c r="D42" i="41"/>
  <c r="D38" i="41"/>
  <c r="D37" i="41"/>
  <c r="C37" i="41"/>
  <c r="D34" i="41"/>
  <c r="D30" i="41"/>
  <c r="D29" i="41"/>
  <c r="C29" i="41"/>
  <c r="D26" i="41"/>
  <c r="D22" i="41"/>
  <c r="D21" i="41"/>
  <c r="C21" i="41"/>
  <c r="D18" i="41"/>
  <c r="C17" i="41" a="1"/>
  <c r="C46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69" i="41"/>
  <c r="B68" i="41"/>
  <c r="A68" i="41"/>
  <c r="B67" i="41"/>
  <c r="A65" i="41"/>
  <c r="B64" i="41"/>
  <c r="A64" i="41"/>
  <c r="B63" i="41"/>
  <c r="A61" i="41"/>
  <c r="B60" i="41"/>
  <c r="A60" i="41"/>
  <c r="B59" i="41"/>
  <c r="A57" i="41"/>
  <c r="B56" i="41"/>
  <c r="A56" i="41"/>
  <c r="B55" i="41"/>
  <c r="A53" i="41"/>
  <c r="B52" i="41"/>
  <c r="A52" i="41"/>
  <c r="B51" i="41"/>
  <c r="A49" i="41"/>
  <c r="B48" i="41"/>
  <c r="A48" i="41"/>
  <c r="B47" i="41"/>
  <c r="A45" i="41"/>
  <c r="B44" i="41"/>
  <c r="A44" i="41"/>
  <c r="B43" i="41"/>
  <c r="A41" i="41"/>
  <c r="B40" i="41"/>
  <c r="A40" i="41"/>
  <c r="B39" i="41"/>
  <c r="A37" i="41"/>
  <c r="B36" i="41"/>
  <c r="A36" i="41"/>
  <c r="B35" i="41"/>
  <c r="A33" i="41"/>
  <c r="B32" i="41"/>
  <c r="A32" i="41"/>
  <c r="B31" i="41"/>
  <c r="A29" i="41"/>
  <c r="B28" i="41"/>
  <c r="A28" i="41"/>
  <c r="B27" i="41"/>
  <c r="A25" i="41"/>
  <c r="B24" i="41"/>
  <c r="A24" i="41"/>
  <c r="B23" i="41"/>
  <c r="A21" i="41"/>
  <c r="B20" i="41"/>
  <c r="A20" i="41"/>
  <c r="B19" i="41"/>
  <c r="A17" i="41"/>
  <c r="B16" i="41"/>
  <c r="A16" i="41"/>
  <c r="B15" i="41"/>
  <c r="A13" i="41"/>
  <c r="B12" i="41"/>
  <c r="A12" i="41"/>
  <c r="B11" i="41"/>
  <c r="A9" i="41"/>
  <c r="B8" i="41"/>
  <c r="A8" i="41"/>
  <c r="B7" i="41"/>
  <c r="A5" i="41"/>
  <c r="B4" i="41"/>
  <c r="A4" i="41"/>
  <c r="B3" i="41"/>
  <c r="A2" i="41" a="1"/>
  <c r="A67" i="41" s="1"/>
  <c r="J25" i="40"/>
  <c r="E25" i="40"/>
  <c r="J22" i="40"/>
  <c r="I21" i="40"/>
  <c r="E21" i="40"/>
  <c r="J20" i="40"/>
  <c r="J18" i="40"/>
  <c r="I18" i="40"/>
  <c r="F17" i="40"/>
  <c r="J16" i="40"/>
  <c r="I12" i="40" s="1"/>
  <c r="J24" i="40" s="1"/>
  <c r="I16" i="40"/>
  <c r="H12" i="40" s="1"/>
  <c r="F16" i="40"/>
  <c r="E16" i="40"/>
  <c r="E12" i="40" s="1"/>
  <c r="E24" i="40" s="1"/>
  <c r="O15" i="40"/>
  <c r="N15" i="40"/>
  <c r="F12" i="40"/>
  <c r="F20" i="40" s="1"/>
  <c r="O20" i="40" s="1"/>
  <c r="H9" i="40"/>
  <c r="O16" i="40" s="1"/>
  <c r="H8" i="40"/>
  <c r="N16" i="40" s="1"/>
  <c r="O28" i="39"/>
  <c r="L28" i="39"/>
  <c r="I28" i="39"/>
  <c r="G28" i="39"/>
  <c r="K28" i="39" s="1"/>
  <c r="E28" i="39"/>
  <c r="G27" i="39"/>
  <c r="E27" i="39"/>
  <c r="G26" i="39"/>
  <c r="E26" i="39"/>
  <c r="M25" i="39"/>
  <c r="K25" i="39"/>
  <c r="J25" i="39"/>
  <c r="I25" i="39"/>
  <c r="G25" i="39"/>
  <c r="L25" i="39" s="1"/>
  <c r="E25" i="39"/>
  <c r="M24" i="39"/>
  <c r="L24" i="39"/>
  <c r="K24" i="39"/>
  <c r="J24" i="39"/>
  <c r="G24" i="39"/>
  <c r="I24" i="39" s="1"/>
  <c r="E24" i="39"/>
  <c r="I23" i="39"/>
  <c r="G23" i="39"/>
  <c r="E23" i="39"/>
  <c r="L22" i="39"/>
  <c r="K22" i="39"/>
  <c r="O22" i="39" s="1"/>
  <c r="J22" i="39"/>
  <c r="I22" i="39"/>
  <c r="E22" i="39"/>
  <c r="L21" i="39"/>
  <c r="K21" i="39"/>
  <c r="O21" i="39" s="1"/>
  <c r="J21" i="39"/>
  <c r="G21" i="39"/>
  <c r="I21" i="39" s="1"/>
  <c r="M21" i="39" s="1"/>
  <c r="E21" i="39"/>
  <c r="G20" i="39"/>
  <c r="I20" i="39" s="1"/>
  <c r="E20" i="39"/>
  <c r="L19" i="39"/>
  <c r="K19" i="39"/>
  <c r="J19" i="39"/>
  <c r="I19" i="39"/>
  <c r="G19" i="39"/>
  <c r="E19" i="39"/>
  <c r="L18" i="39"/>
  <c r="K18" i="39"/>
  <c r="I18" i="39"/>
  <c r="M18" i="39" s="1"/>
  <c r="G18" i="39"/>
  <c r="J18" i="39" s="1"/>
  <c r="E18" i="39"/>
  <c r="L17" i="39"/>
  <c r="O17" i="39" s="1"/>
  <c r="K17" i="39"/>
  <c r="J17" i="39"/>
  <c r="I17" i="39"/>
  <c r="E17" i="39"/>
  <c r="E16" i="39"/>
  <c r="E15" i="39"/>
  <c r="E14" i="39"/>
  <c r="E13" i="39"/>
  <c r="E12" i="39"/>
  <c r="E11" i="39"/>
  <c r="E10" i="39"/>
  <c r="G9" i="39"/>
  <c r="E9" i="39"/>
  <c r="K8" i="39"/>
  <c r="O8" i="39" s="1"/>
  <c r="J8" i="39"/>
  <c r="I8" i="39"/>
  <c r="M8" i="39" s="1"/>
  <c r="E8" i="39"/>
  <c r="L7" i="39"/>
  <c r="K7" i="39"/>
  <c r="O7" i="39" s="1"/>
  <c r="I7" i="39"/>
  <c r="G7" i="39"/>
  <c r="G8" i="39" s="1"/>
  <c r="L8" i="39" s="1"/>
  <c r="E7" i="39"/>
  <c r="G6" i="39"/>
  <c r="I6" i="39" s="1"/>
  <c r="E6" i="39"/>
  <c r="L5" i="39"/>
  <c r="K5" i="39"/>
  <c r="O5" i="39" s="1"/>
  <c r="J5" i="39"/>
  <c r="I5" i="39"/>
  <c r="M5" i="39" s="1"/>
  <c r="E5" i="39"/>
  <c r="P4" i="39"/>
  <c r="O4" i="39"/>
  <c r="B70" i="39"/>
  <c r="A70" i="39"/>
  <c r="B69" i="39"/>
  <c r="B66" i="39"/>
  <c r="B65" i="39"/>
  <c r="B62" i="39"/>
  <c r="A62" i="39"/>
  <c r="B61" i="39"/>
  <c r="B58" i="39"/>
  <c r="B57" i="39"/>
  <c r="B54" i="39"/>
  <c r="A54" i="39"/>
  <c r="B53" i="39"/>
  <c r="B50" i="39"/>
  <c r="B49" i="39"/>
  <c r="B46" i="39"/>
  <c r="A46" i="39"/>
  <c r="B45" i="39"/>
  <c r="B42" i="39"/>
  <c r="B41" i="39"/>
  <c r="B38" i="39"/>
  <c r="A38" i="39"/>
  <c r="B37" i="39"/>
  <c r="B34" i="39"/>
  <c r="B33" i="39"/>
  <c r="B30" i="39"/>
  <c r="A30" i="39"/>
  <c r="B29" i="39"/>
  <c r="B26" i="39"/>
  <c r="B25" i="39"/>
  <c r="B22" i="39"/>
  <c r="A22" i="39"/>
  <c r="B21" i="39"/>
  <c r="B18" i="39"/>
  <c r="B17" i="39"/>
  <c r="B14" i="39"/>
  <c r="A14" i="39"/>
  <c r="B13" i="39"/>
  <c r="B10" i="39"/>
  <c r="B9" i="39"/>
  <c r="B6" i="39"/>
  <c r="A6" i="39"/>
  <c r="B5" i="39"/>
  <c r="B2" i="39"/>
  <c r="A2" i="39" a="1"/>
  <c r="B63" i="39" s="1"/>
  <c r="A2" i="39"/>
  <c r="J57" i="9"/>
  <c r="I57" i="9"/>
  <c r="H57" i="9"/>
  <c r="G57" i="9"/>
  <c r="F57" i="9"/>
  <c r="E57" i="9"/>
  <c r="D57" i="9"/>
  <c r="C57" i="9"/>
  <c r="B57" i="9"/>
  <c r="J56" i="9"/>
  <c r="I56" i="9"/>
  <c r="H56" i="9"/>
  <c r="G56" i="9"/>
  <c r="F56" i="9"/>
  <c r="E56" i="9"/>
  <c r="D56" i="9"/>
  <c r="C56" i="9"/>
  <c r="B56" i="9"/>
  <c r="B31" i="23" s="1"/>
  <c r="H31" i="23" s="1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B7" i="23" s="1"/>
  <c r="J31" i="9"/>
  <c r="I31" i="9"/>
  <c r="H31" i="9"/>
  <c r="G31" i="9"/>
  <c r="F31" i="9"/>
  <c r="E31" i="9"/>
  <c r="D31" i="9"/>
  <c r="C31" i="9"/>
  <c r="B31" i="9"/>
  <c r="B6" i="23" s="1"/>
  <c r="J30" i="9"/>
  <c r="I30" i="9"/>
  <c r="H30" i="9"/>
  <c r="G30" i="9"/>
  <c r="F30" i="9"/>
  <c r="E30" i="9"/>
  <c r="D30" i="9"/>
  <c r="C30" i="9"/>
  <c r="B30" i="9"/>
  <c r="B5" i="23" s="1"/>
  <c r="E5" i="23" s="1"/>
  <c r="L29" i="9"/>
  <c r="K29" i="9"/>
  <c r="J29" i="9"/>
  <c r="I29" i="9"/>
  <c r="H29" i="9"/>
  <c r="G29" i="9"/>
  <c r="F29" i="9"/>
  <c r="E29" i="9"/>
  <c r="D29" i="9"/>
  <c r="C29" i="9"/>
  <c r="B29" i="9"/>
  <c r="K19" i="9"/>
  <c r="L19" i="9" s="1"/>
  <c r="J19" i="9"/>
  <c r="I19" i="9"/>
  <c r="H19" i="9"/>
  <c r="AC15" i="9" s="1"/>
  <c r="G19" i="9"/>
  <c r="F19" i="9"/>
  <c r="AA15" i="9" s="1"/>
  <c r="E19" i="9"/>
  <c r="D19" i="9"/>
  <c r="Z15" i="9" s="1"/>
  <c r="C19" i="9"/>
  <c r="Y15" i="9" s="1"/>
  <c r="B19" i="9"/>
  <c r="J18" i="9"/>
  <c r="AC14" i="9" s="1"/>
  <c r="I18" i="9"/>
  <c r="H18" i="9"/>
  <c r="G18" i="9"/>
  <c r="F18" i="9"/>
  <c r="AA14" i="9" s="1"/>
  <c r="E18" i="9"/>
  <c r="D18" i="9"/>
  <c r="Z14" i="9" s="1"/>
  <c r="C18" i="9"/>
  <c r="K18" i="9" s="1"/>
  <c r="L18" i="9" s="1"/>
  <c r="B18" i="9"/>
  <c r="J17" i="9"/>
  <c r="I17" i="9"/>
  <c r="H17" i="9"/>
  <c r="G17" i="9"/>
  <c r="F17" i="9"/>
  <c r="AA13" i="9" s="1"/>
  <c r="E17" i="9"/>
  <c r="D17" i="9"/>
  <c r="C17" i="9"/>
  <c r="B17" i="9"/>
  <c r="J16" i="9"/>
  <c r="I16" i="9"/>
  <c r="H16" i="9"/>
  <c r="G16" i="9"/>
  <c r="F16" i="9"/>
  <c r="E16" i="9"/>
  <c r="D16" i="9"/>
  <c r="Z12" i="9" s="1"/>
  <c r="C16" i="9"/>
  <c r="B16" i="9"/>
  <c r="AG15" i="9"/>
  <c r="AF15" i="9"/>
  <c r="AE15" i="9"/>
  <c r="AD15" i="9"/>
  <c r="AB15" i="9"/>
  <c r="J15" i="9"/>
  <c r="I15" i="9"/>
  <c r="H15" i="9"/>
  <c r="G15" i="9"/>
  <c r="F15" i="9"/>
  <c r="AA11" i="9" s="1"/>
  <c r="E15" i="9"/>
  <c r="D15" i="9"/>
  <c r="C15" i="9"/>
  <c r="K15" i="9" s="1"/>
  <c r="AC11" i="9" s="1"/>
  <c r="B15" i="9"/>
  <c r="AG14" i="9"/>
  <c r="AF14" i="9"/>
  <c r="AE14" i="9"/>
  <c r="AD14" i="9"/>
  <c r="AB14" i="9"/>
  <c r="Y14" i="9"/>
  <c r="J14" i="9"/>
  <c r="I14" i="9"/>
  <c r="H14" i="9"/>
  <c r="G14" i="9"/>
  <c r="F14" i="9"/>
  <c r="E14" i="9"/>
  <c r="D14" i="9"/>
  <c r="Z10" i="9" s="1"/>
  <c r="C14" i="9"/>
  <c r="K14" i="9" s="1"/>
  <c r="AC10" i="9" s="1"/>
  <c r="B14" i="9"/>
  <c r="AG13" i="9"/>
  <c r="AF13" i="9"/>
  <c r="AE13" i="9"/>
  <c r="AD13" i="9"/>
  <c r="AB13" i="9"/>
  <c r="Z13" i="9"/>
  <c r="Y13" i="9"/>
  <c r="J13" i="9"/>
  <c r="I13" i="9"/>
  <c r="H13" i="9"/>
  <c r="G13" i="9"/>
  <c r="F13" i="9"/>
  <c r="AA9" i="9" s="1"/>
  <c r="E13" i="9"/>
  <c r="D13" i="9"/>
  <c r="C13" i="9"/>
  <c r="B13" i="9"/>
  <c r="AG12" i="9"/>
  <c r="AF12" i="9"/>
  <c r="AE12" i="9"/>
  <c r="AD12" i="9"/>
  <c r="AB12" i="9"/>
  <c r="AA12" i="9"/>
  <c r="Y12" i="9"/>
  <c r="J12" i="9"/>
  <c r="I12" i="9"/>
  <c r="H12" i="9"/>
  <c r="G12" i="9"/>
  <c r="F12" i="9"/>
  <c r="E12" i="9"/>
  <c r="D12" i="9"/>
  <c r="C12" i="9"/>
  <c r="B12" i="9"/>
  <c r="AG11" i="9"/>
  <c r="AF11" i="9"/>
  <c r="AE11" i="9"/>
  <c r="AD11" i="9"/>
  <c r="AB11" i="9"/>
  <c r="Z11" i="9"/>
  <c r="Y11" i="9"/>
  <c r="J11" i="9"/>
  <c r="I11" i="9"/>
  <c r="H11" i="9"/>
  <c r="G11" i="9"/>
  <c r="F11" i="9"/>
  <c r="AA7" i="9" s="1"/>
  <c r="E11" i="9"/>
  <c r="Z7" i="9" s="1"/>
  <c r="D11" i="9"/>
  <c r="C11" i="9"/>
  <c r="B11" i="9"/>
  <c r="AG10" i="9"/>
  <c r="AF10" i="9"/>
  <c r="AE10" i="9"/>
  <c r="AD10" i="9"/>
  <c r="AB10" i="9"/>
  <c r="AA10" i="9"/>
  <c r="Y10" i="9"/>
  <c r="J10" i="9"/>
  <c r="I10" i="9"/>
  <c r="H10" i="9"/>
  <c r="AC6" i="9" s="1"/>
  <c r="G10" i="9"/>
  <c r="AB6" i="9" s="1"/>
  <c r="F10" i="9"/>
  <c r="E10" i="9"/>
  <c r="D10" i="9"/>
  <c r="Z6" i="9" s="1"/>
  <c r="C10" i="9"/>
  <c r="K10" i="9" s="1"/>
  <c r="L10" i="9" s="1"/>
  <c r="B10" i="9"/>
  <c r="AG9" i="9"/>
  <c r="AF9" i="9"/>
  <c r="AE9" i="9"/>
  <c r="AD9" i="9"/>
  <c r="AB9" i="9"/>
  <c r="Z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Y8" i="9"/>
  <c r="B8" i="9"/>
  <c r="AG7" i="9"/>
  <c r="AF7" i="9"/>
  <c r="AE7" i="9"/>
  <c r="AD7" i="9"/>
  <c r="AB7" i="9"/>
  <c r="Y7" i="9"/>
  <c r="AG6" i="9"/>
  <c r="AF6" i="9"/>
  <c r="AE6" i="9"/>
  <c r="AD6" i="9"/>
  <c r="AA6" i="9"/>
  <c r="Y6" i="9"/>
  <c r="J6" i="9"/>
  <c r="I6" i="9"/>
  <c r="H6" i="9"/>
  <c r="G6" i="9"/>
  <c r="F6" i="9"/>
  <c r="E6" i="9"/>
  <c r="D6" i="9"/>
  <c r="C6" i="9"/>
  <c r="K6" i="9" s="1"/>
  <c r="L6" i="9" s="1"/>
  <c r="H32" i="23"/>
  <c r="G32" i="23"/>
  <c r="B32" i="23"/>
  <c r="E32" i="23" s="1"/>
  <c r="D31" i="23"/>
  <c r="C31" i="23"/>
  <c r="E30" i="23"/>
  <c r="B30" i="23"/>
  <c r="G30" i="23" s="1"/>
  <c r="G28" i="23"/>
  <c r="F28" i="23"/>
  <c r="B28" i="23"/>
  <c r="E28" i="23" s="1"/>
  <c r="H27" i="23"/>
  <c r="E27" i="23"/>
  <c r="D27" i="23"/>
  <c r="C27" i="23"/>
  <c r="D26" i="23"/>
  <c r="B26" i="23"/>
  <c r="G26" i="23" s="1"/>
  <c r="G25" i="23"/>
  <c r="F25" i="23"/>
  <c r="B25" i="23"/>
  <c r="H24" i="23"/>
  <c r="G24" i="23"/>
  <c r="F24" i="23"/>
  <c r="E24" i="23"/>
  <c r="D24" i="23"/>
  <c r="C24" i="23"/>
  <c r="H12" i="23"/>
  <c r="H9" i="23" s="1"/>
  <c r="G12" i="23"/>
  <c r="G31" i="23" s="1"/>
  <c r="F12" i="23"/>
  <c r="F30" i="23" s="1"/>
  <c r="E12" i="23"/>
  <c r="D12" i="23"/>
  <c r="C12" i="23"/>
  <c r="C30" i="23" s="1"/>
  <c r="G11" i="23"/>
  <c r="B11" i="23"/>
  <c r="E11" i="23" s="1"/>
  <c r="E10" i="23"/>
  <c r="D10" i="23"/>
  <c r="B9" i="23"/>
  <c r="E9" i="23" s="1"/>
  <c r="G8" i="23"/>
  <c r="B8" i="23"/>
  <c r="H5" i="23"/>
  <c r="G5" i="23"/>
  <c r="G12" i="8"/>
  <c r="A12" i="8"/>
  <c r="F12" i="8" s="1"/>
  <c r="G11" i="8"/>
  <c r="E11" i="8"/>
  <c r="A11" i="8"/>
  <c r="A10" i="8"/>
  <c r="D10" i="8" s="1"/>
  <c r="F9" i="8"/>
  <c r="E9" i="8"/>
  <c r="D9" i="8"/>
  <c r="C9" i="8"/>
  <c r="A9" i="8"/>
  <c r="G9" i="8" s="1"/>
  <c r="F8" i="8"/>
  <c r="D8" i="8"/>
  <c r="C8" i="8"/>
  <c r="A8" i="8"/>
  <c r="E8" i="8" s="1"/>
  <c r="G7" i="8"/>
  <c r="E7" i="8"/>
  <c r="D7" i="8"/>
  <c r="A7" i="8"/>
  <c r="G6" i="8"/>
  <c r="F6" i="8"/>
  <c r="E6" i="8"/>
  <c r="C6" i="8"/>
  <c r="A6" i="8"/>
  <c r="D6" i="8" s="1"/>
  <c r="U17" i="44"/>
  <c r="U16" i="44"/>
  <c r="U15" i="44"/>
  <c r="U14" i="44"/>
  <c r="U13" i="44"/>
  <c r="U12" i="44"/>
  <c r="U11" i="44"/>
  <c r="U10" i="44"/>
  <c r="U9" i="44"/>
  <c r="U8" i="44"/>
  <c r="V7" i="44"/>
  <c r="U7" i="44"/>
  <c r="V6" i="44"/>
  <c r="U6" i="44"/>
  <c r="V5" i="44"/>
  <c r="V4" i="44"/>
  <c r="U4" i="44"/>
  <c r="V3" i="44"/>
  <c r="U3" i="44"/>
  <c r="V2" i="44"/>
  <c r="E94" i="43"/>
  <c r="E88" i="43"/>
  <c r="E85" i="43"/>
  <c r="E84" i="43"/>
  <c r="E78" i="43"/>
  <c r="E77" i="43"/>
  <c r="E76" i="43"/>
  <c r="E75" i="43"/>
  <c r="E74" i="43"/>
  <c r="E71" i="43"/>
  <c r="E70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2" i="43"/>
  <c r="E31" i="43"/>
  <c r="E30" i="43"/>
  <c r="E29" i="43"/>
  <c r="E27" i="43"/>
  <c r="E26" i="43"/>
  <c r="E24" i="43"/>
  <c r="E23" i="43"/>
  <c r="E20" i="43"/>
  <c r="E19" i="43"/>
  <c r="E18" i="43"/>
  <c r="E15" i="43"/>
  <c r="E12" i="43"/>
  <c r="E11" i="43"/>
  <c r="E10" i="43"/>
  <c r="E9" i="43"/>
  <c r="E8" i="43"/>
  <c r="E7" i="43"/>
  <c r="E5" i="43"/>
  <c r="E4" i="43"/>
  <c r="E3" i="43"/>
  <c r="C43" i="1"/>
  <c r="U2" i="44" s="1"/>
  <c r="H6" i="23" l="1"/>
  <c r="G6" i="23"/>
  <c r="E6" i="23"/>
  <c r="AC7" i="9"/>
  <c r="M20" i="39"/>
  <c r="C7" i="23"/>
  <c r="E7" i="23"/>
  <c r="L26" i="39"/>
  <c r="K26" i="39"/>
  <c r="I26" i="39"/>
  <c r="J26" i="39"/>
  <c r="L15" i="9"/>
  <c r="L9" i="39"/>
  <c r="J9" i="39"/>
  <c r="E52" i="41"/>
  <c r="E48" i="41"/>
  <c r="E44" i="41"/>
  <c r="E40" i="41"/>
  <c r="E36" i="41"/>
  <c r="E32" i="41"/>
  <c r="E28" i="41"/>
  <c r="E24" i="41"/>
  <c r="E20" i="41"/>
  <c r="F51" i="41"/>
  <c r="F47" i="41"/>
  <c r="F43" i="41"/>
  <c r="F39" i="41"/>
  <c r="F35" i="41"/>
  <c r="F31" i="41"/>
  <c r="F27" i="41"/>
  <c r="F23" i="41"/>
  <c r="F19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F45" i="41"/>
  <c r="F37" i="41"/>
  <c r="F29" i="41"/>
  <c r="F21" i="41"/>
  <c r="E45" i="41"/>
  <c r="E37" i="41"/>
  <c r="E29" i="41"/>
  <c r="E21" i="41"/>
  <c r="F52" i="41"/>
  <c r="F44" i="41"/>
  <c r="F36" i="41"/>
  <c r="F28" i="41"/>
  <c r="F20" i="41"/>
  <c r="F49" i="41"/>
  <c r="F41" i="41"/>
  <c r="F33" i="41"/>
  <c r="F25" i="41"/>
  <c r="F17" i="41"/>
  <c r="E33" i="41"/>
  <c r="E49" i="41"/>
  <c r="C44" i="1"/>
  <c r="E17" i="43"/>
  <c r="E25" i="43"/>
  <c r="C10" i="8"/>
  <c r="F7" i="23"/>
  <c r="C9" i="23"/>
  <c r="F10" i="23"/>
  <c r="D30" i="23"/>
  <c r="D7" i="23"/>
  <c r="F31" i="23"/>
  <c r="K11" i="9"/>
  <c r="L11" i="9" s="1"/>
  <c r="K51" i="9"/>
  <c r="L51" i="9" s="1"/>
  <c r="K56" i="9"/>
  <c r="L56" i="9" s="1"/>
  <c r="E18" i="41"/>
  <c r="E34" i="41"/>
  <c r="E50" i="41"/>
  <c r="F7" i="8"/>
  <c r="C7" i="8"/>
  <c r="G8" i="8"/>
  <c r="E10" i="8"/>
  <c r="D6" i="23"/>
  <c r="H7" i="23"/>
  <c r="D9" i="23"/>
  <c r="H10" i="23"/>
  <c r="E31" i="23"/>
  <c r="C26" i="23"/>
  <c r="F27" i="23"/>
  <c r="K16" i="9"/>
  <c r="B7" i="39"/>
  <c r="B15" i="39"/>
  <c r="B23" i="39"/>
  <c r="B31" i="39"/>
  <c r="B39" i="39"/>
  <c r="B47" i="39"/>
  <c r="B55" i="39"/>
  <c r="I9" i="39"/>
  <c r="M9" i="39" s="1"/>
  <c r="M19" i="39"/>
  <c r="L23" i="39"/>
  <c r="J23" i="39"/>
  <c r="K23" i="39"/>
  <c r="E22" i="41"/>
  <c r="E38" i="41"/>
  <c r="L14" i="9"/>
  <c r="C28" i="23"/>
  <c r="C11" i="23"/>
  <c r="C32" i="23"/>
  <c r="C6" i="23"/>
  <c r="B48" i="9"/>
  <c r="B28" i="9"/>
  <c r="M23" i="39"/>
  <c r="F19" i="40"/>
  <c r="E28" i="43"/>
  <c r="E68" i="43"/>
  <c r="G10" i="8"/>
  <c r="C5" i="23"/>
  <c r="C8" i="23"/>
  <c r="G9" i="23"/>
  <c r="D11" i="23"/>
  <c r="G7" i="23"/>
  <c r="G27" i="23"/>
  <c r="G10" i="23"/>
  <c r="E26" i="23"/>
  <c r="Z8" i="9"/>
  <c r="K17" i="9"/>
  <c r="L17" i="9" s="1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H14" i="39" s="1"/>
  <c r="B68" i="39"/>
  <c r="B64" i="39"/>
  <c r="B60" i="39"/>
  <c r="B56" i="39"/>
  <c r="B52" i="39"/>
  <c r="B48" i="39"/>
  <c r="B44" i="39"/>
  <c r="B40" i="39"/>
  <c r="B36" i="39"/>
  <c r="B32" i="39"/>
  <c r="B28" i="39"/>
  <c r="B24" i="39"/>
  <c r="B20" i="39"/>
  <c r="B16" i="39"/>
  <c r="B12" i="39"/>
  <c r="B8" i="39"/>
  <c r="B4" i="39"/>
  <c r="A68" i="39"/>
  <c r="A64" i="39"/>
  <c r="A60" i="39"/>
  <c r="A56" i="39"/>
  <c r="A52" i="39"/>
  <c r="A48" i="39"/>
  <c r="A44" i="39"/>
  <c r="A40" i="39"/>
  <c r="A36" i="39"/>
  <c r="A32" i="39"/>
  <c r="A28" i="39"/>
  <c r="A24" i="39"/>
  <c r="A20" i="39"/>
  <c r="A16" i="39"/>
  <c r="A12" i="39"/>
  <c r="A8" i="39"/>
  <c r="H9" i="39" s="1"/>
  <c r="A4" i="39"/>
  <c r="H6" i="39" s="1"/>
  <c r="A67" i="39"/>
  <c r="A63" i="39"/>
  <c r="A59" i="39"/>
  <c r="A55" i="39"/>
  <c r="A51" i="39"/>
  <c r="A47" i="39"/>
  <c r="A43" i="39"/>
  <c r="A39" i="39"/>
  <c r="A35" i="39"/>
  <c r="A31" i="39"/>
  <c r="A27" i="39"/>
  <c r="A23" i="39"/>
  <c r="A19" i="39"/>
  <c r="A15" i="39"/>
  <c r="A11" i="39"/>
  <c r="A7" i="39"/>
  <c r="A3" i="39"/>
  <c r="H21" i="39" s="1"/>
  <c r="A10" i="39"/>
  <c r="A18" i="39"/>
  <c r="A26" i="39"/>
  <c r="A34" i="39"/>
  <c r="A42" i="39"/>
  <c r="A50" i="39"/>
  <c r="A58" i="39"/>
  <c r="A66" i="39"/>
  <c r="G11" i="39"/>
  <c r="O18" i="39"/>
  <c r="I27" i="39"/>
  <c r="M27" i="39" s="1"/>
  <c r="L27" i="39"/>
  <c r="K27" i="39"/>
  <c r="O27" i="39" s="1"/>
  <c r="J27" i="39"/>
  <c r="E25" i="41"/>
  <c r="E41" i="41"/>
  <c r="E16" i="43"/>
  <c r="F26" i="40"/>
  <c r="F22" i="40"/>
  <c r="O22" i="40" s="1"/>
  <c r="F18" i="40"/>
  <c r="O18" i="40" s="1"/>
  <c r="F24" i="40"/>
  <c r="O24" i="40" s="1"/>
  <c r="F23" i="40"/>
  <c r="F21" i="40"/>
  <c r="E91" i="43"/>
  <c r="F24" i="41"/>
  <c r="F40" i="41"/>
  <c r="E21" i="43"/>
  <c r="F11" i="8"/>
  <c r="C11" i="8"/>
  <c r="D5" i="23"/>
  <c r="D8" i="23"/>
  <c r="C25" i="23"/>
  <c r="D28" i="23"/>
  <c r="D32" i="23"/>
  <c r="K13" i="9"/>
  <c r="L13" i="9" s="1"/>
  <c r="K53" i="9"/>
  <c r="L53" i="9" s="1"/>
  <c r="I23" i="40"/>
  <c r="I19" i="40"/>
  <c r="I24" i="40"/>
  <c r="N24" i="40" s="1"/>
  <c r="I20" i="40"/>
  <c r="I22" i="40"/>
  <c r="I26" i="40"/>
  <c r="I17" i="40"/>
  <c r="I25" i="40"/>
  <c r="N25" i="40" s="1"/>
  <c r="E26" i="41"/>
  <c r="E42" i="41"/>
  <c r="L20" i="39"/>
  <c r="J20" i="39"/>
  <c r="K20" i="39"/>
  <c r="O20" i="39" s="1"/>
  <c r="O17" i="40"/>
  <c r="K31" i="9"/>
  <c r="L31" i="9" s="1"/>
  <c r="F10" i="8"/>
  <c r="F32" i="23"/>
  <c r="F6" i="23"/>
  <c r="F26" i="23"/>
  <c r="F9" i="23"/>
  <c r="K12" i="9"/>
  <c r="K36" i="9"/>
  <c r="L36" i="9" s="1"/>
  <c r="K57" i="9"/>
  <c r="L57" i="9" s="1"/>
  <c r="H5" i="39"/>
  <c r="L6" i="39"/>
  <c r="J6" i="39"/>
  <c r="M6" i="39" s="1"/>
  <c r="K9" i="39"/>
  <c r="O9" i="39" s="1"/>
  <c r="O25" i="39"/>
  <c r="E13" i="43"/>
  <c r="H25" i="23"/>
  <c r="H8" i="23"/>
  <c r="H28" i="23"/>
  <c r="H11" i="23"/>
  <c r="E6" i="43"/>
  <c r="E14" i="43"/>
  <c r="E22" i="43"/>
  <c r="D11" i="8"/>
  <c r="F5" i="23"/>
  <c r="F8" i="23"/>
  <c r="C10" i="23"/>
  <c r="F11" i="23"/>
  <c r="D25" i="23"/>
  <c r="H26" i="23"/>
  <c r="H30" i="23"/>
  <c r="K30" i="9"/>
  <c r="L30" i="9" s="1"/>
  <c r="B3" i="39"/>
  <c r="B11" i="39"/>
  <c r="B19" i="39"/>
  <c r="B27" i="39"/>
  <c r="B35" i="39"/>
  <c r="B43" i="39"/>
  <c r="B51" i="39"/>
  <c r="B59" i="39"/>
  <c r="B67" i="39"/>
  <c r="K6" i="39"/>
  <c r="O6" i="39" s="1"/>
  <c r="G10" i="39"/>
  <c r="J23" i="40"/>
  <c r="J19" i="40"/>
  <c r="J26" i="40"/>
  <c r="J17" i="40"/>
  <c r="J21" i="40"/>
  <c r="N21" i="40"/>
  <c r="F25" i="40"/>
  <c r="O25" i="40" s="1"/>
  <c r="E30" i="41"/>
  <c r="E46" i="41"/>
  <c r="E8" i="23"/>
  <c r="E25" i="23"/>
  <c r="O19" i="39"/>
  <c r="M22" i="39"/>
  <c r="E17" i="40"/>
  <c r="C22" i="41"/>
  <c r="C30" i="41"/>
  <c r="C38" i="41"/>
  <c r="D52" i="41"/>
  <c r="D48" i="41"/>
  <c r="D44" i="41"/>
  <c r="D40" i="41"/>
  <c r="D36" i="41"/>
  <c r="D32" i="41"/>
  <c r="D28" i="41"/>
  <c r="D24" i="41"/>
  <c r="D20" i="41"/>
  <c r="C17" i="41"/>
  <c r="C52" i="41"/>
  <c r="C48" i="41"/>
  <c r="C44" i="41"/>
  <c r="C40" i="41"/>
  <c r="C36" i="41"/>
  <c r="C32" i="41"/>
  <c r="C28" i="41"/>
  <c r="C24" i="41"/>
  <c r="C20" i="41"/>
  <c r="D51" i="41"/>
  <c r="D47" i="41"/>
  <c r="D43" i="41"/>
  <c r="D39" i="41"/>
  <c r="D35" i="41"/>
  <c r="D31" i="41"/>
  <c r="D27" i="41"/>
  <c r="D23" i="41"/>
  <c r="D19" i="41"/>
  <c r="C51" i="41"/>
  <c r="C47" i="41"/>
  <c r="C43" i="41"/>
  <c r="C39" i="41"/>
  <c r="C35" i="41"/>
  <c r="C31" i="41"/>
  <c r="C27" i="41"/>
  <c r="C23" i="41"/>
  <c r="C19" i="41"/>
  <c r="C25" i="41"/>
  <c r="C33" i="41"/>
  <c r="C41" i="41"/>
  <c r="C49" i="41"/>
  <c r="J7" i="39"/>
  <c r="M7" i="39" s="1"/>
  <c r="O24" i="39"/>
  <c r="J28" i="39"/>
  <c r="M28" i="39" s="1"/>
  <c r="D17" i="41"/>
  <c r="D25" i="41"/>
  <c r="D33" i="41"/>
  <c r="D41" i="41"/>
  <c r="D49" i="41"/>
  <c r="M17" i="39"/>
  <c r="E26" i="40"/>
  <c r="E22" i="40"/>
  <c r="N22" i="40" s="1"/>
  <c r="E18" i="40"/>
  <c r="N18" i="40" s="1"/>
  <c r="E23" i="40"/>
  <c r="N23" i="40" s="1"/>
  <c r="E19" i="40"/>
  <c r="N19" i="40" s="1"/>
  <c r="E20" i="40"/>
  <c r="N20" i="40" s="1"/>
  <c r="C18" i="41"/>
  <c r="C26" i="41"/>
  <c r="C34" i="41"/>
  <c r="C42" i="41"/>
  <c r="C50" i="41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B2" i="41"/>
  <c r="B6" i="41"/>
  <c r="B10" i="41"/>
  <c r="B14" i="41"/>
  <c r="B18" i="41"/>
  <c r="B22" i="41"/>
  <c r="B26" i="41"/>
  <c r="B30" i="41"/>
  <c r="B34" i="41"/>
  <c r="B38" i="41"/>
  <c r="B42" i="41"/>
  <c r="B46" i="41"/>
  <c r="B50" i="41"/>
  <c r="B54" i="41"/>
  <c r="B58" i="41"/>
  <c r="B62" i="41"/>
  <c r="B66" i="41"/>
  <c r="B70" i="4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N9" i="39" l="1"/>
  <c r="P9" i="39"/>
  <c r="N21" i="39"/>
  <c r="P21" i="39"/>
  <c r="N6" i="39"/>
  <c r="P6" i="39"/>
  <c r="N17" i="40"/>
  <c r="H10" i="39"/>
  <c r="H8" i="39"/>
  <c r="O23" i="39"/>
  <c r="M26" i="39"/>
  <c r="K34" i="41"/>
  <c r="K32" i="41"/>
  <c r="K30" i="41"/>
  <c r="K28" i="41"/>
  <c r="K26" i="41"/>
  <c r="K24" i="41"/>
  <c r="K22" i="41"/>
  <c r="K20" i="41"/>
  <c r="K18" i="41"/>
  <c r="J34" i="41"/>
  <c r="J32" i="41"/>
  <c r="J30" i="41"/>
  <c r="J28" i="41"/>
  <c r="J26" i="41"/>
  <c r="J24" i="41"/>
  <c r="J22" i="41"/>
  <c r="J20" i="41"/>
  <c r="J18" i="41"/>
  <c r="L16" i="41"/>
  <c r="L14" i="41"/>
  <c r="L12" i="41"/>
  <c r="L10" i="41"/>
  <c r="L8" i="41"/>
  <c r="L6" i="41"/>
  <c r="K16" i="41"/>
  <c r="K14" i="41"/>
  <c r="K12" i="41"/>
  <c r="K10" i="41"/>
  <c r="K8" i="41"/>
  <c r="K6" i="41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J33" i="41"/>
  <c r="K23" i="41"/>
  <c r="L20" i="41"/>
  <c r="J17" i="41"/>
  <c r="J11" i="41"/>
  <c r="L7" i="41"/>
  <c r="K29" i="41"/>
  <c r="L26" i="41"/>
  <c r="J23" i="41"/>
  <c r="L13" i="41"/>
  <c r="K7" i="41"/>
  <c r="L32" i="41"/>
  <c r="J29" i="41"/>
  <c r="K19" i="41"/>
  <c r="K13" i="41"/>
  <c r="J7" i="41"/>
  <c r="K31" i="41"/>
  <c r="L28" i="41"/>
  <c r="J25" i="41"/>
  <c r="L15" i="41"/>
  <c r="K9" i="41"/>
  <c r="K27" i="41"/>
  <c r="K17" i="41"/>
  <c r="J5" i="41"/>
  <c r="J9" i="41"/>
  <c r="J27" i="41"/>
  <c r="L22" i="41"/>
  <c r="L18" i="41"/>
  <c r="K21" i="41"/>
  <c r="K15" i="41"/>
  <c r="L9" i="41"/>
  <c r="K33" i="41"/>
  <c r="J19" i="41"/>
  <c r="J13" i="41"/>
  <c r="J31" i="41"/>
  <c r="L11" i="41"/>
  <c r="K11" i="41"/>
  <c r="L30" i="41"/>
  <c r="K25" i="41"/>
  <c r="J21" i="41"/>
  <c r="J15" i="41"/>
  <c r="L5" i="41"/>
  <c r="L34" i="41"/>
  <c r="K5" i="41"/>
  <c r="L24" i="41"/>
  <c r="N26" i="40"/>
  <c r="H23" i="39"/>
  <c r="H12" i="39"/>
  <c r="O26" i="40"/>
  <c r="O26" i="39"/>
  <c r="H11" i="39"/>
  <c r="G16" i="39"/>
  <c r="J11" i="39"/>
  <c r="G12" i="39"/>
  <c r="I11" i="39"/>
  <c r="G15" i="39"/>
  <c r="L11" i="39"/>
  <c r="G13" i="39"/>
  <c r="K11" i="39"/>
  <c r="O11" i="39" s="1"/>
  <c r="G14" i="39"/>
  <c r="I10" i="39"/>
  <c r="M10" i="39" s="1"/>
  <c r="L10" i="39"/>
  <c r="K10" i="39"/>
  <c r="J10" i="39"/>
  <c r="H17" i="39"/>
  <c r="H22" i="39"/>
  <c r="H16" i="39"/>
  <c r="H13" i="39"/>
  <c r="E92" i="43"/>
  <c r="E86" i="43"/>
  <c r="E83" i="43"/>
  <c r="E69" i="43"/>
  <c r="E87" i="43"/>
  <c r="E55" i="43"/>
  <c r="U5" i="44"/>
  <c r="E93" i="43"/>
  <c r="E80" i="43"/>
  <c r="E90" i="43"/>
  <c r="E82" i="43"/>
  <c r="E2" i="43"/>
  <c r="E89" i="43"/>
  <c r="E81" i="43"/>
  <c r="E73" i="43"/>
  <c r="E33" i="43"/>
  <c r="E72" i="43"/>
  <c r="E79" i="43"/>
  <c r="P5" i="39"/>
  <c r="N5" i="39"/>
  <c r="L12" i="9"/>
  <c r="AC8" i="9"/>
  <c r="H18" i="39"/>
  <c r="H25" i="39"/>
  <c r="H27" i="39"/>
  <c r="O21" i="40"/>
  <c r="H20" i="39"/>
  <c r="H24" i="39"/>
  <c r="H15" i="39"/>
  <c r="H28" i="39"/>
  <c r="AC13" i="9"/>
  <c r="H7" i="39"/>
  <c r="H26" i="39"/>
  <c r="O23" i="40"/>
  <c r="O19" i="40"/>
  <c r="AC12" i="9"/>
  <c r="L16" i="9"/>
  <c r="H19" i="39"/>
  <c r="AC9" i="9"/>
  <c r="P27" i="39" l="1"/>
  <c r="N27" i="39"/>
  <c r="N7" i="39"/>
  <c r="P7" i="39"/>
  <c r="N25" i="39"/>
  <c r="P25" i="39"/>
  <c r="L14" i="39"/>
  <c r="K14" i="39"/>
  <c r="O14" i="39" s="1"/>
  <c r="P14" i="39" s="1"/>
  <c r="I14" i="39"/>
  <c r="J14" i="39"/>
  <c r="J16" i="39"/>
  <c r="I16" i="39"/>
  <c r="M16" i="39" s="1"/>
  <c r="L16" i="39"/>
  <c r="K16" i="39"/>
  <c r="O16" i="39" s="1"/>
  <c r="P16" i="39" s="1"/>
  <c r="P18" i="39"/>
  <c r="N18" i="39"/>
  <c r="N16" i="39"/>
  <c r="P11" i="39"/>
  <c r="K13" i="39"/>
  <c r="O13" i="39" s="1"/>
  <c r="P13" i="39" s="1"/>
  <c r="I13" i="39"/>
  <c r="M13" i="39" s="1"/>
  <c r="N13" i="39" s="1"/>
  <c r="L13" i="39"/>
  <c r="J13" i="39"/>
  <c r="P17" i="39"/>
  <c r="N17" i="39"/>
  <c r="P8" i="39"/>
  <c r="N8" i="39"/>
  <c r="K12" i="39"/>
  <c r="J12" i="39"/>
  <c r="L12" i="39"/>
  <c r="I12" i="39"/>
  <c r="M12" i="39" s="1"/>
  <c r="N12" i="39" s="1"/>
  <c r="N28" i="39"/>
  <c r="P28" i="39"/>
  <c r="P24" i="39"/>
  <c r="N24" i="39"/>
  <c r="J15" i="39"/>
  <c r="L15" i="39"/>
  <c r="K15" i="39"/>
  <c r="O15" i="39" s="1"/>
  <c r="P15" i="39" s="1"/>
  <c r="I15" i="39"/>
  <c r="M15" i="39" s="1"/>
  <c r="N15" i="39" s="1"/>
  <c r="N10" i="39"/>
  <c r="P10" i="39"/>
  <c r="N26" i="39"/>
  <c r="P26" i="39"/>
  <c r="P19" i="39"/>
  <c r="N19" i="39"/>
  <c r="N22" i="39"/>
  <c r="P22" i="39"/>
  <c r="P20" i="39"/>
  <c r="N20" i="39"/>
  <c r="O10" i="39"/>
  <c r="M11" i="39"/>
  <c r="N11" i="39" s="1"/>
  <c r="N23" i="39"/>
  <c r="P23" i="39"/>
  <c r="M14" i="39" l="1"/>
  <c r="N14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<sst xmlns="http://schemas.openxmlformats.org/spreadsheetml/2006/main" count="3722" uniqueCount="1484">
  <si>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</si>
  <si>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</si>
  <si>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</si>
  <si>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</si>
  <si>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</si>
  <si>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</si>
  <si>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</si>
  <si>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</si>
  <si>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</si>
  <si>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</si>
  <si>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</si>
  <si>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</si>
  <si>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</si>
  <si>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</si>
  <si>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</si>
  <si>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</si>
  <si>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</si>
  <si>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</si>
  <si>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</si>
  <si>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</si>
  <si>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</si>
  <si>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</si>
  <si>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</si>
  <si>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</si>
  <si>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</si>
  <si>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</si>
  <si>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</si>
  <si>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</si>
  <si>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</si>
  <si>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</si>
  <si>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</si>
  <si>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</si>
  <si>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</si>
  <si>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</si>
  <si>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</si>
  <si>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</si>
  <si>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</si>
  <si>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</si>
  <si>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</si>
  <si>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</si>
  <si>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</si>
  <si>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</si>
  <si>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</si>
  <si>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</si>
  <si>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</si>
  <si>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</si>
  <si>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</si>
  <si>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</si>
  <si>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</si>
  <si>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</si>
  <si>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</si>
  <si>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</si>
  <si>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</si>
  <si>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</si>
  <si>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</si>
  <si>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</si>
  <si>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</si>
  <si>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</si>
  <si>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</si>
  <si>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</si>
  <si>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</si>
  <si>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</si>
  <si>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</si>
  <si>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</si>
  <si>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</si>
  <si>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</si>
  <si>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</si>
  <si>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</si>
  <si>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</si>
  <si>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</si>
  <si>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</si>
  <si>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</si>
  <si>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</si>
  <si>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</si>
  <si>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</si>
  <si>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</si>
  <si>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</si>
  <si>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</si>
  <si>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</si>
  <si>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</si>
  <si>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</si>
  <si>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</si>
  <si>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</si>
  <si>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</si>
  <si>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</si>
  <si>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</si>
  <si>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</si>
  <si>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</si>
  <si>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</si>
  <si>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</si>
  <si>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</si>
  <si>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</si>
  <si>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</si>
  <si>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</si>
  <si>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</si>
  <si>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</si>
  <si>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</si>
  <si>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</si>
  <si>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</si>
  <si>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</si>
  <si>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</si>
  <si>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</si>
  <si>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</si>
  <si>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</si>
  <si>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</si>
  <si>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</si>
  <si>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</si>
  <si>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</si>
  <si>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</si>
  <si>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</si>
  <si>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</si>
  <si>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</si>
  <si>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</si>
  <si>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</si>
  <si>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</si>
  <si>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</si>
  <si>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</si>
  <si>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</si>
  <si>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</si>
  <si>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</si>
  <si>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</si>
  <si>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</si>
  <si>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</si>
  <si>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</si>
  <si>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</si>
  <si>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</si>
  <si>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</si>
  <si>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</si>
  <si>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</si>
  <si>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</si>
  <si>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</si>
  <si>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</si>
  <si>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</si>
  <si>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</si>
  <si>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</si>
  <si>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</si>
  <si>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</si>
  <si>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</si>
  <si>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</si>
  <si>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</si>
  <si>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</si>
  <si>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</si>
  <si>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</si>
  <si>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</si>
  <si>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</si>
  <si>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</si>
  <si>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</si>
  <si>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</si>
  <si>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</si>
  <si>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</si>
  <si>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</si>
  <si>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</si>
  <si>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</si>
  <si>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</si>
  <si>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</si>
  <si>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</si>
  <si>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</si>
  <si>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</si>
  <si>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</si>
  <si>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</si>
  <si>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</si>
  <si>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</si>
  <si>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</si>
  <si>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</si>
  <si>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</si>
  <si>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</si>
  <si>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</si>
  <si>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</si>
  <si>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</si>
  <si>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</si>
  <si>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</si>
  <si>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</si>
  <si>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</si>
  <si>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</si>
  <si>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</si>
  <si>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</si>
  <si>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</si>
  <si>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</si>
  <si>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</si>
  <si>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</si>
  <si>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</si>
  <si>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</si>
  <si>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</si>
  <si>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</si>
  <si>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</si>
  <si>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</si>
  <si>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</si>
  <si>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</si>
  <si>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</si>
  <si>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</si>
  <si>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</si>
  <si>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</si>
  <si>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</si>
  <si>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</si>
  <si>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</si>
  <si>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</si>
  <si>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</si>
  <si>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</si>
  <si>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</si>
  <si>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</si>
  <si>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</si>
  <si>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</si>
  <si>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</si>
  <si>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</si>
  <si>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</si>
  <si>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</si>
  <si>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</si>
  <si>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</si>
  <si>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</si>
  <si>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</si>
  <si>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</si>
  <si>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</si>
  <si>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</si>
  <si>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</si>
  <si>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</si>
  <si>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</si>
  <si>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</si>
  <si>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</si>
  <si>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</si>
  <si>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</si>
  <si>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</si>
  <si>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</si>
  <si>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</si>
  <si>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</si>
  <si>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</si>
  <si>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</si>
  <si>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</si>
  <si>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</si>
  <si>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</si>
  <si>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</si>
  <si>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</si>
  <si>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</si>
  <si>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</si>
  <si>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</si>
  <si>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</si>
  <si>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</si>
  <si>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</si>
  <si>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</si>
  <si>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</si>
  <si>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</si>
  <si>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</si>
  <si>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</si>
  <si>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</si>
  <si>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</si>
  <si>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</si>
  <si>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</si>
  <si>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</si>
  <si>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</si>
  <si>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</si>
  <si>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</si>
  <si>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</si>
  <si>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</si>
  <si>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</si>
  <si>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</si>
  <si>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</si>
  <si>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</si>
  <si>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</si>
  <si>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</si>
  <si>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</si>
  <si>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</si>
  <si>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</si>
  <si>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</si>
  <si>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</si>
  <si>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</si>
  <si>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</si>
  <si>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</si>
  <si>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</si>
  <si>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</si>
  <si>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</si>
  <si>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</si>
  <si>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</si>
  <si>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</si>
  <si>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</si>
  <si>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</si>
  <si>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</si>
  <si>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</si>
  <si>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</si>
  <si>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</si>
  <si>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</si>
  <si>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</si>
  <si>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</si>
  <si>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</si>
  <si>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</si>
  <si>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</si>
  <si>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</si>
  <si>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</si>
  <si>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</si>
  <si>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</si>
  <si>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</si>
  <si>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</si>
  <si>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</si>
  <si>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</si>
  <si>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</si>
  <si>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</si>
  <si>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</si>
  <si>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</si>
  <si>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</si>
  <si>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</si>
  <si>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</si>
  <si>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</si>
  <si>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</si>
  <si>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</si>
  <si>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</si>
  <si>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</si>
  <si>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</si>
  <si>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</si>
  <si>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</si>
  <si>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</si>
  <si>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</si>
  <si>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</si>
  <si>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</si>
  <si>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</si>
  <si>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</si>
  <si>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</si>
  <si>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</si>
  <si>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</si>
  <si>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</si>
  <si>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</si>
  <si>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</si>
  <si>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</si>
  <si>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</si>
  <si>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</si>
  <si>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</si>
  <si>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</si>
  <si>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</si>
  <si>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</si>
  <si>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</si>
  <si>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</si>
  <si>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</si>
  <si>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</si>
  <si>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</si>
  <si>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</si>
  <si>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</si>
  <si>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</si>
  <si>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</si>
  <si>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</si>
  <si>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</si>
  <si>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</si>
  <si>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</si>
  <si>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</si>
  <si>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</si>
  <si>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</si>
  <si>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</si>
  <si>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</si>
  <si>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</si>
  <si>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</si>
  <si>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</si>
  <si>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</si>
  <si>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</si>
  <si>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</si>
  <si>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</si>
  <si>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</si>
  <si>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</si>
  <si>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</si>
  <si>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</si>
  <si>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</si>
  <si>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</si>
  <si>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</si>
  <si>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</si>
  <si>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</si>
  <si>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</si>
  <si>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</si>
  <si>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</si>
  <si>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</si>
  <si>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</si>
  <si>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</si>
  <si>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</si>
  <si>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</si>
  <si>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</si>
  <si>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</si>
  <si>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</si>
  <si>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</si>
  <si>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</si>
  <si>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</si>
  <si>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</si>
  <si>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</si>
  <si>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</si>
  <si>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</si>
  <si>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</si>
  <si>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</si>
  <si>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</si>
  <si>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</si>
  <si>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</si>
  <si>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</si>
  <si>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</si>
  <si>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</si>
  <si>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</si>
  <si>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</si>
  <si>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</si>
  <si>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</si>
  <si>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</si>
  <si>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</si>
  <si>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</si>
  <si>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</si>
  <si>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</si>
  <si>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</si>
  <si>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</si>
  <si>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</si>
  <si>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</si>
  <si>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</si>
  <si>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</si>
  <si>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</si>
  <si>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</si>
  <si>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</si>
  <si>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</si>
  <si>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</si>
  <si>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</si>
  <si>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</si>
  <si>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</si>
  <si>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</si>
  <si>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</si>
  <si>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</si>
  <si>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</si>
  <si>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</si>
  <si>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</si>
  <si>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</si>
  <si>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</si>
  <si>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</si>
  <si>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</si>
  <si>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</si>
  <si>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</si>
  <si>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</si>
  <si>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</si>
  <si>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</si>
  <si>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</si>
  <si>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</si>
  <si>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</si>
  <si>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</si>
  <si>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</si>
  <si>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</si>
  <si>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</si>
  <si>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</si>
  <si>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</si>
  <si>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</si>
  <si>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</si>
  <si>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</si>
  <si>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</si>
  <si>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</si>
  <si>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</si>
  <si>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</si>
  <si>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</si>
  <si>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</si>
  <si>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</si>
  <si>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</si>
  <si>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</si>
  <si>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</si>
  <si>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</si>
  <si>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</si>
  <si>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</si>
  <si>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</si>
  <si>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</si>
  <si>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</si>
  <si>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</si>
  <si>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</si>
  <si>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</si>
  <si>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</si>
  <si>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</si>
  <si>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</si>
  <si>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</si>
  <si>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</si>
  <si>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</si>
  <si>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</si>
  <si>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</si>
  <si>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</si>
  <si>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</si>
  <si>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</si>
  <si>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</si>
  <si>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</si>
  <si>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</si>
  <si>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</si>
  <si>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</si>
  <si>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</si>
  <si>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</si>
  <si>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</si>
  <si>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</si>
  <si>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</si>
  <si>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</si>
  <si>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</si>
  <si>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</si>
  <si>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</si>
  <si>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</si>
  <si>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</si>
  <si>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</si>
  <si>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</si>
  <si>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</si>
  <si>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</si>
  <si>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</si>
  <si>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</si>
  <si>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</si>
  <si>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</si>
  <si>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</si>
  <si>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</si>
  <si>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</si>
  <si>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</si>
  <si>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</si>
  <si>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</si>
  <si>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</si>
  <si>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</si>
  <si>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</si>
  <si>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</si>
  <si>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</si>
  <si>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</si>
  <si>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</si>
  <si>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</si>
  <si>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</si>
  <si>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</si>
  <si>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</si>
  <si>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</si>
  <si>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</si>
  <si>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</si>
  <si>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</si>
  <si>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</si>
  <si>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</si>
  <si>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</si>
  <si>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</si>
  <si>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</si>
  <si>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</si>
  <si>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</si>
  <si>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</si>
  <si>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</si>
  <si>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</si>
  <si>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</si>
  <si>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</si>
  <si>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</si>
  <si>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</si>
  <si>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</si>
  <si>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</si>
  <si>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</si>
  <si>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</si>
  <si>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</si>
  <si>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</si>
  <si>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</si>
  <si>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</si>
  <si>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</si>
  <si>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</si>
  <si>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</si>
  <si>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</si>
  <si>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</si>
  <si>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</si>
  <si>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</si>
  <si>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</si>
  <si>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</si>
  <si>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</si>
  <si>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</si>
  <si>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</si>
  <si>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</si>
  <si>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</si>
  <si>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</si>
  <si>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</si>
  <si>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</si>
  <si>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</si>
  <si>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</si>
  <si>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</si>
  <si>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</si>
  <si>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</si>
  <si>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</si>
  <si>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</si>
  <si>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</si>
  <si>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</si>
  <si>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</si>
  <si>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</si>
  <si>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</si>
  <si>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</si>
  <si>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</si>
  <si>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</si>
  <si>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</si>
  <si>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</si>
  <si>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</si>
  <si>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</si>
  <si>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</si>
  <si>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</si>
  <si>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</si>
  <si>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</si>
  <si>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</si>
  <si>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</si>
  <si>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</si>
  <si>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</si>
  <si>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</si>
  <si>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</si>
  <si>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</si>
  <si>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</si>
  <si>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</si>
  <si>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</si>
  <si>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</si>
  <si>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</si>
  <si>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</si>
  <si>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</si>
  <si>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</si>
  <si>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</si>
  <si>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</si>
  <si>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</si>
  <si>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</si>
  <si>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</si>
  <si>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</si>
  <si>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</si>
  <si>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</si>
  <si>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</si>
  <si>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</si>
  <si>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</si>
  <si>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</si>
  <si>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</si>
  <si>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</si>
  <si>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</si>
  <si>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</si>
  <si>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</si>
  <si>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</si>
  <si>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</si>
  <si>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</si>
  <si>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</si>
  <si>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</si>
  <si>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</si>
  <si>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</si>
  <si>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</si>
  <si>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</si>
  <si>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</si>
  <si>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</si>
  <si>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</si>
  <si>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</si>
  <si>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</si>
  <si>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</si>
  <si>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</si>
  <si>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</si>
  <si>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</si>
  <si>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</si>
  <si>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</si>
  <si>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</si>
  <si>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</si>
  <si>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</si>
  <si>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</si>
  <si>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</si>
  <si>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</si>
  <si>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</si>
  <si>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</si>
  <si>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</si>
  <si>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</si>
  <si>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</si>
  <si>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</si>
  <si>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</si>
  <si>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</si>
  <si>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</si>
  <si>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</si>
  <si>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</si>
  <si>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</si>
  <si>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</si>
  <si>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</si>
  <si>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</si>
  <si>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</si>
  <si>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</si>
  <si>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</si>
  <si>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</si>
  <si>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</si>
  <si>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</si>
  <si>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</si>
  <si>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</si>
  <si>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</si>
  <si>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</si>
  <si>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</si>
  <si>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</si>
  <si>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</si>
  <si>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</si>
  <si>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</si>
  <si>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</si>
  <si>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</si>
  <si>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</si>
  <si>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</si>
  <si>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</si>
  <si>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</si>
  <si>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</si>
  <si>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</si>
  <si>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</si>
  <si>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</si>
  <si>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</si>
  <si>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</si>
  <si>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</si>
  <si>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</si>
  <si>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</si>
  <si>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</si>
  <si>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</si>
  <si>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</si>
  <si>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</si>
  <si>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</si>
  <si>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</si>
  <si>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</si>
  <si>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</si>
  <si>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</si>
  <si>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</si>
  <si>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</si>
  <si>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</si>
  <si>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</si>
  <si>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</si>
  <si>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</si>
  <si>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</si>
  <si>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</si>
  <si>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</si>
  <si>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</si>
  <si>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</si>
  <si>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</si>
  <si>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</si>
  <si>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</si>
  <si>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</si>
  <si>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</si>
  <si>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</si>
  <si>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</si>
  <si>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</si>
  <si>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</si>
  <si>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</si>
  <si>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</si>
  <si>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</si>
  <si>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</si>
  <si>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</si>
  <si>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</si>
  <si>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</si>
  <si>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</si>
  <si>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</si>
  <si>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</si>
  <si>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</si>
  <si>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</si>
  <si>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</si>
  <si>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</si>
  <si>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</si>
  <si>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</si>
  <si>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</si>
  <si>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</si>
  <si>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</si>
  <si>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</si>
  <si>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</si>
  <si>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</si>
  <si>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</si>
  <si>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</si>
  <si>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</si>
  <si>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</si>
  <si>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</si>
  <si>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</si>
  <si>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</si>
  <si>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</si>
  <si>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</si>
  <si>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</si>
  <si>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</si>
  <si>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</si>
  <si>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</si>
  <si>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</si>
  <si>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</si>
  <si>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</si>
  <si>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</si>
  <si>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</si>
  <si>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</si>
  <si>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</si>
  <si>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</si>
  <si>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</si>
  <si>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</si>
  <si>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</si>
  <si>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</si>
  <si>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</si>
  <si>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</si>
  <si>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</si>
  <si>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</si>
  <si>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</si>
  <si>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</si>
  <si>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</si>
  <si>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</si>
  <si>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</si>
  <si>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</si>
  <si>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</si>
  <si>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</si>
  <si>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</si>
  <si>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</si>
  <si>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</si>
  <si>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</si>
  <si>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</si>
  <si>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</si>
  <si>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</si>
  <si>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</si>
  <si>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</si>
  <si>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</si>
  <si>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</si>
  <si>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</si>
  <si>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</si>
  <si>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</si>
  <si>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</si>
  <si>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</si>
  <si>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</si>
  <si>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</si>
  <si>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</si>
  <si>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</si>
  <si>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</si>
  <si>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</si>
  <si>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</si>
  <si>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</si>
  <si>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</si>
  <si>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</si>
  <si>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</si>
  <si>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</si>
  <si>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</si>
  <si>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</si>
  <si>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</si>
  <si>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</si>
  <si>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</si>
  <si>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</si>
  <si>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</si>
  <si>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</si>
  <si>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</si>
  <si>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</si>
  <si>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</si>
  <si>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</si>
  <si>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</si>
  <si>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</si>
  <si>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</si>
  <si>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</si>
  <si>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</si>
  <si>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</si>
  <si>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</si>
  <si>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</si>
  <si>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</si>
  <si>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</si>
  <si>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</si>
  <si>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</si>
  <si>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</si>
  <si>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</si>
  <si>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</si>
  <si>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</si>
  <si>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</si>
  <si>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</si>
  <si>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</si>
  <si>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</si>
  <si>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</si>
  <si>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</si>
  <si>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</si>
  <si>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</si>
  <si>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</si>
  <si>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</si>
  <si>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</si>
  <si>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</si>
  <si>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</si>
  <si>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</si>
  <si>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</si>
  <si>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</si>
  <si>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</si>
  <si>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</si>
  <si>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</si>
  <si>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</si>
  <si>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</si>
  <si>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</si>
  <si>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</si>
  <si>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</si>
  <si>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</si>
  <si>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</si>
  <si>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</si>
  <si>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</si>
  <si>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</si>
  <si>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</si>
  <si>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</si>
  <si>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</si>
  <si>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</si>
  <si>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</si>
  <si>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</si>
  <si>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</si>
  <si>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</si>
  <si>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</si>
  <si>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</si>
  <si>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</si>
  <si>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</si>
  <si>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</si>
  <si>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</si>
  <si>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</si>
  <si>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</si>
  <si>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</si>
  <si>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</si>
  <si>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</si>
  <si>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</si>
  <si>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</si>
  <si>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</si>
  <si>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</si>
  <si>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</si>
  <si>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</si>
  <si>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</si>
  <si>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</si>
  <si>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</si>
  <si>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</si>
  <si>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</si>
  <si>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</si>
  <si>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</si>
  <si>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</si>
  <si>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</si>
  <si>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</si>
  <si>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</si>
  <si>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</si>
  <si>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</si>
  <si>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</si>
  <si>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</si>
  <si>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</si>
  <si>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</si>
  <si>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</si>
  <si>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</si>
  <si>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</si>
  <si>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</si>
  <si>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</si>
  <si>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</si>
  <si>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</si>
  <si>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</si>
  <si>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</si>
  <si>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</si>
  <si>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</si>
  <si>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</si>
  <si>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</si>
  <si>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</si>
  <si>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</si>
  <si>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</si>
  <si>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</si>
  <si>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</si>
  <si>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</si>
  <si>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</si>
  <si>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</si>
  <si>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</si>
  <si>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</si>
  <si>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</si>
  <si>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</si>
  <si>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</si>
  <si>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</si>
  <si>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</si>
  <si>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</si>
  <si>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</si>
  <si>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</si>
  <si>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</si>
  <si>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</si>
  <si>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</si>
  <si>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</si>
  <si>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</si>
  <si>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</si>
  <si>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</si>
  <si>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</si>
  <si>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</si>
  <si>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</si>
  <si>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</si>
  <si>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</si>
  <si>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</si>
  <si>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</si>
  <si>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</si>
  <si>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</si>
  <si>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</si>
  <si>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</si>
  <si>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</si>
  <si>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</si>
  <si>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</si>
  <si>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</si>
  <si>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</si>
  <si>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</si>
  <si>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</si>
  <si>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</si>
  <si>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</si>
  <si>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</si>
  <si>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</si>
  <si>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</si>
  <si>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</si>
  <si>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</si>
  <si>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</si>
  <si>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</si>
  <si>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</si>
  <si>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</si>
  <si>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</si>
  <si>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</si>
  <si>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</si>
  <si>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</si>
  <si>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</si>
  <si>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</si>
  <si>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</si>
  <si>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</si>
  <si>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</si>
  <si>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</si>
  <si>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</si>
  <si>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</si>
  <si>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</si>
  <si>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</si>
  <si>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</si>
  <si>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</si>
  <si>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</si>
  <si>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</si>
  <si>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</si>
  <si>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</si>
  <si>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</si>
  <si>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</si>
  <si>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</si>
  <si>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</si>
  <si>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</si>
  <si>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</si>
  <si>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</si>
  <si>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</si>
  <si>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</si>
  <si>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</si>
  <si>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</si>
  <si>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</si>
  <si>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</si>
  <si>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</si>
  <si>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</si>
  <si>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</si>
  <si>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</si>
  <si>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</si>
  <si>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</si>
  <si>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</si>
  <si>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</si>
  <si>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</si>
  <si>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</si>
  <si>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</si>
  <si>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</si>
  <si>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</si>
  <si>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</si>
  <si>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</si>
  <si>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</si>
  <si>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</si>
  <si>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</si>
  <si>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</si>
  <si>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</si>
  <si>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</si>
  <si>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</si>
  <si>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</si>
  <si>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</si>
  <si>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</si>
  <si>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</si>
  <si>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</si>
  <si>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</si>
  <si>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</si>
  <si>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</si>
  <si>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</si>
  <si>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</si>
  <si>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</si>
  <si>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</si>
  <si>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</si>
  <si>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</si>
  <si>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</si>
  <si>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</si>
  <si>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</si>
  <si>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</si>
  <si>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</si>
  <si>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</si>
  <si>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</si>
  <si>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</si>
  <si>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</si>
  <si>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</si>
  <si>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</si>
  <si>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</si>
  <si>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</si>
  <si>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</si>
  <si>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</si>
  <si>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</si>
  <si>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</si>
  <si>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</si>
  <si>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</si>
  <si>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</si>
  <si>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</si>
  <si>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</si>
  <si>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</si>
  <si>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</si>
  <si>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</si>
  <si>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</si>
  <si>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</si>
  <si>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</si>
  <si>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</si>
  <si>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</si>
  <si>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</si>
  <si>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</si>
  <si>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</si>
  <si>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</si>
  <si>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</si>
  <si>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</si>
  <si>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</si>
  <si>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</si>
  <si>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</si>
  <si>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</si>
  <si>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</si>
  <si>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</si>
  <si>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</si>
  <si>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</si>
  <si>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</si>
  <si>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</si>
  <si>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</si>
  <si>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</si>
  <si>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</si>
  <si>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</si>
  <si>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</si>
  <si>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</si>
  <si>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</si>
  <si>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</si>
  <si>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</si>
  <si>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</si>
  <si>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</si>
  <si>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</si>
  <si>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</si>
  <si>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</si>
  <si>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</si>
  <si>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</si>
  <si>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</si>
  <si>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</si>
  <si>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</si>
  <si>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</si>
  <si>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</si>
  <si>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</si>
  <si>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</si>
  <si>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</si>
  <si>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</si>
  <si>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</si>
  <si>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</si>
  <si>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</si>
  <si>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</si>
  <si>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</si>
  <si>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</si>
  <si>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</si>
  <si>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</si>
  <si>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</si>
  <si>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</si>
  <si>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</si>
  <si>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</si>
  <si>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</si>
  <si>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</si>
  <si>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</si>
  <si>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</si>
  <si>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</si>
  <si>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</si>
  <si>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</si>
  <si>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</si>
  <si>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</si>
  <si>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</si>
  <si>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</si>
  <si>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</si>
  <si>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</si>
  <si>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</si>
  <si>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</si>
  <si>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</si>
  <si>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</si>
  <si>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</si>
  <si>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</si>
  <si>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</si>
  <si>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</si>
  <si>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</si>
  <si>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</si>
  <si>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</si>
  <si>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</si>
  <si>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</si>
  <si>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</si>
  <si>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</si>
  <si>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</si>
  <si>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</si>
  <si>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</si>
  <si>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</si>
  <si>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</si>
  <si>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</si>
  <si>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</si>
  <si>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</si>
  <si>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</si>
  <si>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</si>
  <si>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</si>
  <si>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</si>
  <si>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</si>
  <si>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</si>
  <si>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</si>
  <si>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</si>
  <si>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</si>
  <si>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</si>
  <si>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</si>
  <si>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</si>
  <si>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</si>
  <si>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</si>
  <si>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</si>
  <si>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</si>
  <si>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</si>
  <si>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</si>
  <si>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</si>
  <si>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</si>
  <si>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</si>
  <si>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</si>
  <si>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</si>
  <si>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</si>
  <si>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</si>
  <si>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</si>
  <si>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</si>
  <si>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</si>
  <si>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</si>
  <si>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</si>
  <si>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</si>
  <si>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</si>
  <si>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</si>
  <si>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</si>
  <si>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</si>
  <si>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</si>
  <si>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</si>
  <si>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</si>
  <si>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</si>
  <si>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</si>
  <si>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</si>
  <si>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</si>
  <si>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</si>
  <si>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</si>
  <si>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</si>
  <si>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</si>
  <si>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</si>
  <si>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</si>
  <si>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</si>
  <si>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</si>
  <si>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</si>
  <si>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</si>
  <si>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</si>
  <si>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</si>
  <si>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</si>
  <si>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</si>
  <si>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</si>
  <si>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</si>
  <si>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</si>
  <si>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</si>
  <si>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</si>
  <si>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</si>
  <si>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</si>
  <si>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</si>
  <si>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</si>
  <si>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</si>
  <si>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</si>
  <si>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</si>
  <si>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</si>
  <si>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</si>
  <si>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</si>
  <si>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</si>
  <si>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</si>
  <si>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</si>
  <si>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</si>
  <si>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</si>
  <si>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</si>
  <si>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</si>
  <si>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</si>
  <si>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</si>
  <si>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</si>
  <si>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</si>
  <si>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</si>
  <si>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</si>
  <si>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</si>
  <si>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</si>
  <si>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</si>
  <si>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</si>
  <si>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</si>
  <si>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</si>
  <si>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</si>
  <si>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</si>
  <si>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</si>
  <si>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</si>
  <si>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</si>
  <si>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</si>
  <si>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</si>
  <si>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</si>
  <si>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</si>
  <si>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</si>
  <si>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</si>
  <si>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</si>
  <si>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</si>
  <si>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</si>
  <si>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</si>
  <si>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</si>
  <si>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</si>
  <si>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</si>
  <si>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</si>
  <si>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</si>
  <si>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</si>
  <si>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</si>
  <si>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</si>
  <si>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</si>
  <si>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</si>
  <si>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</si>
  <si>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</si>
  <si>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</si>
  <si>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</si>
  <si>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</si>
  <si>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</si>
  <si>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</si>
  <si>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</si>
  <si>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</si>
  <si>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</si>
  <si>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</si>
  <si>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</si>
  <si>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</si>
  <si>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</si>
  <si>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</si>
  <si>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</si>
  <si>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</si>
  <si>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</si>
  <si>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</si>
  <si>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</si>
  <si>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</si>
  <si>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</si>
  <si>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</si>
  <si>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</si>
  <si>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</si>
  <si>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</si>
  <si>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</si>
  <si>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</si>
  <si>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</si>
  <si>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</si>
  <si>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</si>
  <si>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</si>
  <si>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</si>
  <si>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</si>
  <si>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</si>
  <si>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</si>
  <si>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</si>
  <si>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</si>
  <si>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</si>
  <si>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</si>
  <si>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</si>
  <si>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</si>
  <si>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</si>
  <si>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</si>
  <si>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</si>
  <si>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</si>
  <si>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</si>
  <si>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</si>
  <si>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</si>
  <si>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</si>
  <si>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</si>
  <si>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</si>
  <si>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</si>
  <si>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</si>
  <si>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</si>
  <si>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</si>
  <si>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</si>
  <si>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</si>
  <si>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</si>
  <si>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</si>
  <si>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</si>
  <si>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</si>
  <si>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</si>
  <si>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</si>
  <si>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</si>
  <si>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</si>
  <si>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</si>
  <si>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</si>
  <si>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</si>
  <si>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</si>
  <si>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</si>
  <si>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</si>
  <si>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</si>
  <si>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</si>
  <si>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</si>
  <si>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</si>
  <si>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</si>
  <si>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</si>
  <si>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</si>
  <si>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</si>
  <si>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</si>
  <si>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</si>
  <si>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</si>
  <si>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</si>
  <si>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</si>
  <si>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</si>
  <si>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</si>
  <si>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</si>
  <si>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</si>
  <si>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</si>
  <si>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</si>
  <si>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</si>
  <si>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</si>
  <si>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</si>
  <si>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</si>
  <si>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</si>
  <si>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</si>
  <si>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</si>
  <si>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</si>
  <si>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</si>
  <si>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</si>
  <si>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</si>
  <si>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</si>
  <si>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</si>
  <si>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</si>
  <si>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</si>
  <si>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</si>
  <si>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</si>
  <si>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</si>
  <si>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</si>
  <si>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</si>
  <si>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</si>
  <si>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</si>
  <si>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</si>
  <si>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</si>
  <si>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</si>
  <si>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</si>
  <si>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</si>
  <si>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</si>
  <si>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</si>
  <si>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</si>
  <si>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</si>
  <si>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</si>
  <si>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</si>
  <si>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</si>
  <si>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</si>
  <si>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</si>
  <si>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</si>
  <si>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</si>
  <si>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</si>
  <si>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</si>
  <si>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</si>
  <si>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</si>
  <si>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</si>
  <si>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</si>
  <si>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</si>
  <si>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</si>
  <si>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</si>
  <si>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</si>
  <si>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</si>
  <si>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</si>
  <si>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</si>
  <si>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</si>
  <si>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</si>
  <si>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</si>
  <si>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</si>
  <si>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</si>
  <si>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</si>
  <si>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</si>
  <si>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</si>
  <si>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</si>
  <si>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</si>
  <si>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</si>
  <si>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</si>
  <si>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</si>
  <si>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</si>
  <si>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</si>
  <si>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</si>
  <si>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</si>
  <si>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</si>
  <si>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</si>
  <si>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</si>
  <si>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</si>
  <si>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</si>
  <si>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</si>
  <si>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</si>
  <si>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</si>
  <si>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</si>
  <si>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</si>
  <si>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</si>
  <si>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</si>
  <si>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</si>
  <si>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</si>
  <si>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</si>
  <si>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</si>
  <si>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</si>
  <si>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</si>
  <si>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</si>
  <si>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</si>
  <si>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</si>
  <si>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</si>
  <si>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</si>
  <si>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</si>
  <si>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</si>
  <si>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</si>
  <si>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</si>
  <si>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</si>
  <si>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</si>
  <si>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</si>
  <si>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</si>
  <si>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</si>
  <si>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</si>
  <si>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</si>
  <si>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</si>
  <si>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</si>
  <si>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</si>
  <si>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</si>
  <si>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</si>
  <si>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</si>
  <si>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</si>
  <si>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</si>
  <si>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</si>
  <si>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</si>
  <si>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</si>
  <si>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</si>
  <si>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</si>
  <si>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</si>
  <si>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</si>
  <si>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</si>
  <si>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</si>
  <si>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</si>
  <si>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</si>
  <si>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</si>
  <si>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</si>
  <si>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</si>
  <si>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</si>
  <si>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</si>
  <si>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</si>
  <si>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</si>
  <si>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</si>
  <si>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</si>
  <si>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no</t>
  </si>
  <si>
    <t>VAT_exempt_share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</si>
</sst>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164" fontId="21" fillId="12" borderId="34" xfId="3" applyNumberFormat="1" applyFont="1" applyFill="1" applyBorder="1" applyAlignment="1">
      <alignment wrapText="1"/>
    </xf>
    <xf numFmtId="164" fontId="21" fillId="12" borderId="35" xfId="3" applyNumberFormat="1" applyFont="1" applyFill="1" applyBorder="1" applyAlignment="1">
      <alignment wrapText="1"/>
    </xf>
    <xf numFmtId="164" fontId="21" fillId="12" borderId="27" xfId="3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  <xf numFmtId="9" fontId="3" fillId="15" borderId="0" xfId="0" applyNumberFormat="1" applyFont="1" applyFill="1" applyAlignment="1">
      <alignment horizontal="center" vertical="center" wrapText="1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0.25404178282607476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0.3220846</c:v>
                </c:pt>
                <c:pt idx="6">
                  <c:v>0.30127169999999998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0.19475488570665597</c:v>
                </c:pt>
                <c:pt idx="1">
                  <c:v>0.25640350879091112</c:v>
                </c:pt>
                <c:pt idx="2">
                  <c:v>0.39527447148264039</c:v>
                </c:pt>
                <c:pt idx="3">
                  <c:v>0.25828844043804788</c:v>
                </c:pt>
                <c:pt idx="4">
                  <c:v>0.20574221796950135</c:v>
                </c:pt>
                <c:pt idx="5">
                  <c:v>0.36360540612810338</c:v>
                </c:pt>
                <c:pt idx="6">
                  <c:v>0.277028878010181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0.29751507445408953</c:v>
                </c:pt>
                <c:pt idx="1">
                  <c:v>0.3011306892757773</c:v>
                </c:pt>
                <c:pt idx="2">
                  <c:v>0.32012651446068452</c:v>
                </c:pt>
                <c:pt idx="3">
                  <c:v>7.7251975261661998E-2</c:v>
                </c:pt>
                <c:pt idx="5">
                  <c:v>8.9145046520798632E-2</c:v>
                </c:pt>
                <c:pt idx="6">
                  <c:v>0.22997396615633631</c:v>
                </c:pt>
                <c:pt idx="7">
                  <c:v>0.31837394567818089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-4.6586186552082632E-4</c:v>
                </c:pt>
                <c:pt idx="1">
                  <c:v>-6.9399407165292148E-3</c:v>
                </c:pt>
                <c:pt idx="2">
                  <c:v>-3.0531095209677974E-2</c:v>
                </c:pt>
                <c:pt idx="3">
                  <c:v>-5.6424093161098941E-2</c:v>
                </c:pt>
                <c:pt idx="4">
                  <c:v>-7.2026429207765558E-2</c:v>
                </c:pt>
                <c:pt idx="5">
                  <c:v>-8.8845911546562378E-2</c:v>
                </c:pt>
                <c:pt idx="6">
                  <c:v>-0.12951467226067045</c:v>
                </c:pt>
                <c:pt idx="7">
                  <c:v>-0.13185488797836384</c:v>
                </c:pt>
                <c:pt idx="8">
                  <c:v>-0.16119187032875429</c:v>
                </c:pt>
                <c:pt idx="9">
                  <c:v>-0.19292033999066396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-1.2176590659137211E-5</c:v>
                </c:pt>
                <c:pt idx="1">
                  <c:v>-8.7230467222555036E-4</c:v>
                </c:pt>
                <c:pt idx="2">
                  <c:v>-7.0031371118740859E-3</c:v>
                </c:pt>
                <c:pt idx="3">
                  <c:v>-1.8944646088093098E-2</c:v>
                </c:pt>
                <c:pt idx="4">
                  <c:v>-2.8231889363774271E-2</c:v>
                </c:pt>
                <c:pt idx="5">
                  <c:v>-3.7544925296651217E-2</c:v>
                </c:pt>
                <c:pt idx="6">
                  <c:v>-5.6385395340929137E-2</c:v>
                </c:pt>
                <c:pt idx="7">
                  <c:v>-6.6697173206028054E-2</c:v>
                </c:pt>
                <c:pt idx="8">
                  <c:v>-8.386536558211187E-2</c:v>
                </c:pt>
                <c:pt idx="9">
                  <c:v>-0.11659282097967243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0.69988483415927671</c:v>
                </c:pt>
                <c:pt idx="1">
                  <c:v>0.36949375865670891</c:v>
                </c:pt>
                <c:pt idx="2">
                  <c:v>0.19284339794320773</c:v>
                </c:pt>
                <c:pt idx="3">
                  <c:v>0.12365713037934778</c:v>
                </c:pt>
                <c:pt idx="4">
                  <c:v>0.10016672770993908</c:v>
                </c:pt>
                <c:pt idx="5">
                  <c:v>8.2925794000618128E-2</c:v>
                </c:pt>
                <c:pt idx="6">
                  <c:v>4.9065225554134326E-2</c:v>
                </c:pt>
                <c:pt idx="7">
                  <c:v>5.9364002901591752E-2</c:v>
                </c:pt>
                <c:pt idx="8">
                  <c:v>4.3013277588944063E-2</c:v>
                </c:pt>
                <c:pt idx="9">
                  <c:v>2.5339226355458114E-2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0.14959058584558335</c:v>
                </c:pt>
                <c:pt idx="1">
                  <c:v>0.18766024486753932</c:v>
                </c:pt>
                <c:pt idx="2">
                  <c:v>0.12615361198114119</c:v>
                </c:pt>
                <c:pt idx="3">
                  <c:v>8.8512233707916554E-2</c:v>
                </c:pt>
                <c:pt idx="4">
                  <c:v>8.2080909287931145E-2</c:v>
                </c:pt>
                <c:pt idx="5">
                  <c:v>4.8711898139542756E-2</c:v>
                </c:pt>
                <c:pt idx="6">
                  <c:v>4.4292286605952233E-2</c:v>
                </c:pt>
                <c:pt idx="7">
                  <c:v>2.8998917823273424E-2</c:v>
                </c:pt>
                <c:pt idx="8">
                  <c:v>1.976236720258704E-2</c:v>
                </c:pt>
                <c:pt idx="9">
                  <c:v>6.3837208330070937E-3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-0.12792984437928803</c:v>
                </c:pt>
                <c:pt idx="1">
                  <c:v>-0.11012136966291469</c:v>
                </c:pt>
                <c:pt idx="2">
                  <c:v>-0.10670051932182559</c:v>
                </c:pt>
                <c:pt idx="3">
                  <c:v>-9.5711615743030276E-2</c:v>
                </c:pt>
                <c:pt idx="4">
                  <c:v>-0.10113131922122402</c:v>
                </c:pt>
                <c:pt idx="5">
                  <c:v>-9.5329459771132913E-2</c:v>
                </c:pt>
                <c:pt idx="6">
                  <c:v>-9.6102174604185825E-2</c:v>
                </c:pt>
                <c:pt idx="7">
                  <c:v>-9.3311968080789412E-2</c:v>
                </c:pt>
                <c:pt idx="8">
                  <c:v>-9.5032647565361839E-2</c:v>
                </c:pt>
                <c:pt idx="9">
                  <c:v>-8.4638640184710734E-2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3.5050559272100532E-2</c:v>
                </c:pt>
                <c:pt idx="1">
                  <c:v>3.8763119042626894E-2</c:v>
                </c:pt>
                <c:pt idx="2">
                  <c:v>4.2454717795800179E-2</c:v>
                </c:pt>
                <c:pt idx="3">
                  <c:v>3.6124106088734995E-2</c:v>
                </c:pt>
                <c:pt idx="4">
                  <c:v>3.2574026594432128E-2</c:v>
                </c:pt>
                <c:pt idx="5">
                  <c:v>2.9932420937042258E-2</c:v>
                </c:pt>
                <c:pt idx="6">
                  <c:v>2.7071378785834294E-2</c:v>
                </c:pt>
                <c:pt idx="7">
                  <c:v>2.3082242493071971E-2</c:v>
                </c:pt>
                <c:pt idx="8">
                  <c:v>1.9260887605419236E-2</c:v>
                </c:pt>
                <c:pt idx="9">
                  <c:v>1.1272883426553051E-2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0.12396786861989616</c:v>
                </c:pt>
                <c:pt idx="1">
                  <c:v>9.2832260815224485E-2</c:v>
                </c:pt>
                <c:pt idx="2">
                  <c:v>6.1347932382441038E-2</c:v>
                </c:pt>
                <c:pt idx="3">
                  <c:v>6.4130293354918683E-2</c:v>
                </c:pt>
                <c:pt idx="4">
                  <c:v>3.9018875672487331E-2</c:v>
                </c:pt>
                <c:pt idx="5">
                  <c:v>3.4834702020692027E-2</c:v>
                </c:pt>
                <c:pt idx="6">
                  <c:v>2.7110760337119112E-2</c:v>
                </c:pt>
                <c:pt idx="7">
                  <c:v>2.5398923613780388E-2</c:v>
                </c:pt>
                <c:pt idx="8">
                  <c:v>1.9714516559710023E-2</c:v>
                </c:pt>
                <c:pt idx="9">
                  <c:v>1.1983699618602987E-2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2.0378437004729962E-2</c:v>
                </c:pt>
                <c:pt idx="1">
                  <c:v>5.734816397144394E-2</c:v>
                </c:pt>
                <c:pt idx="2">
                  <c:v>6.5783674030332376E-2</c:v>
                </c:pt>
                <c:pt idx="3">
                  <c:v>7.3983615672347555E-2</c:v>
                </c:pt>
                <c:pt idx="4">
                  <c:v>6.3810577598227627E-2</c:v>
                </c:pt>
                <c:pt idx="5">
                  <c:v>5.5777927066301504E-2</c:v>
                </c:pt>
                <c:pt idx="6">
                  <c:v>5.7829562121650149E-2</c:v>
                </c:pt>
                <c:pt idx="7">
                  <c:v>3.8849944537785355E-2</c:v>
                </c:pt>
                <c:pt idx="8">
                  <c:v>3.3912402090214518E-2</c:v>
                </c:pt>
                <c:pt idx="9">
                  <c:v>2.0895909547292282E-2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0.90046440206611877</c:v>
                </c:pt>
                <c:pt idx="1">
                  <c:v>0.62816393230187406</c:v>
                </c:pt>
                <c:pt idx="2">
                  <c:v>0.34434858248954486</c:v>
                </c:pt>
                <c:pt idx="3">
                  <c:v>0.21532702421104327</c:v>
                </c:pt>
                <c:pt idx="4">
                  <c:v>0.11626147907025346</c:v>
                </c:pt>
                <c:pt idx="5">
                  <c:v>3.046244554985017E-2</c:v>
                </c:pt>
                <c:pt idx="6">
                  <c:v>-7.6633028801095307E-2</c:v>
                </c:pt>
                <c:pt idx="7">
                  <c:v>-0.11616999789567843</c:v>
                </c:pt>
                <c:pt idx="8">
                  <c:v>-0.2044264324293531</c:v>
                </c:pt>
                <c:pt idx="9">
                  <c:v>-0.31827636137413368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0.75611809644149264</c:v>
                </c:pt>
                <c:pt idx="1">
                  <c:v>0.47798350751520563</c:v>
                </c:pt>
                <c:pt idx="2">
                  <c:v>0.21721697607677146</c:v>
                </c:pt>
                <c:pt idx="3">
                  <c:v>7.7213115183777048E-2</c:v>
                </c:pt>
                <c:pt idx="4">
                  <c:v>1.3432025799538491E-2</c:v>
                </c:pt>
                <c:pt idx="5">
                  <c:v>-6.0150183537143354E-2</c:v>
                </c:pt>
                <c:pt idx="6">
                  <c:v>-0.16157335125986455</c:v>
                </c:pt>
                <c:pt idx="7">
                  <c:v>-0.18041886604724416</c:v>
                </c:pt>
                <c:pt idx="8">
                  <c:v>-0.25805335107927763</c:v>
                </c:pt>
                <c:pt idx="9">
                  <c:v>-0.35115597054002895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-0.14206104252229662</c:v>
                </c:pt>
                <c:pt idx="1">
                  <c:v>-0.11865222828087234</c:v>
                </c:pt>
                <c:pt idx="2">
                  <c:v>-8.8826004784460455E-2</c:v>
                </c:pt>
                <c:pt idx="3">
                  <c:v>-5.9935749923780063E-2</c:v>
                </c:pt>
                <c:pt idx="4">
                  <c:v>-0.1419247417385408</c:v>
                </c:pt>
                <c:pt idx="5">
                  <c:v>-1.9992902419988027E-2</c:v>
                </c:pt>
                <c:pt idx="6">
                  <c:v>-8.4559722861554679E-2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-7.5501658105801506E-2</c:v>
                </c:pt>
                <c:pt idx="1">
                  <c:v>-7.2038981191042212E-2</c:v>
                </c:pt>
                <c:pt idx="2">
                  <c:v>-4.9949843019770589E-2</c:v>
                </c:pt>
                <c:pt idx="3">
                  <c:v>-2.9958379504309591E-2</c:v>
                </c:pt>
                <c:pt idx="4">
                  <c:v>-6.9510740645966393E-2</c:v>
                </c:pt>
                <c:pt idx="5">
                  <c:v>-6.9924532690154514E-3</c:v>
                </c:pt>
                <c:pt idx="6">
                  <c:v>-3.6847790471045784E-2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3.8134484687080542E-2</c:v>
                </c:pt>
                <c:pt idx="1">
                  <c:v>2.5330032316910049E-2</c:v>
                </c:pt>
                <c:pt idx="2">
                  <c:v>2.0962028934318307E-2</c:v>
                </c:pt>
                <c:pt idx="3">
                  <c:v>1.5657504805581941E-2</c:v>
                </c:pt>
                <c:pt idx="4">
                  <c:v>8.2717972752878094E-2</c:v>
                </c:pt>
                <c:pt idx="5">
                  <c:v>0.64133777166559991</c:v>
                </c:pt>
                <c:pt idx="6">
                  <c:v>0.3594608453407408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5.6223472508111355E-2</c:v>
                </c:pt>
                <c:pt idx="1">
                  <c:v>9.9328950651803832E-2</c:v>
                </c:pt>
                <c:pt idx="2">
                  <c:v>0.18227042011258926</c:v>
                </c:pt>
                <c:pt idx="3">
                  <c:v>9.7597594278811692E-2</c:v>
                </c:pt>
                <c:pt idx="4">
                  <c:v>2.0454262298753585E-2</c:v>
                </c:pt>
                <c:pt idx="5">
                  <c:v>1.8639449228942229E-2</c:v>
                </c:pt>
                <c:pt idx="6">
                  <c:v>3.4003083483850581E-2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-9.8219252914713492E-2</c:v>
                </c:pt>
                <c:pt idx="1">
                  <c:v>-9.3161307748243202E-2</c:v>
                </c:pt>
                <c:pt idx="2">
                  <c:v>-8.3738130776320516E-2</c:v>
                </c:pt>
                <c:pt idx="3">
                  <c:v>-9.7891807813623749E-2</c:v>
                </c:pt>
                <c:pt idx="4">
                  <c:v>-9.4472582943558855E-2</c:v>
                </c:pt>
                <c:pt idx="5">
                  <c:v>-0.11547814984236504</c:v>
                </c:pt>
                <c:pt idx="6">
                  <c:v>-9.8424595595030501E-2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2.651212660818163E-2</c:v>
                </c:pt>
                <c:pt idx="1">
                  <c:v>3.1115004937239309E-2</c:v>
                </c:pt>
                <c:pt idx="2">
                  <c:v>3.7506101081087616E-2</c:v>
                </c:pt>
                <c:pt idx="3">
                  <c:v>2.8388840724946053E-2</c:v>
                </c:pt>
                <c:pt idx="4">
                  <c:v>1.9566327983034548E-2</c:v>
                </c:pt>
                <c:pt idx="5">
                  <c:v>2.3092931901220696E-2</c:v>
                </c:pt>
                <c:pt idx="6">
                  <c:v>2.7250395134411774E-2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3.1512727754170702E-2</c:v>
                </c:pt>
                <c:pt idx="1">
                  <c:v>2.7808361221403871E-2</c:v>
                </c:pt>
                <c:pt idx="2">
                  <c:v>4.6180353965336644E-2</c:v>
                </c:pt>
                <c:pt idx="3">
                  <c:v>3.0524728270539259E-2</c:v>
                </c:pt>
                <c:pt idx="4">
                  <c:v>2.9649096067669658E-2</c:v>
                </c:pt>
                <c:pt idx="5">
                  <c:v>8.8519664020087874E-2</c:v>
                </c:pt>
                <c:pt idx="6">
                  <c:v>6.487362064191439E-2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4.9648768857528107E-2</c:v>
                </c:pt>
                <c:pt idx="1">
                  <c:v>7.8470620044510678E-2</c:v>
                </c:pt>
                <c:pt idx="2">
                  <c:v>0.11584911608386204</c:v>
                </c:pt>
                <c:pt idx="3">
                  <c:v>0.10119801670845006</c:v>
                </c:pt>
                <c:pt idx="4">
                  <c:v>1.9592458470900416E-2</c:v>
                </c:pt>
                <c:pt idx="5">
                  <c:v>0</c:v>
                </c:pt>
                <c:pt idx="6">
                  <c:v>4.0918887124599766E-3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-0.11375037312773928</c:v>
                </c:pt>
                <c:pt idx="1">
                  <c:v>-2.1799548048289971E-2</c:v>
                </c:pt>
                <c:pt idx="2">
                  <c:v>0.18025404159664232</c:v>
                </c:pt>
                <c:pt idx="3">
                  <c:v>8.5580747546615599E-2</c:v>
                </c:pt>
                <c:pt idx="4">
                  <c:v>-0.13392794775482977</c:v>
                </c:pt>
                <c:pt idx="5">
                  <c:v>0.62912631128448226</c:v>
                </c:pt>
                <c:pt idx="6">
                  <c:v>0.2698477243857465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-0.19491186973943808</c:v>
                </c:pt>
                <c:pt idx="1">
                  <c:v>-0.12807852931420452</c:v>
                </c:pt>
                <c:pt idx="2">
                  <c:v>1.8224571547443641E-2</c:v>
                </c:pt>
                <c:pt idx="3">
                  <c:v>-4.6141997432373738E-2</c:v>
                </c:pt>
                <c:pt idx="4">
                  <c:v>-0.18316950229339984</c:v>
                </c:pt>
                <c:pt idx="5">
                  <c:v>0.54060664726439445</c:v>
                </c:pt>
                <c:pt idx="6">
                  <c:v>0.20088221503137213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-8.4353855711915809E-2</c:v>
                </c:pt>
                <c:pt idx="1">
                  <c:v>-0.10220051791939082</c:v>
                </c:pt>
                <c:pt idx="2">
                  <c:v>-8.9635266628155047E-2</c:v>
                </c:pt>
                <c:pt idx="3">
                  <c:v>-0.17038202879735678</c:v>
                </c:pt>
                <c:pt idx="5">
                  <c:v>-0.16750156719595191</c:v>
                </c:pt>
                <c:pt idx="6">
                  <c:v>-0.12592344344470671</c:v>
                </c:pt>
                <c:pt idx="7">
                  <c:v>-8.594690818397617E-2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-3.9766275604513304E-2</c:v>
                </c:pt>
                <c:pt idx="1">
                  <c:v>-4.8621970025576562E-2</c:v>
                </c:pt>
                <c:pt idx="2">
                  <c:v>-3.8841537948307463E-2</c:v>
                </c:pt>
                <c:pt idx="3">
                  <c:v>-9.9424625524289698E-2</c:v>
                </c:pt>
                <c:pt idx="5">
                  <c:v>-9.8835947629491425E-2</c:v>
                </c:pt>
                <c:pt idx="6">
                  <c:v>-6.0841164744879321E-2</c:v>
                </c:pt>
                <c:pt idx="7">
                  <c:v>-3.9262402833552493E-2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0.12538998906086263</c:v>
                </c:pt>
                <c:pt idx="1">
                  <c:v>0.12203988054645602</c:v>
                </c:pt>
                <c:pt idx="2">
                  <c:v>0.14563830976877773</c:v>
                </c:pt>
                <c:pt idx="3">
                  <c:v>9.9435545324192978E-2</c:v>
                </c:pt>
                <c:pt idx="5">
                  <c:v>0.10310849332737787</c:v>
                </c:pt>
                <c:pt idx="6">
                  <c:v>0.14064758216088991</c:v>
                </c:pt>
                <c:pt idx="7">
                  <c:v>0.12258893504504437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6.111575824858341E-2</c:v>
                </c:pt>
                <c:pt idx="1">
                  <c:v>6.3414363128268689E-2</c:v>
                </c:pt>
                <c:pt idx="2">
                  <c:v>7.1965296987765964E-2</c:v>
                </c:pt>
                <c:pt idx="3">
                  <c:v>3.3627530234518234E-2</c:v>
                </c:pt>
                <c:pt idx="5">
                  <c:v>3.3740085325235987E-2</c:v>
                </c:pt>
                <c:pt idx="6">
                  <c:v>5.0672362241026801E-2</c:v>
                </c:pt>
                <c:pt idx="7">
                  <c:v>6.796231034250097E-2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-8.8302404107462235E-2</c:v>
                </c:pt>
                <c:pt idx="1">
                  <c:v>-9.6553741681482314E-2</c:v>
                </c:pt>
                <c:pt idx="2">
                  <c:v>-8.7752117750830777E-2</c:v>
                </c:pt>
                <c:pt idx="3">
                  <c:v>-0.1076418905525991</c:v>
                </c:pt>
                <c:pt idx="5">
                  <c:v>-0.10988596157611276</c:v>
                </c:pt>
                <c:pt idx="6">
                  <c:v>-9.9626299457549916E-2</c:v>
                </c:pt>
                <c:pt idx="7">
                  <c:v>-8.8163248841244879E-2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2.739453244841657E-2</c:v>
                </c:pt>
                <c:pt idx="1">
                  <c:v>2.6206064419900206E-2</c:v>
                </c:pt>
                <c:pt idx="2">
                  <c:v>2.7880727158671154E-2</c:v>
                </c:pt>
                <c:pt idx="3">
                  <c:v>2.0413930337542862E-2</c:v>
                </c:pt>
                <c:pt idx="5">
                  <c:v>2.0332538563828519E-2</c:v>
                </c:pt>
                <c:pt idx="6">
                  <c:v>2.7041926448550874E-2</c:v>
                </c:pt>
                <c:pt idx="7">
                  <c:v>2.6941728386938247E-2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4.5835543223127231E-2</c:v>
                </c:pt>
                <c:pt idx="1">
                  <c:v>3.7981059827471207E-2</c:v>
                </c:pt>
                <c:pt idx="2">
                  <c:v>4.6911749699368156E-2</c:v>
                </c:pt>
                <c:pt idx="3">
                  <c:v>2.5551761127327339E-2</c:v>
                </c:pt>
                <c:pt idx="5">
                  <c:v>2.5219245159794249E-2</c:v>
                </c:pt>
                <c:pt idx="6">
                  <c:v>4.1661859384352469E-2</c:v>
                </c:pt>
                <c:pt idx="7">
                  <c:v>4.3158189649506663E-2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4.4058322061190244E-2</c:v>
                </c:pt>
                <c:pt idx="1">
                  <c:v>4.6418413573462963E-2</c:v>
                </c:pt>
                <c:pt idx="2">
                  <c:v>4.445692115974012E-2</c:v>
                </c:pt>
                <c:pt idx="3">
                  <c:v>3.8248382522512343E-2</c:v>
                </c:pt>
                <c:pt idx="5">
                  <c:v>3.9981198354687109E-2</c:v>
                </c:pt>
                <c:pt idx="6">
                  <c:v>5.2771176502195892E-2</c:v>
                </c:pt>
                <c:pt idx="7">
                  <c:v>4.1745988454408883E-2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9.1371609618288732E-2</c:v>
                </c:pt>
                <c:pt idx="1">
                  <c:v>4.8683551869109387E-2</c:v>
                </c:pt>
                <c:pt idx="2">
                  <c:v>0.12062408244702982</c:v>
                </c:pt>
                <c:pt idx="3">
                  <c:v>-0.16017139532815183</c:v>
                </c:pt>
                <c:pt idx="5">
                  <c:v>-0.15384191567063232</c:v>
                </c:pt>
                <c:pt idx="6">
                  <c:v>2.640399908987999E-2</c:v>
                </c:pt>
                <c:pt idx="7">
                  <c:v>8.9024592019625592E-2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1.4777443339712565E-3</c:v>
                </c:pt>
                <c:pt idx="1">
                  <c:v>-3.571592153182479E-2</c:v>
                </c:pt>
                <c:pt idx="2">
                  <c:v>2.9255411587921554E-2</c:v>
                </c:pt>
                <c:pt idx="3">
                  <c:v>-0.22397153897799152</c:v>
                </c:pt>
                <c:pt idx="5">
                  <c:v>-0.21904235918511367</c:v>
                </c:pt>
                <c:pt idx="6">
                  <c:v>-6.8029036796668371E-2</c:v>
                </c:pt>
                <c:pt idx="7">
                  <c:v>4.1204139157100528E-3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0.14951123954861126</c:v>
                </c:pt>
                <c:pt idx="1">
                  <c:v>0.12958205846195706</c:v>
                </c:pt>
                <c:pt idx="2">
                  <c:v>0.12227560953275422</c:v>
                </c:pt>
                <c:pt idx="3">
                  <c:v>0.11104797997372573</c:v>
                </c:pt>
                <c:pt idx="4">
                  <c:v>0.11273468199717956</c:v>
                </c:pt>
                <c:pt idx="5">
                  <c:v>0.10481836745193765</c:v>
                </c:pt>
                <c:pt idx="6">
                  <c:v>0.10500701229250223</c:v>
                </c:pt>
                <c:pt idx="7">
                  <c:v>9.9734789595351037E-2</c:v>
                </c:pt>
                <c:pt idx="8">
                  <c:v>0.10040445663150178</c:v>
                </c:pt>
                <c:pt idx="9">
                  <c:v>8.7516136367855824E-2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zoomScaleNormal="100" workbookViewId="0">
      <pane ySplit="2" topLeftCell="A3" activePane="bottomLeft" state="frozen"/>
      <selection pane="bottomLeft" activeCell="E1" sqref="E1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184</v>
      </c>
      <c r="C4" s="80">
        <v>1</v>
      </c>
      <c r="D4" s="72"/>
      <c r="E4" s="72"/>
    </row>
    <row r="5" spans="2:5" ht="15.6" customHeight="1" x14ac:dyDescent="0.25">
      <c r="B5" s="86" t="s">
        <v>183</v>
      </c>
      <c r="C5" s="82">
        <v>1</v>
      </c>
      <c r="D5" s="72"/>
      <c r="E5" s="72"/>
    </row>
    <row r="6" spans="2:5" ht="15.6" customHeight="1" x14ac:dyDescent="0.25">
      <c r="B6" s="86" t="s">
        <v>185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186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7" t="s">
        <v>1447</v>
      </c>
      <c r="C11" s="238" t="s">
        <v>1482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10"/>
      <c r="D15" s="11"/>
      <c r="E15" s="72"/>
    </row>
    <row r="16" spans="2:5" ht="15.6" customHeight="1" x14ac:dyDescent="0.25">
      <c r="B16" s="89" t="s">
        <v>1095</v>
      </c>
      <c r="C16" s="211">
        <v>2000</v>
      </c>
      <c r="D16" s="77"/>
      <c r="E16" s="72"/>
    </row>
    <row r="17" spans="2:5" ht="15.6" customHeight="1" thickBot="1" x14ac:dyDescent="0.3">
      <c r="B17" s="50" t="s">
        <v>0</v>
      </c>
      <c r="C17" s="212" t="s">
        <v>176</v>
      </c>
      <c r="D17" s="96" t="s">
        <v>474</v>
      </c>
      <c r="E17" s="72"/>
    </row>
    <row r="18" spans="2:5" ht="15.6" customHeight="1" x14ac:dyDescent="0.25">
      <c r="B18" s="73">
        <v>1</v>
      </c>
      <c r="C18" s="213">
        <v>0</v>
      </c>
      <c r="D18" s="90">
        <v>10000</v>
      </c>
      <c r="E18" s="72"/>
    </row>
    <row r="19" spans="2:5" ht="15.6" customHeight="1" x14ac:dyDescent="0.25">
      <c r="B19" s="62">
        <v>2</v>
      </c>
      <c r="C19" s="214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4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5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5">
        <v>0.2</v>
      </c>
      <c r="D22" s="91">
        <v>10000000</v>
      </c>
      <c r="E22" s="72"/>
    </row>
    <row r="23" spans="2:5" ht="15.6" customHeight="1" thickBot="1" x14ac:dyDescent="0.3">
      <c r="B23" s="63"/>
      <c r="C23" s="216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472</v>
      </c>
      <c r="C25" s="217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473</v>
      </c>
      <c r="C29" s="11"/>
      <c r="E29" s="72"/>
    </row>
    <row r="30" spans="2:5" ht="15.6" customHeight="1" x14ac:dyDescent="0.25">
      <c r="B30" s="76" t="s">
        <v>484</v>
      </c>
      <c r="C30" s="218">
        <v>100</v>
      </c>
      <c r="E30" s="10"/>
    </row>
    <row r="31" spans="2:5" ht="15.6" customHeight="1" thickBot="1" x14ac:dyDescent="0.3">
      <c r="B31" s="12" t="s">
        <v>1481</v>
      </c>
      <c r="C31" s="219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485</v>
      </c>
      <c r="C33" s="11"/>
      <c r="E33" s="10"/>
    </row>
    <row r="34" spans="2:5" ht="15.6" customHeight="1" thickBot="1" x14ac:dyDescent="0.3">
      <c r="B34" s="220" t="s">
        <v>486</v>
      </c>
      <c r="C34" s="221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481</v>
      </c>
      <c r="C36" s="11"/>
    </row>
    <row r="37" spans="2:5" ht="15.6" customHeight="1" thickBot="1" x14ac:dyDescent="0.3">
      <c r="B37" s="220" t="s">
        <v>488</v>
      </c>
      <c r="C37" s="221">
        <v>1200</v>
      </c>
    </row>
    <row r="39" spans="2:5" ht="15.6" customHeight="1" x14ac:dyDescent="0.3">
      <c r="B39" s="189" t="s">
        <v>380</v>
      </c>
      <c r="C39" s="190"/>
    </row>
    <row r="40" spans="2:5" ht="15.6" customHeight="1" thickBot="1" x14ac:dyDescent="0.3">
      <c r="B40" s="190"/>
      <c r="C40" s="190"/>
    </row>
    <row r="41" spans="2:5" ht="15.6" customHeight="1" x14ac:dyDescent="0.25">
      <c r="B41" s="191"/>
      <c r="C41" s="223" t="s">
        <v>1233</v>
      </c>
    </row>
    <row r="42" spans="2:5" ht="15.6" customHeight="1" x14ac:dyDescent="0.25">
      <c r="B42" s="222" t="s">
        <v>1234</v>
      </c>
      <c r="C42" s="240">
        <v>0.17199999999999999</v>
      </c>
    </row>
    <row r="43" spans="2:5" ht="15.6" customHeight="1" x14ac:dyDescent="0.25">
      <c r="B43" s="192" t="s">
        <v>1235</v>
      </c>
      <c r="C43" s="241">
        <f>C42</f>
        <v>0.17199999999999999</v>
      </c>
    </row>
    <row r="44" spans="2:5" ht="15.6" customHeight="1" thickBot="1" x14ac:dyDescent="0.3">
      <c r="B44" s="193" t="s">
        <v>1236</v>
      </c>
      <c r="C44" s="242">
        <f>C43</f>
        <v>0.17199999999999999</v>
      </c>
    </row>
    <row r="45" spans="2:5" ht="15.6" customHeight="1" x14ac:dyDescent="0.25">
      <c r="B45" s="203"/>
      <c r="C45" s="204"/>
    </row>
    <row r="46" spans="2:5" ht="15.6" customHeight="1" x14ac:dyDescent="0.3">
      <c r="B46" s="128" t="s">
        <v>32</v>
      </c>
    </row>
    <row r="47" spans="2:5" ht="15.6" customHeight="1" thickBot="1" x14ac:dyDescent="0.3">
      <c r="C47" s="200"/>
      <c r="D47" s="200"/>
      <c r="E47" s="200"/>
    </row>
    <row r="48" spans="2:5" ht="15.6" customHeight="1" x14ac:dyDescent="0.25">
      <c r="B48" s="208" t="s">
        <v>1330</v>
      </c>
      <c r="C48" s="8"/>
      <c r="D48" s="206"/>
      <c r="E48" s="72"/>
    </row>
    <row r="49" spans="2:5" ht="15.6" customHeight="1" x14ac:dyDescent="0.25">
      <c r="B49" s="209" t="s">
        <v>1408</v>
      </c>
      <c r="C49" s="205">
        <v>10</v>
      </c>
      <c r="D49" s="77"/>
      <c r="E49" s="72"/>
    </row>
    <row r="50" spans="2:5" ht="15.6" customHeight="1" x14ac:dyDescent="0.25">
      <c r="B50" s="207" t="s">
        <v>0</v>
      </c>
      <c r="C50" s="235" t="s">
        <v>1409</v>
      </c>
      <c r="D50" s="236" t="s">
        <v>1410</v>
      </c>
      <c r="E50" s="72"/>
    </row>
    <row r="51" spans="2:5" ht="15.6" customHeight="1" x14ac:dyDescent="0.25">
      <c r="B51" s="231">
        <v>1</v>
      </c>
      <c r="C51" s="232">
        <v>2</v>
      </c>
      <c r="D51" s="233">
        <v>100</v>
      </c>
      <c r="E51" s="72"/>
    </row>
    <row r="52" spans="2:5" ht="15.6" customHeight="1" x14ac:dyDescent="0.25">
      <c r="B52" s="201">
        <v>2</v>
      </c>
      <c r="C52" s="230">
        <v>4</v>
      </c>
      <c r="D52" s="91">
        <v>200</v>
      </c>
      <c r="E52" s="72"/>
    </row>
    <row r="53" spans="2:5" ht="15.6" customHeight="1" x14ac:dyDescent="0.25">
      <c r="B53" s="201">
        <v>3</v>
      </c>
      <c r="C53" s="230">
        <v>6</v>
      </c>
      <c r="D53" s="91">
        <v>300</v>
      </c>
      <c r="E53" s="190"/>
    </row>
    <row r="54" spans="2:5" ht="15.6" customHeight="1" x14ac:dyDescent="0.25">
      <c r="B54" s="201">
        <v>4</v>
      </c>
      <c r="C54" s="230">
        <v>8</v>
      </c>
      <c r="D54" s="91">
        <v>10000000</v>
      </c>
      <c r="E54" s="190"/>
    </row>
    <row r="55" spans="2:5" ht="15.6" customHeight="1" thickBot="1" x14ac:dyDescent="0.3">
      <c r="B55" s="202"/>
      <c r="C55" s="234"/>
      <c r="D55" s="92"/>
    </row>
    <row r="57" spans="2:5" ht="15.6" customHeight="1" x14ac:dyDescent="0.3">
      <c r="B57" s="189" t="s">
        <v>1217</v>
      </c>
      <c r="C57" s="190"/>
    </row>
    <row r="58" spans="2:5" ht="15.6" customHeight="1" thickBot="1" x14ac:dyDescent="0.3">
      <c r="B58" s="190"/>
      <c r="C58" s="190"/>
    </row>
    <row r="59" spans="2:5" ht="15.6" customHeight="1" x14ac:dyDescent="0.25">
      <c r="B59" s="191" t="s">
        <v>1218</v>
      </c>
      <c r="C59" s="224" t="s">
        <v>1094</v>
      </c>
    </row>
    <row r="60" spans="2:5" ht="15.6" customHeight="1" x14ac:dyDescent="0.25">
      <c r="B60" s="222" t="s">
        <v>1220</v>
      </c>
      <c r="C60" s="229">
        <v>500</v>
      </c>
    </row>
    <row r="61" spans="2:5" ht="15.6" customHeight="1" x14ac:dyDescent="0.25">
      <c r="B61" s="192" t="s">
        <v>1221</v>
      </c>
      <c r="C61" s="225">
        <v>1000</v>
      </c>
    </row>
    <row r="62" spans="2:5" ht="15.6" customHeight="1" x14ac:dyDescent="0.25">
      <c r="B62" s="192" t="s">
        <v>1222</v>
      </c>
      <c r="C62" s="225">
        <v>300</v>
      </c>
    </row>
    <row r="63" spans="2:5" ht="15.6" customHeight="1" x14ac:dyDescent="0.25">
      <c r="B63" s="192" t="s">
        <v>1223</v>
      </c>
      <c r="C63" s="225">
        <v>500</v>
      </c>
    </row>
    <row r="64" spans="2:5" ht="15.6" customHeight="1" x14ac:dyDescent="0.25">
      <c r="B64" s="192" t="s">
        <v>1224</v>
      </c>
      <c r="C64" s="226">
        <v>650</v>
      </c>
    </row>
    <row r="65" spans="2:3" ht="15.6" customHeight="1" thickBot="1" x14ac:dyDescent="0.3">
      <c r="B65" s="193" t="s">
        <v>1225</v>
      </c>
      <c r="C65" s="227">
        <v>1100</v>
      </c>
    </row>
    <row r="66" spans="2:3" ht="15.6" customHeight="1" thickBot="1" x14ac:dyDescent="0.3">
      <c r="B66" s="190"/>
      <c r="C66" s="190"/>
    </row>
    <row r="67" spans="2:3" ht="15.6" customHeight="1" thickBot="1" x14ac:dyDescent="0.3">
      <c r="B67" s="194" t="s">
        <v>1219</v>
      </c>
      <c r="C67" s="228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6" zoomScale="85" zoomScaleNormal="85" workbookViewId="0">
      <selection activeCell="E79" sqref="E79"/>
    </sheetView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7"/>
    <col min="4" max="4" width="11.42578125" bestFit="1" customWidth="1"/>
  </cols>
  <sheetData>
    <row r="1" spans="1:6" x14ac:dyDescent="0.25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25">
      <c r="A2">
        <v>1</v>
      </c>
      <c r="B2" t="s">
        <v>1246</v>
      </c>
      <c r="C2" s="196">
        <v>8</v>
      </c>
      <c r="D2" s="198">
        <v>0</v>
      </c>
      <c r="E2" s="198">
        <f>Parameters!$C$44</f>
        <v>0.17199999999999999</v>
      </c>
    </row>
    <row r="3" spans="1:6" x14ac:dyDescent="0.25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0.17199999999999999</v>
      </c>
      <c r="F3" s="3"/>
    </row>
    <row r="4" spans="1:6" x14ac:dyDescent="0.25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0.17199999999999999</v>
      </c>
    </row>
    <row r="5" spans="1:6" x14ac:dyDescent="0.25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0.17199999999999999</v>
      </c>
    </row>
    <row r="6" spans="1:6" x14ac:dyDescent="0.25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0.17199999999999999</v>
      </c>
    </row>
    <row r="7" spans="1:6" x14ac:dyDescent="0.25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0.17199999999999999</v>
      </c>
    </row>
    <row r="8" spans="1:6" x14ac:dyDescent="0.25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0.17199999999999999</v>
      </c>
    </row>
    <row r="9" spans="1:6" x14ac:dyDescent="0.25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0.17199999999999999</v>
      </c>
    </row>
    <row r="10" spans="1:6" x14ac:dyDescent="0.25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0.17199999999999999</v>
      </c>
    </row>
    <row r="11" spans="1:6" x14ac:dyDescent="0.25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0.17199999999999999</v>
      </c>
    </row>
    <row r="12" spans="1:6" x14ac:dyDescent="0.25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0.17199999999999999</v>
      </c>
    </row>
    <row r="13" spans="1:6" x14ac:dyDescent="0.25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0.17199999999999999</v>
      </c>
    </row>
    <row r="14" spans="1:6" x14ac:dyDescent="0.25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0.17199999999999999</v>
      </c>
    </row>
    <row r="15" spans="1:6" x14ac:dyDescent="0.25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0.17199999999999999</v>
      </c>
    </row>
    <row r="16" spans="1:6" x14ac:dyDescent="0.25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0.17199999999999999</v>
      </c>
    </row>
    <row r="17" spans="1:5" x14ac:dyDescent="0.25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0.17199999999999999</v>
      </c>
    </row>
    <row r="18" spans="1:5" x14ac:dyDescent="0.25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0.17199999999999999</v>
      </c>
    </row>
    <row r="19" spans="1:5" x14ac:dyDescent="0.25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0.17199999999999999</v>
      </c>
    </row>
    <row r="20" spans="1:5" x14ac:dyDescent="0.25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0.17199999999999999</v>
      </c>
    </row>
    <row r="21" spans="1:5" x14ac:dyDescent="0.25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0.17199999999999999</v>
      </c>
    </row>
    <row r="22" spans="1:5" x14ac:dyDescent="0.25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0.17199999999999999</v>
      </c>
    </row>
    <row r="23" spans="1:5" x14ac:dyDescent="0.25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0.17199999999999999</v>
      </c>
    </row>
    <row r="24" spans="1:5" x14ac:dyDescent="0.25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0.17199999999999999</v>
      </c>
    </row>
    <row r="25" spans="1:5" x14ac:dyDescent="0.25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0.17199999999999999</v>
      </c>
    </row>
    <row r="26" spans="1:5" x14ac:dyDescent="0.25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0.17199999999999999</v>
      </c>
    </row>
    <row r="27" spans="1:5" x14ac:dyDescent="0.25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0.17199999999999999</v>
      </c>
    </row>
    <row r="28" spans="1:5" x14ac:dyDescent="0.25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0.17199999999999999</v>
      </c>
    </row>
    <row r="29" spans="1:5" x14ac:dyDescent="0.25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0.17199999999999999</v>
      </c>
    </row>
    <row r="30" spans="1:5" x14ac:dyDescent="0.25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0.17199999999999999</v>
      </c>
    </row>
    <row r="31" spans="1:5" x14ac:dyDescent="0.25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0.17199999999999999</v>
      </c>
    </row>
    <row r="32" spans="1:5" x14ac:dyDescent="0.25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0.17199999999999999</v>
      </c>
    </row>
    <row r="33" spans="1:5" x14ac:dyDescent="0.25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0.17199999999999999</v>
      </c>
    </row>
    <row r="34" spans="1:5" x14ac:dyDescent="0.25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0.17199999999999999</v>
      </c>
    </row>
    <row r="35" spans="1:5" x14ac:dyDescent="0.25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0.17199999999999999</v>
      </c>
    </row>
    <row r="36" spans="1:5" x14ac:dyDescent="0.25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0.17199999999999999</v>
      </c>
    </row>
    <row r="37" spans="1:5" x14ac:dyDescent="0.25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0.17199999999999999</v>
      </c>
    </row>
    <row r="38" spans="1:5" x14ac:dyDescent="0.25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0.17199999999999999</v>
      </c>
    </row>
    <row r="39" spans="1:5" x14ac:dyDescent="0.25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0.17199999999999999</v>
      </c>
    </row>
    <row r="40" spans="1:5" x14ac:dyDescent="0.25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0.17199999999999999</v>
      </c>
    </row>
    <row r="41" spans="1:5" x14ac:dyDescent="0.25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0.17199999999999999</v>
      </c>
    </row>
    <row r="42" spans="1:5" x14ac:dyDescent="0.25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0.17199999999999999</v>
      </c>
    </row>
    <row r="43" spans="1:5" x14ac:dyDescent="0.25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0.17199999999999999</v>
      </c>
    </row>
    <row r="44" spans="1:5" x14ac:dyDescent="0.25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0.17199999999999999</v>
      </c>
    </row>
    <row r="45" spans="1:5" x14ac:dyDescent="0.25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0.17199999999999999</v>
      </c>
    </row>
    <row r="46" spans="1:5" x14ac:dyDescent="0.25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0.17199999999999999</v>
      </c>
    </row>
    <row r="47" spans="1:5" x14ac:dyDescent="0.25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0.17199999999999999</v>
      </c>
    </row>
    <row r="48" spans="1:5" x14ac:dyDescent="0.25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0.17199999999999999</v>
      </c>
    </row>
    <row r="49" spans="1:5" x14ac:dyDescent="0.25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0.17199999999999999</v>
      </c>
    </row>
    <row r="50" spans="1:5" x14ac:dyDescent="0.25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0.17199999999999999</v>
      </c>
    </row>
    <row r="51" spans="1:5" x14ac:dyDescent="0.25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0.17199999999999999</v>
      </c>
    </row>
    <row r="52" spans="1:5" x14ac:dyDescent="0.25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0.17199999999999999</v>
      </c>
    </row>
    <row r="53" spans="1:5" x14ac:dyDescent="0.25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0.17199999999999999</v>
      </c>
    </row>
    <row r="54" spans="1:5" x14ac:dyDescent="0.25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0.17199999999999999</v>
      </c>
    </row>
    <row r="55" spans="1:5" x14ac:dyDescent="0.25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0.17199999999999999</v>
      </c>
    </row>
    <row r="56" spans="1:5" x14ac:dyDescent="0.25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0.17199999999999999</v>
      </c>
    </row>
    <row r="57" spans="1:5" x14ac:dyDescent="0.25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0.17199999999999999</v>
      </c>
    </row>
    <row r="58" spans="1:5" x14ac:dyDescent="0.25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0.17199999999999999</v>
      </c>
    </row>
    <row r="59" spans="1:5" x14ac:dyDescent="0.25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0.17199999999999999</v>
      </c>
    </row>
    <row r="60" spans="1:5" x14ac:dyDescent="0.25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0.17199999999999999</v>
      </c>
    </row>
    <row r="61" spans="1:5" x14ac:dyDescent="0.25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0.17199999999999999</v>
      </c>
    </row>
    <row r="62" spans="1:5" x14ac:dyDescent="0.25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0.17199999999999999</v>
      </c>
    </row>
    <row r="63" spans="1:5" x14ac:dyDescent="0.25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0.17199999999999999</v>
      </c>
    </row>
    <row r="64" spans="1:5" x14ac:dyDescent="0.25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0.17199999999999999</v>
      </c>
    </row>
    <row r="65" spans="1:5" x14ac:dyDescent="0.25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0.17199999999999999</v>
      </c>
    </row>
    <row r="66" spans="1:5" x14ac:dyDescent="0.25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0.17199999999999999</v>
      </c>
    </row>
    <row r="67" spans="1:5" x14ac:dyDescent="0.25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0.17199999999999999</v>
      </c>
    </row>
    <row r="68" spans="1:5" x14ac:dyDescent="0.25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0.17199999999999999</v>
      </c>
    </row>
    <row r="69" spans="1:5" x14ac:dyDescent="0.25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0.17199999999999999</v>
      </c>
    </row>
    <row r="70" spans="1:5" x14ac:dyDescent="0.25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0.17199999999999999</v>
      </c>
    </row>
    <row r="71" spans="1:5" x14ac:dyDescent="0.25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0.17199999999999999</v>
      </c>
    </row>
    <row r="72" spans="1:5" x14ac:dyDescent="0.25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0.17199999999999999</v>
      </c>
    </row>
    <row r="73" spans="1:5" x14ac:dyDescent="0.25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0.17199999999999999</v>
      </c>
    </row>
    <row r="74" spans="1:5" x14ac:dyDescent="0.25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0.17199999999999999</v>
      </c>
    </row>
    <row r="75" spans="1:5" x14ac:dyDescent="0.25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0.17199999999999999</v>
      </c>
    </row>
    <row r="76" spans="1:5" x14ac:dyDescent="0.25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0.17199999999999999</v>
      </c>
    </row>
    <row r="77" spans="1:5" x14ac:dyDescent="0.25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0.17199999999999999</v>
      </c>
    </row>
    <row r="78" spans="1:5" x14ac:dyDescent="0.25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0.17199999999999999</v>
      </c>
    </row>
    <row r="79" spans="1:5" x14ac:dyDescent="0.25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0.17199999999999999</v>
      </c>
    </row>
    <row r="80" spans="1:5" x14ac:dyDescent="0.25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0.17199999999999999</v>
      </c>
    </row>
    <row r="81" spans="1:5" x14ac:dyDescent="0.25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0.17199999999999999</v>
      </c>
    </row>
    <row r="82" spans="1:5" x14ac:dyDescent="0.25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0.17199999999999999</v>
      </c>
    </row>
    <row r="83" spans="1:5" x14ac:dyDescent="0.25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0.17199999999999999</v>
      </c>
    </row>
    <row r="84" spans="1:5" x14ac:dyDescent="0.25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0.17199999999999999</v>
      </c>
    </row>
    <row r="85" spans="1:5" x14ac:dyDescent="0.25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0.17199999999999999</v>
      </c>
    </row>
    <row r="86" spans="1:5" x14ac:dyDescent="0.25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0.17199999999999999</v>
      </c>
    </row>
    <row r="87" spans="1:5" x14ac:dyDescent="0.25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0.17199999999999999</v>
      </c>
    </row>
    <row r="88" spans="1:5" x14ac:dyDescent="0.25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0.17199999999999999</v>
      </c>
    </row>
    <row r="89" spans="1:5" x14ac:dyDescent="0.25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0.17199999999999999</v>
      </c>
    </row>
    <row r="90" spans="1:5" x14ac:dyDescent="0.25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0.17199999999999999</v>
      </c>
    </row>
    <row r="91" spans="1:5" x14ac:dyDescent="0.25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0.17199999999999999</v>
      </c>
    </row>
    <row r="92" spans="1:5" x14ac:dyDescent="0.25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0.17199999999999999</v>
      </c>
    </row>
    <row r="93" spans="1:5" x14ac:dyDescent="0.25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0.17199999999999999</v>
      </c>
    </row>
    <row r="94" spans="1:5" x14ac:dyDescent="0.25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0.17199999999999999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W17"/>
  <sheetViews>
    <sheetView tabSelected="1"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W1" sqref="W1:W17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1" max="21" width="11.5703125" bestFit="1" customWidth="1"/>
    <col min="22" max="22" width="14.5703125" bestFit="1" customWidth="1"/>
  </cols>
  <sheetData>
    <row r="1" spans="1:23" x14ac:dyDescent="0.25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  <c r="W1" t="s">
        <v>1483</v>
      </c>
    </row>
    <row r="2" spans="1:23" x14ac:dyDescent="0.25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0.17199999999999999</v>
      </c>
      <c r="V2" s="195">
        <f>T2</f>
        <v>0</v>
      </c>
      <c r="W2" s="270"/>
    </row>
    <row r="3" spans="1:23" x14ac:dyDescent="0.25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0.17199999999999999</v>
      </c>
      <c r="V3" s="195">
        <f t="shared" ref="V3:V7" si="0">T3</f>
        <v>0</v>
      </c>
      <c r="W3" s="270"/>
    </row>
    <row r="4" spans="1:23" x14ac:dyDescent="0.25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0.17199999999999999</v>
      </c>
      <c r="V4" s="195">
        <f t="shared" si="0"/>
        <v>0</v>
      </c>
      <c r="W4" s="270"/>
    </row>
    <row r="5" spans="1:23" x14ac:dyDescent="0.25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0.17199999999999999</v>
      </c>
      <c r="V5" s="195">
        <f t="shared" si="0"/>
        <v>0</v>
      </c>
      <c r="W5" s="270"/>
    </row>
    <row r="6" spans="1:23" x14ac:dyDescent="0.25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0.17199999999999999</v>
      </c>
      <c r="V6" s="195">
        <f t="shared" si="0"/>
        <v>0</v>
      </c>
      <c r="W6" s="270"/>
    </row>
    <row r="7" spans="1:23" x14ac:dyDescent="0.25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0.17199999999999999</v>
      </c>
      <c r="V7" s="195">
        <f t="shared" si="0"/>
        <v>0</v>
      </c>
      <c r="W7" s="270"/>
    </row>
    <row r="8" spans="1:23" x14ac:dyDescent="0.25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>
        <f>Parameters!$C$42</f>
        <v>0.17199999999999999</v>
      </c>
      <c r="V8" s="195">
        <v>0</v>
      </c>
      <c r="W8" s="270">
        <v>0.2</v>
      </c>
    </row>
    <row r="9" spans="1:23" x14ac:dyDescent="0.25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Parameters!$C$42</f>
        <v>0.17199999999999999</v>
      </c>
      <c r="V9" s="195">
        <v>0</v>
      </c>
      <c r="W9" s="270"/>
    </row>
    <row r="10" spans="1:23" x14ac:dyDescent="0.25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0.17199999999999999</v>
      </c>
      <c r="V10" s="195">
        <v>0</v>
      </c>
      <c r="W10" s="270"/>
    </row>
    <row r="11" spans="1:23" x14ac:dyDescent="0.25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>
        <f>Parameters!$C$42</f>
        <v>0.17199999999999999</v>
      </c>
      <c r="V11" s="195">
        <v>0</v>
      </c>
      <c r="W11" s="270">
        <v>0.2</v>
      </c>
    </row>
    <row r="12" spans="1:23" x14ac:dyDescent="0.25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>
        <f>Parameters!$C$42</f>
        <v>0.17199999999999999</v>
      </c>
      <c r="V12" s="195">
        <v>0</v>
      </c>
      <c r="W12" s="270">
        <v>0.5</v>
      </c>
    </row>
    <row r="13" spans="1:23" x14ac:dyDescent="0.25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>
        <f>Parameters!$C$42</f>
        <v>0.17199999999999999</v>
      </c>
      <c r="V13" s="195">
        <v>0</v>
      </c>
      <c r="W13" s="270">
        <v>0.5</v>
      </c>
    </row>
    <row r="14" spans="1:23" x14ac:dyDescent="0.25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>
        <f>Parameters!$C$42</f>
        <v>0.17199999999999999</v>
      </c>
      <c r="V14" s="195">
        <v>0</v>
      </c>
      <c r="W14" s="270">
        <v>0.5</v>
      </c>
    </row>
    <row r="15" spans="1:23" x14ac:dyDescent="0.25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>
        <f>Parameters!$C$42</f>
        <v>0.17199999999999999</v>
      </c>
      <c r="V15" s="195">
        <v>0</v>
      </c>
      <c r="W15" s="270">
        <v>0.5</v>
      </c>
    </row>
    <row r="16" spans="1:23" x14ac:dyDescent="0.25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>
        <f>Parameters!$C$42</f>
        <v>0.17199999999999999</v>
      </c>
      <c r="V16" s="195">
        <v>0</v>
      </c>
      <c r="W16" s="270">
        <v>0.5</v>
      </c>
    </row>
    <row r="17" spans="1:23" x14ac:dyDescent="0.25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>
        <f>Parameters!$C$42</f>
        <v>0.17199999999999999</v>
      </c>
      <c r="V17" s="195">
        <v>0</v>
      </c>
      <c r="W17" s="270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5.75" thickBot="1" x14ac:dyDescent="0.3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0.25404178282607476</v>
      </c>
      <c r="D11" s="34">
        <f>INDEX(gini_poverty!$1:$1048576,MATCH(_xlfn.CONCAT($A11,"_",D$13,"_"),gini_poverty!$A:$A,0), MATCH("value", gini_poverty!$1:$1, 0))</f>
        <v>4.7033538594636624E-2</v>
      </c>
      <c r="E11" s="34">
        <f>INDEX(gini_poverty!$1:$1048576,MATCH(_xlfn.CONCAT($A11,"_",E$13,"_"),gini_poverty!$A:$A,0), MATCH("value", gini_poverty!$1:$1, 0))</f>
        <v>1.0843985095689342E-2</v>
      </c>
      <c r="F11" s="34">
        <f>INDEX(gini_poverty!$1:$1048576,MATCH(_xlfn.CONCAT($A11,"_",F$13,"_"),gini_poverty!$A:$A,0), MATCH("value", gini_poverty!$1:$1, 0))</f>
        <v>0.3220846</v>
      </c>
      <c r="G11" s="35">
        <f>INDEX(gini_poverty!$1:$1048576,MATCH(_xlfn.CONCAT($A11,"_",G$13,"_"),gini_poverty!$A:$A,0), MATCH("value", gini_poverty!$1:$1, 0))</f>
        <v>0.2216939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0.30127169999999998</v>
      </c>
      <c r="G12" s="37">
        <f>INDEX(gini_poverty!$1:$1048576,MATCH(_xlfn.CONCAT($A12,"_",G$13,"_"),gini_poverty!$A:$A,0), MATCH("value", gini_poverty!$1:$1, 0))</f>
        <v>0.19486239999999999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0.19475488570665597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0.25640350879091112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0.39527447148264039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0.25828844043804788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0.20574221796950135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0.36360540612810338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0.277028878010181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0.29751507445408953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0.3011306892757773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0.32012651446068452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7.7251975261661998E-2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8.9145046520798632E-2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0.22997396615633631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0.31837394567818089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F10" sqref="F10:F19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-0.11643880073894071</v>
      </c>
      <c r="D6" s="36">
        <f>totals!J$2/totals!$H$2</f>
        <v>-6.0307372834259493E-2</v>
      </c>
      <c r="E6" s="36">
        <f>totals!K$2/totals!$H$2</f>
        <v>0.11975487423711989</v>
      </c>
      <c r="F6" s="36">
        <f>totals!L$2/totals!$H$2</f>
        <v>5.5084227570301784E-2</v>
      </c>
      <c r="G6" s="36">
        <f>totals!M$2/totals!$H$2</f>
        <v>-9.641634690170886E-2</v>
      </c>
      <c r="H6" s="36">
        <f>totals!N$2/totals!$H$2</f>
        <v>2.5008935695923384E-2</v>
      </c>
      <c r="I6" s="36">
        <f>totals!O$2/totals!$H$2</f>
        <v>3.7627136764637185E-2</v>
      </c>
      <c r="J6" s="36">
        <f>totals!P$2/totals!$H$2</f>
        <v>4.3002442016728197E-2</v>
      </c>
      <c r="K6" s="71">
        <f>SUM($C6:J6)</f>
        <v>7.3150958098013724E-3</v>
      </c>
      <c r="L6" s="71">
        <f>K6-SUM(I6:J6)</f>
        <v>-7.331448297156401E-2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-4.6586186552082632E-4</v>
      </c>
      <c r="Z6" s="52">
        <f t="shared" ref="Z6:Z15" si="1">D10+E10</f>
        <v>0.69987265756861761</v>
      </c>
      <c r="AA6" s="52">
        <f t="shared" ref="AA6:AA15" si="2">F10</f>
        <v>0.14959058584558335</v>
      </c>
      <c r="AB6" s="52">
        <f t="shared" ref="AB6:AB15" si="3">G10</f>
        <v>-0.12792984437928803</v>
      </c>
      <c r="AC6" s="52">
        <f t="shared" ref="AC6:AC15" si="4">H10+I10+J10+K10</f>
        <v>1.0798612669628453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-6.9399407165292148E-3</v>
      </c>
      <c r="Z7" s="52">
        <f t="shared" si="1"/>
        <v>0.36862145398448337</v>
      </c>
      <c r="AA7" s="52">
        <f t="shared" si="2"/>
        <v>0.18766024486753932</v>
      </c>
      <c r="AB7" s="52">
        <f t="shared" si="3"/>
        <v>-0.11012136966291469</v>
      </c>
      <c r="AC7" s="52">
        <f t="shared" si="4"/>
        <v>0.81710747613116941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-3.0531095209677974E-2</v>
      </c>
      <c r="Z8" s="52">
        <f t="shared" si="1"/>
        <v>0.18584026083133365</v>
      </c>
      <c r="AA8" s="52">
        <f t="shared" si="2"/>
        <v>0.12615361198114119</v>
      </c>
      <c r="AB8" s="52">
        <f t="shared" si="3"/>
        <v>-0.10670051932182559</v>
      </c>
      <c r="AC8" s="52">
        <f t="shared" si="4"/>
        <v>0.51393490669811848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-5.6424093161098941E-2</v>
      </c>
      <c r="Z9" s="52">
        <f t="shared" si="1"/>
        <v>0.10471248429125468</v>
      </c>
      <c r="AA9" s="52">
        <f t="shared" si="2"/>
        <v>8.8512233707916554E-2</v>
      </c>
      <c r="AB9" s="52">
        <f t="shared" si="3"/>
        <v>-9.5711615743030276E-2</v>
      </c>
      <c r="AC9" s="52">
        <f t="shared" si="4"/>
        <v>0.3895650393270445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-4.6586186552082632E-4</v>
      </c>
      <c r="D10" s="34">
        <f>totals!J5/totals!$H5</f>
        <v>-1.2176590659137211E-5</v>
      </c>
      <c r="E10" s="34">
        <f>totals!K5/totals!$H5</f>
        <v>0.69988483415927671</v>
      </c>
      <c r="F10" s="34">
        <f>totals!L5/totals!$H5</f>
        <v>0.14959058584558335</v>
      </c>
      <c r="G10" s="34">
        <f>totals!M5/totals!$H5</f>
        <v>-0.12792984437928803</v>
      </c>
      <c r="H10" s="34">
        <f>totals!N5/totals!$H5</f>
        <v>3.5050559272100532E-2</v>
      </c>
      <c r="I10" s="34">
        <f>totals!O5/totals!$H5</f>
        <v>0.12396786861989616</v>
      </c>
      <c r="J10" s="34">
        <f>totals!P5/totals!$H5</f>
        <v>2.0378437004729962E-2</v>
      </c>
      <c r="K10" s="97">
        <f>SUM($C10:J10)</f>
        <v>0.90046440206611877</v>
      </c>
      <c r="L10" s="97">
        <f>K10-SUM(I10:J10)</f>
        <v>0.75611809644149264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-7.2026429207765558E-2</v>
      </c>
      <c r="Z10" s="52">
        <f t="shared" si="1"/>
        <v>7.1934838346164806E-2</v>
      </c>
      <c r="AA10" s="52">
        <f t="shared" si="2"/>
        <v>8.2080909287931145E-2</v>
      </c>
      <c r="AB10" s="52">
        <f t="shared" si="3"/>
        <v>-0.10113131922122402</v>
      </c>
      <c r="AC10" s="52">
        <f t="shared" si="4"/>
        <v>0.25166495893540053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-6.9399407165292148E-3</v>
      </c>
      <c r="D11" s="34">
        <f>totals!J6/totals!$H6</f>
        <v>-8.7230467222555036E-4</v>
      </c>
      <c r="E11" s="34">
        <f>totals!K6/totals!$H6</f>
        <v>0.36949375865670891</v>
      </c>
      <c r="F11" s="34">
        <f>totals!L6/totals!$H6</f>
        <v>0.18766024486753932</v>
      </c>
      <c r="G11" s="34">
        <f>totals!M6/totals!$H6</f>
        <v>-0.11012136966291469</v>
      </c>
      <c r="H11" s="34">
        <f>totals!N6/totals!$H6</f>
        <v>3.8763119042626894E-2</v>
      </c>
      <c r="I11" s="34">
        <f>totals!O6/totals!$H6</f>
        <v>9.2832260815224485E-2</v>
      </c>
      <c r="J11" s="34">
        <f>totals!P6/totals!$H6</f>
        <v>5.734816397144394E-2</v>
      </c>
      <c r="K11" s="98">
        <f>SUM($C11:J11)</f>
        <v>0.62816393230187406</v>
      </c>
      <c r="L11" s="98">
        <f t="shared" ref="L11:L19" si="10">K11-SUM(I11:J11)</f>
        <v>0.47798350751520563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-8.8845911546562378E-2</v>
      </c>
      <c r="Z11" s="52">
        <f t="shared" si="1"/>
        <v>4.538086870396691E-2</v>
      </c>
      <c r="AA11" s="52">
        <f t="shared" si="2"/>
        <v>4.8711898139542756E-2</v>
      </c>
      <c r="AB11" s="52">
        <f t="shared" si="3"/>
        <v>-9.5329459771132913E-2</v>
      </c>
      <c r="AC11" s="52">
        <f t="shared" si="4"/>
        <v>0.15100749557388596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-3.0531095209677974E-2</v>
      </c>
      <c r="D12" s="34">
        <f>totals!J7/totals!$H7</f>
        <v>-7.0031371118740859E-3</v>
      </c>
      <c r="E12" s="34">
        <f>totals!K7/totals!$H7</f>
        <v>0.19284339794320773</v>
      </c>
      <c r="F12" s="34">
        <f>totals!L7/totals!$H7</f>
        <v>0.12615361198114119</v>
      </c>
      <c r="G12" s="34">
        <f>totals!M7/totals!$H7</f>
        <v>-0.10670051932182559</v>
      </c>
      <c r="H12" s="34">
        <f>totals!N7/totals!$H7</f>
        <v>4.2454717795800179E-2</v>
      </c>
      <c r="I12" s="34">
        <f>totals!O7/totals!$H7</f>
        <v>6.1347932382441038E-2</v>
      </c>
      <c r="J12" s="34">
        <f>totals!P7/totals!$H7</f>
        <v>6.5783674030332376E-2</v>
      </c>
      <c r="K12" s="98">
        <f>SUM($C12:J12)</f>
        <v>0.34434858248954486</v>
      </c>
      <c r="L12" s="98">
        <f t="shared" si="10"/>
        <v>0.21721697607677146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-0.12951467226067045</v>
      </c>
      <c r="Z12" s="52">
        <f t="shared" si="1"/>
        <v>-7.3201697867948112E-3</v>
      </c>
      <c r="AA12" s="52">
        <f t="shared" si="2"/>
        <v>4.4292286605952233E-2</v>
      </c>
      <c r="AB12" s="52">
        <f t="shared" si="3"/>
        <v>-9.6102174604185825E-2</v>
      </c>
      <c r="AC12" s="52">
        <f t="shared" si="4"/>
        <v>3.5378672443508244E-2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-5.6424093161098941E-2</v>
      </c>
      <c r="D13" s="34">
        <f>totals!J8/totals!$H8</f>
        <v>-1.8944646088093098E-2</v>
      </c>
      <c r="E13" s="34">
        <f>totals!K8/totals!$H8</f>
        <v>0.12365713037934778</v>
      </c>
      <c r="F13" s="34">
        <f>totals!L8/totals!$H8</f>
        <v>8.8512233707916554E-2</v>
      </c>
      <c r="G13" s="34">
        <f>totals!M8/totals!$H8</f>
        <v>-9.5711615743030276E-2</v>
      </c>
      <c r="H13" s="34">
        <f>totals!N8/totals!$H8</f>
        <v>3.6124106088734995E-2</v>
      </c>
      <c r="I13" s="34">
        <f>totals!O8/totals!$H8</f>
        <v>6.4130293354918683E-2</v>
      </c>
      <c r="J13" s="34">
        <f>totals!P8/totals!$H8</f>
        <v>7.3983615672347555E-2</v>
      </c>
      <c r="K13" s="98">
        <f>SUM($C13:J13)</f>
        <v>0.21532702421104327</v>
      </c>
      <c r="L13" s="98">
        <f t="shared" si="10"/>
        <v>7.7213115183777048E-2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-0.13185488797836384</v>
      </c>
      <c r="Z13" s="52">
        <f t="shared" si="1"/>
        <v>-7.3331703044363025E-3</v>
      </c>
      <c r="AA13" s="52">
        <f t="shared" si="2"/>
        <v>2.8998917823273424E-2</v>
      </c>
      <c r="AB13" s="52">
        <f t="shared" si="3"/>
        <v>-9.3311968080789412E-2</v>
      </c>
      <c r="AC13" s="52">
        <f t="shared" si="4"/>
        <v>-2.883888725104071E-2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-7.2026429207765558E-2</v>
      </c>
      <c r="D14" s="34">
        <f>totals!J9/totals!$H9</f>
        <v>-2.8231889363774271E-2</v>
      </c>
      <c r="E14" s="34">
        <f>totals!K9/totals!$H9</f>
        <v>0.10016672770993908</v>
      </c>
      <c r="F14" s="34">
        <f>totals!L9/totals!$H9</f>
        <v>8.2080909287931145E-2</v>
      </c>
      <c r="G14" s="34">
        <f>totals!M9/totals!$H9</f>
        <v>-0.10113131922122402</v>
      </c>
      <c r="H14" s="34">
        <f>totals!N9/totals!$H9</f>
        <v>3.2574026594432128E-2</v>
      </c>
      <c r="I14" s="34">
        <f>totals!O9/totals!$H9</f>
        <v>3.9018875672487331E-2</v>
      </c>
      <c r="J14" s="34">
        <f>totals!P9/totals!$H9</f>
        <v>6.3810577598227627E-2</v>
      </c>
      <c r="K14" s="98">
        <f>SUM($C14:J14)</f>
        <v>0.11626147907025346</v>
      </c>
      <c r="L14" s="98">
        <f t="shared" si="10"/>
        <v>1.3432025799538491E-2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-0.16119187032875429</v>
      </c>
      <c r="Z14" s="52">
        <f t="shared" si="1"/>
        <v>-4.0852087993167807E-2</v>
      </c>
      <c r="AA14" s="52">
        <f t="shared" si="2"/>
        <v>1.976236720258704E-2</v>
      </c>
      <c r="AB14" s="52">
        <f t="shared" si="3"/>
        <v>-9.5032647565361839E-2</v>
      </c>
      <c r="AC14" s="52">
        <f t="shared" si="4"/>
        <v>-0.13153862617400933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-8.8845911546562378E-2</v>
      </c>
      <c r="D15" s="34">
        <f>totals!J10/totals!$H10</f>
        <v>-3.7544925296651217E-2</v>
      </c>
      <c r="E15" s="34">
        <f>totals!K10/totals!$H10</f>
        <v>8.2925794000618128E-2</v>
      </c>
      <c r="F15" s="34">
        <f>totals!L10/totals!$H10</f>
        <v>4.8711898139542756E-2</v>
      </c>
      <c r="G15" s="34">
        <f>totals!M10/totals!$H10</f>
        <v>-9.5329459771132913E-2</v>
      </c>
      <c r="H15" s="34">
        <f>totals!N10/totals!$H10</f>
        <v>2.9932420937042258E-2</v>
      </c>
      <c r="I15" s="34">
        <f>totals!O10/totals!$H10</f>
        <v>3.4834702020692027E-2</v>
      </c>
      <c r="J15" s="34">
        <f>totals!P10/totals!$H10</f>
        <v>5.5777927066301504E-2</v>
      </c>
      <c r="K15" s="98">
        <f>SUM($C15:J15)</f>
        <v>3.046244554985017E-2</v>
      </c>
      <c r="L15" s="98">
        <f t="shared" si="10"/>
        <v>-6.0150183537143354E-2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-0.19292033999066396</v>
      </c>
      <c r="Z15" s="55">
        <f t="shared" si="1"/>
        <v>-9.1253594624214313E-2</v>
      </c>
      <c r="AA15" s="55">
        <f t="shared" si="2"/>
        <v>6.3837208330070937E-3</v>
      </c>
      <c r="AB15" s="55">
        <f t="shared" si="3"/>
        <v>-8.4638640184710734E-2</v>
      </c>
      <c r="AC15" s="55">
        <f t="shared" si="4"/>
        <v>-0.27412386878168538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-0.12951467226067045</v>
      </c>
      <c r="D16" s="34">
        <f>totals!J11/totals!$H11</f>
        <v>-5.6385395340929137E-2</v>
      </c>
      <c r="E16" s="34">
        <f>totals!K11/totals!$H11</f>
        <v>4.9065225554134326E-2</v>
      </c>
      <c r="F16" s="34">
        <f>totals!L11/totals!$H11</f>
        <v>4.4292286605952233E-2</v>
      </c>
      <c r="G16" s="34">
        <f>totals!M11/totals!$H11</f>
        <v>-9.6102174604185825E-2</v>
      </c>
      <c r="H16" s="34">
        <f>totals!N11/totals!$H11</f>
        <v>2.7071378785834294E-2</v>
      </c>
      <c r="I16" s="34">
        <f>totals!O11/totals!$H11</f>
        <v>2.7110760337119112E-2</v>
      </c>
      <c r="J16" s="34">
        <f>totals!P11/totals!$H11</f>
        <v>5.7829562121650149E-2</v>
      </c>
      <c r="K16" s="98">
        <f>SUM($C16:J16)</f>
        <v>-7.6633028801095307E-2</v>
      </c>
      <c r="L16" s="98">
        <f t="shared" si="10"/>
        <v>-0.16157335125986455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-0.13185488797836384</v>
      </c>
      <c r="D17" s="34">
        <f>totals!J12/totals!$H12</f>
        <v>-6.6697173206028054E-2</v>
      </c>
      <c r="E17" s="34">
        <f>totals!K12/totals!$H12</f>
        <v>5.9364002901591752E-2</v>
      </c>
      <c r="F17" s="34">
        <f>totals!L12/totals!$H12</f>
        <v>2.8998917823273424E-2</v>
      </c>
      <c r="G17" s="34">
        <f>totals!M12/totals!$H12</f>
        <v>-9.3311968080789412E-2</v>
      </c>
      <c r="H17" s="34">
        <f>totals!N12/totals!$H12</f>
        <v>2.3082242493071971E-2</v>
      </c>
      <c r="I17" s="34">
        <f>totals!O12/totals!$H12</f>
        <v>2.5398923613780388E-2</v>
      </c>
      <c r="J17" s="34">
        <f>totals!P12/totals!$H12</f>
        <v>3.8849944537785355E-2</v>
      </c>
      <c r="K17" s="98">
        <f>SUM($C17:J17)</f>
        <v>-0.11616999789567843</v>
      </c>
      <c r="L17" s="98">
        <f t="shared" si="10"/>
        <v>-0.18041886604724416</v>
      </c>
    </row>
    <row r="18" spans="2:12" x14ac:dyDescent="0.25">
      <c r="B18" s="41">
        <f>totals!A13</f>
        <v>9</v>
      </c>
      <c r="C18" s="34">
        <f>totals!I13/totals!$H13</f>
        <v>-0.16119187032875429</v>
      </c>
      <c r="D18" s="34">
        <f>totals!J13/totals!$H13</f>
        <v>-8.386536558211187E-2</v>
      </c>
      <c r="E18" s="34">
        <f>totals!K13/totals!$H13</f>
        <v>4.3013277588944063E-2</v>
      </c>
      <c r="F18" s="34">
        <f>totals!L13/totals!$H13</f>
        <v>1.976236720258704E-2</v>
      </c>
      <c r="G18" s="34">
        <f>totals!M13/totals!$H13</f>
        <v>-9.5032647565361839E-2</v>
      </c>
      <c r="H18" s="34">
        <f>totals!N13/totals!$H13</f>
        <v>1.9260887605419236E-2</v>
      </c>
      <c r="I18" s="34">
        <f>totals!O13/totals!$H13</f>
        <v>1.9714516559710023E-2</v>
      </c>
      <c r="J18" s="34">
        <f>totals!P13/totals!$H13</f>
        <v>3.3912402090214518E-2</v>
      </c>
      <c r="K18" s="98">
        <f>SUM($C18:J18)</f>
        <v>-0.2044264324293531</v>
      </c>
      <c r="L18" s="98">
        <f t="shared" si="10"/>
        <v>-0.25805335107927763</v>
      </c>
    </row>
    <row r="19" spans="2:12" ht="15.75" thickBot="1" x14ac:dyDescent="0.3">
      <c r="B19" s="42">
        <f>totals!A14</f>
        <v>10</v>
      </c>
      <c r="C19" s="36">
        <f>totals!I14/totals!$H14</f>
        <v>-0.19292033999066396</v>
      </c>
      <c r="D19" s="36">
        <f>totals!J14/totals!$H14</f>
        <v>-0.11659282097967243</v>
      </c>
      <c r="E19" s="36">
        <f>totals!K14/totals!$H14</f>
        <v>2.5339226355458114E-2</v>
      </c>
      <c r="F19" s="36">
        <f>totals!L14/totals!$H14</f>
        <v>6.3837208330070937E-3</v>
      </c>
      <c r="G19" s="36">
        <f>totals!M14/totals!$H14</f>
        <v>-8.4638640184710734E-2</v>
      </c>
      <c r="H19" s="36">
        <f>totals!N14/totals!$H14</f>
        <v>1.1272883426553051E-2</v>
      </c>
      <c r="I19" s="36">
        <f>totals!O14/totals!$H14</f>
        <v>1.1983699618602987E-2</v>
      </c>
      <c r="J19" s="36">
        <f>totals!P14/totals!$H14</f>
        <v>2.0895909547292282E-2</v>
      </c>
      <c r="K19" s="71">
        <f>SUM($C19:J19)</f>
        <v>-0.31827636137413368</v>
      </c>
      <c r="L19" s="71">
        <f t="shared" si="10"/>
        <v>-0.35115597054002895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-0.14206104252229662</v>
      </c>
      <c r="D30" s="34">
        <f>totals!J29/totals!$H29</f>
        <v>-7.5501658105801506E-2</v>
      </c>
      <c r="E30" s="34">
        <f>totals!K29/totals!$H29</f>
        <v>3.8134484687080542E-2</v>
      </c>
      <c r="F30" s="34">
        <f>totals!L29/totals!$H29</f>
        <v>5.6223472508111355E-2</v>
      </c>
      <c r="G30" s="34">
        <f>totals!M29/totals!$H29</f>
        <v>-9.8219252914713492E-2</v>
      </c>
      <c r="H30" s="34">
        <f>totals!N29/totals!$H29</f>
        <v>2.651212660818163E-2</v>
      </c>
      <c r="I30" s="34">
        <f>totals!O29/totals!$H29</f>
        <v>3.1512727754170702E-2</v>
      </c>
      <c r="J30" s="34">
        <f>totals!P29/totals!$H29</f>
        <v>4.9648768857528107E-2</v>
      </c>
      <c r="K30" s="97">
        <f>SUM($C30:J30)</f>
        <v>-0.11375037312773928</v>
      </c>
      <c r="L30" s="97">
        <f>K30-SUM(I30:J30)</f>
        <v>-0.19491186973943808</v>
      </c>
    </row>
    <row r="31" spans="2:12" x14ac:dyDescent="0.25">
      <c r="B31" s="74" t="str">
        <f>totals!A30</f>
        <v>two adults (or more) and 2 children</v>
      </c>
      <c r="C31" s="34">
        <f>totals!I30/totals!$H30</f>
        <v>-0.11865222828087234</v>
      </c>
      <c r="D31" s="34">
        <f>totals!J30/totals!$H30</f>
        <v>-7.2038981191042212E-2</v>
      </c>
      <c r="E31" s="34">
        <f>totals!K30/totals!$H30</f>
        <v>2.5330032316910049E-2</v>
      </c>
      <c r="F31" s="34">
        <f>totals!L30/totals!$H30</f>
        <v>9.9328950651803832E-2</v>
      </c>
      <c r="G31" s="34">
        <f>totals!M30/totals!$H30</f>
        <v>-9.3161307748243202E-2</v>
      </c>
      <c r="H31" s="34">
        <f>totals!N30/totals!$H30</f>
        <v>3.1115004937239309E-2</v>
      </c>
      <c r="I31" s="34">
        <f>totals!O30/totals!$H30</f>
        <v>2.7808361221403871E-2</v>
      </c>
      <c r="J31" s="34">
        <f>totals!P30/totals!$H30</f>
        <v>7.8470620044510678E-2</v>
      </c>
      <c r="K31" s="98">
        <f>SUM($C31:J31)</f>
        <v>-2.1799548048289971E-2</v>
      </c>
      <c r="L31" s="98">
        <f t="shared" ref="L31:L36" si="12">K31-SUM(I31:J31)</f>
        <v>-0.12807852931420452</v>
      </c>
    </row>
    <row r="32" spans="2:12" x14ac:dyDescent="0.25">
      <c r="B32" s="74" t="str">
        <f>totals!A31</f>
        <v>two adults (or more) and 3+ children</v>
      </c>
      <c r="C32" s="34">
        <f>totals!I31/totals!$H31</f>
        <v>-8.8826004784460455E-2</v>
      </c>
      <c r="D32" s="34">
        <f>totals!J31/totals!$H31</f>
        <v>-4.9949843019770589E-2</v>
      </c>
      <c r="E32" s="34">
        <f>totals!K31/totals!$H31</f>
        <v>2.0962028934318307E-2</v>
      </c>
      <c r="F32" s="34">
        <f>totals!L31/totals!$H31</f>
        <v>0.18227042011258926</v>
      </c>
      <c r="G32" s="34">
        <f>totals!M31/totals!$H31</f>
        <v>-8.3738130776320516E-2</v>
      </c>
      <c r="H32" s="34">
        <f>totals!N31/totals!$H31</f>
        <v>3.7506101081087616E-2</v>
      </c>
      <c r="I32" s="34">
        <f>totals!O31/totals!$H31</f>
        <v>4.6180353965336644E-2</v>
      </c>
      <c r="J32" s="34">
        <f>totals!P31/totals!$H31</f>
        <v>0.11584911608386204</v>
      </c>
      <c r="K32" s="98">
        <f>SUM($C32:J32)</f>
        <v>0.18025404159664232</v>
      </c>
      <c r="L32" s="98">
        <f t="shared" si="12"/>
        <v>1.8224571547443641E-2</v>
      </c>
    </row>
    <row r="33" spans="2:12" x14ac:dyDescent="0.25">
      <c r="B33" s="74" t="str">
        <f>totals!A32</f>
        <v>one adult and child(ren)</v>
      </c>
      <c r="C33" s="34">
        <f>totals!I32/totals!$H32</f>
        <v>-5.9935749923780063E-2</v>
      </c>
      <c r="D33" s="34">
        <f>totals!J32/totals!$H32</f>
        <v>-2.9958379504309591E-2</v>
      </c>
      <c r="E33" s="34">
        <f>totals!K32/totals!$H32</f>
        <v>1.5657504805581941E-2</v>
      </c>
      <c r="F33" s="34">
        <f>totals!L32/totals!$H32</f>
        <v>9.7597594278811692E-2</v>
      </c>
      <c r="G33" s="34">
        <f>totals!M32/totals!$H32</f>
        <v>-9.7891807813623749E-2</v>
      </c>
      <c r="H33" s="34">
        <f>totals!N32/totals!$H32</f>
        <v>2.8388840724946053E-2</v>
      </c>
      <c r="I33" s="34">
        <f>totals!O32/totals!$H32</f>
        <v>3.0524728270539259E-2</v>
      </c>
      <c r="J33" s="34">
        <f>totals!P32/totals!$H32</f>
        <v>0.10119801670845006</v>
      </c>
      <c r="K33" s="98">
        <f>SUM($C33:J33)</f>
        <v>8.5580747546615599E-2</v>
      </c>
      <c r="L33" s="98">
        <f t="shared" si="12"/>
        <v>-4.6141997432373738E-2</v>
      </c>
    </row>
    <row r="34" spans="2:12" x14ac:dyDescent="0.25">
      <c r="B34" s="74" t="str">
        <f>totals!A33</f>
        <v>only working age adults</v>
      </c>
      <c r="C34" s="34">
        <f>totals!I33/totals!$H33</f>
        <v>-0.1419247417385408</v>
      </c>
      <c r="D34" s="34">
        <f>totals!J33/totals!$H33</f>
        <v>-6.9510740645966393E-2</v>
      </c>
      <c r="E34" s="34">
        <f>totals!K33/totals!$H33</f>
        <v>8.2717972752878094E-2</v>
      </c>
      <c r="F34" s="34">
        <f>totals!L33/totals!$H33</f>
        <v>2.0454262298753585E-2</v>
      </c>
      <c r="G34" s="34">
        <f>totals!M33/totals!$H33</f>
        <v>-9.4472582943558855E-2</v>
      </c>
      <c r="H34" s="34">
        <f>totals!N33/totals!$H33</f>
        <v>1.9566327983034548E-2</v>
      </c>
      <c r="I34" s="34">
        <f>totals!O33/totals!$H33</f>
        <v>2.9649096067669658E-2</v>
      </c>
      <c r="J34" s="34">
        <f>totals!P33/totals!$H33</f>
        <v>1.9592458470900416E-2</v>
      </c>
      <c r="K34" s="98">
        <f>SUM($C34:J34)</f>
        <v>-0.13392794775482977</v>
      </c>
      <c r="L34" s="98">
        <f t="shared" si="12"/>
        <v>-0.18316950229339984</v>
      </c>
    </row>
    <row r="35" spans="2:12" x14ac:dyDescent="0.25">
      <c r="B35" s="74" t="str">
        <f>totals!A34</f>
        <v>only pensioners</v>
      </c>
      <c r="C35" s="34">
        <f>totals!I34/totals!$H34</f>
        <v>-1.9992902419988027E-2</v>
      </c>
      <c r="D35" s="34">
        <f>totals!J34/totals!$H34</f>
        <v>-6.9924532690154514E-3</v>
      </c>
      <c r="E35" s="34">
        <f>totals!K34/totals!$H34</f>
        <v>0.64133777166559991</v>
      </c>
      <c r="F35" s="34">
        <f>totals!L34/totals!$H34</f>
        <v>1.8639449228942229E-2</v>
      </c>
      <c r="G35" s="34">
        <f>totals!M34/totals!$H34</f>
        <v>-0.11547814984236504</v>
      </c>
      <c r="H35" s="34">
        <f>totals!N34/totals!$H34</f>
        <v>2.3092931901220696E-2</v>
      </c>
      <c r="I35" s="34">
        <f>totals!O34/totals!$H34</f>
        <v>8.8519664020087874E-2</v>
      </c>
      <c r="J35" s="34">
        <f>totals!P34/totals!$H34</f>
        <v>0</v>
      </c>
      <c r="K35" s="98">
        <f>SUM($C35:J35)</f>
        <v>0.62912631128448226</v>
      </c>
      <c r="L35" s="98">
        <f t="shared" si="12"/>
        <v>0.54060664726439445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-8.4559722861554679E-2</v>
      </c>
      <c r="D36" s="36">
        <f>totals!J35/totals!$H35</f>
        <v>-3.6847790471045784E-2</v>
      </c>
      <c r="E36" s="36">
        <f>totals!K35/totals!$H35</f>
        <v>0.3594608453407408</v>
      </c>
      <c r="F36" s="36">
        <f>totals!L35/totals!$H35</f>
        <v>3.4003083483850581E-2</v>
      </c>
      <c r="G36" s="36">
        <f>totals!M35/totals!$H35</f>
        <v>-9.8424595595030501E-2</v>
      </c>
      <c r="H36" s="36">
        <f>totals!N35/totals!$H35</f>
        <v>2.7250395134411774E-2</v>
      </c>
      <c r="I36" s="36">
        <f>totals!O35/totals!$H35</f>
        <v>6.487362064191439E-2</v>
      </c>
      <c r="J36" s="36">
        <f>totals!P35/totals!$H35</f>
        <v>4.0918887124599766E-3</v>
      </c>
      <c r="K36" s="71">
        <f>SUM($C36:J36)</f>
        <v>0.2698477243857465</v>
      </c>
      <c r="L36" s="71">
        <f t="shared" si="12"/>
        <v>0.20088221503137213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-8.4353855711915809E-2</v>
      </c>
      <c r="D50" s="100">
        <f>totals!J38/totals!$H38</f>
        <v>-3.9766275604513304E-2</v>
      </c>
      <c r="E50" s="100">
        <f>totals!K38/totals!$H38</f>
        <v>0.12538998906086263</v>
      </c>
      <c r="F50" s="100">
        <f>totals!L38/totals!$H38</f>
        <v>6.111575824858341E-2</v>
      </c>
      <c r="G50" s="100">
        <f>totals!M38/totals!$H38</f>
        <v>-8.8302404107462235E-2</v>
      </c>
      <c r="H50" s="100">
        <f>totals!N38/totals!$H38</f>
        <v>2.739453244841657E-2</v>
      </c>
      <c r="I50" s="100">
        <f>totals!O38/totals!$H38</f>
        <v>4.5835543223127231E-2</v>
      </c>
      <c r="J50" s="100">
        <f>totals!P38/totals!$H38</f>
        <v>4.4058322061190244E-2</v>
      </c>
      <c r="K50" s="97">
        <f>SUM($C50:J50)</f>
        <v>9.1371609618288732E-2</v>
      </c>
      <c r="L50" s="97">
        <f>K50-SUM(I50:J50)</f>
        <v>1.4777443339712565E-3</v>
      </c>
    </row>
    <row r="51" spans="2:12" x14ac:dyDescent="0.25">
      <c r="B51" s="74" t="str">
        <f>totals!A39</f>
        <v>center</v>
      </c>
      <c r="C51" s="34">
        <f>totals!I39/totals!$H39</f>
        <v>-0.10220051791939082</v>
      </c>
      <c r="D51" s="34">
        <f>totals!J39/totals!$H39</f>
        <v>-4.8621970025576562E-2</v>
      </c>
      <c r="E51" s="34">
        <f>totals!K39/totals!$H39</f>
        <v>0.12203988054645602</v>
      </c>
      <c r="F51" s="34">
        <f>totals!L39/totals!$H39</f>
        <v>6.3414363128268689E-2</v>
      </c>
      <c r="G51" s="34">
        <f>totals!M39/totals!$H39</f>
        <v>-9.6553741681482314E-2</v>
      </c>
      <c r="H51" s="34">
        <f>totals!N39/totals!$H39</f>
        <v>2.6206064419900206E-2</v>
      </c>
      <c r="I51" s="34">
        <f>totals!O39/totals!$H39</f>
        <v>3.7981059827471207E-2</v>
      </c>
      <c r="J51" s="34">
        <f>totals!P39/totals!$H39</f>
        <v>4.6418413573462963E-2</v>
      </c>
      <c r="K51" s="98">
        <f>SUM($C51:J51)</f>
        <v>4.8683551869109387E-2</v>
      </c>
      <c r="L51" s="98">
        <f t="shared" ref="L51:L57" si="14">K51-SUM(I51:J51)</f>
        <v>-3.571592153182479E-2</v>
      </c>
    </row>
    <row r="52" spans="2:12" x14ac:dyDescent="0.25">
      <c r="B52" s="74" t="str">
        <f>totals!A40</f>
        <v>south</v>
      </c>
      <c r="C52" s="34">
        <f>totals!I40/totals!$H40</f>
        <v>-8.9635266628155047E-2</v>
      </c>
      <c r="D52" s="34">
        <f>totals!J40/totals!$H40</f>
        <v>-3.8841537948307463E-2</v>
      </c>
      <c r="E52" s="34">
        <f>totals!K40/totals!$H40</f>
        <v>0.14563830976877773</v>
      </c>
      <c r="F52" s="34">
        <f>totals!L40/totals!$H40</f>
        <v>7.1965296987765964E-2</v>
      </c>
      <c r="G52" s="34">
        <f>totals!M40/totals!$H40</f>
        <v>-8.7752117750830777E-2</v>
      </c>
      <c r="H52" s="34">
        <f>totals!N40/totals!$H40</f>
        <v>2.7880727158671154E-2</v>
      </c>
      <c r="I52" s="34">
        <f>totals!O40/totals!$H40</f>
        <v>4.6911749699368156E-2</v>
      </c>
      <c r="J52" s="34">
        <f>totals!P40/totals!$H40</f>
        <v>4.445692115974012E-2</v>
      </c>
      <c r="K52" s="98">
        <f>SUM($C52:J52)</f>
        <v>0.12062408244702982</v>
      </c>
      <c r="L52" s="98">
        <f t="shared" si="14"/>
        <v>2.9255411587921554E-2</v>
      </c>
    </row>
    <row r="53" spans="2:12" x14ac:dyDescent="0.25">
      <c r="B53" s="74" t="str">
        <f>totals!A41</f>
        <v>capital city</v>
      </c>
      <c r="C53" s="34">
        <f>totals!I41/totals!$H41</f>
        <v>-0.17038202879735678</v>
      </c>
      <c r="D53" s="34">
        <f>totals!J41/totals!$H41</f>
        <v>-9.9424625524289698E-2</v>
      </c>
      <c r="E53" s="34">
        <f>totals!K41/totals!$H41</f>
        <v>9.9435545324192978E-2</v>
      </c>
      <c r="F53" s="34">
        <f>totals!L41/totals!$H41</f>
        <v>3.3627530234518234E-2</v>
      </c>
      <c r="G53" s="34">
        <f>totals!M41/totals!$H41</f>
        <v>-0.1076418905525991</v>
      </c>
      <c r="H53" s="34">
        <f>totals!N41/totals!$H41</f>
        <v>2.0413930337542862E-2</v>
      </c>
      <c r="I53" s="34">
        <f>totals!O41/totals!$H41</f>
        <v>2.5551761127327339E-2</v>
      </c>
      <c r="J53" s="34">
        <f>totals!P41/totals!$H41</f>
        <v>3.8248382522512343E-2</v>
      </c>
      <c r="K53" s="98">
        <f>SUM($C53:J53)</f>
        <v>-0.16017139532815183</v>
      </c>
      <c r="L53" s="98">
        <f t="shared" si="14"/>
        <v>-0.22397153897799152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-0.16750156719595191</v>
      </c>
      <c r="D55" s="34">
        <f>totals!J44/totals!$H44</f>
        <v>-9.8835947629491425E-2</v>
      </c>
      <c r="E55" s="34">
        <f>totals!K44/totals!$H44</f>
        <v>0.10310849332737787</v>
      </c>
      <c r="F55" s="34">
        <f>totals!L44/totals!$H44</f>
        <v>3.3740085325235987E-2</v>
      </c>
      <c r="G55" s="34">
        <f>totals!M44/totals!$H44</f>
        <v>-0.10988596157611276</v>
      </c>
      <c r="H55" s="34">
        <f>totals!N44/totals!$H44</f>
        <v>2.0332538563828519E-2</v>
      </c>
      <c r="I55" s="34">
        <f>totals!O44/totals!$H44</f>
        <v>2.5219245159794249E-2</v>
      </c>
      <c r="J55" s="34">
        <f>totals!P44/totals!$H44</f>
        <v>3.9981198354687109E-2</v>
      </c>
      <c r="K55" s="98">
        <f>SUM($C55:J55)</f>
        <v>-0.15384191567063232</v>
      </c>
      <c r="L55" s="98">
        <f t="shared" si="14"/>
        <v>-0.21904235918511367</v>
      </c>
    </row>
    <row r="56" spans="2:12" x14ac:dyDescent="0.25">
      <c r="B56" s="74" t="str">
        <f>totals!A45</f>
        <v>small towns</v>
      </c>
      <c r="C56" s="34">
        <f>totals!I45/totals!$H45</f>
        <v>-0.12592344344470671</v>
      </c>
      <c r="D56" s="34">
        <f>totals!J45/totals!$H45</f>
        <v>-6.0841164744879321E-2</v>
      </c>
      <c r="E56" s="34">
        <f>totals!K45/totals!$H45</f>
        <v>0.14064758216088991</v>
      </c>
      <c r="F56" s="34">
        <f>totals!L45/totals!$H45</f>
        <v>5.0672362241026801E-2</v>
      </c>
      <c r="G56" s="34">
        <f>totals!M45/totals!$H45</f>
        <v>-9.9626299457549916E-2</v>
      </c>
      <c r="H56" s="34">
        <f>totals!N45/totals!$H45</f>
        <v>2.7041926448550874E-2</v>
      </c>
      <c r="I56" s="34">
        <f>totals!O45/totals!$H45</f>
        <v>4.1661859384352469E-2</v>
      </c>
      <c r="J56" s="34">
        <f>totals!P45/totals!$H45</f>
        <v>5.2771176502195892E-2</v>
      </c>
      <c r="K56" s="98">
        <f>SUM($C56:J56)</f>
        <v>2.640399908987999E-2</v>
      </c>
      <c r="L56" s="98">
        <f t="shared" si="14"/>
        <v>-6.8029036796668371E-2</v>
      </c>
    </row>
    <row r="57" spans="2:12" ht="15.75" thickBot="1" x14ac:dyDescent="0.3">
      <c r="B57" s="75" t="str">
        <f>totals!A46</f>
        <v>rural</v>
      </c>
      <c r="C57" s="36">
        <f>totals!I46/totals!$H46</f>
        <v>-8.594690818397617E-2</v>
      </c>
      <c r="D57" s="36">
        <f>totals!J46/totals!$H46</f>
        <v>-3.9262402833552493E-2</v>
      </c>
      <c r="E57" s="36">
        <f>totals!K46/totals!$H46</f>
        <v>0.12258893504504437</v>
      </c>
      <c r="F57" s="36">
        <f>totals!L46/totals!$H46</f>
        <v>6.796231034250097E-2</v>
      </c>
      <c r="G57" s="36">
        <f>totals!M46/totals!$H46</f>
        <v>-8.8163248841244879E-2</v>
      </c>
      <c r="H57" s="36">
        <f>totals!N46/totals!$H46</f>
        <v>2.6941728386938247E-2</v>
      </c>
      <c r="I57" s="36">
        <f>totals!O46/totals!$H46</f>
        <v>4.3158189649506663E-2</v>
      </c>
      <c r="J57" s="36">
        <f>totals!P46/totals!$H46</f>
        <v>4.1745988454408883E-2</v>
      </c>
      <c r="K57" s="71">
        <f>SUM($C57:J57)</f>
        <v>8.9024592019625592E-2</v>
      </c>
      <c r="L57" s="71">
        <f t="shared" si="14"/>
        <v>4.1204139157100528E-3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25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spans="1:16" x14ac:dyDescent="0.25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32069.239908155956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25">
      <c r="A8" t="str">
        <v>final_income</v>
      </c>
      <c r="B8">
        <v>34881.739958314247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25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25">
      <c r="A13" t="str">
        <v>indirect_taxes</v>
      </c>
      <c r="B13">
        <v>-3363.169940356026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25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25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-3363.169940356026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0.25404178282607476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0.3220846</v>
      </c>
      <c r="M17" s="110">
        <f t="shared" si="2"/>
        <v>-7.135844509088618</v>
      </c>
      <c r="N17" s="111">
        <f t="shared" si="3"/>
        <v>-2.1217615034740755</v>
      </c>
      <c r="O17" s="114">
        <f t="shared" si="4"/>
        <v>-0.8593200000000023</v>
      </c>
      <c r="P17" s="109">
        <f t="shared" si="5"/>
        <v>-0.25550894401400198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-3363.169940356026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0.25404178282607476</v>
      </c>
      <c r="K18" s="117">
        <f>VLOOKUP(_xlfn.CONCAT($G18,"_",$F18,"_",K$1),MC!$A$2:$D$1000,4,FALSE)</f>
        <v>0.31349139999999998</v>
      </c>
      <c r="L18" s="116">
        <f>INDEX(gini_poverty!$1:$1048576,MATCH(_xlfn.CONCAT($G18,"_income_",K$1,"_"),gini_poverty!$A:$A,0), MATCH("value", gini_poverty!$1:$1, 0))</f>
        <v>0.3220846</v>
      </c>
      <c r="M18" s="119">
        <f t="shared" si="2"/>
        <v>-7.135844509088618</v>
      </c>
      <c r="N18" s="120">
        <f t="shared" si="3"/>
        <v>-2.1217615034740755</v>
      </c>
      <c r="O18" s="117">
        <f t="shared" si="4"/>
        <v>-0.8593200000000023</v>
      </c>
      <c r="P18" s="118">
        <f t="shared" si="5"/>
        <v>-0.25550894401400198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-5.1730012413879189E-16</v>
      </c>
      <c r="I19" s="117">
        <f>VLOOKUP(_xlfn.CONCAT($G19,"_",$F19,"_",I$1),MC!$A$2:$D$1000,4,FALSE)</f>
        <v>0.25404178282607476</v>
      </c>
      <c r="J19" s="116">
        <f>INDEX(gini_poverty!$1:$1048576,MATCH(_xlfn.CONCAT($G19,"_income_",I$1,"_"),gini_poverty!$A:$A,0), MATCH("value", gini_poverty!$1:$1, 0))</f>
        <v>0.25404178282607476</v>
      </c>
      <c r="K19" s="117">
        <f>VLOOKUP(_xlfn.CONCAT($G19,"_",$F19,"_",K$1),MC!$A$2:$D$1000,4,FALSE)</f>
        <v>0.3220846</v>
      </c>
      <c r="L19" s="116">
        <f>INDEX(gini_poverty!$1:$1048576,MATCH(_xlfn.CONCAT($G19,"_income_",K$1,"_"),gini_poverty!$A:$A,0), MATCH("value", gini_poverty!$1:$1, 0))</f>
        <v>0.3220846</v>
      </c>
      <c r="M19" s="119">
        <f t="shared" si="2"/>
        <v>0</v>
      </c>
      <c r="N19" s="120">
        <f>IF($H19&lt;&gt;0,M19/ABS($H19/1000),"")</f>
        <v>0</v>
      </c>
      <c r="O19" s="117">
        <f t="shared" si="4"/>
        <v>0</v>
      </c>
      <c r="P19" s="118">
        <f t="shared" si="5"/>
        <v>0</v>
      </c>
    </row>
    <row r="20" spans="1:16" x14ac:dyDescent="0.25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0.28473260035093795</v>
      </c>
      <c r="J20" s="112">
        <f>INDEX(gini_poverty!$1:$1048576,MATCH(_xlfn.CONCAT($G20,"_income_",I$1,"_"),gini_poverty!$A:$A,0), MATCH("value", gini_poverty!$1:$1, 0))</f>
        <v>0.25404178282607476</v>
      </c>
      <c r="K20" s="114">
        <f>VLOOKUP(_xlfn.CONCAT($G20,"_",$F20,"_",K$1),MC!$A$2:$D$1000,4,FALSE)</f>
        <v>0.32996779999999998</v>
      </c>
      <c r="L20" s="112">
        <f>INDEX(gini_poverty!$1:$1048576,MATCH(_xlfn.CONCAT($G20,"_income_",K$1,"_"),gini_poverty!$A:$A,0), MATCH("value", gini_poverty!$1:$1, 0))</f>
        <v>0.3220846</v>
      </c>
      <c r="M20" s="110">
        <f t="shared" si="2"/>
        <v>3.0690817524863192</v>
      </c>
      <c r="N20" s="111">
        <f t="shared" si="3"/>
        <v>3.5181561158932699</v>
      </c>
      <c r="O20" s="114">
        <f t="shared" si="4"/>
        <v>0.78831999999999791</v>
      </c>
      <c r="P20" s="109">
        <f t="shared" si="5"/>
        <v>0.90366860610153732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0.28473260035093795</v>
      </c>
      <c r="J21" s="116">
        <f>INDEX(gini_poverty!$1:$1048576,MATCH(_xlfn.CONCAT($G21,"_income_",I$1,"_"),gini_poverty!$A:$A,0), MATCH("value", gini_poverty!$1:$1, 0))</f>
        <v>0.25404178282607476</v>
      </c>
      <c r="K21" s="117">
        <f>VLOOKUP(_xlfn.CONCAT($G21,"_",$F21,"_",K$1),MC!$A$2:$D$1000,4,FALSE)</f>
        <v>0.32996779999999998</v>
      </c>
      <c r="L21" s="116">
        <f>INDEX(gini_poverty!$1:$1048576,MATCH(_xlfn.CONCAT($G21,"_income_",K$1,"_"),gini_poverty!$A:$A,0), MATCH("value", gini_poverty!$1:$1, 0))</f>
        <v>0.3220846</v>
      </c>
      <c r="M21" s="119">
        <f t="shared" si="2"/>
        <v>3.0690817524863192</v>
      </c>
      <c r="N21" s="120">
        <f t="shared" si="3"/>
        <v>3.5181561158932699</v>
      </c>
      <c r="O21" s="117">
        <f t="shared" si="4"/>
        <v>0.78831999999999791</v>
      </c>
      <c r="P21" s="118">
        <f t="shared" si="5"/>
        <v>0.90366860610153732</v>
      </c>
    </row>
    <row r="22" spans="1:16" x14ac:dyDescent="0.25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0.2065077338911834</v>
      </c>
      <c r="J22" s="112">
        <f>INDEX(gini_poverty!$1:$1048576,MATCH(_xlfn.CONCAT($G22,"_income_",I$1,"_"),gini_poverty!$A:$A,0), MATCH("value", gini_poverty!$1:$1, 0))</f>
        <v>0.1627509954797654</v>
      </c>
      <c r="K22" s="114">
        <f>VLOOKUP(_xlfn.CONCAT($G22,"_",$F22,"_",K$1),MC!$A$2:$D$1000,4,FALSE)</f>
        <v>0.31585069999999998</v>
      </c>
      <c r="L22" s="112">
        <f>INDEX(gini_poverty!$1:$1048576,MATCH(_xlfn.CONCAT($G22,"_income_",K$1,"_"),gini_poverty!$A:$A,0), MATCH("value", gini_poverty!$1:$1, 0))</f>
        <v>0.30127169999999998</v>
      </c>
      <c r="M22" s="110">
        <f t="shared" si="2"/>
        <v>4.3756738411417997</v>
      </c>
      <c r="N22" s="111">
        <f t="shared" si="3"/>
        <v>3.3338467361080379</v>
      </c>
      <c r="O22" s="114">
        <f t="shared" si="4"/>
        <v>1.4579000000000009</v>
      </c>
      <c r="P22" s="109">
        <f t="shared" si="5"/>
        <v>1.1107809523809531</v>
      </c>
    </row>
    <row r="23" spans="1:16" s="127" customFormat="1" x14ac:dyDescent="0.25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0.19068883539515344</v>
      </c>
      <c r="J23" s="116">
        <f>INDEX(gini_poverty!$1:$1048576,MATCH(_xlfn.CONCAT($G23,"_income_",I$1,"_"),gini_poverty!$A:$A,0), MATCH("value", gini_poverty!$1:$1, 0))</f>
        <v>0.1627509954797654</v>
      </c>
      <c r="K23" s="117">
        <f>VLOOKUP(_xlfn.CONCAT($G23,"_",$F23,"_",K$1),MC!$A$2:$D$1000,4,FALSE)</f>
        <v>0.3116852</v>
      </c>
      <c r="L23" s="116">
        <f>INDEX(gini_poverty!$1:$1048576,MATCH(_xlfn.CONCAT($G23,"_income_",K$1,"_"),gini_poverty!$A:$A,0), MATCH("value", gini_poverty!$1:$1, 0))</f>
        <v>0.30127169999999998</v>
      </c>
      <c r="M23" s="119">
        <f t="shared" si="2"/>
        <v>2.7937839915388034</v>
      </c>
      <c r="N23" s="120">
        <f t="shared" si="3"/>
        <v>3.3864048382288527</v>
      </c>
      <c r="O23" s="117">
        <f t="shared" si="4"/>
        <v>1.041350000000002</v>
      </c>
      <c r="P23" s="118">
        <f t="shared" si="5"/>
        <v>1.2622424242424268</v>
      </c>
    </row>
    <row r="24" spans="1:16" x14ac:dyDescent="0.25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0.178792537151683</v>
      </c>
      <c r="J24" s="116">
        <f>INDEX(gini_poverty!$1:$1048576,MATCH(_xlfn.CONCAT($G24,"_income_",I$1,"_"),gini_poverty!$A:$A,0), MATCH("value", gini_poverty!$1:$1, 0))</f>
        <v>0.1627509954797654</v>
      </c>
      <c r="K24" s="117">
        <f>VLOOKUP(_xlfn.CONCAT($G24,"_",$F24,"_",K$1),MC!$A$2:$D$1000,4,FALSE)</f>
        <v>0.30503960000000002</v>
      </c>
      <c r="L24" s="116">
        <f>INDEX(gini_poverty!$1:$1048576,MATCH(_xlfn.CONCAT($G24,"_income_",K$1,"_"),gini_poverty!$A:$A,0), MATCH("value", gini_poverty!$1:$1, 0))</f>
        <v>0.30127169999999998</v>
      </c>
      <c r="M24" s="119">
        <f t="shared" si="2"/>
        <v>1.6041541671917598</v>
      </c>
      <c r="N24" s="120">
        <f t="shared" si="3"/>
        <v>3.2905726506497639</v>
      </c>
      <c r="O24" s="117">
        <f t="shared" si="4"/>
        <v>0.37679000000000462</v>
      </c>
      <c r="P24" s="118">
        <f t="shared" si="5"/>
        <v>0.77290256410257363</v>
      </c>
    </row>
    <row r="25" spans="1:16" x14ac:dyDescent="0.25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0.21149573190712787</v>
      </c>
      <c r="J25" s="112">
        <f>INDEX(gini_poverty!$1:$1048576,MATCH(_xlfn.CONCAT($G25,"_income_",I$1,"_"),gini_poverty!$A:$A,0), MATCH("value", gini_poverty!$1:$1, 0))</f>
        <v>0.1627509954797654</v>
      </c>
      <c r="K25" s="114">
        <f>VLOOKUP(_xlfn.CONCAT($G25,"_",$F25,"_",K$1),MC!$A$2:$D$1000,4,FALSE)</f>
        <v>0.31633899999999998</v>
      </c>
      <c r="L25" s="112">
        <f>INDEX(gini_poverty!$1:$1048576,MATCH(_xlfn.CONCAT($G25,"_income_",K$1,"_"),gini_poverty!$A:$A,0), MATCH("value", gini_poverty!$1:$1, 0))</f>
        <v>0.30127169999999998</v>
      </c>
      <c r="M25" s="110">
        <f t="shared" si="2"/>
        <v>4.8744736427362465</v>
      </c>
      <c r="N25" s="111">
        <f t="shared" si="3"/>
        <v>3.2496490951574986</v>
      </c>
      <c r="O25" s="114">
        <f t="shared" si="4"/>
        <v>1.5067300000000006</v>
      </c>
      <c r="P25" s="109">
        <f t="shared" si="5"/>
        <v>1.0044866666666674</v>
      </c>
    </row>
    <row r="26" spans="1:16" s="127" customFormat="1" x14ac:dyDescent="0.25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0.17646859602004208</v>
      </c>
      <c r="J26" s="116">
        <f>INDEX(gini_poverty!$1:$1048576,MATCH(_xlfn.CONCAT($G26,"_income_",I$1,"_"),gini_poverty!$A:$A,0), MATCH("value", gini_poverty!$1:$1, 0))</f>
        <v>0.1627509954797654</v>
      </c>
      <c r="K26" s="117">
        <f>VLOOKUP(_xlfn.CONCAT($G26,"_",$F26,"_",K$1),MC!$A$2:$D$1000,4,FALSE)</f>
        <v>0.30608809999999997</v>
      </c>
      <c r="L26" s="116">
        <f>INDEX(gini_poverty!$1:$1048576,MATCH(_xlfn.CONCAT($G26,"_income_",K$1,"_"),gini_poverty!$A:$A,0), MATCH("value", gini_poverty!$1:$1, 0))</f>
        <v>0.30127169999999998</v>
      </c>
      <c r="M26" s="119">
        <f t="shared" si="2"/>
        <v>1.3717600540276682</v>
      </c>
      <c r="N26" s="120">
        <f t="shared" si="3"/>
        <v>3.658026810740449</v>
      </c>
      <c r="O26" s="117">
        <f t="shared" si="4"/>
        <v>0.48163999999999985</v>
      </c>
      <c r="P26" s="118">
        <f t="shared" si="5"/>
        <v>1.2843733333333331</v>
      </c>
    </row>
    <row r="27" spans="1:16" x14ac:dyDescent="0.25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0.1913532595557966</v>
      </c>
      <c r="J27" s="116">
        <f>INDEX(gini_poverty!$1:$1048576,MATCH(_xlfn.CONCAT($G27,"_income_",I$1,"_"),gini_poverty!$A:$A,0), MATCH("value", gini_poverty!$1:$1, 0))</f>
        <v>0.1627509954797654</v>
      </c>
      <c r="K27" s="117">
        <f>VLOOKUP(_xlfn.CONCAT($G27,"_",$F27,"_",K$1),MC!$A$2:$D$1000,4,FALSE)</f>
        <v>0.31092890000000001</v>
      </c>
      <c r="L27" s="116">
        <f>INDEX(gini_poverty!$1:$1048576,MATCH(_xlfn.CONCAT($G27,"_income_",K$1,"_"),gini_poverty!$A:$A,0), MATCH("value", gini_poverty!$1:$1, 0))</f>
        <v>0.30127169999999998</v>
      </c>
      <c r="M27" s="119">
        <f t="shared" si="2"/>
        <v>2.8602264076031196</v>
      </c>
      <c r="N27" s="120">
        <f t="shared" si="3"/>
        <v>3.8136352101374946</v>
      </c>
      <c r="O27" s="117">
        <f t="shared" si="4"/>
        <v>0.96572000000000324</v>
      </c>
      <c r="P27" s="118">
        <f t="shared" si="5"/>
        <v>1.2876266666666716</v>
      </c>
    </row>
    <row r="28" spans="1:16" ht="15.75" thickBot="1" x14ac:dyDescent="0.3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0.16917586729081999</v>
      </c>
      <c r="J28" s="122">
        <f>INDEX(gini_poverty!$1:$1048576,MATCH(_xlfn.CONCAT($G28,"_income_",I$1,"_"),gini_poverty!$A:$A,0), MATCH("value", gini_poverty!$1:$1, 0))</f>
        <v>0.1627509954797654</v>
      </c>
      <c r="K28" s="123">
        <f>VLOOKUP(_xlfn.CONCAT($G28,"_",$F28,"_",K$1),MC!$A$2:$D$1000,4,FALSE)</f>
        <v>0.30230269999999998</v>
      </c>
      <c r="L28" s="122">
        <f>INDEX(gini_poverty!$1:$1048576,MATCH(_xlfn.CONCAT($G28,"_income_",K$1,"_"),gini_poverty!$A:$A,0), MATCH("value", gini_poverty!$1:$1, 0))</f>
        <v>0.30127169999999998</v>
      </c>
      <c r="M28" s="124">
        <f t="shared" si="2"/>
        <v>0.64248718110545833</v>
      </c>
      <c r="N28" s="125">
        <f t="shared" si="3"/>
        <v>1.7132991496145558</v>
      </c>
      <c r="O28" s="123">
        <f t="shared" si="4"/>
        <v>0.10310000000000041</v>
      </c>
      <c r="P28" s="126">
        <f t="shared" si="5"/>
        <v>0.27493333333333447</v>
      </c>
    </row>
    <row r="29" spans="1:16" x14ac:dyDescent="0.25">
      <c r="A29" t="str">
        <v>other_ben</v>
      </c>
      <c r="B29">
        <v>144.46552085758907</v>
      </c>
    </row>
    <row r="30" spans="1:16" x14ac:dyDescent="0.25">
      <c r="A30" t="str">
        <v>VAT_dir</v>
      </c>
      <c r="B30">
        <v>-3363.169940356026</v>
      </c>
    </row>
    <row r="31" spans="1:16" x14ac:dyDescent="0.25">
      <c r="A31" t="str">
        <v>VAT_ind</v>
      </c>
      <c r="B31">
        <v>-5.1730012413879189E-16</v>
      </c>
    </row>
    <row r="32" spans="1:16" x14ac:dyDescent="0.25">
      <c r="A32" t="str">
        <v>electr_subs</v>
      </c>
      <c r="B32">
        <v>872.35519157940223</v>
      </c>
    </row>
    <row r="33" spans="1:2" x14ac:dyDescent="0.25">
      <c r="A33" t="str">
        <v>health_in</v>
      </c>
      <c r="B33">
        <v>825</v>
      </c>
    </row>
    <row r="34" spans="1:2" x14ac:dyDescent="0.25">
      <c r="A34" t="str">
        <v>health_out</v>
      </c>
      <c r="B34">
        <v>487.5</v>
      </c>
    </row>
    <row r="35" spans="1:2" x14ac:dyDescent="0.25">
      <c r="A35" t="str">
        <v>educ_prim</v>
      </c>
      <c r="B35">
        <v>374.99999999999994</v>
      </c>
    </row>
    <row r="36" spans="1:2" x14ac:dyDescent="0.25">
      <c r="A36" t="str">
        <v>educ_sec</v>
      </c>
      <c r="B36">
        <v>749.99999999999966</v>
      </c>
    </row>
    <row r="37" spans="1:2" x14ac:dyDescent="0.25">
      <c r="A37" t="str">
        <v>educ_tert</v>
      </c>
      <c r="B37">
        <v>374.99999999999994</v>
      </c>
    </row>
    <row r="38" spans="1:2" x14ac:dyDescent="0.25">
      <c r="A38" t="str">
        <v>educ_tert</v>
      </c>
      <c r="B38">
        <v>374.99999999999994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4" t="s">
        <v>795</v>
      </c>
      <c r="E5" s="255"/>
      <c r="F5" s="255"/>
      <c r="G5" s="255"/>
      <c r="H5" s="256"/>
    </row>
    <row r="6" spans="4:15" ht="23.25" customHeight="1" thickBot="1" x14ac:dyDescent="0.4">
      <c r="D6" s="134" t="s">
        <v>796</v>
      </c>
      <c r="E6" s="135"/>
      <c r="F6" s="257" t="s">
        <v>797</v>
      </c>
      <c r="G6" s="257"/>
      <c r="H6" s="258"/>
    </row>
    <row r="7" spans="4:15" ht="21.75" thickBot="1" x14ac:dyDescent="0.4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45" customHeight="1" thickBot="1" x14ac:dyDescent="0.3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pans="4:15" s="23" customFormat="1" ht="30" customHeight="1" thickBot="1" x14ac:dyDescent="0.3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" customHeight="1" x14ac:dyDescent="0.25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25">
      <c r="D17" s="157">
        <v>1</v>
      </c>
      <c r="E17" s="155">
        <f>INDEX(all!$1:$1048576, MATCH(CONCATENATE(E$12,"_","mean","_",$D17),all!$A:$A,0), MATCH("value", all!$1:$1,0))</f>
        <v>2598.2645987733445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17378.389789408167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0.14951123954861126</v>
      </c>
      <c r="O17" s="161">
        <f t="shared" si="0"/>
        <v>0.73786030541268821</v>
      </c>
    </row>
    <row r="18" spans="4:15" x14ac:dyDescent="0.25">
      <c r="D18" s="157">
        <v>2</v>
      </c>
      <c r="E18" s="155">
        <f>INDEX(all!$1:$1048576, MATCH(CONCATENATE(E$12,"_","mean","_",$D18),all!$A:$A,0), MATCH("value", all!$1:$1,0))</f>
        <v>2143.8994092190355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16544.7241282129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0.12958205846195706</v>
      </c>
      <c r="O18" s="161">
        <f t="shared" si="0"/>
        <v>0.40111013172073373</v>
      </c>
    </row>
    <row r="19" spans="4:15" x14ac:dyDescent="0.25">
      <c r="D19" s="157">
        <v>3</v>
      </c>
      <c r="E19" s="155">
        <f>INDEX(all!$1:$1048576, MATCH(CONCATENATE(E$12,"_","mean","_",$D19),all!$A:$A,0), MATCH("value", all!$1:$1,0))</f>
        <v>2144.3586146322173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17537.092007362298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0.12227560953275422</v>
      </c>
      <c r="O19" s="161">
        <f t="shared" si="0"/>
        <v>0.20583819294689745</v>
      </c>
    </row>
    <row r="20" spans="4:15" x14ac:dyDescent="0.25">
      <c r="D20" s="157">
        <v>4</v>
      </c>
      <c r="E20" s="155">
        <f>INDEX(all!$1:$1048576, MATCH(CONCATENATE(E$12,"_","mean","_",$D20),all!$A:$A,0), MATCH("value", all!$1:$1,0))</f>
        <v>2265.145173143786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20397.896239803064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0.11104797997372573</v>
      </c>
      <c r="O20" s="161">
        <f t="shared" si="0"/>
        <v>0.134193789765327</v>
      </c>
    </row>
    <row r="21" spans="4:15" x14ac:dyDescent="0.25">
      <c r="D21" s="157">
        <v>5</v>
      </c>
      <c r="E21" s="155">
        <f>INDEX(all!$1:$1048576, MATCH(CONCATENATE(E$12,"_","mean","_",$D21),all!$A:$A,0), MATCH("value", all!$1:$1,0))</f>
        <v>2701.6515906297791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23964.688973863162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0.11273468199717956</v>
      </c>
      <c r="O21" s="161">
        <f t="shared" si="0"/>
        <v>0.10373188866954641</v>
      </c>
    </row>
    <row r="22" spans="4:15" x14ac:dyDescent="0.25">
      <c r="D22" s="157">
        <v>6</v>
      </c>
      <c r="E22" s="155">
        <f>INDEX(all!$1:$1048576, MATCH(CONCATENATE(E$12,"_","mean","_",$D22),all!$A:$A,0), MATCH("value", all!$1:$1,0))</f>
        <v>2927.7015122673629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27931.187857984922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0.10481836745193765</v>
      </c>
      <c r="O22" s="161">
        <f t="shared" si="0"/>
        <v>8.5063447369270309E-2</v>
      </c>
    </row>
    <row r="23" spans="4:15" x14ac:dyDescent="0.25">
      <c r="D23" s="157">
        <v>7</v>
      </c>
      <c r="E23" s="155">
        <f>INDEX(all!$1:$1048576, MATCH(CONCATENATE(E$12,"_","mean","_",$D23),all!$A:$A,0), MATCH("value", all!$1:$1,0))</f>
        <v>3268.2530861592718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31124.141281683085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0.10500701229250223</v>
      </c>
      <c r="O23" s="161">
        <f t="shared" si="0"/>
        <v>4.9851458724610061E-2</v>
      </c>
    </row>
    <row r="24" spans="4:15" x14ac:dyDescent="0.25">
      <c r="D24" s="157">
        <v>8</v>
      </c>
      <c r="E24" s="155">
        <f>INDEX(all!$1:$1048576, MATCH(CONCATENATE(E$12,"_","mean","_",$D24),all!$A:$A,0), MATCH("value", all!$1:$1,0))</f>
        <v>3838.4015365240894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38486.084465585613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9.9734789595351037E-2</v>
      </c>
      <c r="O24" s="161">
        <f t="shared" si="0"/>
        <v>5.9019874420615091E-2</v>
      </c>
    </row>
    <row r="25" spans="4:15" x14ac:dyDescent="0.25">
      <c r="D25" s="157">
        <v>9</v>
      </c>
      <c r="E25" s="155">
        <f>INDEX(all!$1:$1048576, MATCH(CONCATENATE(E$12,"_","mean","_",$D25),all!$A:$A,0), MATCH("value", all!$1:$1,0))</f>
        <v>4692.5693077554579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46736.663542514201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0.10040445663150178</v>
      </c>
      <c r="O25" s="161">
        <f t="shared" si="0"/>
        <v>4.2076237178943043E-2</v>
      </c>
    </row>
    <row r="26" spans="4:15" ht="15.75" thickBot="1" x14ac:dyDescent="0.3">
      <c r="D26" s="162">
        <v>10</v>
      </c>
      <c r="E26" s="163">
        <f>INDEX(all!$1:$1048576, MATCH(CONCATENATE(E$12,"_","mean","_",$D26),all!$A:$A,0), MATCH("value", all!$1:$1,0))</f>
        <v>7043.6932827385863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80484.509201044828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8.7516136367855824E-2</v>
      </c>
      <c r="O26" s="167">
        <f t="shared" si="0"/>
        <v>2.4353256817005699E-2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N4" sqref="N4"/>
    </sheetView>
  </sheetViews>
  <sheetFormatPr defaultColWidth="9" defaultRowHeight="15" x14ac:dyDescent="0.25"/>
  <cols>
    <col min="1" max="1" width="19" style="168" hidden="1" customWidth="1"/>
    <col min="2" max="6" width="8.7109375" style="168" hidden="1" customWidth="1"/>
    <col min="7" max="7" width="9" style="168" customWidth="1"/>
    <col min="8" max="8" width="41.140625" style="168" bestFit="1" customWidth="1"/>
    <col min="9" max="9" width="16.140625" style="168" bestFit="1" customWidth="1"/>
    <col min="10" max="10" width="14.140625" style="179" bestFit="1" customWidth="1"/>
    <col min="11" max="11" width="14.85546875" style="179" bestFit="1" customWidth="1"/>
    <col min="12" max="12" width="10.85546875" style="179" bestFit="1" customWidth="1"/>
    <col min="13" max="13" width="9" style="168"/>
    <col min="14" max="14" width="14.7109375" style="168" bestFit="1" customWidth="1"/>
    <col min="15" max="16384" width="9" style="168"/>
  </cols>
  <sheetData>
    <row r="1" spans="1:14" ht="15.75" thickBot="1" x14ac:dyDescent="0.3"/>
    <row r="2" spans="1:14" x14ac:dyDescent="0.25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spans="1:14" x14ac:dyDescent="0.25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spans="1:14" x14ac:dyDescent="0.25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25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25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25">
      <c r="A7" s="168" t="str">
        <v>consumable_income</v>
      </c>
      <c r="B7" s="168">
        <v>32069.239908155956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1449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25">
      <c r="A8" s="168" t="str">
        <v>final_income</v>
      </c>
      <c r="B8" s="168">
        <v>34881.739958314247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pans="1:14" s="174" customFormat="1" x14ac:dyDescent="0.25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spans="1:14" x14ac:dyDescent="0.25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pans="1:14" s="174" customFormat="1" x14ac:dyDescent="0.25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spans="1:14" x14ac:dyDescent="0.25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spans="1:14" x14ac:dyDescent="0.25">
      <c r="A13" s="168" t="str">
        <v>indirect_taxes</v>
      </c>
      <c r="B13" s="168">
        <v>-3363.169940356026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spans="1:14" x14ac:dyDescent="0.25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spans="1:14" x14ac:dyDescent="0.25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25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pans="1:13" s="174" customFormat="1" x14ac:dyDescent="0.25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spans="1:13" x14ac:dyDescent="0.25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spans="1:13" x14ac:dyDescent="0.25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spans="1:13" x14ac:dyDescent="0.25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25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spans="1:13" x14ac:dyDescent="0.25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pans="1:13" s="174" customFormat="1" x14ac:dyDescent="0.25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-3363.169940356026</v>
      </c>
      <c r="K23" s="180" t="str">
        <f t="shared" si="2"/>
        <v/>
      </c>
      <c r="L23" s="181" t="str">
        <f t="shared" si="3"/>
        <v/>
      </c>
    </row>
    <row r="24" spans="1:13" x14ac:dyDescent="0.25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-3363.169940356026</v>
      </c>
      <c r="K24" s="182">
        <f t="shared" si="2"/>
        <v>424.87732813739774</v>
      </c>
      <c r="L24" s="183">
        <f t="shared" si="3"/>
        <v>1000</v>
      </c>
    </row>
    <row r="25" spans="1:13" x14ac:dyDescent="0.25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-5.1730012413879189E-16</v>
      </c>
      <c r="K25" s="182">
        <f t="shared" si="2"/>
        <v>1.0695381126403809</v>
      </c>
      <c r="L25" s="183">
        <f t="shared" si="3"/>
        <v>1.9600641889964034</v>
      </c>
    </row>
    <row r="26" spans="1:13" s="174" customFormat="1" x14ac:dyDescent="0.25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2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25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spans="1:13" x14ac:dyDescent="0.25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25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25">
      <c r="A30" s="168" t="str">
        <v>VAT_dir</v>
      </c>
      <c r="B30" s="168">
        <v>-3363.169940356026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spans="1:13" x14ac:dyDescent="0.25">
      <c r="A31" s="168" t="str">
        <v>VAT_ind</v>
      </c>
      <c r="B31" s="168">
        <v>-5.1730012413879189E-16</v>
      </c>
      <c r="C31" s="176" t="str">
        <v>VAT_ind</v>
      </c>
      <c r="D31" s="176">
        <v>1.0695381126403809</v>
      </c>
      <c r="E31" s="176" t="str">
        <v>VAT_ind</v>
      </c>
      <c r="F31" s="176">
        <v>1.9600641889964034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spans="1:13" x14ac:dyDescent="0.25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spans="1:12" x14ac:dyDescent="0.25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spans="1:12" ht="15.75" thickBot="1" x14ac:dyDescent="0.3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spans="1:12" x14ac:dyDescent="0.25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25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spans="1:12" x14ac:dyDescent="0.25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25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25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25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25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25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25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25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25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25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25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25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25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25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25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25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25">
      <c r="A53" s="168" t="e">
        <v>#N/A</v>
      </c>
      <c r="B53" s="168" t="e">
        <v>#N/A</v>
      </c>
    </row>
    <row r="54" spans="1:6" x14ac:dyDescent="0.25">
      <c r="A54" s="168" t="e">
        <v>#N/A</v>
      </c>
      <c r="B54" s="168" t="e">
        <v>#N/A</v>
      </c>
    </row>
    <row r="55" spans="1:6" x14ac:dyDescent="0.25">
      <c r="A55" s="168" t="e">
        <v>#N/A</v>
      </c>
      <c r="B55" s="168" t="e">
        <v>#N/A</v>
      </c>
    </row>
    <row r="56" spans="1:6" x14ac:dyDescent="0.25">
      <c r="A56" s="168" t="e">
        <v>#N/A</v>
      </c>
      <c r="B56" s="168" t="e">
        <v>#N/A</v>
      </c>
    </row>
    <row r="57" spans="1:6" x14ac:dyDescent="0.25">
      <c r="A57" s="168" t="e">
        <v>#N/A</v>
      </c>
      <c r="B57" s="168" t="e">
        <v>#N/A</v>
      </c>
    </row>
    <row r="58" spans="1:6" x14ac:dyDescent="0.25">
      <c r="A58" s="168" t="e">
        <v>#N/A</v>
      </c>
      <c r="B58" s="168" t="e">
        <v>#N/A</v>
      </c>
    </row>
    <row r="59" spans="1:6" x14ac:dyDescent="0.25">
      <c r="A59" s="168" t="e">
        <v>#N/A</v>
      </c>
      <c r="B59" s="168" t="e">
        <v>#N/A</v>
      </c>
    </row>
    <row r="60" spans="1:6" x14ac:dyDescent="0.25">
      <c r="A60" s="168" t="e">
        <v>#N/A</v>
      </c>
      <c r="B60" s="168" t="e">
        <v>#N/A</v>
      </c>
    </row>
    <row r="61" spans="1:6" x14ac:dyDescent="0.25">
      <c r="A61" s="168" t="e">
        <v>#N/A</v>
      </c>
      <c r="B61" s="168" t="e">
        <v>#N/A</v>
      </c>
    </row>
    <row r="62" spans="1:6" x14ac:dyDescent="0.25">
      <c r="A62" s="168" t="e">
        <v>#N/A</v>
      </c>
      <c r="B62" s="168" t="e">
        <v>#N/A</v>
      </c>
    </row>
    <row r="63" spans="1:6" x14ac:dyDescent="0.25">
      <c r="A63" s="168" t="e">
        <v>#N/A</v>
      </c>
      <c r="B63" s="168" t="e">
        <v>#N/A</v>
      </c>
    </row>
    <row r="64" spans="1:6" x14ac:dyDescent="0.25">
      <c r="A64" s="168" t="e">
        <v>#N/A</v>
      </c>
      <c r="B64" s="168" t="e">
        <v>#N/A</v>
      </c>
    </row>
    <row r="65" spans="1:2" x14ac:dyDescent="0.25">
      <c r="A65" s="168" t="e">
        <v>#N/A</v>
      </c>
      <c r="B65" s="168" t="e">
        <v>#N/A</v>
      </c>
    </row>
    <row r="66" spans="1:2" x14ac:dyDescent="0.25">
      <c r="A66" s="168" t="e">
        <v>#N/A</v>
      </c>
      <c r="B66" s="168" t="e">
        <v>#N/A</v>
      </c>
    </row>
    <row r="67" spans="1:2" x14ac:dyDescent="0.25">
      <c r="A67" s="168" t="e">
        <v>#N/A</v>
      </c>
      <c r="B67" s="168" t="e">
        <v>#N/A</v>
      </c>
    </row>
    <row r="68" spans="1:2" x14ac:dyDescent="0.25">
      <c r="A68" s="168" t="e">
        <v>#N/A</v>
      </c>
      <c r="B68" s="168" t="e">
        <v>#N/A</v>
      </c>
    </row>
    <row r="69" spans="1:2" x14ac:dyDescent="0.25">
      <c r="A69" s="168" t="e">
        <v>#N/A</v>
      </c>
      <c r="B69" s="168" t="e">
        <v>#N/A</v>
      </c>
    </row>
    <row r="70" spans="1:2" x14ac:dyDescent="0.25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1448</v>
      </c>
    </row>
    <row r="2" spans="1:1" x14ac:dyDescent="0.25">
      <c r="A2">
        <f>IF(Parameters!$C$11="yes",1,0)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477</v>
      </c>
      <c r="B1" t="s">
        <v>478</v>
      </c>
      <c r="C1" t="s">
        <v>475</v>
      </c>
      <c r="D1" t="s">
        <v>476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482</v>
      </c>
      <c r="B1" t="s">
        <v>483</v>
      </c>
      <c r="C1" t="s">
        <v>487</v>
      </c>
      <c r="D1" t="s">
        <v>489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1411</v>
      </c>
      <c r="B1" t="s">
        <v>1412</v>
      </c>
      <c r="C1" t="s">
        <v>1413</v>
      </c>
    </row>
    <row r="2" spans="1:3" x14ac:dyDescent="0.25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25">
      <c r="A3" s="64">
        <f>Parameters!C52</f>
        <v>4</v>
      </c>
      <c r="B3" s="64">
        <f>Parameters!D52</f>
        <v>200</v>
      </c>
    </row>
    <row r="4" spans="1:3" x14ac:dyDescent="0.25">
      <c r="A4" s="64">
        <f>Parameters!C53</f>
        <v>6</v>
      </c>
      <c r="B4" s="64">
        <f>Parameters!D53</f>
        <v>300</v>
      </c>
    </row>
    <row r="5" spans="1:3" x14ac:dyDescent="0.25">
      <c r="A5" s="64">
        <f>Parameters!C54</f>
        <v>8</v>
      </c>
      <c r="B5" s="64">
        <f>Parameters!D54</f>
        <v>10000000</v>
      </c>
    </row>
    <row r="6" spans="1:3" x14ac:dyDescent="0.25">
      <c r="A6" s="64">
        <f>Parameters!C55</f>
        <v>0</v>
      </c>
      <c r="B6" s="64">
        <f>Parameters!D55</f>
        <v>0</v>
      </c>
    </row>
    <row r="7" spans="1:3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25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379</v>
      </c>
      <c r="F1" t="s">
        <v>1091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1449</v>
      </c>
      <c r="F5" t="s">
        <v>1392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25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25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25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25">
      <c r="E10" t="s">
        <v>170</v>
      </c>
      <c r="F10" t="s">
        <v>1396</v>
      </c>
    </row>
    <row r="11" spans="1:6" x14ac:dyDescent="0.25">
      <c r="E11" t="s">
        <v>182</v>
      </c>
      <c r="F11" t="s">
        <v>1388</v>
      </c>
    </row>
    <row r="12" spans="1:6" x14ac:dyDescent="0.25">
      <c r="E12" t="s">
        <v>171</v>
      </c>
      <c r="F12" t="s">
        <v>27</v>
      </c>
    </row>
    <row r="13" spans="1:6" x14ac:dyDescent="0.25">
      <c r="E13" t="s">
        <v>48</v>
      </c>
      <c r="F13" t="s">
        <v>1389</v>
      </c>
    </row>
    <row r="14" spans="1:6" x14ac:dyDescent="0.25">
      <c r="E14" t="s">
        <v>465</v>
      </c>
      <c r="F14" t="s">
        <v>788</v>
      </c>
    </row>
    <row r="15" spans="1:6" x14ac:dyDescent="0.25">
      <c r="E15" t="s">
        <v>181</v>
      </c>
      <c r="F15" t="s">
        <v>1390</v>
      </c>
    </row>
    <row r="16" spans="1:6" x14ac:dyDescent="0.25">
      <c r="E16" t="s">
        <v>466</v>
      </c>
      <c r="F16" t="s">
        <v>789</v>
      </c>
    </row>
    <row r="17" spans="5:6" x14ac:dyDescent="0.25">
      <c r="E17" t="s">
        <v>468</v>
      </c>
      <c r="F17" t="s">
        <v>1397</v>
      </c>
    </row>
    <row r="18" spans="5:6" x14ac:dyDescent="0.25">
      <c r="E18" t="s">
        <v>467</v>
      </c>
      <c r="F18" t="s">
        <v>791</v>
      </c>
    </row>
    <row r="19" spans="5:6" x14ac:dyDescent="0.25">
      <c r="E19" t="s">
        <v>490</v>
      </c>
      <c r="F19" t="s">
        <v>1407</v>
      </c>
    </row>
    <row r="20" spans="5:6" x14ac:dyDescent="0.25">
      <c r="E20" t="s">
        <v>1096</v>
      </c>
      <c r="F20" t="s">
        <v>790</v>
      </c>
    </row>
    <row r="21" spans="5:6" x14ac:dyDescent="0.25">
      <c r="E21" t="s">
        <v>180</v>
      </c>
      <c r="F21" t="s">
        <v>380</v>
      </c>
    </row>
    <row r="22" spans="5:6" x14ac:dyDescent="0.25">
      <c r="E22" t="s">
        <v>1152</v>
      </c>
      <c r="F22" t="s">
        <v>1398</v>
      </c>
    </row>
    <row r="23" spans="5:6" x14ac:dyDescent="0.25">
      <c r="E23" t="s">
        <v>1153</v>
      </c>
      <c r="F23" t="s">
        <v>1399</v>
      </c>
    </row>
    <row r="24" spans="5:6" x14ac:dyDescent="0.25">
      <c r="E24" t="s">
        <v>179</v>
      </c>
      <c r="F24" t="s">
        <v>381</v>
      </c>
    </row>
    <row r="25" spans="5:6" x14ac:dyDescent="0.25">
      <c r="E25" t="s">
        <v>1414</v>
      </c>
      <c r="F25" t="s">
        <v>1415</v>
      </c>
    </row>
    <row r="26" spans="5:6" x14ac:dyDescent="0.25">
      <c r="E26" t="s">
        <v>178</v>
      </c>
      <c r="F26" t="s">
        <v>1400</v>
      </c>
    </row>
    <row r="27" spans="5:6" x14ac:dyDescent="0.25">
      <c r="E27" t="s">
        <v>469</v>
      </c>
      <c r="F27" t="s">
        <v>1401</v>
      </c>
    </row>
    <row r="28" spans="5:6" x14ac:dyDescent="0.25">
      <c r="E28" t="s">
        <v>470</v>
      </c>
      <c r="F28" t="s">
        <v>1402</v>
      </c>
    </row>
    <row r="29" spans="5:6" x14ac:dyDescent="0.25">
      <c r="E29" t="s">
        <v>177</v>
      </c>
      <c r="F29" t="s">
        <v>1403</v>
      </c>
    </row>
    <row r="30" spans="5:6" x14ac:dyDescent="0.25">
      <c r="E30" t="s">
        <v>471</v>
      </c>
      <c r="F30" t="s">
        <v>1404</v>
      </c>
    </row>
    <row r="31" spans="5:6" x14ac:dyDescent="0.25">
      <c r="E31" t="s">
        <v>172</v>
      </c>
      <c r="F31" t="s">
        <v>1406</v>
      </c>
    </row>
    <row r="32" spans="5:6" x14ac:dyDescent="0.25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zoomScale="85" zoomScaleNormal="85" workbookViewId="0">
      <selection activeCell="M5" sqref="M5:M14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1449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25">
      <c r="A2">
        <v>1</v>
      </c>
      <c r="B2" s="87">
        <v>34626.576694199313</v>
      </c>
      <c r="C2" s="87">
        <v>34742.247068984019</v>
      </c>
      <c r="D2" s="87">
        <v>28461.362606342478</v>
      </c>
      <c r="E2" s="87">
        <v>40725.268789028414</v>
      </c>
      <c r="F2" s="87">
        <v>34560.054687575735</v>
      </c>
      <c r="G2" s="87">
        <v>32069.239908155956</v>
      </c>
      <c r="H2" s="87">
        <v>34881.739958314247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-3363.169940356026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-3363.169940356026</v>
      </c>
      <c r="AE2" s="64">
        <v>-5.1730012413879189E-16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1449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1927.1375067061351</v>
      </c>
      <c r="F5" s="64">
        <v>1926.1667640799774</v>
      </c>
      <c r="G5" s="64">
        <v>1737.5586738851325</v>
      </c>
      <c r="H5" s="64">
        <v>2030.6798025235985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-259.78455112100733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-259.78455112100733</v>
      </c>
      <c r="AE5" s="64">
        <v>-5.6225459150954685E-17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1808.4035991896617</v>
      </c>
      <c r="F6" s="64">
        <v>1793.1960187236841</v>
      </c>
      <c r="G6" s="64">
        <v>1654.2876248841028</v>
      </c>
      <c r="H6" s="64">
        <v>1946.633940140825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-214.36599572062394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-214.36599572062394</v>
      </c>
      <c r="AE6" s="64">
        <v>0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1958.1574085376237</v>
      </c>
      <c r="F7" s="64">
        <v>1882.7976980200572</v>
      </c>
      <c r="G7" s="64">
        <v>1753.6848119463796</v>
      </c>
      <c r="H7" s="64">
        <v>2009.6704371448623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-214.43287930907704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43.772284843047316</v>
      </c>
      <c r="AC7" s="64">
        <v>20.584079968696734</v>
      </c>
      <c r="AD7" s="64">
        <v>-214.43287930907704</v>
      </c>
      <c r="AE7" s="64">
        <v>-3.4581548972780699E-18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2358.5607084851331</v>
      </c>
      <c r="F8" s="64">
        <v>2180.6425908253314</v>
      </c>
      <c r="G8" s="64">
        <v>2039.6315870308481</v>
      </c>
      <c r="H8" s="64">
        <v>2366.4522416849236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-226.49696763038003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-226.49696763038003</v>
      </c>
      <c r="AE8" s="64">
        <v>-2.1291697371115214E-16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2842.7704816783898</v>
      </c>
      <c r="F9" s="64">
        <v>2578.0472191367749</v>
      </c>
      <c r="G9" s="64">
        <v>2395.0125579364085</v>
      </c>
      <c r="H9" s="64">
        <v>2669.8057651911718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-270.00097909821267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-270.00097909821267</v>
      </c>
      <c r="AE9" s="64">
        <v>0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3384.5019184087455</v>
      </c>
      <c r="F10" s="64">
        <v>2993.4093403038455</v>
      </c>
      <c r="G10" s="64">
        <v>2792.6029404121819</v>
      </c>
      <c r="H10" s="64">
        <v>3070.5731665556355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-292.71608115548565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-292.71608115548565</v>
      </c>
      <c r="AE10" s="64">
        <v>-5.2136560950843513E-17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3983.1629097466994</v>
      </c>
      <c r="F11" s="64">
        <v>3349.9676177805804</v>
      </c>
      <c r="G11" s="64">
        <v>3115.0110625998559</v>
      </c>
      <c r="H11" s="64">
        <v>3403.648317937817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-327.09800494170349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-327.09800494170349</v>
      </c>
      <c r="AE11" s="64">
        <v>-1.3578788832547742E-17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4949.6086873391068</v>
      </c>
      <c r="F12" s="64">
        <v>4135.3401592172095</v>
      </c>
      <c r="G12" s="64">
        <v>3846.5999004435944</v>
      </c>
      <c r="H12" s="64">
        <v>4111.3679158078112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-383.63983172824015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-383.63983172824015</v>
      </c>
      <c r="AE12" s="64">
        <v>-1.7898418659601573E-16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4665.4423265381974</v>
      </c>
      <c r="H13" s="64">
        <v>4929.1608067585221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-468.43120174167728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-468.43120174167728</v>
      </c>
      <c r="AE13" s="64">
        <v>0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11264.053467258167</v>
      </c>
      <c r="F14" s="64">
        <v>8681.5537560373614</v>
      </c>
      <c r="G14" s="64">
        <v>8069.408422479255</v>
      </c>
      <c r="H14" s="64">
        <v>8343.7475645690793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-706.20344790961883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-706.20344790961883</v>
      </c>
      <c r="AE14" s="64">
        <v>0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1449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784.70202002702558</v>
      </c>
      <c r="C17" s="64">
        <v>1162.9233847351481</v>
      </c>
      <c r="D17" s="64">
        <v>739.1672947622319</v>
      </c>
      <c r="E17" s="64">
        <v>1540.5975436243734</v>
      </c>
      <c r="F17" s="64">
        <v>1495.062815675815</v>
      </c>
      <c r="G17" s="64">
        <v>1356.0535596064001</v>
      </c>
      <c r="H17" s="64">
        <v>1434.1370182548326</v>
      </c>
      <c r="I17" s="64">
        <v>-38.123177127476701</v>
      </c>
      <c r="J17" s="64">
        <v>-7.4115470782813926</v>
      </c>
      <c r="K17" s="64">
        <v>416.34454399373084</v>
      </c>
      <c r="L17" s="64">
        <v>339.55097766813958</v>
      </c>
      <c r="M17" s="64">
        <v>-212.02257261311473</v>
      </c>
      <c r="N17" s="64">
        <v>73.013317771693778</v>
      </c>
      <c r="O17" s="64">
        <v>41.074020254584205</v>
      </c>
      <c r="P17" s="64">
        <v>36.495771966955985</v>
      </c>
      <c r="Q17" s="64">
        <v>212.96768624282467</v>
      </c>
      <c r="R17" s="64">
        <v>64.271780017919241</v>
      </c>
      <c r="S17" s="64">
        <v>0</v>
      </c>
      <c r="T17" s="64">
        <v>288.2804176407758</v>
      </c>
      <c r="U17" s="64">
        <v>219.18213441452048</v>
      </c>
      <c r="V17" s="64">
        <v>-38.123177127476701</v>
      </c>
      <c r="W17" s="64">
        <v>-7.4115470782813926</v>
      </c>
      <c r="X17" s="64">
        <v>416.34454399373084</v>
      </c>
      <c r="Y17" s="64">
        <v>23.789152440915846</v>
      </c>
      <c r="Z17" s="64">
        <v>1.1177532705811122</v>
      </c>
      <c r="AA17" s="64">
        <v>56.321517636496374</v>
      </c>
      <c r="AB17" s="64">
        <v>249.06793437818754</v>
      </c>
      <c r="AC17" s="64">
        <v>9.2546199419587314</v>
      </c>
      <c r="AD17" s="64">
        <v>-212.02257261311473</v>
      </c>
      <c r="AE17" s="64">
        <v>-1.2659734793296933E-16</v>
      </c>
      <c r="AF17" s="64">
        <v>73.013317771693778</v>
      </c>
      <c r="AG17" s="64">
        <v>3.2355782084791529</v>
      </c>
      <c r="AH17" s="64">
        <v>37.838442046105058</v>
      </c>
      <c r="AI17" s="64">
        <v>9.3400462280460204</v>
      </c>
      <c r="AJ17" s="64">
        <v>27.155725738909965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1041.3865202361912</v>
      </c>
      <c r="C18" s="64">
        <v>1407.3820518782238</v>
      </c>
      <c r="D18" s="64">
        <v>940.71321162375841</v>
      </c>
      <c r="E18" s="64">
        <v>1782.2868631295194</v>
      </c>
      <c r="F18" s="64">
        <v>1681.6135574799066</v>
      </c>
      <c r="G18" s="64">
        <v>1550.9513154660704</v>
      </c>
      <c r="H18" s="64">
        <v>1769.2650202912123</v>
      </c>
      <c r="I18" s="64">
        <v>-79.758964421464455</v>
      </c>
      <c r="J18" s="64">
        <v>-20.914345069579678</v>
      </c>
      <c r="K18" s="64">
        <v>445.75449681703083</v>
      </c>
      <c r="L18" s="64">
        <v>294.1241568980065</v>
      </c>
      <c r="M18" s="64">
        <v>-209.49914941625784</v>
      </c>
      <c r="N18" s="64">
        <v>78.836907663899339</v>
      </c>
      <c r="O18" s="64">
        <v>86.595661861681791</v>
      </c>
      <c r="P18" s="64">
        <v>132.61353465035498</v>
      </c>
      <c r="Q18" s="64">
        <v>423.49345884571864</v>
      </c>
      <c r="R18" s="64">
        <v>58.882417962361629</v>
      </c>
      <c r="S18" s="64">
        <v>0</v>
      </c>
      <c r="T18" s="64">
        <v>296.41103282173299</v>
      </c>
      <c r="U18" s="64">
        <v>264.23795719076378</v>
      </c>
      <c r="V18" s="64">
        <v>-79.758964421464455</v>
      </c>
      <c r="W18" s="64">
        <v>-20.914345069579678</v>
      </c>
      <c r="X18" s="64">
        <v>445.75449681703083</v>
      </c>
      <c r="Y18" s="64">
        <v>13.227062026998377</v>
      </c>
      <c r="Z18" s="64">
        <v>0</v>
      </c>
      <c r="AA18" s="64">
        <v>144.85738067770214</v>
      </c>
      <c r="AB18" s="64">
        <v>118.91652592311253</v>
      </c>
      <c r="AC18" s="64">
        <v>17.123188270193491</v>
      </c>
      <c r="AD18" s="64">
        <v>-209.49914941625784</v>
      </c>
      <c r="AE18" s="64">
        <v>-8.9309046110720003E-17</v>
      </c>
      <c r="AF18" s="64">
        <v>78.836907663899339</v>
      </c>
      <c r="AG18" s="64">
        <v>38.343070276355199</v>
      </c>
      <c r="AH18" s="64">
        <v>48.252591585326599</v>
      </c>
      <c r="AI18" s="64">
        <v>48.743265268796982</v>
      </c>
      <c r="AJ18" s="64">
        <v>83.870269381558003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1401.3191085609415</v>
      </c>
      <c r="C19" s="64">
        <v>1770.1604861342739</v>
      </c>
      <c r="D19" s="64">
        <v>1244.0282045700426</v>
      </c>
      <c r="E19" s="64">
        <v>2113.895809389473</v>
      </c>
      <c r="F19" s="64">
        <v>1956.604902405209</v>
      </c>
      <c r="G19" s="64">
        <v>1806.8499945720489</v>
      </c>
      <c r="H19" s="64">
        <v>2071.6074368890695</v>
      </c>
      <c r="I19" s="64">
        <v>-117.86809936862286</v>
      </c>
      <c r="J19" s="64">
        <v>-39.422803646922382</v>
      </c>
      <c r="K19" s="64">
        <v>486.70947985319481</v>
      </c>
      <c r="L19" s="64">
        <v>226.88891086262049</v>
      </c>
      <c r="M19" s="64">
        <v>-231.58838341752673</v>
      </c>
      <c r="N19" s="64">
        <v>81.833476896513361</v>
      </c>
      <c r="O19" s="64">
        <v>120.62285604298908</v>
      </c>
      <c r="P19" s="64">
        <v>143.75276125519622</v>
      </c>
      <c r="Q19" s="64">
        <v>706.83428674319373</v>
      </c>
      <c r="R19" s="64">
        <v>120.14669503407237</v>
      </c>
      <c r="S19" s="64">
        <v>0</v>
      </c>
      <c r="T19" s="64">
        <v>319.12991168500525</v>
      </c>
      <c r="U19" s="64">
        <v>253.5698656426998</v>
      </c>
      <c r="V19" s="64">
        <v>-117.86809936862286</v>
      </c>
      <c r="W19" s="64">
        <v>-39.422803646922382</v>
      </c>
      <c r="X19" s="64">
        <v>486.70947985319481</v>
      </c>
      <c r="Y19" s="64">
        <v>31.531448387172663</v>
      </c>
      <c r="Z19" s="64">
        <v>3.7306094132460479</v>
      </c>
      <c r="AA19" s="64">
        <v>129.97593912572248</v>
      </c>
      <c r="AB19" s="64">
        <v>39.043264410164667</v>
      </c>
      <c r="AC19" s="64">
        <v>22.607649526314635</v>
      </c>
      <c r="AD19" s="64">
        <v>-231.58838341752673</v>
      </c>
      <c r="AE19" s="64">
        <v>-4.2081408977823163E-19</v>
      </c>
      <c r="AF19" s="64">
        <v>81.833476896513361</v>
      </c>
      <c r="AG19" s="64">
        <v>70.973719473181248</v>
      </c>
      <c r="AH19" s="64">
        <v>49.649136569807858</v>
      </c>
      <c r="AI19" s="64">
        <v>43.792846202001854</v>
      </c>
      <c r="AJ19" s="64">
        <v>86.861936035856672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1859.5050702903504</v>
      </c>
      <c r="C20" s="64">
        <v>2114.4730736411589</v>
      </c>
      <c r="D20" s="64">
        <v>1622.7665763891005</v>
      </c>
      <c r="E20" s="64">
        <v>2478.6261601520414</v>
      </c>
      <c r="F20" s="64">
        <v>2241.8876659742045</v>
      </c>
      <c r="G20" s="64">
        <v>2078.8771003431771</v>
      </c>
      <c r="H20" s="64">
        <v>2381.6367372372142</v>
      </c>
      <c r="I20" s="64">
        <v>-167.68430384059238</v>
      </c>
      <c r="J20" s="64">
        <v>-69.05419130420313</v>
      </c>
      <c r="K20" s="64">
        <v>422.65230761645773</v>
      </c>
      <c r="L20" s="64">
        <v>196.46878049085444</v>
      </c>
      <c r="M20" s="64">
        <v>-247.34725240177011</v>
      </c>
      <c r="N20" s="64">
        <v>84.336690413991434</v>
      </c>
      <c r="O20" s="64">
        <v>149.26636674192579</v>
      </c>
      <c r="P20" s="64">
        <v>153.49326912555478</v>
      </c>
      <c r="Q20" s="64">
        <v>955.81850147282228</v>
      </c>
      <c r="R20" s="64">
        <v>146.56208556564445</v>
      </c>
      <c r="S20" s="64">
        <v>0</v>
      </c>
      <c r="T20" s="64">
        <v>343.93486592750554</v>
      </c>
      <c r="U20" s="64">
        <v>413.1896161565698</v>
      </c>
      <c r="V20" s="64">
        <v>-167.68430384059238</v>
      </c>
      <c r="W20" s="64">
        <v>-69.05419130420313</v>
      </c>
      <c r="X20" s="64">
        <v>422.65230761645773</v>
      </c>
      <c r="Y20" s="64">
        <v>18.20506939368817</v>
      </c>
      <c r="Z20" s="64">
        <v>0</v>
      </c>
      <c r="AA20" s="64">
        <v>142.93143182894107</v>
      </c>
      <c r="AB20" s="64">
        <v>20.410746835356697</v>
      </c>
      <c r="AC20" s="64">
        <v>14.921532432868505</v>
      </c>
      <c r="AD20" s="64">
        <v>-247.34725240177011</v>
      </c>
      <c r="AE20" s="64">
        <v>0</v>
      </c>
      <c r="AF20" s="64">
        <v>84.336690413991434</v>
      </c>
      <c r="AG20" s="64">
        <v>101.44483700211124</v>
      </c>
      <c r="AH20" s="64">
        <v>47.821529739814572</v>
      </c>
      <c r="AI20" s="64">
        <v>41.858197608625225</v>
      </c>
      <c r="AJ20" s="64">
        <v>98.112768408867439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2383.6803846828084</v>
      </c>
      <c r="C21" s="64">
        <v>2563.5676967726627</v>
      </c>
      <c r="D21" s="64">
        <v>2045.3258012146071</v>
      </c>
      <c r="E21" s="64">
        <v>2963.8100307495397</v>
      </c>
      <c r="F21" s="64">
        <v>2625.4554451714889</v>
      </c>
      <c r="G21" s="64">
        <v>2432.6411324256806</v>
      </c>
      <c r="H21" s="64">
        <v>2710.6273208487282</v>
      </c>
      <c r="I21" s="64">
        <v>-242.82445973596134</v>
      </c>
      <c r="J21" s="64">
        <v>-95.328308730282799</v>
      </c>
      <c r="K21" s="64">
        <v>423.43924113261863</v>
      </c>
      <c r="L21" s="64">
        <v>157.30029217019498</v>
      </c>
      <c r="M21" s="64">
        <v>-281.34749562958757</v>
      </c>
      <c r="N21" s="64">
        <v>88.533196923068644</v>
      </c>
      <c r="O21" s="64">
        <v>131.4120128097554</v>
      </c>
      <c r="P21" s="64">
        <v>146.46251892225405</v>
      </c>
      <c r="Q21" s="64">
        <v>1380.048088666169</v>
      </c>
      <c r="R21" s="64">
        <v>201.37899356152766</v>
      </c>
      <c r="S21" s="64">
        <v>0</v>
      </c>
      <c r="T21" s="64">
        <v>331.80880777201696</v>
      </c>
      <c r="U21" s="64">
        <v>469.31296848149697</v>
      </c>
      <c r="V21" s="64">
        <v>-242.82445973596134</v>
      </c>
      <c r="W21" s="64">
        <v>-95.328308730282799</v>
      </c>
      <c r="X21" s="64">
        <v>423.43924113261863</v>
      </c>
      <c r="Y21" s="64">
        <v>14.416685741925802</v>
      </c>
      <c r="Z21" s="64">
        <v>0</v>
      </c>
      <c r="AA21" s="64">
        <v>119.95818637829701</v>
      </c>
      <c r="AB21" s="64">
        <v>2.6181974608827008</v>
      </c>
      <c r="AC21" s="64">
        <v>20.307222589089459</v>
      </c>
      <c r="AD21" s="64">
        <v>-281.34749562958757</v>
      </c>
      <c r="AE21" s="64">
        <v>-7.5661837431436335E-17</v>
      </c>
      <c r="AF21" s="64">
        <v>88.533196923068644</v>
      </c>
      <c r="AG21" s="64">
        <v>83.212606305947659</v>
      </c>
      <c r="AH21" s="64">
        <v>48.199406503807737</v>
      </c>
      <c r="AI21" s="64">
        <v>38.054564567535003</v>
      </c>
      <c r="AJ21" s="64">
        <v>91.58522278968681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2827.1111671569602</v>
      </c>
      <c r="C22" s="64">
        <v>2936.6543818158002</v>
      </c>
      <c r="D22" s="64">
        <v>2406.5182020830107</v>
      </c>
      <c r="E22" s="64">
        <v>3387.094068825887</v>
      </c>
      <c r="F22" s="64">
        <v>2966.5011057931256</v>
      </c>
      <c r="G22" s="64">
        <v>2760.9157411811821</v>
      </c>
      <c r="H22" s="64">
        <v>3106.9691373767091</v>
      </c>
      <c r="I22" s="64">
        <v>-286.42696064722531</v>
      </c>
      <c r="J22" s="64">
        <v>-134.61719465526713</v>
      </c>
      <c r="K22" s="64">
        <v>395.30081190580421</v>
      </c>
      <c r="L22" s="64">
        <v>164.31157216899598</v>
      </c>
      <c r="M22" s="64">
        <v>-294.96192753748966</v>
      </c>
      <c r="N22" s="64">
        <v>89.376563141170948</v>
      </c>
      <c r="O22" s="64">
        <v>165.85688985898545</v>
      </c>
      <c r="P22" s="64">
        <v>180.45721502728813</v>
      </c>
      <c r="Q22" s="64">
        <v>1646.5735047913138</v>
      </c>
      <c r="R22" s="64">
        <v>269.2149445891306</v>
      </c>
      <c r="S22" s="64">
        <v>0</v>
      </c>
      <c r="T22" s="64">
        <v>338.43057208689459</v>
      </c>
      <c r="U22" s="64">
        <v>574.93000448510793</v>
      </c>
      <c r="V22" s="64">
        <v>-286.42696064722531</v>
      </c>
      <c r="W22" s="64">
        <v>-134.61719465526713</v>
      </c>
      <c r="X22" s="64">
        <v>395.30081190580421</v>
      </c>
      <c r="Y22" s="64">
        <v>16.495082191492333</v>
      </c>
      <c r="Z22" s="64">
        <v>7.0287829270233644</v>
      </c>
      <c r="AA22" s="64">
        <v>122.4489728003807</v>
      </c>
      <c r="AB22" s="64">
        <v>2.3571425229714</v>
      </c>
      <c r="AC22" s="64">
        <v>15.981591727128185</v>
      </c>
      <c r="AD22" s="64">
        <v>-294.96192753748966</v>
      </c>
      <c r="AE22" s="64">
        <v>0</v>
      </c>
      <c r="AF22" s="64">
        <v>89.376563141170948</v>
      </c>
      <c r="AG22" s="64">
        <v>116.22409614239847</v>
      </c>
      <c r="AH22" s="64">
        <v>49.632793716586995</v>
      </c>
      <c r="AI22" s="64">
        <v>45.040745123108465</v>
      </c>
      <c r="AJ22" s="64">
        <v>91.462891549341947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3610.6288003531122</v>
      </c>
      <c r="C23" s="64">
        <v>3508.613132776587</v>
      </c>
      <c r="D23" s="64">
        <v>2990.0187830257569</v>
      </c>
      <c r="E23" s="64">
        <v>4075.6102337342791</v>
      </c>
      <c r="F23" s="64">
        <v>3455.0002219199823</v>
      </c>
      <c r="G23" s="64">
        <v>3215.3261288579488</v>
      </c>
      <c r="H23" s="64">
        <v>3542.9729015116277</v>
      </c>
      <c r="I23" s="64">
        <v>-422.06764014143027</v>
      </c>
      <c r="J23" s="64">
        <v>-198.29300029063711</v>
      </c>
      <c r="K23" s="64">
        <v>319.99386801336493</v>
      </c>
      <c r="L23" s="64">
        <v>144.74819825919732</v>
      </c>
      <c r="M23" s="64">
        <v>-333.01843782520587</v>
      </c>
      <c r="N23" s="64">
        <v>93.344358824501896</v>
      </c>
      <c r="O23" s="64">
        <v>158.79184961314465</v>
      </c>
      <c r="P23" s="64">
        <v>168.70584471685802</v>
      </c>
      <c r="Q23" s="64">
        <v>2350.3480274350313</v>
      </c>
      <c r="R23" s="64">
        <v>327.66147193325827</v>
      </c>
      <c r="S23" s="64">
        <v>0</v>
      </c>
      <c r="T23" s="64">
        <v>353.00985655853214</v>
      </c>
      <c r="U23" s="64">
        <v>578.70310442667369</v>
      </c>
      <c r="V23" s="64">
        <v>-422.06764014143027</v>
      </c>
      <c r="W23" s="64">
        <v>-198.29300029063711</v>
      </c>
      <c r="X23" s="64">
        <v>319.99386801336493</v>
      </c>
      <c r="Y23" s="64">
        <v>7.0662680202590318</v>
      </c>
      <c r="Z23" s="64">
        <v>14.329421673210007</v>
      </c>
      <c r="AA23" s="64">
        <v>109.53403743666111</v>
      </c>
      <c r="AB23" s="64">
        <v>1.0158448455457865</v>
      </c>
      <c r="AC23" s="64">
        <v>12.802626283521382</v>
      </c>
      <c r="AD23" s="64">
        <v>-333.01843782520587</v>
      </c>
      <c r="AE23" s="64">
        <v>-7.676563268056274E-17</v>
      </c>
      <c r="AF23" s="64">
        <v>93.344358824501896</v>
      </c>
      <c r="AG23" s="64">
        <v>110.16146703167709</v>
      </c>
      <c r="AH23" s="64">
        <v>48.630382581467529</v>
      </c>
      <c r="AI23" s="64">
        <v>46.539757848249486</v>
      </c>
      <c r="AJ23" s="64">
        <v>80.505964253999892</v>
      </c>
      <c r="AK23" s="64">
        <v>41.660122614608653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4422.1342651063096</v>
      </c>
      <c r="C24" s="64">
        <v>4241.2151500016207</v>
      </c>
      <c r="D24" s="64">
        <v>3613.7181918732053</v>
      </c>
      <c r="E24" s="64">
        <v>4919.8288692171436</v>
      </c>
      <c r="F24" s="64">
        <v>4111.4127946681019</v>
      </c>
      <c r="G24" s="64">
        <v>3814.7087762623191</v>
      </c>
      <c r="H24" s="64">
        <v>4138.0691391928203</v>
      </c>
      <c r="I24" s="64">
        <v>-536.2229873352012</v>
      </c>
      <c r="J24" s="64">
        <v>-272.19308367637797</v>
      </c>
      <c r="K24" s="64">
        <v>355.3038807123782</v>
      </c>
      <c r="L24" s="64">
        <v>142.390721277962</v>
      </c>
      <c r="M24" s="64">
        <v>-391.70560170636617</v>
      </c>
      <c r="N24" s="64">
        <v>95.001596096836039</v>
      </c>
      <c r="O24" s="64">
        <v>147.86618364065228</v>
      </c>
      <c r="P24" s="64">
        <v>175.49416052245112</v>
      </c>
      <c r="Q24" s="64">
        <v>3008.7997936331317</v>
      </c>
      <c r="R24" s="64">
        <v>314.27772433883945</v>
      </c>
      <c r="S24" s="64">
        <v>0</v>
      </c>
      <c r="T24" s="64">
        <v>313.04090001207294</v>
      </c>
      <c r="U24" s="64">
        <v>786.01584659392495</v>
      </c>
      <c r="V24" s="64">
        <v>-536.2229873352012</v>
      </c>
      <c r="W24" s="64">
        <v>-272.19308367637797</v>
      </c>
      <c r="X24" s="64">
        <v>355.3038807123782</v>
      </c>
      <c r="Y24" s="64">
        <v>8.6162406055279614</v>
      </c>
      <c r="Z24" s="64">
        <v>16.568753286913154</v>
      </c>
      <c r="AA24" s="64">
        <v>106.41639106764856</v>
      </c>
      <c r="AB24" s="64">
        <v>0</v>
      </c>
      <c r="AC24" s="64">
        <v>10.789336317872332</v>
      </c>
      <c r="AD24" s="64">
        <v>-391.70560170636617</v>
      </c>
      <c r="AE24" s="64">
        <v>-1.3578788832547742E-17</v>
      </c>
      <c r="AF24" s="64">
        <v>95.001596096836039</v>
      </c>
      <c r="AG24" s="64">
        <v>96.351248106755236</v>
      </c>
      <c r="AH24" s="64">
        <v>51.514935533897017</v>
      </c>
      <c r="AI24" s="64">
        <v>39.579049648832239</v>
      </c>
      <c r="AJ24" s="64">
        <v>92.445751441059912</v>
      </c>
      <c r="AK24" s="64">
        <v>43.469359432558974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5841.176111928874</v>
      </c>
      <c r="C25" s="64">
        <v>5401.0280133452434</v>
      </c>
      <c r="D25" s="64">
        <v>4636.716220841372</v>
      </c>
      <c r="E25" s="64">
        <v>6310.6899681222394</v>
      </c>
      <c r="F25" s="64">
        <v>5106.2300753433092</v>
      </c>
      <c r="G25" s="64">
        <v>4723.2755829091539</v>
      </c>
      <c r="H25" s="64">
        <v>5053.8455278804258</v>
      </c>
      <c r="I25" s="64">
        <v>-786.50978667037043</v>
      </c>
      <c r="J25" s="64">
        <v>-417.95011172841231</v>
      </c>
      <c r="K25" s="64">
        <v>346.3616852064232</v>
      </c>
      <c r="L25" s="64">
        <v>123.15216773297885</v>
      </c>
      <c r="M25" s="64">
        <v>-478.13263009291393</v>
      </c>
      <c r="N25" s="64">
        <v>95.178144479807273</v>
      </c>
      <c r="O25" s="64">
        <v>145.70415783485103</v>
      </c>
      <c r="P25" s="64">
        <v>184.86576355665446</v>
      </c>
      <c r="Q25" s="64">
        <v>4403.7213014312474</v>
      </c>
      <c r="R25" s="64">
        <v>400.40974532956017</v>
      </c>
      <c r="S25" s="64">
        <v>0</v>
      </c>
      <c r="T25" s="64">
        <v>342.01844027080477</v>
      </c>
      <c r="U25" s="64">
        <v>695.02662749669832</v>
      </c>
      <c r="V25" s="64">
        <v>-786.50978667037043</v>
      </c>
      <c r="W25" s="64">
        <v>-417.95011172841231</v>
      </c>
      <c r="X25" s="64">
        <v>346.3616852064232</v>
      </c>
      <c r="Y25" s="64">
        <v>5.9824611714693896</v>
      </c>
      <c r="Z25" s="64">
        <v>35.774401576397928</v>
      </c>
      <c r="AA25" s="64">
        <v>71.706107841018493</v>
      </c>
      <c r="AB25" s="64">
        <v>0</v>
      </c>
      <c r="AC25" s="64">
        <v>9.6891971440930433</v>
      </c>
      <c r="AD25" s="64">
        <v>-478.13263009291393</v>
      </c>
      <c r="AE25" s="64">
        <v>0</v>
      </c>
      <c r="AF25" s="64">
        <v>95.178144479807273</v>
      </c>
      <c r="AG25" s="64">
        <v>92.997404585629155</v>
      </c>
      <c r="AH25" s="64">
        <v>52.706753249221883</v>
      </c>
      <c r="AI25" s="64">
        <v>40.496199814277347</v>
      </c>
      <c r="AJ25" s="64">
        <v>60.956030385594993</v>
      </c>
      <c r="AK25" s="64">
        <v>83.413533356782111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10454.933245856737</v>
      </c>
      <c r="C26" s="64">
        <v>9636.2296978833001</v>
      </c>
      <c r="D26" s="64">
        <v>8222.3901199593947</v>
      </c>
      <c r="E26" s="64">
        <v>11152.829242083917</v>
      </c>
      <c r="F26" s="64">
        <v>8920.28610314459</v>
      </c>
      <c r="G26" s="64">
        <v>8329.640576531976</v>
      </c>
      <c r="H26" s="64">
        <v>8672.6097188316053</v>
      </c>
      <c r="I26" s="64">
        <v>-1384.1015891453533</v>
      </c>
      <c r="J26" s="64">
        <v>-848.44151059378055</v>
      </c>
      <c r="K26" s="64">
        <v>565.39806662883871</v>
      </c>
      <c r="L26" s="64">
        <v>132.49792438292098</v>
      </c>
      <c r="M26" s="64">
        <v>-683.54648971579388</v>
      </c>
      <c r="N26" s="64">
        <v>92.900939367919506</v>
      </c>
      <c r="O26" s="64">
        <v>165.31000134143034</v>
      </c>
      <c r="P26" s="64">
        <v>177.65916025643179</v>
      </c>
      <c r="Q26" s="64">
        <v>7541.4145994797527</v>
      </c>
      <c r="R26" s="64">
        <v>532.71784317468905</v>
      </c>
      <c r="S26" s="64">
        <v>993.35328633880204</v>
      </c>
      <c r="T26" s="64">
        <v>217.78998164955053</v>
      </c>
      <c r="U26" s="64">
        <v>1169.6575182442105</v>
      </c>
      <c r="V26" s="64">
        <v>-1384.1015891453533</v>
      </c>
      <c r="W26" s="64">
        <v>-848.44151059378055</v>
      </c>
      <c r="X26" s="64">
        <v>565.39806662883871</v>
      </c>
      <c r="Y26" s="64">
        <v>7.020454518210598</v>
      </c>
      <c r="Z26" s="64">
        <v>71.512931814712573</v>
      </c>
      <c r="AA26" s="64">
        <v>42.975981425448509</v>
      </c>
      <c r="AB26" s="64">
        <v>0</v>
      </c>
      <c r="AC26" s="64">
        <v>10.988556624549295</v>
      </c>
      <c r="AD26" s="64">
        <v>-683.54648971579388</v>
      </c>
      <c r="AE26" s="64">
        <v>-1.349666570607775E-16</v>
      </c>
      <c r="AF26" s="64">
        <v>92.900939367919506</v>
      </c>
      <c r="AG26" s="64">
        <v>112.0559728674656</v>
      </c>
      <c r="AH26" s="64">
        <v>53.25402847396473</v>
      </c>
      <c r="AI26" s="64">
        <v>21.555327690527307</v>
      </c>
      <c r="AJ26" s="64">
        <v>37.043440015124041</v>
      </c>
      <c r="AK26" s="64">
        <v>119.06039255078046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1449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5458.4762824291329</v>
      </c>
      <c r="H29" s="64">
        <v>5940.6264236845082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-583.48388917969862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-583.48388917969862</v>
      </c>
      <c r="AE29" s="64">
        <v>0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5092.7380476058624</v>
      </c>
      <c r="H30" s="64">
        <v>5698.3532121500884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-530.8660372553046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-530.8660372553046</v>
      </c>
      <c r="AE30" s="64">
        <v>0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2339.9654405469018</v>
      </c>
      <c r="F31" s="64">
        <v>2022.5289393772946</v>
      </c>
      <c r="G31" s="64">
        <v>1916.777569120472</v>
      </c>
      <c r="H31" s="64">
        <v>2287.40453997336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-191.54298050663849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-191.54298050663849</v>
      </c>
      <c r="AE31" s="64">
        <v>0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2114.3975059948834</v>
      </c>
      <c r="F32" s="64">
        <v>1929.4440464540155</v>
      </c>
      <c r="G32" s="64">
        <v>1786.4445621492143</v>
      </c>
      <c r="H32" s="64">
        <v>2057.4586641256274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-201.40834813306097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-201.40834813306097</v>
      </c>
      <c r="AE32" s="64">
        <v>0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17543.946458435832</v>
      </c>
      <c r="F33" s="64">
        <v>14545.472406412178</v>
      </c>
      <c r="G33" s="64">
        <v>13483.188732512335</v>
      </c>
      <c r="H33" s="64">
        <v>14181.508268154335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-1339.7637161279761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-1339.7637161279761</v>
      </c>
      <c r="AE33" s="64">
        <v>-2.9835878991417632E-16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3137.0206630844159</v>
      </c>
      <c r="F34" s="64">
        <v>3054.9005246897923</v>
      </c>
      <c r="G34" s="64">
        <v>2773.7596444631067</v>
      </c>
      <c r="H34" s="64">
        <v>3043.1371166524891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-351.41584394765886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-351.41584394765886</v>
      </c>
      <c r="AE34" s="64">
        <v>-2.1548317932733747E-16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1880.0927557818648</v>
      </c>
      <c r="F35" s="64">
        <v>1676.9474233345204</v>
      </c>
      <c r="G35" s="64">
        <v>1557.8550698758322</v>
      </c>
      <c r="H35" s="64">
        <v>1673.2517335738373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-164.68912520568867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-164.68912520568867</v>
      </c>
      <c r="AE35" s="64">
        <v>-3.4581548972780699E-18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1449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8168.1550154818506</v>
      </c>
      <c r="H38" s="64">
        <v>8974.9477536082777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-792.50946338247854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-792.50946338247854</v>
      </c>
      <c r="AE38" s="64">
        <v>-7.8107583291841305E-19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11017.728527583238</v>
      </c>
      <c r="F39" s="64">
        <v>9555.9374379065066</v>
      </c>
      <c r="G39" s="64">
        <v>8874.1186819812501</v>
      </c>
      <c r="H39" s="64">
        <v>9692.1292802234839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-935.81134686622943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-935.81134686622943</v>
      </c>
      <c r="AE39" s="64">
        <v>-8.9021482771241866E-17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6095.9358464544985</v>
      </c>
      <c r="F40" s="64">
        <v>5381.9878326531598</v>
      </c>
      <c r="G40" s="64">
        <v>5049.281375499374</v>
      </c>
      <c r="H40" s="64">
        <v>5557.0188186003079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-487.64016971339674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98.979726705441877</v>
      </c>
      <c r="AC40" s="64">
        <v>31.290926633885078</v>
      </c>
      <c r="AD40" s="64">
        <v>-487.64016971339674</v>
      </c>
      <c r="AE40" s="64">
        <v>-2.9253090847385409E-16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13782.832736393853</v>
      </c>
      <c r="F41" s="64">
        <v>10907.329429303023</v>
      </c>
      <c r="G41" s="64">
        <v>9977.6848351934786</v>
      </c>
      <c r="H41" s="64">
        <v>10657.644105882173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-1147.2089603939216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-1147.2089603939216</v>
      </c>
      <c r="AE41" s="64">
        <v>-1.349666570607775E-16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1449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13276.10615078523</v>
      </c>
      <c r="F44" s="64">
        <v>10536.545313134877</v>
      </c>
      <c r="G44" s="64">
        <v>9615.3943489298617</v>
      </c>
      <c r="H44" s="64">
        <v>10286.049367868965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-1130.2924256076481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-1130.2924256076481</v>
      </c>
      <c r="AE44" s="64">
        <v>-1.349666570607775E-16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6548.7767733269675</v>
      </c>
      <c r="F45" s="64">
        <v>5498.8471805419131</v>
      </c>
      <c r="G45" s="64">
        <v>5090.8015406772465</v>
      </c>
      <c r="H45" s="64">
        <v>5621.6732314715864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-560.06650081108057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-560.06650081108057</v>
      </c>
      <c r="AE45" s="64">
        <v>-5.0479033455620053E-17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20900.385864916214</v>
      </c>
      <c r="F46" s="64">
        <v>18524.662193898945</v>
      </c>
      <c r="G46" s="64">
        <v>17363.044018548848</v>
      </c>
      <c r="H46" s="64">
        <v>18974.017358973695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-1672.8110139372977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-1672.8110139372977</v>
      </c>
      <c r="AE46" s="64">
        <v>-3.3185443362239435E-16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25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25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25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spans="1:15" x14ac:dyDescent="0.25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 spans="1:15" x14ac:dyDescent="0.25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 spans="1:15" x14ac:dyDescent="0.25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0.19475488570665597</v>
      </c>
      <c r="M7">
        <v>167048.81454253715</v>
      </c>
      <c r="N7" t="s">
        <v>168</v>
      </c>
      <c r="O7" t="s">
        <v>415</v>
      </c>
    </row>
    <row r="8" spans="1:15" x14ac:dyDescent="0.25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0.13062774375232744</v>
      </c>
      <c r="M8">
        <v>167048.81454253715</v>
      </c>
      <c r="N8" t="s">
        <v>169</v>
      </c>
      <c r="O8" t="s">
        <v>415</v>
      </c>
    </row>
    <row r="9" spans="1:15" x14ac:dyDescent="0.25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25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25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spans="1:15" x14ac:dyDescent="0.25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25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 spans="1:15" x14ac:dyDescent="0.25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0.25640350879091112</v>
      </c>
      <c r="M14">
        <v>184596.5912601536</v>
      </c>
      <c r="N14" t="s">
        <v>168</v>
      </c>
      <c r="O14" t="s">
        <v>415</v>
      </c>
    </row>
    <row r="15" spans="1:15" x14ac:dyDescent="0.25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0.14756845093796295</v>
      </c>
      <c r="M15">
        <v>184596.5912601536</v>
      </c>
      <c r="N15" t="s">
        <v>169</v>
      </c>
      <c r="O15" t="s">
        <v>415</v>
      </c>
    </row>
    <row r="16" spans="1:15" x14ac:dyDescent="0.25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25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25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25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25">
      <c r="A20" t="s">
        <v>76</v>
      </c>
      <c r="B20" s="13">
        <v>1</v>
      </c>
      <c r="C20" t="s">
        <v>95</v>
      </c>
      <c r="D20" s="13">
        <v>1000000</v>
      </c>
      <c r="E20" s="13">
        <v>2.6361890364144627E-2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 spans="1:15" x14ac:dyDescent="0.25">
      <c r="A21" t="s">
        <v>77</v>
      </c>
      <c r="B21" s="13">
        <v>1</v>
      </c>
      <c r="C21" t="s">
        <v>96</v>
      </c>
      <c r="D21" s="13">
        <v>1000000</v>
      </c>
      <c r="E21" s="13">
        <v>4.6525425146296115E-3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0.39527447148264039</v>
      </c>
      <c r="M21">
        <v>86941.15189749781</v>
      </c>
      <c r="N21" t="s">
        <v>168</v>
      </c>
      <c r="O21" t="s">
        <v>415</v>
      </c>
    </row>
    <row r="22" spans="1:15" x14ac:dyDescent="0.25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spans="1:15" x14ac:dyDescent="0.25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25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25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spans="1:15" x14ac:dyDescent="0.25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 spans="1:15" x14ac:dyDescent="0.25">
      <c r="A27" t="s">
        <v>83</v>
      </c>
      <c r="B27" s="13">
        <v>1</v>
      </c>
      <c r="C27" t="s">
        <v>93</v>
      </c>
      <c r="D27" s="13">
        <v>1000000</v>
      </c>
      <c r="E27" s="13">
        <v>0.3220846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spans="1:15" x14ac:dyDescent="0.25">
      <c r="A28" t="s">
        <v>84</v>
      </c>
      <c r="B28" s="13">
        <v>1</v>
      </c>
      <c r="C28" t="s">
        <v>94</v>
      </c>
      <c r="D28" s="13">
        <v>1000000</v>
      </c>
      <c r="E28" s="13">
        <v>0.2216939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0.25828844043804788</v>
      </c>
      <c r="M28">
        <v>63900.536915252065</v>
      </c>
      <c r="N28" t="s">
        <v>168</v>
      </c>
      <c r="O28" t="s">
        <v>415</v>
      </c>
    </row>
    <row r="29" spans="1:15" x14ac:dyDescent="0.25">
      <c r="A29" t="s">
        <v>85</v>
      </c>
      <c r="B29" s="13">
        <v>1</v>
      </c>
      <c r="C29" t="s">
        <v>149</v>
      </c>
      <c r="D29" s="13">
        <v>1000000</v>
      </c>
      <c r="E29" s="13">
        <v>0.25404178282607476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0.14186835739543741</v>
      </c>
      <c r="M29">
        <v>63900.536915252065</v>
      </c>
      <c r="N29" t="s">
        <v>169</v>
      </c>
      <c r="O29" t="s">
        <v>415</v>
      </c>
    </row>
    <row r="30" spans="1:15" x14ac:dyDescent="0.25">
      <c r="A30" t="s">
        <v>86</v>
      </c>
      <c r="B30" s="13">
        <v>1</v>
      </c>
      <c r="C30" t="s">
        <v>95</v>
      </c>
      <c r="D30" s="13">
        <v>1000000</v>
      </c>
      <c r="E30" s="13">
        <v>4.7033538594636624E-2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25">
      <c r="A31" t="s">
        <v>87</v>
      </c>
      <c r="B31" s="13">
        <v>1</v>
      </c>
      <c r="C31" t="s">
        <v>96</v>
      </c>
      <c r="D31" s="13">
        <v>1000000</v>
      </c>
      <c r="E31" s="13">
        <v>1.0843985095689342E-2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25">
      <c r="A32" t="s">
        <v>88</v>
      </c>
      <c r="B32" s="13">
        <v>1</v>
      </c>
      <c r="C32" t="s">
        <v>93</v>
      </c>
      <c r="D32" s="13">
        <v>1000000</v>
      </c>
      <c r="E32" s="13">
        <v>0.30127169999999998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spans="1:15" x14ac:dyDescent="0.25">
      <c r="A33" t="s">
        <v>89</v>
      </c>
      <c r="B33" s="13">
        <v>1</v>
      </c>
      <c r="C33" t="s">
        <v>94</v>
      </c>
      <c r="D33" s="13">
        <v>1000000</v>
      </c>
      <c r="E33" s="13">
        <v>0.19486239999999999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 spans="1:15" x14ac:dyDescent="0.25">
      <c r="A34" t="s">
        <v>90</v>
      </c>
      <c r="B34" s="13">
        <v>1</v>
      </c>
      <c r="C34" t="s">
        <v>149</v>
      </c>
      <c r="D34" s="13">
        <v>1000000</v>
      </c>
      <c r="E34" s="13">
        <v>0.1627509954797654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 spans="1:15" x14ac:dyDescent="0.25">
      <c r="A35" t="s">
        <v>91</v>
      </c>
      <c r="B35" s="13">
        <v>1</v>
      </c>
      <c r="C35" t="s">
        <v>95</v>
      </c>
      <c r="D35" s="13">
        <v>1000000</v>
      </c>
      <c r="E35" s="13">
        <v>2.3245422759450709E-2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0.20574221796950135</v>
      </c>
      <c r="M35">
        <v>334441.30677796475</v>
      </c>
      <c r="N35" t="s">
        <v>168</v>
      </c>
      <c r="O35" t="s">
        <v>415</v>
      </c>
    </row>
    <row r="36" spans="1:15" x14ac:dyDescent="0.25">
      <c r="A36" t="s">
        <v>92</v>
      </c>
      <c r="B36" s="13">
        <v>1</v>
      </c>
      <c r="C36" t="s">
        <v>96</v>
      </c>
      <c r="D36" s="13">
        <v>1000000</v>
      </c>
      <c r="E36" s="13">
        <v>4.7045119564033721E-3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0.15478635152059295</v>
      </c>
      <c r="M36">
        <v>334441.30677796475</v>
      </c>
      <c r="N36" t="s">
        <v>169</v>
      </c>
      <c r="O36" t="s">
        <v>415</v>
      </c>
    </row>
    <row r="37" spans="1:15" x14ac:dyDescent="0.25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25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25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spans="1:15" x14ac:dyDescent="0.25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spans="1:15" x14ac:dyDescent="0.25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 spans="1:15" x14ac:dyDescent="0.25">
      <c r="I42" t="s">
        <v>138</v>
      </c>
      <c r="J42" t="s">
        <v>161</v>
      </c>
      <c r="K42" t="s">
        <v>149</v>
      </c>
      <c r="L42">
        <v>0.36360540612810338</v>
      </c>
      <c r="M42">
        <v>107677.80149337703</v>
      </c>
      <c r="N42" t="s">
        <v>168</v>
      </c>
      <c r="O42" t="s">
        <v>415</v>
      </c>
    </row>
    <row r="43" spans="1:15" x14ac:dyDescent="0.25">
      <c r="I43" t="s">
        <v>139</v>
      </c>
      <c r="J43" t="s">
        <v>161</v>
      </c>
      <c r="K43" t="s">
        <v>149</v>
      </c>
      <c r="L43">
        <v>0.24953047322549482</v>
      </c>
      <c r="M43">
        <v>107677.80149337703</v>
      </c>
      <c r="N43" t="s">
        <v>169</v>
      </c>
      <c r="O43" t="s">
        <v>415</v>
      </c>
    </row>
    <row r="44" spans="1:15" x14ac:dyDescent="0.25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25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25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spans="1:15" x14ac:dyDescent="0.25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 spans="1:15" x14ac:dyDescent="0.25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 spans="9:15" x14ac:dyDescent="0.25">
      <c r="I49" t="s">
        <v>145</v>
      </c>
      <c r="J49" t="s">
        <v>162</v>
      </c>
      <c r="K49" t="s">
        <v>149</v>
      </c>
      <c r="L49">
        <v>0.277028878010181</v>
      </c>
      <c r="M49">
        <v>55393.797113217515</v>
      </c>
      <c r="N49" t="s">
        <v>168</v>
      </c>
      <c r="O49" t="s">
        <v>415</v>
      </c>
    </row>
    <row r="50" spans="9:15" x14ac:dyDescent="0.25">
      <c r="I50" t="s">
        <v>146</v>
      </c>
      <c r="J50" t="s">
        <v>162</v>
      </c>
      <c r="K50" t="s">
        <v>149</v>
      </c>
      <c r="L50">
        <v>0.18777868107502452</v>
      </c>
      <c r="M50">
        <v>55393.797113217515</v>
      </c>
      <c r="N50" t="s">
        <v>169</v>
      </c>
      <c r="O50" t="s">
        <v>415</v>
      </c>
    </row>
    <row r="101" spans="9:15" x14ac:dyDescent="0.25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25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25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25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25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25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25">
      <c r="I107" t="s">
        <v>446</v>
      </c>
      <c r="J107" t="s">
        <v>462</v>
      </c>
      <c r="K107" t="s">
        <v>149</v>
      </c>
      <c r="L107">
        <v>0.29751507445408953</v>
      </c>
      <c r="M107">
        <v>285033.96149917261</v>
      </c>
      <c r="N107" t="s">
        <v>168</v>
      </c>
      <c r="O107" t="s">
        <v>415</v>
      </c>
    </row>
    <row r="108" spans="9:15" x14ac:dyDescent="0.25">
      <c r="I108" t="s">
        <v>447</v>
      </c>
      <c r="J108" t="s">
        <v>462</v>
      </c>
      <c r="K108" t="s">
        <v>149</v>
      </c>
      <c r="L108">
        <v>0.19866429986199818</v>
      </c>
      <c r="M108">
        <v>285033.96149917261</v>
      </c>
      <c r="N108" t="s">
        <v>169</v>
      </c>
      <c r="O108" t="s">
        <v>415</v>
      </c>
    </row>
    <row r="109" spans="9:15" x14ac:dyDescent="0.25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25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25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spans="9:15" x14ac:dyDescent="0.25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 spans="9:15" x14ac:dyDescent="0.25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 spans="9:15" x14ac:dyDescent="0.25">
      <c r="I114" t="s">
        <v>453</v>
      </c>
      <c r="J114" t="s">
        <v>463</v>
      </c>
      <c r="K114" t="s">
        <v>149</v>
      </c>
      <c r="L114">
        <v>0.3011306892757773</v>
      </c>
      <c r="M114">
        <v>303204.8924387063</v>
      </c>
      <c r="N114" t="s">
        <v>168</v>
      </c>
      <c r="O114" t="s">
        <v>415</v>
      </c>
    </row>
    <row r="115" spans="9:15" x14ac:dyDescent="0.25">
      <c r="I115" t="s">
        <v>454</v>
      </c>
      <c r="J115" t="s">
        <v>463</v>
      </c>
      <c r="K115" t="s">
        <v>149</v>
      </c>
      <c r="L115">
        <v>0.20410085760707264</v>
      </c>
      <c r="M115">
        <v>303204.8924387063</v>
      </c>
      <c r="N115" t="s">
        <v>169</v>
      </c>
      <c r="O115" t="s">
        <v>415</v>
      </c>
    </row>
    <row r="116" spans="9:15" x14ac:dyDescent="0.25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25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25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spans="9:15" x14ac:dyDescent="0.25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 spans="9:15" x14ac:dyDescent="0.25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 spans="9:15" x14ac:dyDescent="0.25">
      <c r="I121" t="s">
        <v>460</v>
      </c>
      <c r="J121" t="s">
        <v>464</v>
      </c>
      <c r="K121" t="s">
        <v>149</v>
      </c>
      <c r="L121">
        <v>0.32012651446068452</v>
      </c>
      <c r="M121">
        <v>189917.89991517513</v>
      </c>
      <c r="N121" t="s">
        <v>168</v>
      </c>
      <c r="O121" t="s">
        <v>415</v>
      </c>
    </row>
    <row r="122" spans="9:15" x14ac:dyDescent="0.25">
      <c r="I122" t="s">
        <v>461</v>
      </c>
      <c r="J122" t="s">
        <v>464</v>
      </c>
      <c r="K122" t="s">
        <v>149</v>
      </c>
      <c r="L122">
        <v>0.19290578883533241</v>
      </c>
      <c r="M122">
        <v>189917.89991517513</v>
      </c>
      <c r="N122" t="s">
        <v>169</v>
      </c>
      <c r="O122" t="s">
        <v>415</v>
      </c>
    </row>
    <row r="123" spans="9:15" x14ac:dyDescent="0.25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25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25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spans="9:15" x14ac:dyDescent="0.25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25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25">
      <c r="I128" t="s">
        <v>1244</v>
      </c>
      <c r="J128" t="s">
        <v>1238</v>
      </c>
      <c r="K128" t="s">
        <v>149</v>
      </c>
      <c r="L128">
        <v>7.7251975261661998E-2</v>
      </c>
      <c r="M128">
        <v>221843.24614694589</v>
      </c>
      <c r="N128" t="s">
        <v>168</v>
      </c>
      <c r="O128" t="s">
        <v>415</v>
      </c>
    </row>
    <row r="129" spans="9:15" x14ac:dyDescent="0.25">
      <c r="I129" t="s">
        <v>1245</v>
      </c>
      <c r="J129" t="s">
        <v>1238</v>
      </c>
      <c r="K129" t="s">
        <v>149</v>
      </c>
      <c r="L129">
        <v>3.4277726905045436E-2</v>
      </c>
      <c r="M129">
        <v>221843.24614694589</v>
      </c>
      <c r="N129" t="s">
        <v>169</v>
      </c>
      <c r="O129" t="s">
        <v>415</v>
      </c>
    </row>
    <row r="201" spans="9:15" x14ac:dyDescent="0.25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25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25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25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25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25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25">
      <c r="I207" t="s">
        <v>421</v>
      </c>
      <c r="J207" t="s">
        <v>438</v>
      </c>
      <c r="K207" t="s">
        <v>149</v>
      </c>
      <c r="L207">
        <v>8.9145046520798632E-2</v>
      </c>
      <c r="M207">
        <v>214389.5387161618</v>
      </c>
      <c r="N207" t="s">
        <v>168</v>
      </c>
      <c r="O207" t="s">
        <v>415</v>
      </c>
    </row>
    <row r="208" spans="9:15" x14ac:dyDescent="0.25">
      <c r="I208" t="s">
        <v>422</v>
      </c>
      <c r="J208" t="s">
        <v>438</v>
      </c>
      <c r="K208" t="s">
        <v>149</v>
      </c>
      <c r="L208">
        <v>3.9174284041182249E-2</v>
      </c>
      <c r="M208">
        <v>214389.5387161618</v>
      </c>
      <c r="N208" t="s">
        <v>169</v>
      </c>
      <c r="O208" t="s">
        <v>415</v>
      </c>
    </row>
    <row r="209" spans="9:15" x14ac:dyDescent="0.25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25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25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spans="9:15" x14ac:dyDescent="0.25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 spans="9:15" x14ac:dyDescent="0.25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 spans="9:15" x14ac:dyDescent="0.25">
      <c r="I214" t="s">
        <v>428</v>
      </c>
      <c r="J214" t="s">
        <v>439</v>
      </c>
      <c r="K214" t="s">
        <v>149</v>
      </c>
      <c r="L214">
        <v>0.22997396615633631</v>
      </c>
      <c r="M214">
        <v>171808.69253016336</v>
      </c>
      <c r="N214" t="s">
        <v>168</v>
      </c>
      <c r="O214" t="s">
        <v>415</v>
      </c>
    </row>
    <row r="215" spans="9:15" x14ac:dyDescent="0.25">
      <c r="I215" t="s">
        <v>429</v>
      </c>
      <c r="J215" t="s">
        <v>439</v>
      </c>
      <c r="K215" t="s">
        <v>149</v>
      </c>
      <c r="L215">
        <v>0.15456853034832588</v>
      </c>
      <c r="M215">
        <v>171808.69253016336</v>
      </c>
      <c r="N215" t="s">
        <v>169</v>
      </c>
      <c r="O215" t="s">
        <v>415</v>
      </c>
    </row>
    <row r="216" spans="9:15" x14ac:dyDescent="0.25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25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25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spans="9:15" x14ac:dyDescent="0.25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25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25">
      <c r="I221" t="s">
        <v>435</v>
      </c>
      <c r="J221" t="s">
        <v>440</v>
      </c>
      <c r="K221" t="s">
        <v>149</v>
      </c>
      <c r="L221">
        <v>0.31837394567818089</v>
      </c>
      <c r="M221">
        <v>613801.76875367481</v>
      </c>
      <c r="N221" t="s">
        <v>168</v>
      </c>
      <c r="O221" t="s">
        <v>415</v>
      </c>
    </row>
    <row r="222" spans="9:15" x14ac:dyDescent="0.25">
      <c r="I222" t="s">
        <v>436</v>
      </c>
      <c r="J222" t="s">
        <v>440</v>
      </c>
      <c r="K222" t="s">
        <v>149</v>
      </c>
      <c r="L222">
        <v>0.20820438811813147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1" x14ac:dyDescent="0.25">
      <c r="A1" t="s">
        <v>479</v>
      </c>
    </row>
    <row r="2" spans="1:21" x14ac:dyDescent="0.25">
      <c r="A2" t="s">
        <v>38</v>
      </c>
      <c r="B2" t="s">
        <v>1449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25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42.98450095129013</v>
      </c>
      <c r="M3">
        <v>44.946022023200989</v>
      </c>
      <c r="N3">
        <v>424.87732813739774</v>
      </c>
      <c r="O3">
        <v>1.0695381126403809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spans="1:21" x14ac:dyDescent="0.25">
      <c r="A5" t="s">
        <v>480</v>
      </c>
    </row>
    <row r="6" spans="1:21" x14ac:dyDescent="0.25">
      <c r="A6" t="s">
        <v>38</v>
      </c>
      <c r="B6" t="s">
        <v>1449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25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1.9600641889964034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25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25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spans="1:6" x14ac:dyDescent="0.25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spans="1:6" x14ac:dyDescent="0.25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 spans="1:6" x14ac:dyDescent="0.25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25">
      <c r="A7" t="s">
        <v>1154</v>
      </c>
      <c r="B7" s="13">
        <v>1</v>
      </c>
      <c r="C7" t="s">
        <v>378</v>
      </c>
      <c r="D7" s="13">
        <v>2598.2645987733445</v>
      </c>
      <c r="E7" s="13">
        <v>99983.870481725811</v>
      </c>
      <c r="F7" t="s">
        <v>1152</v>
      </c>
    </row>
    <row r="8" spans="1:6" x14ac:dyDescent="0.25">
      <c r="A8" t="s">
        <v>1155</v>
      </c>
      <c r="B8" s="13">
        <v>1</v>
      </c>
      <c r="C8" t="s">
        <v>378</v>
      </c>
      <c r="D8" s="13">
        <v>5.623452950966835E-16</v>
      </c>
      <c r="E8" s="13">
        <v>99983.870481725811</v>
      </c>
      <c r="F8" t="s">
        <v>1153</v>
      </c>
    </row>
    <row r="9" spans="1:6" x14ac:dyDescent="0.25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25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25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25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25">
      <c r="A13" t="s">
        <v>1450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1449</v>
      </c>
    </row>
    <row r="14" spans="1:6" x14ac:dyDescent="0.25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25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25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25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spans="1:6" x14ac:dyDescent="0.25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25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25">
      <c r="A20" t="s">
        <v>203</v>
      </c>
      <c r="B20" s="13">
        <v>1</v>
      </c>
      <c r="C20" t="s">
        <v>378</v>
      </c>
      <c r="D20" s="13">
        <v>2598.2645987733445</v>
      </c>
      <c r="E20" s="13">
        <v>99983.870481725811</v>
      </c>
      <c r="F20" t="s">
        <v>180</v>
      </c>
    </row>
    <row r="21" spans="1:6" x14ac:dyDescent="0.25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25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25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25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25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spans="1:6" x14ac:dyDescent="0.25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spans="1:6" x14ac:dyDescent="0.25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 spans="1:6" x14ac:dyDescent="0.25">
      <c r="A28" t="s">
        <v>195</v>
      </c>
      <c r="B28" s="13">
        <v>1</v>
      </c>
      <c r="C28" t="s">
        <v>378</v>
      </c>
      <c r="D28" s="13">
        <v>19274.483948472076</v>
      </c>
      <c r="E28" s="13">
        <v>99983.870481725811</v>
      </c>
      <c r="F28" t="s">
        <v>166</v>
      </c>
    </row>
    <row r="29" spans="1:6" x14ac:dyDescent="0.25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 spans="1:6" x14ac:dyDescent="0.25">
      <c r="A30" t="s">
        <v>197</v>
      </c>
      <c r="B30" s="13">
        <v>1</v>
      </c>
      <c r="C30" t="s">
        <v>378</v>
      </c>
      <c r="D30" s="13">
        <v>17378.389789408167</v>
      </c>
      <c r="E30" s="13">
        <v>99983.870481725811</v>
      </c>
      <c r="F30" t="s">
        <v>168</v>
      </c>
    </row>
    <row r="31" spans="1:6" x14ac:dyDescent="0.25">
      <c r="A31" t="s">
        <v>198</v>
      </c>
      <c r="B31" s="13">
        <v>1</v>
      </c>
      <c r="C31" t="s">
        <v>378</v>
      </c>
      <c r="D31" s="13">
        <v>20310.073942324012</v>
      </c>
      <c r="E31" s="13">
        <v>99983.870481725811</v>
      </c>
      <c r="F31" t="s">
        <v>169</v>
      </c>
    </row>
    <row r="32" spans="1:6" x14ac:dyDescent="0.25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25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25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25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spans="1:6" x14ac:dyDescent="0.25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25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25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25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25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spans="1:6" x14ac:dyDescent="0.25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25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25">
      <c r="A43" t="s">
        <v>1156</v>
      </c>
      <c r="B43" s="13">
        <v>2</v>
      </c>
      <c r="C43" t="s">
        <v>378</v>
      </c>
      <c r="D43" s="13">
        <v>2143.8994092190355</v>
      </c>
      <c r="E43" s="13">
        <v>99988.831005234359</v>
      </c>
      <c r="F43" t="s">
        <v>1152</v>
      </c>
    </row>
    <row r="44" spans="1:6" x14ac:dyDescent="0.25">
      <c r="A44" t="s">
        <v>1157</v>
      </c>
      <c r="B44" s="13">
        <v>2</v>
      </c>
      <c r="C44" t="s">
        <v>378</v>
      </c>
      <c r="D44" s="13">
        <v>0</v>
      </c>
      <c r="E44" s="13">
        <v>99988.831005234359</v>
      </c>
      <c r="F44" t="s">
        <v>1153</v>
      </c>
    </row>
    <row r="45" spans="1:6" x14ac:dyDescent="0.25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25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25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25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25">
      <c r="A49" t="s">
        <v>1451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1449</v>
      </c>
    </row>
    <row r="50" spans="1:6" x14ac:dyDescent="0.25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25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25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25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spans="1:6" x14ac:dyDescent="0.25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25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 spans="1:6" x14ac:dyDescent="0.25">
      <c r="A56" t="s">
        <v>222</v>
      </c>
      <c r="B56" s="13">
        <v>2</v>
      </c>
      <c r="C56" t="s">
        <v>378</v>
      </c>
      <c r="D56" s="13">
        <v>2143.8994092190355</v>
      </c>
      <c r="E56" s="13">
        <v>99988.831005234359</v>
      </c>
      <c r="F56" t="s">
        <v>180</v>
      </c>
    </row>
    <row r="57" spans="1:6" x14ac:dyDescent="0.25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25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25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25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25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25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spans="1:6" x14ac:dyDescent="0.25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25">
      <c r="A64" t="s">
        <v>214</v>
      </c>
      <c r="B64" s="13">
        <v>2</v>
      </c>
      <c r="C64" t="s">
        <v>378</v>
      </c>
      <c r="D64" s="13">
        <v>18086.056022547087</v>
      </c>
      <c r="E64" s="13">
        <v>99988.831005234359</v>
      </c>
      <c r="F64" t="s">
        <v>166</v>
      </c>
    </row>
    <row r="65" spans="1:6" x14ac:dyDescent="0.25">
      <c r="A65" t="s">
        <v>215</v>
      </c>
      <c r="B65" s="13">
        <v>2</v>
      </c>
      <c r="C65" t="s">
        <v>378</v>
      </c>
      <c r="D65" s="13">
        <v>17933.963230651345</v>
      </c>
      <c r="E65" s="13">
        <v>99988.831005234359</v>
      </c>
      <c r="F65" t="s">
        <v>167</v>
      </c>
    </row>
    <row r="66" spans="1:6" x14ac:dyDescent="0.25">
      <c r="A66" t="s">
        <v>216</v>
      </c>
      <c r="B66" s="13">
        <v>2</v>
      </c>
      <c r="C66" t="s">
        <v>378</v>
      </c>
      <c r="D66" s="13">
        <v>16544.7241282129</v>
      </c>
      <c r="E66" s="13">
        <v>99988.831005234359</v>
      </c>
      <c r="F66" t="s">
        <v>168</v>
      </c>
    </row>
    <row r="67" spans="1:6" x14ac:dyDescent="0.25">
      <c r="A67" t="s">
        <v>217</v>
      </c>
      <c r="B67" s="13">
        <v>2</v>
      </c>
      <c r="C67" t="s">
        <v>378</v>
      </c>
      <c r="D67" s="13">
        <v>19468.513838699844</v>
      </c>
      <c r="E67" s="13">
        <v>99988.831005234359</v>
      </c>
      <c r="F67" t="s">
        <v>169</v>
      </c>
    </row>
    <row r="68" spans="1:6" x14ac:dyDescent="0.25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25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25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25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spans="1:6" x14ac:dyDescent="0.25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25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25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25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spans="1:6" x14ac:dyDescent="0.25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spans="1:6" x14ac:dyDescent="0.25">
      <c r="A77" t="s">
        <v>509</v>
      </c>
      <c r="B77" s="13">
        <v>3</v>
      </c>
      <c r="C77" t="s">
        <v>378</v>
      </c>
      <c r="D77" s="13">
        <v>437.72893591580134</v>
      </c>
      <c r="E77" s="13">
        <v>99998.609302509212</v>
      </c>
      <c r="F77" t="s">
        <v>490</v>
      </c>
    </row>
    <row r="78" spans="1:6" x14ac:dyDescent="0.25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25">
      <c r="A79" t="s">
        <v>1158</v>
      </c>
      <c r="B79" s="13">
        <v>3</v>
      </c>
      <c r="C79" t="s">
        <v>378</v>
      </c>
      <c r="D79" s="13">
        <v>2144.3586146322173</v>
      </c>
      <c r="E79" s="13">
        <v>99998.609302509212</v>
      </c>
      <c r="F79" t="s">
        <v>1152</v>
      </c>
    </row>
    <row r="80" spans="1:6" x14ac:dyDescent="0.25">
      <c r="A80" t="s">
        <v>1159</v>
      </c>
      <c r="B80" s="13">
        <v>3</v>
      </c>
      <c r="C80" t="s">
        <v>378</v>
      </c>
      <c r="D80" s="13">
        <v>3.4582029904202837E-17</v>
      </c>
      <c r="E80" s="13">
        <v>99998.609302509212</v>
      </c>
      <c r="F80" t="s">
        <v>1153</v>
      </c>
    </row>
    <row r="81" spans="1:6" x14ac:dyDescent="0.25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25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25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25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25">
      <c r="A85" t="s">
        <v>1452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1449</v>
      </c>
    </row>
    <row r="86" spans="1:6" x14ac:dyDescent="0.25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25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25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25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spans="1:6" x14ac:dyDescent="0.25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25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 spans="1:6" x14ac:dyDescent="0.25">
      <c r="A92" t="s">
        <v>241</v>
      </c>
      <c r="B92" s="13">
        <v>3</v>
      </c>
      <c r="C92" t="s">
        <v>378</v>
      </c>
      <c r="D92" s="13">
        <v>2144.3586146322173</v>
      </c>
      <c r="E92" s="13">
        <v>99998.609302509212</v>
      </c>
      <c r="F92" t="s">
        <v>180</v>
      </c>
    </row>
    <row r="93" spans="1:6" x14ac:dyDescent="0.25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25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25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25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25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spans="1:6" x14ac:dyDescent="0.25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25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25">
      <c r="A100" t="s">
        <v>233</v>
      </c>
      <c r="B100" s="13">
        <v>3</v>
      </c>
      <c r="C100" t="s">
        <v>378</v>
      </c>
      <c r="D100" s="13">
        <v>19581.846409622904</v>
      </c>
      <c r="E100" s="13">
        <v>99998.609302509212</v>
      </c>
      <c r="F100" t="s">
        <v>166</v>
      </c>
    </row>
    <row r="101" spans="1:6" x14ac:dyDescent="0.25">
      <c r="A101" t="s">
        <v>234</v>
      </c>
      <c r="B101" s="13">
        <v>3</v>
      </c>
      <c r="C101" t="s">
        <v>378</v>
      </c>
      <c r="D101" s="13">
        <v>18828.238824045457</v>
      </c>
      <c r="E101" s="13">
        <v>99998.609302509212</v>
      </c>
      <c r="F101" t="s">
        <v>167</v>
      </c>
    </row>
    <row r="102" spans="1:6" x14ac:dyDescent="0.25">
      <c r="A102" t="s">
        <v>235</v>
      </c>
      <c r="B102" s="13">
        <v>3</v>
      </c>
      <c r="C102" t="s">
        <v>378</v>
      </c>
      <c r="D102" s="13">
        <v>17537.092007362298</v>
      </c>
      <c r="E102" s="13">
        <v>99998.609302509212</v>
      </c>
      <c r="F102" t="s">
        <v>168</v>
      </c>
    </row>
    <row r="103" spans="1:6" x14ac:dyDescent="0.25">
      <c r="A103" t="s">
        <v>236</v>
      </c>
      <c r="B103" s="13">
        <v>3</v>
      </c>
      <c r="C103" t="s">
        <v>378</v>
      </c>
      <c r="D103" s="13">
        <v>20096.983859698881</v>
      </c>
      <c r="E103" s="13">
        <v>99998.609302509212</v>
      </c>
      <c r="F103" t="s">
        <v>169</v>
      </c>
    </row>
    <row r="104" spans="1:6" x14ac:dyDescent="0.25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25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25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25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spans="1:6" x14ac:dyDescent="0.25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25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25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25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spans="1:6" x14ac:dyDescent="0.25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spans="1:6" x14ac:dyDescent="0.25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 spans="1:6" x14ac:dyDescent="0.25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25">
      <c r="A115" t="s">
        <v>1160</v>
      </c>
      <c r="B115" s="13">
        <v>4</v>
      </c>
      <c r="C115" t="s">
        <v>378</v>
      </c>
      <c r="D115" s="13">
        <v>2265.145173143786</v>
      </c>
      <c r="E115" s="13">
        <v>99992.252291726545</v>
      </c>
      <c r="F115" t="s">
        <v>1152</v>
      </c>
    </row>
    <row r="116" spans="1:6" x14ac:dyDescent="0.25">
      <c r="A116" t="s">
        <v>1161</v>
      </c>
      <c r="B116" s="13">
        <v>4</v>
      </c>
      <c r="C116" t="s">
        <v>378</v>
      </c>
      <c r="D116" s="13">
        <v>2.1293347117531536E-15</v>
      </c>
      <c r="E116" s="13">
        <v>99992.252291726545</v>
      </c>
      <c r="F116" t="s">
        <v>1153</v>
      </c>
    </row>
    <row r="117" spans="1:6" x14ac:dyDescent="0.25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25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25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25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25">
      <c r="A121" t="s">
        <v>1453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1449</v>
      </c>
    </row>
    <row r="122" spans="1:6" x14ac:dyDescent="0.25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25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25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25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25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25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25">
      <c r="A128" t="s">
        <v>260</v>
      </c>
      <c r="B128" s="13">
        <v>4</v>
      </c>
      <c r="C128" t="s">
        <v>378</v>
      </c>
      <c r="D128" s="13">
        <v>2265.145173143786</v>
      </c>
      <c r="E128" s="13">
        <v>99992.252291726545</v>
      </c>
      <c r="F128" t="s">
        <v>180</v>
      </c>
    </row>
    <row r="129" spans="1:6" x14ac:dyDescent="0.25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25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25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25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25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spans="1:6" x14ac:dyDescent="0.25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25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25">
      <c r="A136" t="s">
        <v>252</v>
      </c>
      <c r="B136" s="13">
        <v>4</v>
      </c>
      <c r="C136" t="s">
        <v>378</v>
      </c>
      <c r="D136" s="13">
        <v>23587.434570471043</v>
      </c>
      <c r="E136" s="13">
        <v>99992.252291726545</v>
      </c>
      <c r="F136" t="s">
        <v>166</v>
      </c>
    </row>
    <row r="137" spans="1:6" x14ac:dyDescent="0.25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25">
      <c r="A138" t="s">
        <v>254</v>
      </c>
      <c r="B138" s="13">
        <v>4</v>
      </c>
      <c r="C138" t="s">
        <v>378</v>
      </c>
      <c r="D138" s="13">
        <v>20397.896239803064</v>
      </c>
      <c r="E138" s="13">
        <v>99992.252291726545</v>
      </c>
      <c r="F138" t="s">
        <v>168</v>
      </c>
    </row>
    <row r="139" spans="1:6" x14ac:dyDescent="0.25">
      <c r="A139" t="s">
        <v>255</v>
      </c>
      <c r="B139" s="13">
        <v>4</v>
      </c>
      <c r="C139" t="s">
        <v>378</v>
      </c>
      <c r="D139" s="13">
        <v>23666.356017072398</v>
      </c>
      <c r="E139" s="13">
        <v>99992.252291726545</v>
      </c>
      <c r="F139" t="s">
        <v>169</v>
      </c>
    </row>
    <row r="140" spans="1:6" x14ac:dyDescent="0.25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25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25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25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25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25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25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25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25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spans="1:6" x14ac:dyDescent="0.25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25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25">
      <c r="A151" t="s">
        <v>1162</v>
      </c>
      <c r="B151" s="13">
        <v>5</v>
      </c>
      <c r="C151" t="s">
        <v>378</v>
      </c>
      <c r="D151" s="13">
        <v>2701.6515906297791</v>
      </c>
      <c r="E151" s="13">
        <v>99939.229778800975</v>
      </c>
      <c r="F151" t="s">
        <v>1152</v>
      </c>
    </row>
    <row r="152" spans="1:6" x14ac:dyDescent="0.25">
      <c r="A152" t="s">
        <v>1163</v>
      </c>
      <c r="B152" s="13">
        <v>5</v>
      </c>
      <c r="C152" t="s">
        <v>378</v>
      </c>
      <c r="D152" s="13">
        <v>0</v>
      </c>
      <c r="E152" s="13">
        <v>99939.229778800975</v>
      </c>
      <c r="F152" t="s">
        <v>1153</v>
      </c>
    </row>
    <row r="153" spans="1:6" x14ac:dyDescent="0.25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25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25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25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25">
      <c r="A157" t="s">
        <v>1454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1449</v>
      </c>
    </row>
    <row r="158" spans="1:6" x14ac:dyDescent="0.25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25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25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25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25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25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spans="1:6" x14ac:dyDescent="0.25">
      <c r="A164" t="s">
        <v>279</v>
      </c>
      <c r="B164" s="13">
        <v>5</v>
      </c>
      <c r="C164" t="s">
        <v>378</v>
      </c>
      <c r="D164" s="13">
        <v>2701.6515906297791</v>
      </c>
      <c r="E164" s="13">
        <v>99939.229778800975</v>
      </c>
      <c r="F164" t="s">
        <v>180</v>
      </c>
    </row>
    <row r="165" spans="1:6" x14ac:dyDescent="0.25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25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25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25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25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25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25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25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 spans="1:6" x14ac:dyDescent="0.25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25">
      <c r="A174" t="s">
        <v>273</v>
      </c>
      <c r="B174" s="13">
        <v>5</v>
      </c>
      <c r="C174" t="s">
        <v>378</v>
      </c>
      <c r="D174" s="13">
        <v>23964.688973863162</v>
      </c>
      <c r="E174" s="13">
        <v>99939.229778800975</v>
      </c>
      <c r="F174" t="s">
        <v>168</v>
      </c>
    </row>
    <row r="175" spans="1:6" x14ac:dyDescent="0.25">
      <c r="A175" t="s">
        <v>274</v>
      </c>
      <c r="B175" s="13">
        <v>5</v>
      </c>
      <c r="C175" t="s">
        <v>378</v>
      </c>
      <c r="D175" s="13">
        <v>26714.291986243512</v>
      </c>
      <c r="E175" s="13">
        <v>99939.229778800975</v>
      </c>
      <c r="F175" t="s">
        <v>169</v>
      </c>
    </row>
    <row r="176" spans="1:6" x14ac:dyDescent="0.25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25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25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25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25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25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25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25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25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spans="1:6" x14ac:dyDescent="0.25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25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25">
      <c r="A187" t="s">
        <v>1164</v>
      </c>
      <c r="B187" s="13">
        <v>6</v>
      </c>
      <c r="C187" t="s">
        <v>378</v>
      </c>
      <c r="D187" s="13">
        <v>2927.7015122673629</v>
      </c>
      <c r="E187" s="13">
        <v>99981.531562891876</v>
      </c>
      <c r="F187" t="s">
        <v>1152</v>
      </c>
    </row>
    <row r="188" spans="1:6" x14ac:dyDescent="0.25">
      <c r="A188" t="s">
        <v>1165</v>
      </c>
      <c r="B188" s="13">
        <v>6</v>
      </c>
      <c r="C188" t="s">
        <v>378</v>
      </c>
      <c r="D188" s="13">
        <v>5.2146191537431888E-16</v>
      </c>
      <c r="E188" s="13">
        <v>99981.531562891876</v>
      </c>
      <c r="F188" t="s">
        <v>1153</v>
      </c>
    </row>
    <row r="189" spans="1:6" x14ac:dyDescent="0.25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25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25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25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25">
      <c r="A193" t="s">
        <v>1455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1449</v>
      </c>
    </row>
    <row r="194" spans="1:6" x14ac:dyDescent="0.25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25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25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25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spans="1:6" x14ac:dyDescent="0.25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25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25">
      <c r="A200" t="s">
        <v>298</v>
      </c>
      <c r="B200" s="13">
        <v>6</v>
      </c>
      <c r="C200" t="s">
        <v>378</v>
      </c>
      <c r="D200" s="13">
        <v>2927.7015122673629</v>
      </c>
      <c r="E200" s="13">
        <v>99981.531562891876</v>
      </c>
      <c r="F200" t="s">
        <v>180</v>
      </c>
    </row>
    <row r="201" spans="1:6" x14ac:dyDescent="0.25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25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25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25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25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spans="1:6" x14ac:dyDescent="0.25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25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 spans="1:6" x14ac:dyDescent="0.25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25">
      <c r="A209" t="s">
        <v>291</v>
      </c>
      <c r="B209" s="13">
        <v>6</v>
      </c>
      <c r="C209" t="s">
        <v>378</v>
      </c>
      <c r="D209" s="13">
        <v>29939.622783442624</v>
      </c>
      <c r="E209" s="13">
        <v>99981.531562891876</v>
      </c>
      <c r="F209" t="s">
        <v>167</v>
      </c>
    </row>
    <row r="210" spans="1:6" x14ac:dyDescent="0.25">
      <c r="A210" t="s">
        <v>292</v>
      </c>
      <c r="B210" s="13">
        <v>6</v>
      </c>
      <c r="C210" t="s">
        <v>378</v>
      </c>
      <c r="D210" s="13">
        <v>27931.187857984922</v>
      </c>
      <c r="E210" s="13">
        <v>99981.531562891876</v>
      </c>
      <c r="F210" t="s">
        <v>168</v>
      </c>
    </row>
    <row r="211" spans="1:6" x14ac:dyDescent="0.25">
      <c r="A211" t="s">
        <v>293</v>
      </c>
      <c r="B211" s="13">
        <v>6</v>
      </c>
      <c r="C211" t="s">
        <v>378</v>
      </c>
      <c r="D211" s="13">
        <v>30711.403581811883</v>
      </c>
      <c r="E211" s="13">
        <v>99981.531562891876</v>
      </c>
      <c r="F211" t="s">
        <v>169</v>
      </c>
    </row>
    <row r="212" spans="1:6" x14ac:dyDescent="0.25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25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25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25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spans="1:6" x14ac:dyDescent="0.25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25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25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25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spans="1:6" x14ac:dyDescent="0.25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spans="1:6" x14ac:dyDescent="0.25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25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25">
      <c r="A223" t="s">
        <v>1166</v>
      </c>
      <c r="B223" s="13">
        <v>7</v>
      </c>
      <c r="C223" t="s">
        <v>378</v>
      </c>
      <c r="D223" s="13">
        <v>3268.2530861592718</v>
      </c>
      <c r="E223" s="13">
        <v>100083.43794638522</v>
      </c>
      <c r="F223" t="s">
        <v>1152</v>
      </c>
    </row>
    <row r="224" spans="1:6" x14ac:dyDescent="0.25">
      <c r="A224" t="s">
        <v>1167</v>
      </c>
      <c r="B224" s="13">
        <v>7</v>
      </c>
      <c r="C224" t="s">
        <v>378</v>
      </c>
      <c r="D224" s="13">
        <v>1.3567468415525364E-16</v>
      </c>
      <c r="E224" s="13">
        <v>100083.43794638522</v>
      </c>
      <c r="F224" t="s">
        <v>1153</v>
      </c>
    </row>
    <row r="225" spans="1:6" x14ac:dyDescent="0.25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spans="1:6" x14ac:dyDescent="0.25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25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25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25">
      <c r="A229" t="s">
        <v>1456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1449</v>
      </c>
    </row>
    <row r="230" spans="1:6" x14ac:dyDescent="0.25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25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25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25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spans="1:6" x14ac:dyDescent="0.25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25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spans="1:6" x14ac:dyDescent="0.25">
      <c r="A236" t="s">
        <v>317</v>
      </c>
      <c r="B236" s="13">
        <v>7</v>
      </c>
      <c r="C236" t="s">
        <v>378</v>
      </c>
      <c r="D236" s="13">
        <v>3268.2530861592718</v>
      </c>
      <c r="E236" s="13">
        <v>100083.43794638522</v>
      </c>
      <c r="F236" t="s">
        <v>180</v>
      </c>
    </row>
    <row r="237" spans="1:6" x14ac:dyDescent="0.25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spans="1:6" x14ac:dyDescent="0.25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25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25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25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spans="1:6" x14ac:dyDescent="0.25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spans="1:6" x14ac:dyDescent="0.25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 spans="1:6" x14ac:dyDescent="0.25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 spans="1:6" x14ac:dyDescent="0.25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100083.43794638522</v>
      </c>
      <c r="F245" t="s">
        <v>167</v>
      </c>
    </row>
    <row r="246" spans="1:6" x14ac:dyDescent="0.25">
      <c r="A246" t="s">
        <v>311</v>
      </c>
      <c r="B246" s="13">
        <v>7</v>
      </c>
      <c r="C246" t="s">
        <v>378</v>
      </c>
      <c r="D246" s="13">
        <v>31124.141281683085</v>
      </c>
      <c r="E246" s="13">
        <v>100083.43794638522</v>
      </c>
      <c r="F246" t="s">
        <v>168</v>
      </c>
    </row>
    <row r="247" spans="1:6" x14ac:dyDescent="0.25">
      <c r="A247" t="s">
        <v>312</v>
      </c>
      <c r="B247" s="13">
        <v>7</v>
      </c>
      <c r="C247" t="s">
        <v>378</v>
      </c>
      <c r="D247" s="13">
        <v>34008.107512864961</v>
      </c>
      <c r="E247" s="13">
        <v>100083.43794638522</v>
      </c>
      <c r="F247" t="s">
        <v>169</v>
      </c>
    </row>
    <row r="248" spans="1:6" x14ac:dyDescent="0.25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25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25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25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spans="1:6" x14ac:dyDescent="0.25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25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25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25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spans="1:6" x14ac:dyDescent="0.25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25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25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25">
      <c r="A259" t="s">
        <v>1168</v>
      </c>
      <c r="B259" s="13">
        <v>8</v>
      </c>
      <c r="C259" t="s">
        <v>378</v>
      </c>
      <c r="D259" s="13">
        <v>3838.4015365240894</v>
      </c>
      <c r="E259" s="13">
        <v>99947.811107758622</v>
      </c>
      <c r="F259" t="s">
        <v>1152</v>
      </c>
    </row>
    <row r="260" spans="1:6" x14ac:dyDescent="0.25">
      <c r="A260" t="s">
        <v>1169</v>
      </c>
      <c r="B260" s="13">
        <v>8</v>
      </c>
      <c r="C260" t="s">
        <v>378</v>
      </c>
      <c r="D260" s="13">
        <v>1.7907764523531596E-15</v>
      </c>
      <c r="E260" s="13">
        <v>99947.811107758622</v>
      </c>
      <c r="F260" t="s">
        <v>1153</v>
      </c>
    </row>
    <row r="261" spans="1:6" x14ac:dyDescent="0.25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25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25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25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25">
      <c r="A265" t="s">
        <v>1457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1449</v>
      </c>
    </row>
    <row r="266" spans="1:6" x14ac:dyDescent="0.25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25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25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25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spans="1:6" x14ac:dyDescent="0.25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25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25">
      <c r="A272" t="s">
        <v>336</v>
      </c>
      <c r="B272" s="13">
        <v>8</v>
      </c>
      <c r="C272" t="s">
        <v>378</v>
      </c>
      <c r="D272" s="13">
        <v>3838.4015365240894</v>
      </c>
      <c r="E272" s="13">
        <v>99947.811107758622</v>
      </c>
      <c r="F272" t="s">
        <v>180</v>
      </c>
    </row>
    <row r="273" spans="1:6" x14ac:dyDescent="0.25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25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25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25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25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spans="1:6" x14ac:dyDescent="0.25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spans="1:6" x14ac:dyDescent="0.25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25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25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25">
      <c r="A282" t="s">
        <v>330</v>
      </c>
      <c r="B282" s="13">
        <v>8</v>
      </c>
      <c r="C282" t="s">
        <v>378</v>
      </c>
      <c r="D282" s="13">
        <v>38486.084465585613</v>
      </c>
      <c r="E282" s="13">
        <v>99947.811107758622</v>
      </c>
      <c r="F282" t="s">
        <v>168</v>
      </c>
    </row>
    <row r="283" spans="1:6" x14ac:dyDescent="0.25">
      <c r="A283" t="s">
        <v>331</v>
      </c>
      <c r="B283" s="13">
        <v>8</v>
      </c>
      <c r="C283" t="s">
        <v>378</v>
      </c>
      <c r="D283" s="13">
        <v>41135.147135690087</v>
      </c>
      <c r="E283" s="13">
        <v>99947.811107758622</v>
      </c>
      <c r="F283" t="s">
        <v>169</v>
      </c>
    </row>
    <row r="284" spans="1:6" x14ac:dyDescent="0.25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25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25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25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spans="1:6" x14ac:dyDescent="0.25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25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25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25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25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25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25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25">
      <c r="A295" t="s">
        <v>1170</v>
      </c>
      <c r="B295" s="13">
        <v>9</v>
      </c>
      <c r="C295" t="s">
        <v>378</v>
      </c>
      <c r="D295" s="13">
        <v>4692.5693077554579</v>
      </c>
      <c r="E295" s="13">
        <v>99824.034770780301</v>
      </c>
      <c r="F295" t="s">
        <v>1152</v>
      </c>
    </row>
    <row r="296" spans="1:6" x14ac:dyDescent="0.25">
      <c r="A296" t="s">
        <v>1171</v>
      </c>
      <c r="B296" s="13">
        <v>9</v>
      </c>
      <c r="C296" t="s">
        <v>378</v>
      </c>
      <c r="D296" s="13">
        <v>0</v>
      </c>
      <c r="E296" s="13">
        <v>99824.034770780301</v>
      </c>
      <c r="F296" t="s">
        <v>1153</v>
      </c>
    </row>
    <row r="297" spans="1:6" x14ac:dyDescent="0.25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25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25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25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25">
      <c r="A301" t="s">
        <v>1458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1449</v>
      </c>
    </row>
    <row r="302" spans="1:6" x14ac:dyDescent="0.25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25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25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25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25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25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25">
      <c r="A308" t="s">
        <v>355</v>
      </c>
      <c r="B308" s="13">
        <v>9</v>
      </c>
      <c r="C308" t="s">
        <v>378</v>
      </c>
      <c r="D308" s="13">
        <v>4692.5693077554579</v>
      </c>
      <c r="E308" s="13">
        <v>99824.034770780301</v>
      </c>
      <c r="F308" t="s">
        <v>180</v>
      </c>
    </row>
    <row r="309" spans="1:6" x14ac:dyDescent="0.25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25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25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25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25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25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25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25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25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25">
      <c r="A318" t="s">
        <v>349</v>
      </c>
      <c r="B318" s="13">
        <v>9</v>
      </c>
      <c r="C318" t="s">
        <v>378</v>
      </c>
      <c r="D318" s="13">
        <v>46736.663542514201</v>
      </c>
      <c r="E318" s="13">
        <v>99824.034770780301</v>
      </c>
      <c r="F318" t="s">
        <v>168</v>
      </c>
    </row>
    <row r="319" spans="1:6" x14ac:dyDescent="0.25">
      <c r="A319" t="s">
        <v>350</v>
      </c>
      <c r="B319" s="13">
        <v>9</v>
      </c>
      <c r="C319" t="s">
        <v>378</v>
      </c>
      <c r="D319" s="13">
        <v>49378.497053109968</v>
      </c>
      <c r="E319" s="13">
        <v>99824.034770780301</v>
      </c>
      <c r="F319" t="s">
        <v>169</v>
      </c>
    </row>
    <row r="320" spans="1:6" x14ac:dyDescent="0.25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25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25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25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25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25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25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25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25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spans="1:6" x14ac:dyDescent="0.25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25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25">
      <c r="A331" t="s">
        <v>1172</v>
      </c>
      <c r="B331" s="13">
        <v>10</v>
      </c>
      <c r="C331" t="s">
        <v>378</v>
      </c>
      <c r="D331" s="13">
        <v>7043.6932827385863</v>
      </c>
      <c r="E331" s="13">
        <v>100260.39175218702</v>
      </c>
      <c r="F331" t="s">
        <v>1152</v>
      </c>
    </row>
    <row r="332" spans="1:6" x14ac:dyDescent="0.25">
      <c r="A332" t="s">
        <v>1173</v>
      </c>
      <c r="B332" s="13">
        <v>10</v>
      </c>
      <c r="C332" t="s">
        <v>378</v>
      </c>
      <c r="D332" s="13">
        <v>0</v>
      </c>
      <c r="E332" s="13">
        <v>100260.39175218702</v>
      </c>
      <c r="F332" t="s">
        <v>1153</v>
      </c>
    </row>
    <row r="333" spans="1:6" x14ac:dyDescent="0.25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spans="1:6" x14ac:dyDescent="0.25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2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25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25">
      <c r="A337" t="s">
        <v>1459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1449</v>
      </c>
    </row>
    <row r="338" spans="1:6" x14ac:dyDescent="0.25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25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25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25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spans="1:6" x14ac:dyDescent="0.25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25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spans="1:6" x14ac:dyDescent="0.25">
      <c r="A344" t="s">
        <v>374</v>
      </c>
      <c r="B344" s="13">
        <v>10</v>
      </c>
      <c r="C344" t="s">
        <v>378</v>
      </c>
      <c r="D344" s="13">
        <v>7043.6932827385863</v>
      </c>
      <c r="E344" s="13">
        <v>100260.39175218702</v>
      </c>
      <c r="F344" t="s">
        <v>180</v>
      </c>
    </row>
    <row r="345" spans="1:6" x14ac:dyDescent="0.25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spans="1:6" x14ac:dyDescent="0.25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25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25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25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spans="1:6" x14ac:dyDescent="0.25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spans="1:6" x14ac:dyDescent="0.25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 spans="1:6" x14ac:dyDescent="0.25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 spans="1:6" x14ac:dyDescent="0.25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100260.39175218702</v>
      </c>
      <c r="F353" t="s">
        <v>167</v>
      </c>
    </row>
    <row r="354" spans="1:6" x14ac:dyDescent="0.25">
      <c r="A354" t="s">
        <v>368</v>
      </c>
      <c r="B354" s="13">
        <v>10</v>
      </c>
      <c r="C354" t="s">
        <v>378</v>
      </c>
      <c r="D354" s="13">
        <v>80484.509201044828</v>
      </c>
      <c r="E354" s="13">
        <v>100260.39175218702</v>
      </c>
      <c r="F354" t="s">
        <v>168</v>
      </c>
    </row>
    <row r="355" spans="1:6" x14ac:dyDescent="0.25">
      <c r="A355" t="s">
        <v>369</v>
      </c>
      <c r="B355" s="13">
        <v>10</v>
      </c>
      <c r="C355" t="s">
        <v>378</v>
      </c>
      <c r="D355" s="13">
        <v>83220.775609896547</v>
      </c>
      <c r="E355" s="13">
        <v>100260.39175218702</v>
      </c>
      <c r="F355" t="s">
        <v>169</v>
      </c>
    </row>
    <row r="356" spans="1:6" x14ac:dyDescent="0.25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25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25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25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spans="1:6" x14ac:dyDescent="0.25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25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147</v>
      </c>
      <c r="B1" t="s">
        <v>152</v>
      </c>
      <c r="C1" t="s">
        <v>148</v>
      </c>
      <c r="D1" t="s">
        <v>150</v>
      </c>
    </row>
    <row r="2" spans="1:4" x14ac:dyDescent="0.25">
      <c r="A2" t="s">
        <v>571</v>
      </c>
      <c r="B2" t="s">
        <v>709</v>
      </c>
      <c r="C2" t="s">
        <v>149</v>
      </c>
      <c r="D2" s="13">
        <v>0.25404178282607476</v>
      </c>
    </row>
    <row r="3" spans="1:4" x14ac:dyDescent="0.25">
      <c r="A3" t="s">
        <v>572</v>
      </c>
      <c r="B3" t="s">
        <v>709</v>
      </c>
      <c r="C3" t="s">
        <v>93</v>
      </c>
      <c r="D3" s="13">
        <v>0.33910319999999999</v>
      </c>
    </row>
    <row r="4" spans="1:4" x14ac:dyDescent="0.25">
      <c r="A4" t="s">
        <v>573</v>
      </c>
      <c r="B4" t="s">
        <v>710</v>
      </c>
      <c r="C4" t="s">
        <v>149</v>
      </c>
      <c r="D4" s="13">
        <v>0.2465131252144076</v>
      </c>
    </row>
    <row r="5" spans="1:4" x14ac:dyDescent="0.25">
      <c r="A5" t="s">
        <v>574</v>
      </c>
      <c r="B5" t="s">
        <v>710</v>
      </c>
      <c r="C5" t="s">
        <v>93</v>
      </c>
      <c r="D5" s="13">
        <v>0.34236929999999999</v>
      </c>
    </row>
    <row r="6" spans="1:4" x14ac:dyDescent="0.25">
      <c r="A6" t="s">
        <v>575</v>
      </c>
      <c r="B6" t="s">
        <v>711</v>
      </c>
      <c r="C6" t="s">
        <v>149</v>
      </c>
      <c r="D6" s="13">
        <v>0.23480810121817872</v>
      </c>
    </row>
    <row r="7" spans="1:4" x14ac:dyDescent="0.25">
      <c r="A7" t="s">
        <v>576</v>
      </c>
      <c r="B7" t="s">
        <v>711</v>
      </c>
      <c r="C7" t="s">
        <v>93</v>
      </c>
      <c r="D7" s="13">
        <v>0.35525760000000001</v>
      </c>
    </row>
    <row r="8" spans="1:4" x14ac:dyDescent="0.25">
      <c r="A8" t="s">
        <v>577</v>
      </c>
      <c r="B8" t="s">
        <v>712</v>
      </c>
      <c r="C8" t="s">
        <v>149</v>
      </c>
      <c r="D8" s="13">
        <v>0.23480810121817872</v>
      </c>
    </row>
    <row r="9" spans="1:4" x14ac:dyDescent="0.25">
      <c r="A9" t="s">
        <v>578</v>
      </c>
      <c r="B9" t="s">
        <v>712</v>
      </c>
      <c r="C9" t="s">
        <v>93</v>
      </c>
      <c r="D9" s="13">
        <v>0.35525760000000001</v>
      </c>
    </row>
    <row r="10" spans="1:4" x14ac:dyDescent="0.25">
      <c r="A10" t="s">
        <v>1174</v>
      </c>
      <c r="B10" t="s">
        <v>1202</v>
      </c>
      <c r="C10" t="s">
        <v>149</v>
      </c>
      <c r="D10" s="13">
        <v>0.18268333773518858</v>
      </c>
    </row>
    <row r="11" spans="1:4" x14ac:dyDescent="0.25">
      <c r="A11" t="s">
        <v>1175</v>
      </c>
      <c r="B11" t="s">
        <v>1202</v>
      </c>
      <c r="C11" t="s">
        <v>93</v>
      </c>
      <c r="D11" s="13">
        <v>0.31349139999999998</v>
      </c>
    </row>
    <row r="12" spans="1:4" x14ac:dyDescent="0.25">
      <c r="A12" t="s">
        <v>1176</v>
      </c>
      <c r="B12" t="s">
        <v>1203</v>
      </c>
      <c r="C12" t="s">
        <v>149</v>
      </c>
      <c r="D12" s="13">
        <v>0.25404178282607476</v>
      </c>
    </row>
    <row r="13" spans="1:4" x14ac:dyDescent="0.25">
      <c r="A13" t="s">
        <v>1177</v>
      </c>
      <c r="B13" t="s">
        <v>1203</v>
      </c>
      <c r="C13" t="s">
        <v>93</v>
      </c>
      <c r="D13" s="13">
        <v>0.3220846</v>
      </c>
    </row>
    <row r="14" spans="1:4" x14ac:dyDescent="0.25">
      <c r="A14" t="s">
        <v>579</v>
      </c>
      <c r="B14" t="s">
        <v>713</v>
      </c>
      <c r="C14" t="s">
        <v>149</v>
      </c>
      <c r="D14" s="13">
        <v>0.37127148505558527</v>
      </c>
    </row>
    <row r="15" spans="1:4" x14ac:dyDescent="0.25">
      <c r="A15" t="s">
        <v>580</v>
      </c>
      <c r="B15" t="s">
        <v>713</v>
      </c>
      <c r="C15" t="s">
        <v>93</v>
      </c>
      <c r="D15" s="13">
        <v>0.37842809999999999</v>
      </c>
    </row>
    <row r="16" spans="1:4" x14ac:dyDescent="0.25">
      <c r="A16" t="s">
        <v>1366</v>
      </c>
      <c r="B16" t="s">
        <v>1380</v>
      </c>
      <c r="C16" t="s">
        <v>149</v>
      </c>
      <c r="D16" s="13">
        <v>0.25539862362129284</v>
      </c>
    </row>
    <row r="17" spans="1:4" x14ac:dyDescent="0.25">
      <c r="A17" t="s">
        <v>1367</v>
      </c>
      <c r="B17" t="s">
        <v>1380</v>
      </c>
      <c r="C17" t="s">
        <v>93</v>
      </c>
      <c r="D17" s="13">
        <v>0.30276560000000002</v>
      </c>
    </row>
    <row r="18" spans="1:4" x14ac:dyDescent="0.25">
      <c r="A18" t="s">
        <v>581</v>
      </c>
      <c r="B18" t="s">
        <v>714</v>
      </c>
      <c r="C18" t="s">
        <v>149</v>
      </c>
      <c r="D18" s="13">
        <v>0.30271339271205</v>
      </c>
    </row>
    <row r="19" spans="1:4" x14ac:dyDescent="0.25">
      <c r="A19" t="s">
        <v>582</v>
      </c>
      <c r="B19" t="s">
        <v>714</v>
      </c>
      <c r="C19" t="s">
        <v>93</v>
      </c>
      <c r="D19" s="13">
        <v>0.33851700000000001</v>
      </c>
    </row>
    <row r="20" spans="1:4" x14ac:dyDescent="0.25">
      <c r="A20" t="s">
        <v>583</v>
      </c>
      <c r="B20" t="s">
        <v>715</v>
      </c>
      <c r="C20" t="s">
        <v>149</v>
      </c>
      <c r="D20" s="13">
        <v>0.2465131252144076</v>
      </c>
    </row>
    <row r="21" spans="1:4" x14ac:dyDescent="0.25">
      <c r="A21" t="s">
        <v>584</v>
      </c>
      <c r="B21" t="s">
        <v>715</v>
      </c>
      <c r="C21" t="s">
        <v>93</v>
      </c>
      <c r="D21" s="13">
        <v>0.34236929999999999</v>
      </c>
    </row>
    <row r="22" spans="1:4" x14ac:dyDescent="0.25">
      <c r="A22" t="s">
        <v>585</v>
      </c>
      <c r="B22" t="s">
        <v>716</v>
      </c>
      <c r="C22" t="s">
        <v>149</v>
      </c>
      <c r="D22" s="13">
        <v>0.31438818446009986</v>
      </c>
    </row>
    <row r="23" spans="1:4" x14ac:dyDescent="0.25">
      <c r="A23" t="s">
        <v>586</v>
      </c>
      <c r="B23" t="s">
        <v>716</v>
      </c>
      <c r="C23" t="s">
        <v>93</v>
      </c>
      <c r="D23" s="13">
        <v>0.36667660000000002</v>
      </c>
    </row>
    <row r="24" spans="1:4" x14ac:dyDescent="0.25">
      <c r="A24" t="s">
        <v>587</v>
      </c>
      <c r="B24" t="s">
        <v>717</v>
      </c>
      <c r="C24" t="s">
        <v>149</v>
      </c>
      <c r="D24" s="13">
        <v>0.26592456155235228</v>
      </c>
    </row>
    <row r="25" spans="1:4" x14ac:dyDescent="0.25">
      <c r="A25" t="s">
        <v>588</v>
      </c>
      <c r="B25" t="s">
        <v>717</v>
      </c>
      <c r="C25" t="s">
        <v>93</v>
      </c>
      <c r="D25" s="13">
        <v>0.32846639999999999</v>
      </c>
    </row>
    <row r="26" spans="1:4" x14ac:dyDescent="0.25">
      <c r="A26" t="s">
        <v>589</v>
      </c>
      <c r="B26" t="s">
        <v>718</v>
      </c>
      <c r="C26" t="s">
        <v>149</v>
      </c>
      <c r="D26" s="13">
        <v>0.28236278858732472</v>
      </c>
    </row>
    <row r="27" spans="1:4" x14ac:dyDescent="0.25">
      <c r="A27" t="s">
        <v>590</v>
      </c>
      <c r="B27" t="s">
        <v>718</v>
      </c>
      <c r="C27" t="s">
        <v>93</v>
      </c>
      <c r="D27" s="13">
        <v>0.33461479999999999</v>
      </c>
    </row>
    <row r="28" spans="1:4" x14ac:dyDescent="0.25">
      <c r="A28" t="s">
        <v>591</v>
      </c>
      <c r="B28" t="s">
        <v>719</v>
      </c>
      <c r="C28" t="s">
        <v>149</v>
      </c>
      <c r="D28" s="13">
        <v>0.26099619577906991</v>
      </c>
    </row>
    <row r="29" spans="1:4" x14ac:dyDescent="0.25">
      <c r="A29" t="s">
        <v>592</v>
      </c>
      <c r="B29" t="s">
        <v>719</v>
      </c>
      <c r="C29" t="s">
        <v>93</v>
      </c>
      <c r="D29" s="13">
        <v>0.3260383</v>
      </c>
    </row>
    <row r="30" spans="1:4" x14ac:dyDescent="0.25">
      <c r="A30" t="s">
        <v>593</v>
      </c>
      <c r="B30" t="s">
        <v>720</v>
      </c>
      <c r="C30" t="s">
        <v>149</v>
      </c>
      <c r="D30" s="13">
        <v>0.30119998026659733</v>
      </c>
    </row>
    <row r="31" spans="1:4" x14ac:dyDescent="0.25">
      <c r="A31" t="s">
        <v>594</v>
      </c>
      <c r="B31" t="s">
        <v>720</v>
      </c>
      <c r="C31" t="s">
        <v>93</v>
      </c>
      <c r="D31" s="13">
        <v>0.34466469999999999</v>
      </c>
    </row>
    <row r="32" spans="1:4" x14ac:dyDescent="0.25">
      <c r="A32" t="s">
        <v>1426</v>
      </c>
      <c r="B32" t="s">
        <v>1440</v>
      </c>
      <c r="C32" t="s">
        <v>149</v>
      </c>
      <c r="D32" s="13">
        <v>0.28473260035093795</v>
      </c>
    </row>
    <row r="33" spans="1:4" x14ac:dyDescent="0.25">
      <c r="A33" t="s">
        <v>1427</v>
      </c>
      <c r="B33" t="s">
        <v>1440</v>
      </c>
      <c r="C33" t="s">
        <v>93</v>
      </c>
      <c r="D33" s="13">
        <v>0.32996779999999998</v>
      </c>
    </row>
    <row r="34" spans="1:4" x14ac:dyDescent="0.25">
      <c r="A34" t="s">
        <v>595</v>
      </c>
      <c r="B34" t="s">
        <v>721</v>
      </c>
      <c r="C34" t="s">
        <v>149</v>
      </c>
      <c r="D34" s="13">
        <v>0.29400419628770952</v>
      </c>
    </row>
    <row r="35" spans="1:4" x14ac:dyDescent="0.25">
      <c r="A35" t="s">
        <v>596</v>
      </c>
      <c r="B35" t="s">
        <v>721</v>
      </c>
      <c r="C35" t="s">
        <v>93</v>
      </c>
      <c r="D35" s="13">
        <v>0.34654509999999999</v>
      </c>
    </row>
    <row r="36" spans="1:4" x14ac:dyDescent="0.25">
      <c r="A36" t="s">
        <v>597</v>
      </c>
      <c r="B36" t="s">
        <v>722</v>
      </c>
      <c r="C36" t="s">
        <v>149</v>
      </c>
      <c r="D36" s="13">
        <v>0.27438644578075888</v>
      </c>
    </row>
    <row r="37" spans="1:4" x14ac:dyDescent="0.25">
      <c r="A37" t="s">
        <v>598</v>
      </c>
      <c r="B37" t="s">
        <v>722</v>
      </c>
      <c r="C37" t="s">
        <v>93</v>
      </c>
      <c r="D37" s="13">
        <v>0.34136509999999998</v>
      </c>
    </row>
    <row r="38" spans="1:4" x14ac:dyDescent="0.25">
      <c r="A38" t="s">
        <v>599</v>
      </c>
      <c r="B38" t="s">
        <v>723</v>
      </c>
      <c r="C38" t="s">
        <v>149</v>
      </c>
      <c r="D38" s="13">
        <v>0.27483808898840839</v>
      </c>
    </row>
    <row r="39" spans="1:4" x14ac:dyDescent="0.25">
      <c r="A39" t="s">
        <v>600</v>
      </c>
      <c r="B39" t="s">
        <v>723</v>
      </c>
      <c r="C39" t="s">
        <v>93</v>
      </c>
      <c r="D39" s="13">
        <v>0.32669520000000002</v>
      </c>
    </row>
    <row r="40" spans="1:4" x14ac:dyDescent="0.25">
      <c r="A40" t="s">
        <v>601</v>
      </c>
      <c r="B40" t="s">
        <v>724</v>
      </c>
      <c r="C40" t="s">
        <v>149</v>
      </c>
      <c r="D40" s="13">
        <v>0.28473260035093795</v>
      </c>
    </row>
    <row r="41" spans="1:4" x14ac:dyDescent="0.25">
      <c r="A41" t="s">
        <v>602</v>
      </c>
      <c r="B41" t="s">
        <v>724</v>
      </c>
      <c r="C41" t="s">
        <v>93</v>
      </c>
      <c r="D41" s="13">
        <v>0.32996779999999998</v>
      </c>
    </row>
    <row r="42" spans="1:4" x14ac:dyDescent="0.25">
      <c r="A42" t="s">
        <v>603</v>
      </c>
      <c r="B42" t="s">
        <v>725</v>
      </c>
      <c r="C42" t="s">
        <v>149</v>
      </c>
      <c r="D42" s="13">
        <v>0.18268333773518858</v>
      </c>
    </row>
    <row r="43" spans="1:4" x14ac:dyDescent="0.25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25">
      <c r="A44" t="s">
        <v>605</v>
      </c>
      <c r="B44" t="s">
        <v>726</v>
      </c>
      <c r="C44" t="s">
        <v>149</v>
      </c>
      <c r="D44" s="13">
        <v>0.36574432134866947</v>
      </c>
    </row>
    <row r="45" spans="1:4" x14ac:dyDescent="0.25">
      <c r="A45" t="s">
        <v>606</v>
      </c>
      <c r="B45" t="s">
        <v>726</v>
      </c>
      <c r="C45" t="s">
        <v>93</v>
      </c>
      <c r="D45" s="13">
        <v>0.41892859999999998</v>
      </c>
    </row>
    <row r="46" spans="1:4" x14ac:dyDescent="0.25">
      <c r="A46" t="s">
        <v>1131</v>
      </c>
      <c r="B46" t="s">
        <v>1145</v>
      </c>
      <c r="C46" t="s">
        <v>149</v>
      </c>
      <c r="D46" s="13">
        <v>0.26165659177555195</v>
      </c>
    </row>
    <row r="47" spans="1:4" x14ac:dyDescent="0.25">
      <c r="A47" t="s">
        <v>1132</v>
      </c>
      <c r="B47" t="s">
        <v>1145</v>
      </c>
      <c r="C47" t="s">
        <v>93</v>
      </c>
      <c r="D47" s="13">
        <v>0.32444699999999999</v>
      </c>
    </row>
    <row r="48" spans="1:4" x14ac:dyDescent="0.25">
      <c r="A48" t="s">
        <v>607</v>
      </c>
      <c r="B48" t="s">
        <v>727</v>
      </c>
      <c r="C48" t="s">
        <v>149</v>
      </c>
      <c r="D48" s="13">
        <v>0.36574432134866947</v>
      </c>
    </row>
    <row r="49" spans="1:4" x14ac:dyDescent="0.25">
      <c r="A49" t="s">
        <v>608</v>
      </c>
      <c r="B49" t="s">
        <v>727</v>
      </c>
      <c r="C49" t="s">
        <v>93</v>
      </c>
      <c r="D49" s="13">
        <v>0.41892859999999998</v>
      </c>
    </row>
    <row r="50" spans="1:4" x14ac:dyDescent="0.25">
      <c r="A50" t="s">
        <v>609</v>
      </c>
      <c r="B50" t="s">
        <v>728</v>
      </c>
      <c r="C50" t="s">
        <v>149</v>
      </c>
      <c r="D50" s="13">
        <v>0.4144314102176152</v>
      </c>
    </row>
    <row r="51" spans="1:4" x14ac:dyDescent="0.25">
      <c r="A51" t="s">
        <v>610</v>
      </c>
      <c r="B51" t="s">
        <v>728</v>
      </c>
      <c r="C51" t="s">
        <v>93</v>
      </c>
      <c r="D51" s="13">
        <v>0.39848739999999999</v>
      </c>
    </row>
    <row r="52" spans="1:4" x14ac:dyDescent="0.25">
      <c r="A52" t="s">
        <v>1460</v>
      </c>
      <c r="B52" t="s">
        <v>1474</v>
      </c>
      <c r="C52" t="s">
        <v>149</v>
      </c>
      <c r="D52" s="13">
        <v>0.28790287361496197</v>
      </c>
    </row>
    <row r="53" spans="1:4" x14ac:dyDescent="0.25">
      <c r="A53" t="s">
        <v>1461</v>
      </c>
      <c r="B53" t="s">
        <v>1474</v>
      </c>
      <c r="C53" t="s">
        <v>93</v>
      </c>
      <c r="D53" s="13">
        <v>0.39289099999999999</v>
      </c>
    </row>
    <row r="54" spans="1:4" x14ac:dyDescent="0.25">
      <c r="A54" t="s">
        <v>611</v>
      </c>
      <c r="B54" t="s">
        <v>729</v>
      </c>
      <c r="C54" t="s">
        <v>149</v>
      </c>
      <c r="D54" s="13">
        <v>0.25904308006355098</v>
      </c>
    </row>
    <row r="55" spans="1:4" x14ac:dyDescent="0.25">
      <c r="A55" t="s">
        <v>612</v>
      </c>
      <c r="B55" t="s">
        <v>729</v>
      </c>
      <c r="C55" t="s">
        <v>93</v>
      </c>
      <c r="D55" s="13">
        <v>0.32578089999999998</v>
      </c>
    </row>
    <row r="56" spans="1:4" x14ac:dyDescent="0.25">
      <c r="A56" t="s">
        <v>613</v>
      </c>
      <c r="B56" t="s">
        <v>730</v>
      </c>
      <c r="C56" t="s">
        <v>149</v>
      </c>
      <c r="D56" s="13">
        <v>0.25557271449398128</v>
      </c>
    </row>
    <row r="57" spans="1:4" x14ac:dyDescent="0.25">
      <c r="A57" t="s">
        <v>614</v>
      </c>
      <c r="B57" t="s">
        <v>730</v>
      </c>
      <c r="C57" t="s">
        <v>93</v>
      </c>
      <c r="D57" s="13">
        <v>0.3256368</v>
      </c>
    </row>
    <row r="58" spans="1:4" x14ac:dyDescent="0.25">
      <c r="A58" t="s">
        <v>615</v>
      </c>
      <c r="B58" t="s">
        <v>731</v>
      </c>
      <c r="C58" t="s">
        <v>149</v>
      </c>
      <c r="D58" s="13">
        <v>0.52266923671989929</v>
      </c>
    </row>
    <row r="59" spans="1:4" x14ac:dyDescent="0.25">
      <c r="A59" t="s">
        <v>616</v>
      </c>
      <c r="B59" t="s">
        <v>731</v>
      </c>
      <c r="C59" t="s">
        <v>93</v>
      </c>
      <c r="D59" s="13">
        <v>2.0001739999999999</v>
      </c>
    </row>
    <row r="60" spans="1:4" x14ac:dyDescent="0.25">
      <c r="A60" t="s">
        <v>617</v>
      </c>
      <c r="B60" t="s">
        <v>732</v>
      </c>
      <c r="C60" t="s">
        <v>149</v>
      </c>
      <c r="D60" s="13">
        <v>0.20590136474251095</v>
      </c>
    </row>
    <row r="61" spans="1:4" x14ac:dyDescent="0.25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25">
      <c r="A62" t="s">
        <v>619</v>
      </c>
      <c r="B62" t="s">
        <v>733</v>
      </c>
      <c r="C62" t="s">
        <v>149</v>
      </c>
      <c r="D62" s="13">
        <v>0.20005775361950884</v>
      </c>
    </row>
    <row r="63" spans="1:4" x14ac:dyDescent="0.25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25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25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25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25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25">
      <c r="A68" t="s">
        <v>1178</v>
      </c>
      <c r="B68" t="s">
        <v>1204</v>
      </c>
      <c r="C68" t="s">
        <v>149</v>
      </c>
      <c r="D68" s="13">
        <v>0.15003249103064484</v>
      </c>
    </row>
    <row r="69" spans="1:4" x14ac:dyDescent="0.25">
      <c r="A69" t="s">
        <v>1179</v>
      </c>
      <c r="B69" t="s">
        <v>1204</v>
      </c>
      <c r="C69" t="s">
        <v>93</v>
      </c>
      <c r="D69" s="13">
        <v>0.31408789999999998</v>
      </c>
    </row>
    <row r="70" spans="1:4" x14ac:dyDescent="0.25">
      <c r="A70" t="s">
        <v>1180</v>
      </c>
      <c r="B70" t="s">
        <v>1205</v>
      </c>
      <c r="C70" t="s">
        <v>149</v>
      </c>
      <c r="D70" s="13">
        <v>0.20590136474251095</v>
      </c>
    </row>
    <row r="71" spans="1:4" x14ac:dyDescent="0.25">
      <c r="A71" t="s">
        <v>1181</v>
      </c>
      <c r="B71" t="s">
        <v>1205</v>
      </c>
      <c r="C71" t="s">
        <v>93</v>
      </c>
      <c r="D71" s="13">
        <v>0.32030570000000003</v>
      </c>
    </row>
    <row r="72" spans="1:4" x14ac:dyDescent="0.25">
      <c r="A72" t="s">
        <v>625</v>
      </c>
      <c r="B72" t="s">
        <v>736</v>
      </c>
      <c r="C72" t="s">
        <v>149</v>
      </c>
      <c r="D72" s="13">
        <v>0.32635525530948556</v>
      </c>
    </row>
    <row r="73" spans="1:4" x14ac:dyDescent="0.25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25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25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25">
      <c r="A76" t="s">
        <v>627</v>
      </c>
      <c r="B76" t="s">
        <v>737</v>
      </c>
      <c r="C76" t="s">
        <v>149</v>
      </c>
      <c r="D76" s="13">
        <v>0.24496343659899356</v>
      </c>
    </row>
    <row r="77" spans="1:4" x14ac:dyDescent="0.25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25">
      <c r="A78" t="s">
        <v>629</v>
      </c>
      <c r="B78" t="s">
        <v>738</v>
      </c>
      <c r="C78" t="s">
        <v>149</v>
      </c>
      <c r="D78" s="13">
        <v>0.20005775361950884</v>
      </c>
    </row>
    <row r="79" spans="1:4" x14ac:dyDescent="0.25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25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25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25">
      <c r="A82" t="s">
        <v>633</v>
      </c>
      <c r="B82" t="s">
        <v>740</v>
      </c>
      <c r="C82" t="s">
        <v>149</v>
      </c>
      <c r="D82" s="13">
        <v>0.21816522884638392</v>
      </c>
    </row>
    <row r="83" spans="1:4" x14ac:dyDescent="0.25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25">
      <c r="A84" t="s">
        <v>635</v>
      </c>
      <c r="B84" t="s">
        <v>741</v>
      </c>
      <c r="C84" t="s">
        <v>149</v>
      </c>
      <c r="D84" s="13">
        <v>0.23390569108851986</v>
      </c>
    </row>
    <row r="85" spans="1:4" x14ac:dyDescent="0.25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25">
      <c r="A86" t="s">
        <v>637</v>
      </c>
      <c r="B86" t="s">
        <v>742</v>
      </c>
      <c r="C86" t="s">
        <v>149</v>
      </c>
      <c r="D86" s="13">
        <v>0.21263078409013625</v>
      </c>
    </row>
    <row r="87" spans="1:4" x14ac:dyDescent="0.25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25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25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25">
      <c r="A90" t="s">
        <v>1428</v>
      </c>
      <c r="B90" t="s">
        <v>1441</v>
      </c>
      <c r="C90" t="s">
        <v>149</v>
      </c>
      <c r="D90" s="13">
        <v>0.23034446566843253</v>
      </c>
    </row>
    <row r="91" spans="1:4" x14ac:dyDescent="0.25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25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25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25">
      <c r="A94" t="s">
        <v>643</v>
      </c>
      <c r="B94" t="s">
        <v>745</v>
      </c>
      <c r="C94" t="s">
        <v>149</v>
      </c>
      <c r="D94" s="13">
        <v>0.22799602791091184</v>
      </c>
    </row>
    <row r="95" spans="1:4" x14ac:dyDescent="0.25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25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25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25">
      <c r="A98" t="s">
        <v>647</v>
      </c>
      <c r="B98" t="s">
        <v>747</v>
      </c>
      <c r="C98" t="s">
        <v>149</v>
      </c>
      <c r="D98" s="13">
        <v>0.23034446566843253</v>
      </c>
    </row>
    <row r="99" spans="1:4" x14ac:dyDescent="0.25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25">
      <c r="A100" t="s">
        <v>649</v>
      </c>
      <c r="B100" t="s">
        <v>748</v>
      </c>
      <c r="C100" t="s">
        <v>149</v>
      </c>
      <c r="D100" s="13">
        <v>0.15003249103064484</v>
      </c>
    </row>
    <row r="101" spans="1:4" x14ac:dyDescent="0.25">
      <c r="A101" t="s">
        <v>650</v>
      </c>
      <c r="B101" t="s">
        <v>748</v>
      </c>
      <c r="C101" t="s">
        <v>93</v>
      </c>
      <c r="D101" s="13">
        <v>0.31408789999999998</v>
      </c>
    </row>
    <row r="102" spans="1:4" x14ac:dyDescent="0.25">
      <c r="A102" t="s">
        <v>651</v>
      </c>
      <c r="B102" t="s">
        <v>749</v>
      </c>
      <c r="C102" t="s">
        <v>149</v>
      </c>
      <c r="D102" s="13">
        <v>0.33206234025214904</v>
      </c>
    </row>
    <row r="103" spans="1:4" x14ac:dyDescent="0.25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25">
      <c r="A104" t="s">
        <v>1133</v>
      </c>
      <c r="B104" t="s">
        <v>1146</v>
      </c>
      <c r="C104" t="s">
        <v>149</v>
      </c>
      <c r="D104" s="13">
        <v>0.21330019018643312</v>
      </c>
    </row>
    <row r="105" spans="1:4" x14ac:dyDescent="0.25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25">
      <c r="A106" t="s">
        <v>653</v>
      </c>
      <c r="B106" t="s">
        <v>750</v>
      </c>
      <c r="C106" t="s">
        <v>149</v>
      </c>
      <c r="D106" s="13">
        <v>0.33206234025214904</v>
      </c>
    </row>
    <row r="107" spans="1:4" x14ac:dyDescent="0.25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25">
      <c r="A108" t="s">
        <v>655</v>
      </c>
      <c r="B108" t="s">
        <v>751</v>
      </c>
      <c r="C108" t="s">
        <v>149</v>
      </c>
      <c r="D108" s="13">
        <v>0.35396611307761244</v>
      </c>
    </row>
    <row r="109" spans="1:4" x14ac:dyDescent="0.25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25">
      <c r="A110" t="s">
        <v>1462</v>
      </c>
      <c r="B110" t="s">
        <v>1475</v>
      </c>
      <c r="C110" t="s">
        <v>149</v>
      </c>
      <c r="D110" s="13">
        <v>0.23974067238672683</v>
      </c>
    </row>
    <row r="111" spans="1:4" x14ac:dyDescent="0.25">
      <c r="A111" t="s">
        <v>1463</v>
      </c>
      <c r="B111" t="s">
        <v>1475</v>
      </c>
      <c r="C111" t="s">
        <v>93</v>
      </c>
      <c r="D111" s="13">
        <v>0.38333159999999999</v>
      </c>
    </row>
    <row r="112" spans="1:4" x14ac:dyDescent="0.25">
      <c r="A112" t="s">
        <v>657</v>
      </c>
      <c r="B112" t="s">
        <v>752</v>
      </c>
      <c r="C112" t="s">
        <v>149</v>
      </c>
      <c r="D112" s="13">
        <v>0.21106508138096716</v>
      </c>
    </row>
    <row r="113" spans="1:4" x14ac:dyDescent="0.25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25">
      <c r="A114" t="s">
        <v>659</v>
      </c>
      <c r="B114" t="s">
        <v>753</v>
      </c>
      <c r="C114" t="s">
        <v>149</v>
      </c>
      <c r="D114" s="13">
        <v>0.20743229641041747</v>
      </c>
    </row>
    <row r="115" spans="1:4" x14ac:dyDescent="0.25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25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25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25">
      <c r="A118" t="s">
        <v>663</v>
      </c>
      <c r="B118" t="s">
        <v>755</v>
      </c>
      <c r="C118" t="s">
        <v>149</v>
      </c>
      <c r="D118" s="13">
        <v>0.17457230522305375</v>
      </c>
    </row>
    <row r="119" spans="1:4" x14ac:dyDescent="0.25">
      <c r="A119" t="s">
        <v>664</v>
      </c>
      <c r="B119" t="s">
        <v>755</v>
      </c>
      <c r="C119" t="s">
        <v>93</v>
      </c>
      <c r="D119" s="13">
        <v>0.31586019999999998</v>
      </c>
    </row>
    <row r="120" spans="1:4" x14ac:dyDescent="0.25">
      <c r="A120" t="s">
        <v>665</v>
      </c>
      <c r="B120" t="s">
        <v>756</v>
      </c>
      <c r="C120" t="s">
        <v>149</v>
      </c>
      <c r="D120" s="13">
        <v>0.15822262336768378</v>
      </c>
    </row>
    <row r="121" spans="1:4" x14ac:dyDescent="0.25">
      <c r="A121" t="s">
        <v>666</v>
      </c>
      <c r="B121" t="s">
        <v>756</v>
      </c>
      <c r="C121" t="s">
        <v>93</v>
      </c>
      <c r="D121" s="13">
        <v>0.32102750000000002</v>
      </c>
    </row>
    <row r="122" spans="1:4" x14ac:dyDescent="0.25">
      <c r="A122" t="s">
        <v>667</v>
      </c>
      <c r="B122" t="s">
        <v>757</v>
      </c>
      <c r="C122" t="s">
        <v>149</v>
      </c>
      <c r="D122" s="13">
        <v>0.15158004787463397</v>
      </c>
    </row>
    <row r="123" spans="1:4" x14ac:dyDescent="0.25">
      <c r="A123" t="s">
        <v>668</v>
      </c>
      <c r="B123" t="s">
        <v>757</v>
      </c>
      <c r="C123" t="s">
        <v>93</v>
      </c>
      <c r="D123" s="13">
        <v>0.33361109999999999</v>
      </c>
    </row>
    <row r="124" spans="1:4" x14ac:dyDescent="0.25">
      <c r="A124" t="s">
        <v>669</v>
      </c>
      <c r="B124" t="s">
        <v>758</v>
      </c>
      <c r="C124" t="s">
        <v>149</v>
      </c>
      <c r="D124" s="13">
        <v>0.15158004787463397</v>
      </c>
    </row>
    <row r="125" spans="1:4" x14ac:dyDescent="0.25">
      <c r="A125" t="s">
        <v>670</v>
      </c>
      <c r="B125" t="s">
        <v>758</v>
      </c>
      <c r="C125" t="s">
        <v>93</v>
      </c>
      <c r="D125" s="13">
        <v>0.33361109999999999</v>
      </c>
    </row>
    <row r="126" spans="1:4" x14ac:dyDescent="0.25">
      <c r="A126" t="s">
        <v>1182</v>
      </c>
      <c r="B126" t="s">
        <v>1206</v>
      </c>
      <c r="C126" t="s">
        <v>149</v>
      </c>
      <c r="D126" s="13">
        <v>9.5444187803073052E-2</v>
      </c>
    </row>
    <row r="127" spans="1:4" x14ac:dyDescent="0.25">
      <c r="A127" t="s">
        <v>1183</v>
      </c>
      <c r="B127" t="s">
        <v>1206</v>
      </c>
      <c r="C127" t="s">
        <v>93</v>
      </c>
      <c r="D127" s="13">
        <v>0.29476989999999997</v>
      </c>
    </row>
    <row r="128" spans="1:4" x14ac:dyDescent="0.25">
      <c r="A128" t="s">
        <v>1184</v>
      </c>
      <c r="B128" t="s">
        <v>1207</v>
      </c>
      <c r="C128" t="s">
        <v>149</v>
      </c>
      <c r="D128" s="13">
        <v>0.1627509954797654</v>
      </c>
    </row>
    <row r="129" spans="1:4" x14ac:dyDescent="0.25">
      <c r="A129" t="s">
        <v>1185</v>
      </c>
      <c r="B129" t="s">
        <v>1207</v>
      </c>
      <c r="C129" t="s">
        <v>93</v>
      </c>
      <c r="D129" s="13">
        <v>0.30127169999999998</v>
      </c>
    </row>
    <row r="130" spans="1:4" x14ac:dyDescent="0.25">
      <c r="A130" t="s">
        <v>671</v>
      </c>
      <c r="B130" t="s">
        <v>759</v>
      </c>
      <c r="C130" t="s">
        <v>149</v>
      </c>
      <c r="D130" s="13">
        <v>0.27354948962620618</v>
      </c>
    </row>
    <row r="131" spans="1:4" x14ac:dyDescent="0.25">
      <c r="A131" t="s">
        <v>672</v>
      </c>
      <c r="B131" t="s">
        <v>759</v>
      </c>
      <c r="C131" t="s">
        <v>93</v>
      </c>
      <c r="D131" s="13">
        <v>0.35190179999999999</v>
      </c>
    </row>
    <row r="132" spans="1:4" x14ac:dyDescent="0.25">
      <c r="A132" t="s">
        <v>1370</v>
      </c>
      <c r="B132" t="s">
        <v>1382</v>
      </c>
      <c r="C132" t="s">
        <v>149</v>
      </c>
      <c r="D132" s="13">
        <v>0.16362135577582562</v>
      </c>
    </row>
    <row r="133" spans="1:4" x14ac:dyDescent="0.25">
      <c r="A133" t="s">
        <v>1371</v>
      </c>
      <c r="B133" t="s">
        <v>1382</v>
      </c>
      <c r="C133" t="s">
        <v>93</v>
      </c>
      <c r="D133" s="13">
        <v>0.28298099999999998</v>
      </c>
    </row>
    <row r="134" spans="1:4" x14ac:dyDescent="0.25">
      <c r="A134" t="s">
        <v>673</v>
      </c>
      <c r="B134" t="s">
        <v>760</v>
      </c>
      <c r="C134" t="s">
        <v>149</v>
      </c>
      <c r="D134" s="13">
        <v>0.20196098075020824</v>
      </c>
    </row>
    <row r="135" spans="1:4" x14ac:dyDescent="0.25">
      <c r="A135" t="s">
        <v>674</v>
      </c>
      <c r="B135" t="s">
        <v>760</v>
      </c>
      <c r="C135" t="s">
        <v>93</v>
      </c>
      <c r="D135" s="13">
        <v>0.31415500000000002</v>
      </c>
    </row>
    <row r="136" spans="1:4" x14ac:dyDescent="0.25">
      <c r="A136" t="s">
        <v>675</v>
      </c>
      <c r="B136" t="s">
        <v>761</v>
      </c>
      <c r="C136" t="s">
        <v>149</v>
      </c>
      <c r="D136" s="13">
        <v>0.15822262336768378</v>
      </c>
    </row>
    <row r="137" spans="1:4" x14ac:dyDescent="0.25">
      <c r="A137" t="s">
        <v>676</v>
      </c>
      <c r="B137" t="s">
        <v>761</v>
      </c>
      <c r="C137" t="s">
        <v>93</v>
      </c>
      <c r="D137" s="13">
        <v>0.32102750000000002</v>
      </c>
    </row>
    <row r="138" spans="1:4" x14ac:dyDescent="0.25">
      <c r="A138" t="s">
        <v>677</v>
      </c>
      <c r="B138" t="s">
        <v>762</v>
      </c>
      <c r="C138" t="s">
        <v>149</v>
      </c>
      <c r="D138" s="13">
        <v>0.2211969622400021</v>
      </c>
    </row>
    <row r="139" spans="1:4" x14ac:dyDescent="0.25">
      <c r="A139" t="s">
        <v>678</v>
      </c>
      <c r="B139" t="s">
        <v>762</v>
      </c>
      <c r="C139" t="s">
        <v>93</v>
      </c>
      <c r="D139" s="13">
        <v>0.33851140000000002</v>
      </c>
    </row>
    <row r="140" spans="1:4" x14ac:dyDescent="0.25">
      <c r="A140" t="s">
        <v>679</v>
      </c>
      <c r="B140" t="s">
        <v>763</v>
      </c>
      <c r="C140" t="s">
        <v>149</v>
      </c>
      <c r="D140" s="13">
        <v>0.17646859602004208</v>
      </c>
    </row>
    <row r="141" spans="1:4" x14ac:dyDescent="0.25">
      <c r="A141" t="s">
        <v>680</v>
      </c>
      <c r="B141" t="s">
        <v>763</v>
      </c>
      <c r="C141" t="s">
        <v>93</v>
      </c>
      <c r="D141" s="13">
        <v>0.30608809999999997</v>
      </c>
    </row>
    <row r="142" spans="1:4" x14ac:dyDescent="0.25">
      <c r="A142" t="s">
        <v>681</v>
      </c>
      <c r="B142" t="s">
        <v>764</v>
      </c>
      <c r="C142" t="s">
        <v>149</v>
      </c>
      <c r="D142" s="13">
        <v>0.1913532595557966</v>
      </c>
    </row>
    <row r="143" spans="1:4" x14ac:dyDescent="0.25">
      <c r="A143" t="s">
        <v>682</v>
      </c>
      <c r="B143" t="s">
        <v>764</v>
      </c>
      <c r="C143" t="s">
        <v>93</v>
      </c>
      <c r="D143" s="13">
        <v>0.31092890000000001</v>
      </c>
    </row>
    <row r="144" spans="1:4" x14ac:dyDescent="0.25">
      <c r="A144" t="s">
        <v>683</v>
      </c>
      <c r="B144" t="s">
        <v>765</v>
      </c>
      <c r="C144" t="s">
        <v>149</v>
      </c>
      <c r="D144" s="13">
        <v>0.16917586729081999</v>
      </c>
    </row>
    <row r="145" spans="1:4" x14ac:dyDescent="0.25">
      <c r="A145" t="s">
        <v>684</v>
      </c>
      <c r="B145" t="s">
        <v>765</v>
      </c>
      <c r="C145" t="s">
        <v>93</v>
      </c>
      <c r="D145" s="13">
        <v>0.30230269999999998</v>
      </c>
    </row>
    <row r="146" spans="1:4" x14ac:dyDescent="0.25">
      <c r="A146" t="s">
        <v>685</v>
      </c>
      <c r="B146" t="s">
        <v>766</v>
      </c>
      <c r="C146" t="s">
        <v>149</v>
      </c>
      <c r="D146" s="13">
        <v>0.21149573190712787</v>
      </c>
    </row>
    <row r="147" spans="1:4" x14ac:dyDescent="0.25">
      <c r="A147" t="s">
        <v>686</v>
      </c>
      <c r="B147" t="s">
        <v>766</v>
      </c>
      <c r="C147" t="s">
        <v>93</v>
      </c>
      <c r="D147" s="13">
        <v>0.31633899999999998</v>
      </c>
    </row>
    <row r="148" spans="1:4" x14ac:dyDescent="0.25">
      <c r="A148" t="s">
        <v>1430</v>
      </c>
      <c r="B148" t="s">
        <v>1442</v>
      </c>
      <c r="C148" t="s">
        <v>149</v>
      </c>
      <c r="D148" s="13">
        <v>0.18954376338726342</v>
      </c>
    </row>
    <row r="149" spans="1:4" x14ac:dyDescent="0.25">
      <c r="A149" t="s">
        <v>1431</v>
      </c>
      <c r="B149" t="s">
        <v>1442</v>
      </c>
      <c r="C149" t="s">
        <v>93</v>
      </c>
      <c r="D149" s="13">
        <v>0.3078901</v>
      </c>
    </row>
    <row r="150" spans="1:4" x14ac:dyDescent="0.25">
      <c r="A150" t="s">
        <v>687</v>
      </c>
      <c r="B150" t="s">
        <v>767</v>
      </c>
      <c r="C150" t="s">
        <v>149</v>
      </c>
      <c r="D150" s="13">
        <v>0.2065077338911834</v>
      </c>
    </row>
    <row r="151" spans="1:4" x14ac:dyDescent="0.25">
      <c r="A151" t="s">
        <v>688</v>
      </c>
      <c r="B151" t="s">
        <v>767</v>
      </c>
      <c r="C151" t="s">
        <v>93</v>
      </c>
      <c r="D151" s="13">
        <v>0.31585069999999998</v>
      </c>
    </row>
    <row r="152" spans="1:4" x14ac:dyDescent="0.25">
      <c r="A152" t="s">
        <v>689</v>
      </c>
      <c r="B152" t="s">
        <v>768</v>
      </c>
      <c r="C152" t="s">
        <v>149</v>
      </c>
      <c r="D152" s="13">
        <v>0.19068883539515344</v>
      </c>
    </row>
    <row r="153" spans="1:4" x14ac:dyDescent="0.25">
      <c r="A153" t="s">
        <v>690</v>
      </c>
      <c r="B153" t="s">
        <v>768</v>
      </c>
      <c r="C153" t="s">
        <v>93</v>
      </c>
      <c r="D153" s="13">
        <v>0.3116852</v>
      </c>
    </row>
    <row r="154" spans="1:4" x14ac:dyDescent="0.25">
      <c r="A154" t="s">
        <v>691</v>
      </c>
      <c r="B154" t="s">
        <v>769</v>
      </c>
      <c r="C154" t="s">
        <v>149</v>
      </c>
      <c r="D154" s="13">
        <v>0.178792537151683</v>
      </c>
    </row>
    <row r="155" spans="1:4" x14ac:dyDescent="0.25">
      <c r="A155" t="s">
        <v>692</v>
      </c>
      <c r="B155" t="s">
        <v>769</v>
      </c>
      <c r="C155" t="s">
        <v>93</v>
      </c>
      <c r="D155" s="13">
        <v>0.30503960000000002</v>
      </c>
    </row>
    <row r="156" spans="1:4" x14ac:dyDescent="0.25">
      <c r="A156" t="s">
        <v>693</v>
      </c>
      <c r="B156" t="s">
        <v>770</v>
      </c>
      <c r="C156" t="s">
        <v>149</v>
      </c>
      <c r="D156" s="13">
        <v>0.18954376338726342</v>
      </c>
    </row>
    <row r="157" spans="1:4" x14ac:dyDescent="0.25">
      <c r="A157" t="s">
        <v>694</v>
      </c>
      <c r="B157" t="s">
        <v>770</v>
      </c>
      <c r="C157" t="s">
        <v>93</v>
      </c>
      <c r="D157" s="13">
        <v>0.3078901</v>
      </c>
    </row>
    <row r="158" spans="1:4" x14ac:dyDescent="0.25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25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25">
      <c r="A160" t="s">
        <v>697</v>
      </c>
      <c r="B160" t="s">
        <v>772</v>
      </c>
      <c r="C160" t="s">
        <v>149</v>
      </c>
      <c r="D160" s="13">
        <v>0.2874106764302759</v>
      </c>
    </row>
    <row r="161" spans="1:4" x14ac:dyDescent="0.25">
      <c r="A161" t="s">
        <v>698</v>
      </c>
      <c r="B161" t="s">
        <v>772</v>
      </c>
      <c r="C161" t="s">
        <v>93</v>
      </c>
      <c r="D161" s="13">
        <v>0.38546530000000001</v>
      </c>
    </row>
    <row r="162" spans="1:4" x14ac:dyDescent="0.25">
      <c r="A162" t="s">
        <v>1135</v>
      </c>
      <c r="B162" t="s">
        <v>1147</v>
      </c>
      <c r="C162" t="s">
        <v>149</v>
      </c>
      <c r="D162" s="13">
        <v>0.16933353125763076</v>
      </c>
    </row>
    <row r="163" spans="1:4" x14ac:dyDescent="0.25">
      <c r="A163" t="s">
        <v>1136</v>
      </c>
      <c r="B163" t="s">
        <v>1147</v>
      </c>
      <c r="C163" t="s">
        <v>93</v>
      </c>
      <c r="D163" s="13">
        <v>0.30321490000000001</v>
      </c>
    </row>
    <row r="164" spans="1:4" x14ac:dyDescent="0.25">
      <c r="A164" t="s">
        <v>699</v>
      </c>
      <c r="B164" t="s">
        <v>773</v>
      </c>
      <c r="C164" t="s">
        <v>149</v>
      </c>
      <c r="D164" s="13">
        <v>0.2874106764302759</v>
      </c>
    </row>
    <row r="165" spans="1:4" x14ac:dyDescent="0.25">
      <c r="A165" t="s">
        <v>700</v>
      </c>
      <c r="B165" t="s">
        <v>773</v>
      </c>
      <c r="C165" t="s">
        <v>93</v>
      </c>
      <c r="D165" s="13">
        <v>0.38546530000000001</v>
      </c>
    </row>
    <row r="166" spans="1:4" x14ac:dyDescent="0.25">
      <c r="A166" t="s">
        <v>701</v>
      </c>
      <c r="B166" t="s">
        <v>774</v>
      </c>
      <c r="C166" t="s">
        <v>149</v>
      </c>
      <c r="D166" s="13">
        <v>0.3084246365236924</v>
      </c>
    </row>
    <row r="167" spans="1:4" x14ac:dyDescent="0.25">
      <c r="A167" t="s">
        <v>702</v>
      </c>
      <c r="B167" t="s">
        <v>774</v>
      </c>
      <c r="C167" t="s">
        <v>93</v>
      </c>
      <c r="D167" s="13">
        <v>0.36564799999999997</v>
      </c>
    </row>
    <row r="168" spans="1:4" x14ac:dyDescent="0.25">
      <c r="A168" t="s">
        <v>1464</v>
      </c>
      <c r="B168" t="s">
        <v>1476</v>
      </c>
      <c r="C168" t="s">
        <v>149</v>
      </c>
      <c r="D168" s="13">
        <v>0.19807827028720273</v>
      </c>
    </row>
    <row r="169" spans="1:4" x14ac:dyDescent="0.25">
      <c r="A169" t="s">
        <v>1465</v>
      </c>
      <c r="B169" t="s">
        <v>1476</v>
      </c>
      <c r="C169" t="s">
        <v>93</v>
      </c>
      <c r="D169" s="13">
        <v>0.3649868</v>
      </c>
    </row>
    <row r="170" spans="1:4" x14ac:dyDescent="0.25">
      <c r="A170" t="s">
        <v>703</v>
      </c>
      <c r="B170" t="s">
        <v>775</v>
      </c>
      <c r="C170" t="s">
        <v>149</v>
      </c>
      <c r="D170" s="13">
        <v>0.1698162976426926</v>
      </c>
    </row>
    <row r="171" spans="1:4" x14ac:dyDescent="0.25">
      <c r="A171" t="s">
        <v>704</v>
      </c>
      <c r="B171" t="s">
        <v>775</v>
      </c>
      <c r="C171" t="s">
        <v>93</v>
      </c>
      <c r="D171" s="13">
        <v>0.30431999999999998</v>
      </c>
    </row>
    <row r="172" spans="1:4" x14ac:dyDescent="0.25">
      <c r="A172" t="s">
        <v>705</v>
      </c>
      <c r="B172" t="s">
        <v>776</v>
      </c>
      <c r="C172" t="s">
        <v>149</v>
      </c>
      <c r="D172" s="13">
        <v>0.16428192714767192</v>
      </c>
    </row>
    <row r="173" spans="1:4" x14ac:dyDescent="0.25">
      <c r="A173" t="s">
        <v>706</v>
      </c>
      <c r="B173" t="s">
        <v>776</v>
      </c>
      <c r="C173" t="s">
        <v>93</v>
      </c>
      <c r="D173" s="13">
        <v>0.30437160000000002</v>
      </c>
    </row>
    <row r="174" spans="1:4" x14ac:dyDescent="0.25">
      <c r="A174" t="s">
        <v>707</v>
      </c>
      <c r="B174" t="s">
        <v>777</v>
      </c>
      <c r="C174" t="s">
        <v>149</v>
      </c>
      <c r="D174" s="13">
        <v>0.44184131646052099</v>
      </c>
    </row>
    <row r="175" spans="1:4" x14ac:dyDescent="0.25">
      <c r="A175" t="s">
        <v>708</v>
      </c>
      <c r="B175" t="s">
        <v>777</v>
      </c>
      <c r="C175" t="s">
        <v>93</v>
      </c>
      <c r="D175" s="13">
        <v>1.5585359999999999</v>
      </c>
    </row>
    <row r="176" spans="1:4" x14ac:dyDescent="0.25">
      <c r="A176" t="s">
        <v>811</v>
      </c>
      <c r="B176" t="s">
        <v>995</v>
      </c>
      <c r="C176" t="s">
        <v>149</v>
      </c>
      <c r="D176" s="13">
        <v>0.17957100711126148</v>
      </c>
    </row>
    <row r="177" spans="1:4" x14ac:dyDescent="0.25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25">
      <c r="A178" t="s">
        <v>813</v>
      </c>
      <c r="B178" t="s">
        <v>996</v>
      </c>
      <c r="C178" t="s">
        <v>149</v>
      </c>
      <c r="D178" s="13">
        <v>0.17550561948321575</v>
      </c>
    </row>
    <row r="179" spans="1:4" x14ac:dyDescent="0.25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25">
      <c r="A180" t="s">
        <v>815</v>
      </c>
      <c r="B180" t="s">
        <v>997</v>
      </c>
      <c r="C180" t="s">
        <v>149</v>
      </c>
      <c r="D180" s="13">
        <v>0.17136763155052454</v>
      </c>
    </row>
    <row r="181" spans="1:4" x14ac:dyDescent="0.25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25">
      <c r="A182" t="s">
        <v>817</v>
      </c>
      <c r="B182" t="s">
        <v>998</v>
      </c>
      <c r="C182" t="s">
        <v>149</v>
      </c>
      <c r="D182" s="13">
        <v>0.17136763155052454</v>
      </c>
    </row>
    <row r="183" spans="1:4" x14ac:dyDescent="0.25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25">
      <c r="A184" t="s">
        <v>1186</v>
      </c>
      <c r="B184" t="s">
        <v>1208</v>
      </c>
      <c r="C184" t="s">
        <v>149</v>
      </c>
      <c r="D184" s="13">
        <v>0.1265832244639023</v>
      </c>
    </row>
    <row r="185" spans="1:4" x14ac:dyDescent="0.25">
      <c r="A185" t="s">
        <v>1187</v>
      </c>
      <c r="B185" t="s">
        <v>1208</v>
      </c>
      <c r="C185" t="s">
        <v>93</v>
      </c>
      <c r="D185" s="13">
        <v>0.34921849999999999</v>
      </c>
    </row>
    <row r="186" spans="1:4" x14ac:dyDescent="0.25">
      <c r="A186" t="s">
        <v>1188</v>
      </c>
      <c r="B186" t="s">
        <v>1209</v>
      </c>
      <c r="C186" t="s">
        <v>149</v>
      </c>
      <c r="D186" s="13">
        <v>0.17851557927642162</v>
      </c>
    </row>
    <row r="187" spans="1:4" x14ac:dyDescent="0.25">
      <c r="A187" t="s">
        <v>1189</v>
      </c>
      <c r="B187" t="s">
        <v>1209</v>
      </c>
      <c r="C187" t="s">
        <v>93</v>
      </c>
      <c r="D187" s="13">
        <v>0.35790549999999999</v>
      </c>
    </row>
    <row r="188" spans="1:4" x14ac:dyDescent="0.25">
      <c r="A188" t="s">
        <v>819</v>
      </c>
      <c r="B188" t="s">
        <v>999</v>
      </c>
      <c r="C188" t="s">
        <v>149</v>
      </c>
      <c r="D188" s="13">
        <v>0.28356717160827793</v>
      </c>
    </row>
    <row r="189" spans="1:4" x14ac:dyDescent="0.25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25">
      <c r="A190" t="s">
        <v>1372</v>
      </c>
      <c r="B190" t="s">
        <v>1383</v>
      </c>
      <c r="C190" t="s">
        <v>149</v>
      </c>
      <c r="D190" s="13">
        <v>0.17987242007163964</v>
      </c>
    </row>
    <row r="191" spans="1:4" x14ac:dyDescent="0.25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25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25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25">
      <c r="A194" t="s">
        <v>823</v>
      </c>
      <c r="B194" t="s">
        <v>1001</v>
      </c>
      <c r="C194" t="s">
        <v>149</v>
      </c>
      <c r="D194" s="13">
        <v>0.17550561948321575</v>
      </c>
    </row>
    <row r="195" spans="1:4" x14ac:dyDescent="0.25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25">
      <c r="A196" t="s">
        <v>825</v>
      </c>
      <c r="B196" t="s">
        <v>1002</v>
      </c>
      <c r="C196" t="s">
        <v>149</v>
      </c>
      <c r="D196" s="13">
        <v>0.21788949358785756</v>
      </c>
    </row>
    <row r="197" spans="1:4" x14ac:dyDescent="0.25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25">
      <c r="A198" t="s">
        <v>827</v>
      </c>
      <c r="B198" t="s">
        <v>1003</v>
      </c>
      <c r="C198" t="s">
        <v>149</v>
      </c>
      <c r="D198" s="13">
        <v>0.18875902206864445</v>
      </c>
    </row>
    <row r="199" spans="1:4" x14ac:dyDescent="0.25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25">
      <c r="A200" t="s">
        <v>829</v>
      </c>
      <c r="B200" t="s">
        <v>1004</v>
      </c>
      <c r="C200" t="s">
        <v>149</v>
      </c>
      <c r="D200" s="13">
        <v>0.20008525575752864</v>
      </c>
    </row>
    <row r="201" spans="1:4" x14ac:dyDescent="0.25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25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25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25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25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25">
      <c r="A206" t="s">
        <v>1432</v>
      </c>
      <c r="B206" t="s">
        <v>1443</v>
      </c>
      <c r="C206" t="s">
        <v>149</v>
      </c>
      <c r="D206" s="13">
        <v>0.19793407899515827</v>
      </c>
    </row>
    <row r="207" spans="1:4" x14ac:dyDescent="0.25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25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25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25">
      <c r="A210" t="s">
        <v>837</v>
      </c>
      <c r="B210" t="s">
        <v>1008</v>
      </c>
      <c r="C210" t="s">
        <v>149</v>
      </c>
      <c r="D210" s="13">
        <v>0.20047698883567677</v>
      </c>
    </row>
    <row r="211" spans="1:4" x14ac:dyDescent="0.25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25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25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25">
      <c r="A214" t="s">
        <v>841</v>
      </c>
      <c r="B214" t="s">
        <v>1010</v>
      </c>
      <c r="C214" t="s">
        <v>149</v>
      </c>
      <c r="D214" s="13">
        <v>0.19793407899515827</v>
      </c>
    </row>
    <row r="215" spans="1:4" x14ac:dyDescent="0.25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25">
      <c r="A216" t="s">
        <v>843</v>
      </c>
      <c r="B216" t="s">
        <v>1011</v>
      </c>
      <c r="C216" t="s">
        <v>149</v>
      </c>
      <c r="D216" s="13">
        <v>0.1265832244639023</v>
      </c>
    </row>
    <row r="217" spans="1:4" x14ac:dyDescent="0.25">
      <c r="A217" t="s">
        <v>844</v>
      </c>
      <c r="B217" t="s">
        <v>1011</v>
      </c>
      <c r="C217" t="s">
        <v>93</v>
      </c>
      <c r="D217" s="13">
        <v>0.34921849999999999</v>
      </c>
    </row>
    <row r="218" spans="1:4" x14ac:dyDescent="0.25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25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25">
      <c r="A220" t="s">
        <v>1137</v>
      </c>
      <c r="B220" t="s">
        <v>1148</v>
      </c>
      <c r="C220" t="s">
        <v>149</v>
      </c>
      <c r="D220" s="13">
        <v>0.18566696329596474</v>
      </c>
    </row>
    <row r="221" spans="1:4" x14ac:dyDescent="0.25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25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25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25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25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25">
      <c r="A226" t="s">
        <v>1466</v>
      </c>
      <c r="B226" t="s">
        <v>1477</v>
      </c>
      <c r="C226" t="s">
        <v>149</v>
      </c>
      <c r="D226" s="13">
        <v>0.21248909231591814</v>
      </c>
    </row>
    <row r="227" spans="1:4" x14ac:dyDescent="0.25">
      <c r="A227" t="s">
        <v>1467</v>
      </c>
      <c r="B227" t="s">
        <v>1477</v>
      </c>
      <c r="C227" t="s">
        <v>93</v>
      </c>
      <c r="D227" s="13">
        <v>0.40946670000000002</v>
      </c>
    </row>
    <row r="228" spans="1:4" x14ac:dyDescent="0.25">
      <c r="A228" t="s">
        <v>851</v>
      </c>
      <c r="B228" t="s">
        <v>1015</v>
      </c>
      <c r="C228" t="s">
        <v>149</v>
      </c>
      <c r="D228" s="13">
        <v>0.18353968791258654</v>
      </c>
    </row>
    <row r="229" spans="1:4" x14ac:dyDescent="0.25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25">
      <c r="A230" t="s">
        <v>853</v>
      </c>
      <c r="B230" t="s">
        <v>1016</v>
      </c>
      <c r="C230" t="s">
        <v>149</v>
      </c>
      <c r="D230" s="13">
        <v>0.18031571934283033</v>
      </c>
    </row>
    <row r="231" spans="1:4" x14ac:dyDescent="0.25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25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25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25">
      <c r="A234" t="s">
        <v>857</v>
      </c>
      <c r="B234" t="s">
        <v>1018</v>
      </c>
      <c r="C234" t="s">
        <v>149</v>
      </c>
      <c r="D234" s="13">
        <v>0.33602431617831874</v>
      </c>
    </row>
    <row r="235" spans="1:4" x14ac:dyDescent="0.25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25">
      <c r="A236" t="s">
        <v>859</v>
      </c>
      <c r="B236" t="s">
        <v>1019</v>
      </c>
      <c r="C236" t="s">
        <v>149</v>
      </c>
      <c r="D236" s="13">
        <v>0.33100375662181664</v>
      </c>
    </row>
    <row r="237" spans="1:4" x14ac:dyDescent="0.25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25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25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25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25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25">
      <c r="A242" t="s">
        <v>1190</v>
      </c>
      <c r="B242" t="s">
        <v>1210</v>
      </c>
      <c r="C242" t="s">
        <v>149</v>
      </c>
      <c r="D242" s="13">
        <v>0.29601956004940078</v>
      </c>
    </row>
    <row r="243" spans="1:4" x14ac:dyDescent="0.25">
      <c r="A243" t="s">
        <v>1191</v>
      </c>
      <c r="B243" t="s">
        <v>1210</v>
      </c>
      <c r="C243" t="s">
        <v>93</v>
      </c>
      <c r="D243" s="13">
        <v>0.43993510000000002</v>
      </c>
    </row>
    <row r="244" spans="1:4" x14ac:dyDescent="0.25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25">
      <c r="A245" t="s">
        <v>1193</v>
      </c>
      <c r="B245" t="s">
        <v>1211</v>
      </c>
      <c r="C245" t="s">
        <v>93</v>
      </c>
      <c r="D245" s="13">
        <v>0.46151740000000002</v>
      </c>
    </row>
    <row r="246" spans="1:4" x14ac:dyDescent="0.25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25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25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25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25">
      <c r="A250" t="s">
        <v>867</v>
      </c>
      <c r="B250" t="s">
        <v>1023</v>
      </c>
      <c r="C250" t="s">
        <v>149</v>
      </c>
      <c r="D250" s="13">
        <v>0.37180578142620424</v>
      </c>
    </row>
    <row r="251" spans="1:4" x14ac:dyDescent="0.25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25">
      <c r="A252" t="s">
        <v>869</v>
      </c>
      <c r="B252" t="s">
        <v>1024</v>
      </c>
      <c r="C252" t="s">
        <v>149</v>
      </c>
      <c r="D252" s="13">
        <v>0.33100375662181664</v>
      </c>
    </row>
    <row r="253" spans="1:4" x14ac:dyDescent="0.25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25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25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25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25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25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25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25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25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25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25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25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25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25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25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25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25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25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25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25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25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25">
      <c r="A274" t="s">
        <v>889</v>
      </c>
      <c r="B274" t="s">
        <v>1034</v>
      </c>
      <c r="C274" t="s">
        <v>149</v>
      </c>
      <c r="D274" s="13">
        <v>0.29601956004940078</v>
      </c>
    </row>
    <row r="275" spans="1:4" x14ac:dyDescent="0.25">
      <c r="A275" t="s">
        <v>890</v>
      </c>
      <c r="B275" t="s">
        <v>1034</v>
      </c>
      <c r="C275" t="s">
        <v>93</v>
      </c>
      <c r="D275" s="13">
        <v>0.43993510000000002</v>
      </c>
    </row>
    <row r="276" spans="1:4" x14ac:dyDescent="0.25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25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25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25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25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25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25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25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25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25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25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25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25">
      <c r="A288" t="s">
        <v>1194</v>
      </c>
      <c r="B288" t="s">
        <v>1212</v>
      </c>
      <c r="C288" t="s">
        <v>149</v>
      </c>
      <c r="D288" s="13">
        <v>0.18428698626846599</v>
      </c>
    </row>
    <row r="289" spans="1:4" x14ac:dyDescent="0.25">
      <c r="A289" t="s">
        <v>1195</v>
      </c>
      <c r="B289" t="s">
        <v>1212</v>
      </c>
      <c r="C289" t="s">
        <v>93</v>
      </c>
      <c r="D289" s="13">
        <v>0.36126140000000001</v>
      </c>
    </row>
    <row r="290" spans="1:4" x14ac:dyDescent="0.25">
      <c r="A290" t="s">
        <v>1196</v>
      </c>
      <c r="B290" t="s">
        <v>1213</v>
      </c>
      <c r="C290" t="s">
        <v>149</v>
      </c>
      <c r="D290" s="13">
        <v>0.24963297968615511</v>
      </c>
    </row>
    <row r="291" spans="1:4" x14ac:dyDescent="0.25">
      <c r="A291" t="s">
        <v>1197</v>
      </c>
      <c r="B291" t="s">
        <v>1213</v>
      </c>
      <c r="C291" t="s">
        <v>93</v>
      </c>
      <c r="D291" s="13">
        <v>0.37212289999999998</v>
      </c>
    </row>
    <row r="292" spans="1:4" x14ac:dyDescent="0.25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25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25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25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25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25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25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25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25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25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25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25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25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25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25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25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25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25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25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25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25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25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25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25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25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25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25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25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25">
      <c r="A320" t="s">
        <v>925</v>
      </c>
      <c r="B320" t="s">
        <v>1052</v>
      </c>
      <c r="C320" t="s">
        <v>149</v>
      </c>
      <c r="D320" s="13">
        <v>0.18428698626846599</v>
      </c>
    </row>
    <row r="321" spans="1:4" x14ac:dyDescent="0.25">
      <c r="A321" t="s">
        <v>926</v>
      </c>
      <c r="B321" t="s">
        <v>1052</v>
      </c>
      <c r="C321" t="s">
        <v>93</v>
      </c>
      <c r="D321" s="13">
        <v>0.36126140000000001</v>
      </c>
    </row>
    <row r="322" spans="1:4" x14ac:dyDescent="0.25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25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25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25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25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25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25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25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25">
      <c r="A330" t="s">
        <v>1468</v>
      </c>
      <c r="B330" t="s">
        <v>1478</v>
      </c>
      <c r="C330" t="s">
        <v>149</v>
      </c>
      <c r="D330" s="13">
        <v>0.28200316168836265</v>
      </c>
    </row>
    <row r="331" spans="1:4" x14ac:dyDescent="0.25">
      <c r="A331" t="s">
        <v>1469</v>
      </c>
      <c r="B331" t="s">
        <v>1478</v>
      </c>
      <c r="C331" t="s">
        <v>93</v>
      </c>
      <c r="D331" s="13">
        <v>0.43231310000000001</v>
      </c>
    </row>
    <row r="332" spans="1:4" x14ac:dyDescent="0.25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25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25">
      <c r="A334" t="s">
        <v>935</v>
      </c>
      <c r="B334" t="s">
        <v>1057</v>
      </c>
      <c r="C334" t="s">
        <v>149</v>
      </c>
      <c r="D334" s="13">
        <v>0.25031537336290344</v>
      </c>
    </row>
    <row r="335" spans="1:4" x14ac:dyDescent="0.25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25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25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25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25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25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25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25">
      <c r="A342" t="s">
        <v>1470</v>
      </c>
      <c r="B342" t="s">
        <v>1479</v>
      </c>
      <c r="C342" t="s">
        <v>149</v>
      </c>
      <c r="D342" s="13">
        <v>0.3677992955556712</v>
      </c>
    </row>
    <row r="343" spans="1:4" x14ac:dyDescent="0.25">
      <c r="A343" t="s">
        <v>1471</v>
      </c>
      <c r="B343" t="s">
        <v>1479</v>
      </c>
      <c r="C343" t="s">
        <v>93</v>
      </c>
      <c r="D343" s="13">
        <v>0.52393060000000002</v>
      </c>
    </row>
    <row r="344" spans="1:4" x14ac:dyDescent="0.25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25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25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25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25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25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25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25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25">
      <c r="A352" t="s">
        <v>951</v>
      </c>
      <c r="B352" t="s">
        <v>1065</v>
      </c>
      <c r="C352" t="s">
        <v>149</v>
      </c>
      <c r="D352" s="13">
        <v>0.37580018067663334</v>
      </c>
    </row>
    <row r="353" spans="1:4" x14ac:dyDescent="0.25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25">
      <c r="A354" t="s">
        <v>953</v>
      </c>
      <c r="B354" t="s">
        <v>1066</v>
      </c>
      <c r="C354" t="s">
        <v>149</v>
      </c>
      <c r="D354" s="13">
        <v>0.36249987423549807</v>
      </c>
    </row>
    <row r="355" spans="1:4" x14ac:dyDescent="0.25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25">
      <c r="A356" t="s">
        <v>955</v>
      </c>
      <c r="B356" t="s">
        <v>1067</v>
      </c>
      <c r="C356" t="s">
        <v>149</v>
      </c>
      <c r="D356" s="13">
        <v>0.36249987423549807</v>
      </c>
    </row>
    <row r="357" spans="1:4" x14ac:dyDescent="0.25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25">
      <c r="A358" t="s">
        <v>1198</v>
      </c>
      <c r="B358" t="s">
        <v>1214</v>
      </c>
      <c r="C358" t="s">
        <v>149</v>
      </c>
      <c r="D358" s="13">
        <v>0.33316236562735385</v>
      </c>
    </row>
    <row r="359" spans="1:4" x14ac:dyDescent="0.25">
      <c r="A359" t="s">
        <v>1199</v>
      </c>
      <c r="B359" t="s">
        <v>1214</v>
      </c>
      <c r="C359" t="s">
        <v>93</v>
      </c>
      <c r="D359" s="13">
        <v>0.41146120000000003</v>
      </c>
    </row>
    <row r="360" spans="1:4" x14ac:dyDescent="0.25">
      <c r="A360" t="s">
        <v>1200</v>
      </c>
      <c r="B360" t="s">
        <v>1215</v>
      </c>
      <c r="C360" t="s">
        <v>149</v>
      </c>
      <c r="D360" s="13">
        <v>0.38725488256096158</v>
      </c>
    </row>
    <row r="361" spans="1:4" x14ac:dyDescent="0.25">
      <c r="A361" t="s">
        <v>1201</v>
      </c>
      <c r="B361" t="s">
        <v>1215</v>
      </c>
      <c r="C361" t="s">
        <v>93</v>
      </c>
      <c r="D361" s="13">
        <v>0.43403170000000002</v>
      </c>
    </row>
    <row r="362" spans="1:4" x14ac:dyDescent="0.25">
      <c r="A362" t="s">
        <v>957</v>
      </c>
      <c r="B362" t="s">
        <v>1068</v>
      </c>
      <c r="C362" t="s">
        <v>149</v>
      </c>
      <c r="D362" s="13">
        <v>0.46088429444393814</v>
      </c>
    </row>
    <row r="363" spans="1:4" x14ac:dyDescent="0.25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25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25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25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25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25">
      <c r="A368" t="s">
        <v>961</v>
      </c>
      <c r="B368" t="s">
        <v>1070</v>
      </c>
      <c r="C368" t="s">
        <v>149</v>
      </c>
      <c r="D368" s="13">
        <v>0.37580018067663334</v>
      </c>
    </row>
    <row r="369" spans="1:4" x14ac:dyDescent="0.25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25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25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25">
      <c r="A372" t="s">
        <v>965</v>
      </c>
      <c r="B372" t="s">
        <v>1072</v>
      </c>
      <c r="C372" t="s">
        <v>149</v>
      </c>
      <c r="D372" s="13">
        <v>0.39610972651819454</v>
      </c>
    </row>
    <row r="373" spans="1:4" x14ac:dyDescent="0.25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25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25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25">
      <c r="A376" t="s">
        <v>969</v>
      </c>
      <c r="B376" t="s">
        <v>1074</v>
      </c>
      <c r="C376" t="s">
        <v>149</v>
      </c>
      <c r="D376" s="13">
        <v>0.39449562169117547</v>
      </c>
    </row>
    <row r="377" spans="1:4" x14ac:dyDescent="0.25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25">
      <c r="A378" t="s">
        <v>971</v>
      </c>
      <c r="B378" t="s">
        <v>1075</v>
      </c>
      <c r="C378" t="s">
        <v>149</v>
      </c>
      <c r="D378" s="13">
        <v>0.42699104862595083</v>
      </c>
    </row>
    <row r="379" spans="1:4" x14ac:dyDescent="0.25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25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25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25">
      <c r="A382" t="s">
        <v>973</v>
      </c>
      <c r="B382" t="s">
        <v>1076</v>
      </c>
      <c r="C382" t="s">
        <v>149</v>
      </c>
      <c r="D382" s="13">
        <v>0.41306184895158093</v>
      </c>
    </row>
    <row r="383" spans="1:4" x14ac:dyDescent="0.25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25">
      <c r="A384" t="s">
        <v>975</v>
      </c>
      <c r="B384" t="s">
        <v>1077</v>
      </c>
      <c r="C384" t="s">
        <v>149</v>
      </c>
      <c r="D384" s="13">
        <v>0.39776070736505736</v>
      </c>
    </row>
    <row r="385" spans="1:4" x14ac:dyDescent="0.25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25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25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25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25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25">
      <c r="A390" t="s">
        <v>981</v>
      </c>
      <c r="B390" t="s">
        <v>1080</v>
      </c>
      <c r="C390" t="s">
        <v>149</v>
      </c>
      <c r="D390" s="13">
        <v>0.33316236562735385</v>
      </c>
    </row>
    <row r="391" spans="1:4" x14ac:dyDescent="0.25">
      <c r="A391" t="s">
        <v>982</v>
      </c>
      <c r="B391" t="s">
        <v>1080</v>
      </c>
      <c r="C391" t="s">
        <v>93</v>
      </c>
      <c r="D391" s="13">
        <v>0.41146120000000003</v>
      </c>
    </row>
    <row r="392" spans="1:4" x14ac:dyDescent="0.25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25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25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25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25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25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25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25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25">
      <c r="A400" t="s">
        <v>1472</v>
      </c>
      <c r="B400" t="s">
        <v>1480</v>
      </c>
      <c r="C400" t="s">
        <v>149</v>
      </c>
      <c r="D400" s="13">
        <v>0.41848179403970143</v>
      </c>
    </row>
    <row r="401" spans="1:4" x14ac:dyDescent="0.25">
      <c r="A401" t="s">
        <v>1473</v>
      </c>
      <c r="B401" t="s">
        <v>1480</v>
      </c>
      <c r="C401" t="s">
        <v>93</v>
      </c>
      <c r="D401" s="13">
        <v>0.51387430000000001</v>
      </c>
    </row>
    <row r="402" spans="1:4" x14ac:dyDescent="0.25">
      <c r="A402" t="s">
        <v>989</v>
      </c>
      <c r="B402" t="s">
        <v>1084</v>
      </c>
      <c r="C402" t="s">
        <v>149</v>
      </c>
      <c r="D402" s="13">
        <v>0.38937010618180457</v>
      </c>
    </row>
    <row r="403" spans="1:4" x14ac:dyDescent="0.25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25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25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25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25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2023-02-10T04:35:07Z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