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32" documentId="13_ncr:1_{677CB6D6-9ADB-4CCD-A457-B7E26AE541CE}" xr6:coauthVersionLast="47" xr6:coauthVersionMax="47" xr10:uidLastSave="{08765EC9-5738-4642-815C-B88244E87E3E}"/>
  <bookViews>
    <workbookView xWindow="-108" yWindow="-108" windowWidth="23256" windowHeight="12720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44" l="1"/>
  <c r="V5" i="44"/>
  <c r="B9" i="7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E52" i="41"/>
  <c r="F51" i="41"/>
  <c r="E51" i="41"/>
  <c r="F48" i="41"/>
  <c r="E48" i="41"/>
  <c r="F47" i="41"/>
  <c r="E47" i="41"/>
  <c r="E46" i="41"/>
  <c r="E44" i="41"/>
  <c r="F43" i="41"/>
  <c r="E43" i="41"/>
  <c r="E42" i="41"/>
  <c r="F41" i="41"/>
  <c r="F39" i="41"/>
  <c r="E39" i="41"/>
  <c r="E38" i="41"/>
  <c r="F37" i="41"/>
  <c r="E37" i="41"/>
  <c r="E35" i="41"/>
  <c r="E34" i="41"/>
  <c r="F33" i="41"/>
  <c r="E33" i="41"/>
  <c r="F32" i="41"/>
  <c r="E30" i="41"/>
  <c r="F29" i="41"/>
  <c r="E29" i="41"/>
  <c r="F28" i="41"/>
  <c r="E28" i="41"/>
  <c r="F25" i="41"/>
  <c r="E25" i="41"/>
  <c r="F24" i="41"/>
  <c r="E24" i="41"/>
  <c r="F23" i="41"/>
  <c r="E21" i="41"/>
  <c r="F20" i="41"/>
  <c r="E20" i="41"/>
  <c r="F19" i="41"/>
  <c r="E19" i="41"/>
  <c r="E17" i="41" a="1"/>
  <c r="E17" i="41"/>
  <c r="D52" i="41"/>
  <c r="C52" i="41"/>
  <c r="D51" i="41"/>
  <c r="D50" i="41"/>
  <c r="C48" i="41"/>
  <c r="D47" i="41"/>
  <c r="D46" i="41"/>
  <c r="C46" i="41"/>
  <c r="D43" i="41"/>
  <c r="D42" i="41"/>
  <c r="C42" i="41"/>
  <c r="D41" i="41"/>
  <c r="D38" i="41"/>
  <c r="C38" i="41"/>
  <c r="D37" i="41"/>
  <c r="C37" i="41"/>
  <c r="C34" i="41"/>
  <c r="D33" i="41"/>
  <c r="C33" i="41"/>
  <c r="D32" i="41"/>
  <c r="D29" i="41"/>
  <c r="C29" i="41"/>
  <c r="D28" i="41"/>
  <c r="C28" i="41"/>
  <c r="C25" i="41"/>
  <c r="D24" i="41"/>
  <c r="C24" i="41"/>
  <c r="D23" i="41"/>
  <c r="D20" i="41"/>
  <c r="C20" i="41"/>
  <c r="D19" i="41"/>
  <c r="D18" i="41"/>
  <c r="C17" i="41" a="1"/>
  <c r="D48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7" i="41"/>
  <c r="B60" i="41"/>
  <c r="A58" i="41"/>
  <c r="B51" i="41"/>
  <c r="B48" i="41"/>
  <c r="B42" i="41"/>
  <c r="B39" i="41"/>
  <c r="A33" i="41"/>
  <c r="B30" i="41"/>
  <c r="A24" i="41"/>
  <c r="A21" i="41"/>
  <c r="A15" i="41"/>
  <c r="A12" i="41"/>
  <c r="A6" i="41"/>
  <c r="A3" i="41"/>
  <c r="A2" i="41" a="1"/>
  <c r="A65" i="41" s="1"/>
  <c r="E26" i="40"/>
  <c r="E24" i="40"/>
  <c r="I21" i="40"/>
  <c r="E21" i="40"/>
  <c r="E20" i="40"/>
  <c r="I19" i="40"/>
  <c r="E18" i="40"/>
  <c r="E17" i="40"/>
  <c r="O16" i="40"/>
  <c r="N16" i="40"/>
  <c r="J16" i="40"/>
  <c r="I12" i="40" s="1"/>
  <c r="I16" i="40"/>
  <c r="F16" i="40"/>
  <c r="E16" i="40"/>
  <c r="E12" i="40" s="1"/>
  <c r="O15" i="40"/>
  <c r="N15" i="40"/>
  <c r="H12" i="40"/>
  <c r="F12" i="40"/>
  <c r="H9" i="40"/>
  <c r="H8" i="40"/>
  <c r="E28" i="39"/>
  <c r="E27" i="39"/>
  <c r="E26" i="39"/>
  <c r="G25" i="39"/>
  <c r="E25" i="39"/>
  <c r="L24" i="39"/>
  <c r="K24" i="39"/>
  <c r="O24" i="39" s="1"/>
  <c r="J24" i="39"/>
  <c r="I24" i="39"/>
  <c r="M24" i="39" s="1"/>
  <c r="G24" i="39"/>
  <c r="E24" i="39"/>
  <c r="L23" i="39"/>
  <c r="G23" i="39"/>
  <c r="J23" i="39" s="1"/>
  <c r="E23" i="39"/>
  <c r="O22" i="39"/>
  <c r="L22" i="39"/>
  <c r="K22" i="39"/>
  <c r="J22" i="39"/>
  <c r="I22" i="39"/>
  <c r="M22" i="39" s="1"/>
  <c r="E22" i="39"/>
  <c r="L21" i="39"/>
  <c r="K21" i="39"/>
  <c r="O21" i="39" s="1"/>
  <c r="J21" i="39"/>
  <c r="I21" i="39"/>
  <c r="G21" i="39"/>
  <c r="E21" i="39"/>
  <c r="M20" i="39"/>
  <c r="L20" i="39"/>
  <c r="K20" i="39"/>
  <c r="O20" i="39" s="1"/>
  <c r="I20" i="39"/>
  <c r="G20" i="39"/>
  <c r="J20" i="39" s="1"/>
  <c r="E20" i="39"/>
  <c r="O19" i="39"/>
  <c r="L19" i="39"/>
  <c r="K19" i="39"/>
  <c r="J19" i="39"/>
  <c r="G19" i="39"/>
  <c r="I19" i="39" s="1"/>
  <c r="E19" i="39"/>
  <c r="L18" i="39"/>
  <c r="G18" i="39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L9" i="39"/>
  <c r="G9" i="39"/>
  <c r="E9" i="39"/>
  <c r="I8" i="39"/>
  <c r="G8" i="39"/>
  <c r="J8" i="39" s="1"/>
  <c r="E8" i="39"/>
  <c r="J7" i="39"/>
  <c r="I7" i="39"/>
  <c r="M7" i="39" s="1"/>
  <c r="G7" i="39"/>
  <c r="L7" i="39" s="1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B70" i="39"/>
  <c r="A70" i="39"/>
  <c r="B68" i="39"/>
  <c r="A68" i="39"/>
  <c r="B67" i="39"/>
  <c r="A66" i="39"/>
  <c r="A65" i="39"/>
  <c r="A64" i="39"/>
  <c r="B63" i="39"/>
  <c r="A63" i="39"/>
  <c r="A61" i="39"/>
  <c r="B60" i="39"/>
  <c r="B59" i="39"/>
  <c r="A59" i="39"/>
  <c r="B58" i="39"/>
  <c r="B56" i="39"/>
  <c r="A56" i="39"/>
  <c r="A55" i="39"/>
  <c r="B54" i="39"/>
  <c r="A54" i="39"/>
  <c r="A52" i="39"/>
  <c r="B51" i="39"/>
  <c r="B50" i="39"/>
  <c r="A50" i="39"/>
  <c r="A49" i="39"/>
  <c r="B47" i="39"/>
  <c r="A47" i="39"/>
  <c r="A46" i="39"/>
  <c r="A45" i="39"/>
  <c r="B44" i="39"/>
  <c r="A43" i="39"/>
  <c r="B42" i="39"/>
  <c r="A41" i="39"/>
  <c r="B40" i="39"/>
  <c r="A40" i="39"/>
  <c r="B38" i="39"/>
  <c r="A38" i="39"/>
  <c r="B36" i="39"/>
  <c r="A36" i="39"/>
  <c r="B35" i="39"/>
  <c r="A34" i="39"/>
  <c r="A33" i="39"/>
  <c r="A32" i="39"/>
  <c r="B31" i="39"/>
  <c r="A31" i="39"/>
  <c r="A29" i="39"/>
  <c r="B28" i="39"/>
  <c r="B27" i="39"/>
  <c r="A27" i="39"/>
  <c r="B26" i="39"/>
  <c r="B24" i="39"/>
  <c r="A24" i="39"/>
  <c r="A23" i="39"/>
  <c r="B22" i="39"/>
  <c r="A22" i="39"/>
  <c r="A20" i="39"/>
  <c r="B19" i="39"/>
  <c r="B18" i="39"/>
  <c r="A18" i="39"/>
  <c r="A17" i="39"/>
  <c r="B15" i="39"/>
  <c r="A15" i="39"/>
  <c r="A14" i="39"/>
  <c r="A13" i="39"/>
  <c r="B12" i="39"/>
  <c r="A11" i="39"/>
  <c r="B10" i="39"/>
  <c r="B9" i="39"/>
  <c r="A9" i="39"/>
  <c r="B8" i="39"/>
  <c r="A7" i="39"/>
  <c r="B6" i="39"/>
  <c r="B5" i="39"/>
  <c r="A5" i="39"/>
  <c r="B4" i="39"/>
  <c r="A3" i="39"/>
  <c r="B2" i="39"/>
  <c r="A2" i="39" a="1"/>
  <c r="A67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AC15" i="9" s="1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K18" i="9" s="1"/>
  <c r="B18" i="9"/>
  <c r="J17" i="9"/>
  <c r="I17" i="9"/>
  <c r="H17" i="9"/>
  <c r="G17" i="9"/>
  <c r="AB13" i="9" s="1"/>
  <c r="F17" i="9"/>
  <c r="AA13" i="9" s="1"/>
  <c r="E17" i="9"/>
  <c r="D17" i="9"/>
  <c r="C17" i="9"/>
  <c r="K17" i="9" s="1"/>
  <c r="L17" i="9" s="1"/>
  <c r="B17" i="9"/>
  <c r="J16" i="9"/>
  <c r="I16" i="9"/>
  <c r="H16" i="9"/>
  <c r="G16" i="9"/>
  <c r="F16" i="9"/>
  <c r="AA12" i="9" s="1"/>
  <c r="E16" i="9"/>
  <c r="D16" i="9"/>
  <c r="C16" i="9"/>
  <c r="Y12" i="9" s="1"/>
  <c r="B16" i="9"/>
  <c r="AG15" i="9"/>
  <c r="AF15" i="9"/>
  <c r="AE15" i="9"/>
  <c r="AD15" i="9"/>
  <c r="AA15" i="9"/>
  <c r="Z15" i="9"/>
  <c r="Y15" i="9"/>
  <c r="J15" i="9"/>
  <c r="I15" i="9"/>
  <c r="H15" i="9"/>
  <c r="G15" i="9"/>
  <c r="AB11" i="9" s="1"/>
  <c r="F15" i="9"/>
  <c r="AA11" i="9" s="1"/>
  <c r="E15" i="9"/>
  <c r="Z11" i="9" s="1"/>
  <c r="D15" i="9"/>
  <c r="C15" i="9"/>
  <c r="K15" i="9" s="1"/>
  <c r="L15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AA10" i="9" s="1"/>
  <c r="E14" i="9"/>
  <c r="D14" i="9"/>
  <c r="C14" i="9"/>
  <c r="Y10" i="9" s="1"/>
  <c r="B14" i="9"/>
  <c r="AG13" i="9"/>
  <c r="AF13" i="9"/>
  <c r="AE13" i="9"/>
  <c r="AD13" i="9"/>
  <c r="Z13" i="9"/>
  <c r="Y13" i="9"/>
  <c r="J13" i="9"/>
  <c r="AC9" i="9" s="1"/>
  <c r="I13" i="9"/>
  <c r="H13" i="9"/>
  <c r="G13" i="9"/>
  <c r="AB9" i="9" s="1"/>
  <c r="F13" i="9"/>
  <c r="AA9" i="9" s="1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Z12" i="9"/>
  <c r="J12" i="9"/>
  <c r="I12" i="9"/>
  <c r="H12" i="9"/>
  <c r="G12" i="9"/>
  <c r="F12" i="9"/>
  <c r="E12" i="9"/>
  <c r="D12" i="9"/>
  <c r="C12" i="9"/>
  <c r="Y8" i="9" s="1"/>
  <c r="B12" i="9"/>
  <c r="AG11" i="9"/>
  <c r="AF11" i="9"/>
  <c r="AE11" i="9"/>
  <c r="AD11" i="9"/>
  <c r="Y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B11" i="9"/>
  <c r="AG10" i="9"/>
  <c r="AF10" i="9"/>
  <c r="AE10" i="9"/>
  <c r="AD10" i="9"/>
  <c r="AB10" i="9"/>
  <c r="Z10" i="9"/>
  <c r="J10" i="9"/>
  <c r="I10" i="9"/>
  <c r="H10" i="9"/>
  <c r="G10" i="9"/>
  <c r="F10" i="9"/>
  <c r="AA6" i="9" s="1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Z8" i="9"/>
  <c r="B8" i="9"/>
  <c r="AG7" i="9"/>
  <c r="AF7" i="9"/>
  <c r="AE7" i="9"/>
  <c r="AD7" i="9"/>
  <c r="AG6" i="9"/>
  <c r="AF6" i="9"/>
  <c r="AE6" i="9"/>
  <c r="AD6" i="9"/>
  <c r="AB6" i="9"/>
  <c r="Y6" i="9"/>
  <c r="J6" i="9"/>
  <c r="I6" i="9"/>
  <c r="H6" i="9"/>
  <c r="G6" i="9"/>
  <c r="F6" i="9"/>
  <c r="E6" i="9"/>
  <c r="D6" i="9"/>
  <c r="C6" i="9"/>
  <c r="K6" i="9" s="1"/>
  <c r="L6" i="9" s="1"/>
  <c r="B32" i="23"/>
  <c r="C32" i="23" s="1"/>
  <c r="G28" i="23"/>
  <c r="F28" i="23"/>
  <c r="E28" i="23"/>
  <c r="D28" i="23"/>
  <c r="C28" i="23"/>
  <c r="B28" i="23"/>
  <c r="F26" i="23"/>
  <c r="E26" i="23"/>
  <c r="D26" i="23"/>
  <c r="C26" i="23"/>
  <c r="B26" i="23"/>
  <c r="D25" i="23"/>
  <c r="C25" i="23"/>
  <c r="B25" i="23"/>
  <c r="E25" i="23" s="1"/>
  <c r="H24" i="23"/>
  <c r="G24" i="23"/>
  <c r="F24" i="23"/>
  <c r="E24" i="23"/>
  <c r="D24" i="23"/>
  <c r="C24" i="23"/>
  <c r="H12" i="23"/>
  <c r="H32" i="23" s="1"/>
  <c r="G12" i="23"/>
  <c r="G31" i="23" s="1"/>
  <c r="F12" i="23"/>
  <c r="F31" i="23" s="1"/>
  <c r="E12" i="23"/>
  <c r="E30" i="23" s="1"/>
  <c r="D12" i="23"/>
  <c r="D31" i="23" s="1"/>
  <c r="C12" i="23"/>
  <c r="C30" i="23" s="1"/>
  <c r="G11" i="23"/>
  <c r="F11" i="23"/>
  <c r="E11" i="23"/>
  <c r="D11" i="23"/>
  <c r="C11" i="23"/>
  <c r="B11" i="23"/>
  <c r="F9" i="23"/>
  <c r="E9" i="23"/>
  <c r="D9" i="23"/>
  <c r="C9" i="23"/>
  <c r="B9" i="23"/>
  <c r="D8" i="23"/>
  <c r="C8" i="23"/>
  <c r="B8" i="23"/>
  <c r="E8" i="23" s="1"/>
  <c r="B7" i="23"/>
  <c r="C7" i="23" s="1"/>
  <c r="B6" i="23"/>
  <c r="F6" i="23" s="1"/>
  <c r="G12" i="8"/>
  <c r="F12" i="8"/>
  <c r="A12" i="8"/>
  <c r="A11" i="8"/>
  <c r="G11" i="8" s="1"/>
  <c r="G10" i="8"/>
  <c r="F10" i="8"/>
  <c r="E10" i="8"/>
  <c r="D10" i="8"/>
  <c r="A10" i="8"/>
  <c r="C10" i="8" s="1"/>
  <c r="G9" i="8"/>
  <c r="F9" i="8"/>
  <c r="E9" i="8"/>
  <c r="D9" i="8"/>
  <c r="C9" i="8"/>
  <c r="A9" i="8"/>
  <c r="D8" i="8"/>
  <c r="C8" i="8"/>
  <c r="A8" i="8"/>
  <c r="G8" i="8" s="1"/>
  <c r="A7" i="8"/>
  <c r="G7" i="8" s="1"/>
  <c r="G6" i="8"/>
  <c r="F6" i="8"/>
  <c r="E6" i="8"/>
  <c r="D6" i="8"/>
  <c r="A6" i="8"/>
  <c r="C6" i="8" s="1"/>
  <c r="W17" i="44"/>
  <c r="W16" i="44"/>
  <c r="W15" i="44"/>
  <c r="W14" i="44"/>
  <c r="W13" i="44"/>
  <c r="W12" i="44"/>
  <c r="W11" i="44"/>
  <c r="W10" i="44"/>
  <c r="V10" i="44"/>
  <c r="W9" i="44"/>
  <c r="V9" i="44"/>
  <c r="W8" i="44"/>
  <c r="W7" i="44"/>
  <c r="V7" i="44"/>
  <c r="W6" i="44"/>
  <c r="V6" i="44"/>
  <c r="W5" i="44"/>
  <c r="W4" i="44"/>
  <c r="V4" i="44"/>
  <c r="W3" i="44"/>
  <c r="V3" i="44"/>
  <c r="V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AC11" i="9" l="1"/>
  <c r="G5" i="23"/>
  <c r="F5" i="23"/>
  <c r="E5" i="23"/>
  <c r="D5" i="23"/>
  <c r="C5" i="23"/>
  <c r="H5" i="23"/>
  <c r="L18" i="9"/>
  <c r="AC14" i="9"/>
  <c r="AC6" i="9"/>
  <c r="D10" i="23"/>
  <c r="C10" i="23"/>
  <c r="F10" i="23"/>
  <c r="E10" i="23"/>
  <c r="D27" i="23"/>
  <c r="C27" i="23"/>
  <c r="E27" i="23"/>
  <c r="F27" i="23"/>
  <c r="L11" i="9"/>
  <c r="AC7" i="9"/>
  <c r="AC13" i="9"/>
  <c r="F30" i="23"/>
  <c r="D30" i="23"/>
  <c r="G30" i="23"/>
  <c r="J17" i="40"/>
  <c r="J26" i="40"/>
  <c r="J23" i="40"/>
  <c r="J20" i="40"/>
  <c r="J21" i="40"/>
  <c r="J18" i="40"/>
  <c r="J24" i="40"/>
  <c r="J25" i="40"/>
  <c r="J22" i="40"/>
  <c r="J19" i="40"/>
  <c r="H31" i="23"/>
  <c r="C7" i="8"/>
  <c r="E8" i="8"/>
  <c r="C11" i="8"/>
  <c r="C6" i="23"/>
  <c r="D7" i="23"/>
  <c r="G10" i="23"/>
  <c r="H11" i="23"/>
  <c r="G27" i="23"/>
  <c r="H28" i="23"/>
  <c r="K12" i="9"/>
  <c r="L12" i="9" s="1"/>
  <c r="K14" i="9"/>
  <c r="K16" i="9"/>
  <c r="L25" i="39"/>
  <c r="G28" i="39"/>
  <c r="G27" i="39"/>
  <c r="K25" i="39"/>
  <c r="O25" i="39" s="1"/>
  <c r="I24" i="40"/>
  <c r="I20" i="40"/>
  <c r="I17" i="40"/>
  <c r="N17" i="40" s="1"/>
  <c r="I26" i="40"/>
  <c r="I23" i="40"/>
  <c r="I22" i="40"/>
  <c r="I25" i="40"/>
  <c r="F25" i="40"/>
  <c r="O25" i="40" s="1"/>
  <c r="F22" i="40"/>
  <c r="O22" i="40" s="1"/>
  <c r="F19" i="40"/>
  <c r="O19" i="40" s="1"/>
  <c r="F20" i="40"/>
  <c r="O20" i="40" s="1"/>
  <c r="F17" i="40"/>
  <c r="O17" i="40" s="1"/>
  <c r="F26" i="40"/>
  <c r="O26" i="40" s="1"/>
  <c r="F23" i="40"/>
  <c r="O23" i="40" s="1"/>
  <c r="D7" i="8"/>
  <c r="F8" i="8"/>
  <c r="D11" i="8"/>
  <c r="D6" i="23"/>
  <c r="E7" i="23"/>
  <c r="F8" i="23"/>
  <c r="G9" i="23"/>
  <c r="H10" i="23"/>
  <c r="F25" i="23"/>
  <c r="G26" i="23"/>
  <c r="H27" i="23"/>
  <c r="C31" i="23"/>
  <c r="D32" i="23"/>
  <c r="Y7" i="9"/>
  <c r="B3" i="39"/>
  <c r="B7" i="39"/>
  <c r="B11" i="39"/>
  <c r="A16" i="39"/>
  <c r="B20" i="39"/>
  <c r="A25" i="39"/>
  <c r="A30" i="39"/>
  <c r="B34" i="39"/>
  <c r="A39" i="39"/>
  <c r="B43" i="39"/>
  <c r="A48" i="39"/>
  <c r="B52" i="39"/>
  <c r="A57" i="39"/>
  <c r="A62" i="39"/>
  <c r="B66" i="39"/>
  <c r="K7" i="39"/>
  <c r="O7" i="39" s="1"/>
  <c r="B6" i="41"/>
  <c r="B15" i="41"/>
  <c r="B24" i="41"/>
  <c r="A34" i="41"/>
  <c r="A43" i="41"/>
  <c r="A52" i="41"/>
  <c r="A61" i="41"/>
  <c r="B70" i="41"/>
  <c r="H30" i="23"/>
  <c r="M8" i="39"/>
  <c r="E7" i="8"/>
  <c r="E11" i="8"/>
  <c r="E6" i="23"/>
  <c r="F7" i="23"/>
  <c r="G8" i="23"/>
  <c r="H9" i="23"/>
  <c r="G25" i="23"/>
  <c r="H26" i="23"/>
  <c r="E32" i="23"/>
  <c r="Y14" i="9"/>
  <c r="A4" i="39"/>
  <c r="A8" i="39"/>
  <c r="H21" i="39" s="1"/>
  <c r="A12" i="39"/>
  <c r="B16" i="39"/>
  <c r="A21" i="39"/>
  <c r="A26" i="39"/>
  <c r="B30" i="39"/>
  <c r="A35" i="39"/>
  <c r="B39" i="39"/>
  <c r="A44" i="39"/>
  <c r="B48" i="39"/>
  <c r="A53" i="39"/>
  <c r="A58" i="39"/>
  <c r="B62" i="39"/>
  <c r="M19" i="39"/>
  <c r="I25" i="39"/>
  <c r="A7" i="41"/>
  <c r="A16" i="41"/>
  <c r="A25" i="41"/>
  <c r="B34" i="41"/>
  <c r="B43" i="41"/>
  <c r="B52" i="41"/>
  <c r="A62" i="41"/>
  <c r="F7" i="8"/>
  <c r="F11" i="8"/>
  <c r="G7" i="23"/>
  <c r="H8" i="23"/>
  <c r="H25" i="23"/>
  <c r="E31" i="23"/>
  <c r="F32" i="23"/>
  <c r="K18" i="39"/>
  <c r="O18" i="39" s="1"/>
  <c r="J18" i="39"/>
  <c r="J25" i="39"/>
  <c r="N20" i="40"/>
  <c r="N26" i="40"/>
  <c r="B7" i="41"/>
  <c r="B16" i="41"/>
  <c r="A26" i="41"/>
  <c r="A35" i="41"/>
  <c r="A44" i="41"/>
  <c r="A53" i="41"/>
  <c r="B62" i="41"/>
  <c r="G6" i="23"/>
  <c r="H7" i="23"/>
  <c r="G32" i="23"/>
  <c r="I18" i="39"/>
  <c r="M21" i="39"/>
  <c r="B10" i="41"/>
  <c r="B19" i="41"/>
  <c r="B28" i="41"/>
  <c r="A38" i="41"/>
  <c r="A47" i="41"/>
  <c r="A56" i="41"/>
  <c r="H6" i="23"/>
  <c r="H7" i="39"/>
  <c r="L8" i="39"/>
  <c r="K8" i="39"/>
  <c r="G10" i="39"/>
  <c r="J9" i="39"/>
  <c r="G11" i="39"/>
  <c r="K9" i="39"/>
  <c r="O9" i="39" s="1"/>
  <c r="I9" i="39"/>
  <c r="M9" i="39" s="1"/>
  <c r="F18" i="40"/>
  <c r="N21" i="40"/>
  <c r="N24" i="40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B64" i="41"/>
  <c r="A60" i="41"/>
  <c r="B55" i="41"/>
  <c r="A51" i="41"/>
  <c r="B46" i="41"/>
  <c r="A42" i="41"/>
  <c r="A37" i="41"/>
  <c r="B32" i="41"/>
  <c r="A28" i="41"/>
  <c r="B23" i="41"/>
  <c r="A19" i="41"/>
  <c r="B14" i="41"/>
  <c r="A10" i="41"/>
  <c r="A5" i="41"/>
  <c r="B68" i="41"/>
  <c r="A64" i="41"/>
  <c r="B59" i="41"/>
  <c r="A55" i="41"/>
  <c r="B50" i="41"/>
  <c r="A46" i="41"/>
  <c r="A41" i="41"/>
  <c r="B36" i="41"/>
  <c r="A32" i="41"/>
  <c r="B27" i="41"/>
  <c r="A23" i="41"/>
  <c r="B18" i="41"/>
  <c r="A14" i="41"/>
  <c r="A9" i="41"/>
  <c r="B4" i="41"/>
  <c r="A68" i="41"/>
  <c r="B63" i="41"/>
  <c r="A59" i="41"/>
  <c r="B54" i="41"/>
  <c r="A50" i="41"/>
  <c r="A45" i="41"/>
  <c r="B40" i="41"/>
  <c r="A36" i="41"/>
  <c r="B31" i="41"/>
  <c r="A27" i="41"/>
  <c r="B22" i="41"/>
  <c r="A18" i="41"/>
  <c r="A13" i="41"/>
  <c r="B8" i="41"/>
  <c r="A4" i="41"/>
  <c r="B67" i="41"/>
  <c r="A63" i="41"/>
  <c r="B58" i="41"/>
  <c r="A54" i="41"/>
  <c r="A49" i="41"/>
  <c r="B44" i="41"/>
  <c r="A40" i="41"/>
  <c r="B35" i="41"/>
  <c r="A31" i="41"/>
  <c r="B26" i="41"/>
  <c r="A22" i="41"/>
  <c r="A17" i="41"/>
  <c r="B12" i="41"/>
  <c r="A8" i="41"/>
  <c r="B3" i="41"/>
  <c r="A11" i="41"/>
  <c r="A20" i="41"/>
  <c r="A29" i="41"/>
  <c r="B38" i="41"/>
  <c r="B47" i="41"/>
  <c r="B56" i="41"/>
  <c r="A66" i="4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A6" i="39"/>
  <c r="H20" i="39" s="1"/>
  <c r="A10" i="39"/>
  <c r="B14" i="39"/>
  <c r="A19" i="39"/>
  <c r="B23" i="39"/>
  <c r="A28" i="39"/>
  <c r="B32" i="39"/>
  <c r="A37" i="39"/>
  <c r="A42" i="39"/>
  <c r="B46" i="39"/>
  <c r="A51" i="39"/>
  <c r="B55" i="39"/>
  <c r="A60" i="39"/>
  <c r="B64" i="39"/>
  <c r="A69" i="39"/>
  <c r="G26" i="39"/>
  <c r="I18" i="40"/>
  <c r="N18" i="40" s="1"/>
  <c r="F21" i="40"/>
  <c r="O21" i="40" s="1"/>
  <c r="F24" i="40"/>
  <c r="O24" i="40" s="1"/>
  <c r="B2" i="41"/>
  <c r="B11" i="41"/>
  <c r="B20" i="41"/>
  <c r="A30" i="41"/>
  <c r="A39" i="41"/>
  <c r="A48" i="41"/>
  <c r="A57" i="41"/>
  <c r="B66" i="41"/>
  <c r="C17" i="41"/>
  <c r="C21" i="41"/>
  <c r="D25" i="41"/>
  <c r="C30" i="41"/>
  <c r="D34" i="41"/>
  <c r="D39" i="41"/>
  <c r="C44" i="41"/>
  <c r="C51" i="41"/>
  <c r="C47" i="41"/>
  <c r="C43" i="41"/>
  <c r="C39" i="41"/>
  <c r="C35" i="41"/>
  <c r="C31" i="41"/>
  <c r="C27" i="41"/>
  <c r="C23" i="41"/>
  <c r="C19" i="41"/>
  <c r="D21" i="41"/>
  <c r="C26" i="41"/>
  <c r="D30" i="41"/>
  <c r="D35" i="41"/>
  <c r="C40" i="41"/>
  <c r="D44" i="41"/>
  <c r="C49" i="41"/>
  <c r="F50" i="41"/>
  <c r="F46" i="41"/>
  <c r="F42" i="41"/>
  <c r="F38" i="41"/>
  <c r="F34" i="41"/>
  <c r="F30" i="41"/>
  <c r="F26" i="41"/>
  <c r="F22" i="41"/>
  <c r="F18" i="41"/>
  <c r="F21" i="41"/>
  <c r="E26" i="41"/>
  <c r="E31" i="41"/>
  <c r="F35" i="41"/>
  <c r="E40" i="41"/>
  <c r="F44" i="41"/>
  <c r="E49" i="41"/>
  <c r="I23" i="39"/>
  <c r="M23" i="39" s="1"/>
  <c r="E23" i="40"/>
  <c r="N23" i="40" s="1"/>
  <c r="E19" i="40"/>
  <c r="N19" i="40" s="1"/>
  <c r="E22" i="40"/>
  <c r="N22" i="40" s="1"/>
  <c r="E25" i="40"/>
  <c r="N25" i="40" s="1"/>
  <c r="D17" i="41"/>
  <c r="C22" i="41"/>
  <c r="D26" i="41"/>
  <c r="D31" i="41"/>
  <c r="C36" i="41"/>
  <c r="D40" i="41"/>
  <c r="C45" i="41"/>
  <c r="D49" i="41"/>
  <c r="F17" i="41"/>
  <c r="E22" i="41"/>
  <c r="E27" i="41"/>
  <c r="F31" i="41"/>
  <c r="E36" i="41"/>
  <c r="F40" i="41"/>
  <c r="E45" i="41"/>
  <c r="F49" i="41"/>
  <c r="K23" i="39"/>
  <c r="O23" i="39" s="1"/>
  <c r="C18" i="41"/>
  <c r="D22" i="41"/>
  <c r="D27" i="41"/>
  <c r="C32" i="41"/>
  <c r="D36" i="41"/>
  <c r="C41" i="41"/>
  <c r="D45" i="41"/>
  <c r="C50" i="41"/>
  <c r="E18" i="41"/>
  <c r="E23" i="41"/>
  <c r="F27" i="41"/>
  <c r="E32" i="41"/>
  <c r="F36" i="41"/>
  <c r="E41" i="41"/>
  <c r="F45" i="41"/>
  <c r="E50" i="41"/>
  <c r="P21" i="39" l="1"/>
  <c r="N21" i="39"/>
  <c r="P20" i="39"/>
  <c r="N20" i="39"/>
  <c r="I26" i="39"/>
  <c r="L26" i="39"/>
  <c r="K26" i="39"/>
  <c r="O26" i="39" s="1"/>
  <c r="J26" i="39"/>
  <c r="O18" i="40"/>
  <c r="H23" i="39"/>
  <c r="H15" i="39"/>
  <c r="M25" i="39"/>
  <c r="H26" i="39"/>
  <c r="H6" i="39"/>
  <c r="P7" i="39"/>
  <c r="N7" i="39"/>
  <c r="H9" i="39"/>
  <c r="H27" i="39"/>
  <c r="H18" i="39"/>
  <c r="H16" i="39"/>
  <c r="H8" i="39"/>
  <c r="H10" i="39"/>
  <c r="H17" i="39"/>
  <c r="AC10" i="9"/>
  <c r="L14" i="9"/>
  <c r="L11" i="39"/>
  <c r="G15" i="39"/>
  <c r="J11" i="39"/>
  <c r="I11" i="39"/>
  <c r="M11" i="39" s="1"/>
  <c r="G14" i="39"/>
  <c r="G13" i="39"/>
  <c r="G12" i="39"/>
  <c r="G16" i="39"/>
  <c r="K11" i="39"/>
  <c r="O11" i="39" s="1"/>
  <c r="H14" i="39"/>
  <c r="M18" i="39"/>
  <c r="J27" i="39"/>
  <c r="I27" i="39"/>
  <c r="M27" i="39" s="1"/>
  <c r="L27" i="39"/>
  <c r="K27" i="39"/>
  <c r="O27" i="39" s="1"/>
  <c r="H13" i="39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4" i="41"/>
  <c r="J32" i="41"/>
  <c r="K27" i="41"/>
  <c r="J25" i="41"/>
  <c r="J34" i="41"/>
  <c r="K29" i="41"/>
  <c r="J27" i="41"/>
  <c r="K31" i="41"/>
  <c r="J29" i="41"/>
  <c r="L24" i="41"/>
  <c r="K22" i="41"/>
  <c r="J20" i="41"/>
  <c r="K15" i="41"/>
  <c r="J13" i="41"/>
  <c r="L8" i="41"/>
  <c r="K6" i="41"/>
  <c r="K33" i="41"/>
  <c r="J31" i="41"/>
  <c r="L26" i="41"/>
  <c r="K24" i="41"/>
  <c r="J22" i="41"/>
  <c r="K17" i="41"/>
  <c r="J15" i="41"/>
  <c r="L10" i="41"/>
  <c r="K8" i="41"/>
  <c r="J33" i="41"/>
  <c r="L28" i="41"/>
  <c r="K26" i="41"/>
  <c r="J24" i="41"/>
  <c r="K19" i="41"/>
  <c r="J17" i="41"/>
  <c r="L12" i="41"/>
  <c r="K10" i="41"/>
  <c r="L5" i="41"/>
  <c r="L30" i="41"/>
  <c r="K28" i="41"/>
  <c r="J26" i="41"/>
  <c r="K21" i="41"/>
  <c r="J19" i="41"/>
  <c r="L14" i="41"/>
  <c r="K12" i="41"/>
  <c r="L7" i="41"/>
  <c r="K5" i="41"/>
  <c r="L32" i="41"/>
  <c r="J28" i="41"/>
  <c r="J23" i="41"/>
  <c r="L13" i="41"/>
  <c r="K32" i="41"/>
  <c r="L16" i="41"/>
  <c r="K13" i="41"/>
  <c r="L9" i="41"/>
  <c r="L6" i="41"/>
  <c r="L22" i="41"/>
  <c r="L18" i="41"/>
  <c r="K16" i="41"/>
  <c r="K9" i="41"/>
  <c r="K18" i="41"/>
  <c r="J9" i="41"/>
  <c r="J5" i="41"/>
  <c r="K20" i="41"/>
  <c r="J7" i="41"/>
  <c r="K30" i="41"/>
  <c r="K25" i="41"/>
  <c r="J21" i="41"/>
  <c r="J18" i="41"/>
  <c r="L15" i="41"/>
  <c r="L11" i="41"/>
  <c r="L34" i="41"/>
  <c r="J30" i="41"/>
  <c r="K11" i="41"/>
  <c r="L20" i="41"/>
  <c r="K14" i="41"/>
  <c r="J11" i="41"/>
  <c r="K7" i="41"/>
  <c r="K23" i="41"/>
  <c r="H19" i="39"/>
  <c r="H12" i="39"/>
  <c r="H22" i="39"/>
  <c r="K28" i="39"/>
  <c r="L28" i="39"/>
  <c r="J28" i="39"/>
  <c r="I28" i="39"/>
  <c r="M28" i="39" s="1"/>
  <c r="AC8" i="9"/>
  <c r="I10" i="39"/>
  <c r="K10" i="39"/>
  <c r="J10" i="39"/>
  <c r="L10" i="39"/>
  <c r="H24" i="39"/>
  <c r="H11" i="39"/>
  <c r="H25" i="39"/>
  <c r="O8" i="39"/>
  <c r="H28" i="39"/>
  <c r="H5" i="39"/>
  <c r="L16" i="9"/>
  <c r="AC12" i="9"/>
  <c r="I12" i="39" l="1"/>
  <c r="M12" i="39" s="1"/>
  <c r="K12" i="39"/>
  <c r="O12" i="39" s="1"/>
  <c r="P12" i="39" s="1"/>
  <c r="J12" i="39"/>
  <c r="L12" i="39"/>
  <c r="P22" i="39"/>
  <c r="N22" i="39"/>
  <c r="K14" i="39"/>
  <c r="O14" i="39" s="1"/>
  <c r="I14" i="39"/>
  <c r="M14" i="39" s="1"/>
  <c r="N14" i="39" s="1"/>
  <c r="L14" i="39"/>
  <c r="J14" i="39"/>
  <c r="N10" i="39"/>
  <c r="P6" i="39"/>
  <c r="N6" i="39"/>
  <c r="K13" i="39"/>
  <c r="O13" i="39" s="1"/>
  <c r="J13" i="39"/>
  <c r="L13" i="39"/>
  <c r="I13" i="39"/>
  <c r="P17" i="39"/>
  <c r="N17" i="39"/>
  <c r="P5" i="39"/>
  <c r="N5" i="39"/>
  <c r="O10" i="39"/>
  <c r="P10" i="39" s="1"/>
  <c r="N12" i="39"/>
  <c r="P8" i="39"/>
  <c r="N8" i="39"/>
  <c r="P26" i="39"/>
  <c r="N26" i="39"/>
  <c r="M26" i="39"/>
  <c r="P24" i="39"/>
  <c r="N24" i="39"/>
  <c r="O28" i="39"/>
  <c r="P28" i="39"/>
  <c r="N28" i="39"/>
  <c r="M10" i="39"/>
  <c r="N19" i="39"/>
  <c r="P19" i="39"/>
  <c r="P14" i="39"/>
  <c r="L15" i="39"/>
  <c r="K15" i="39"/>
  <c r="O15" i="39" s="1"/>
  <c r="P15" i="39" s="1"/>
  <c r="J15" i="39"/>
  <c r="I15" i="39"/>
  <c r="M15" i="39" s="1"/>
  <c r="N15" i="39" s="1"/>
  <c r="P18" i="39"/>
  <c r="N18" i="39"/>
  <c r="N25" i="39"/>
  <c r="P25" i="39"/>
  <c r="N27" i="39"/>
  <c r="P27" i="39"/>
  <c r="P23" i="39"/>
  <c r="N23" i="39"/>
  <c r="P11" i="39"/>
  <c r="N11" i="39"/>
  <c r="P13" i="39"/>
  <c r="K16" i="39"/>
  <c r="O16" i="39" s="1"/>
  <c r="P16" i="39" s="1"/>
  <c r="J16" i="39"/>
  <c r="I16" i="39"/>
  <c r="M16" i="39" s="1"/>
  <c r="N16" i="39" s="1"/>
  <c r="L16" i="39"/>
  <c r="P9" i="39"/>
  <c r="N9" i="39"/>
  <c r="M13" i="39" l="1"/>
  <c r="N13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<sst xmlns="http://schemas.openxmlformats.org/spreadsheetml/2006/main" count="3723" uniqueCount="1485">
  <si>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</si>
  <si>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</si>
  <si>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</si>
  <si>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</si>
  <si>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</si>
  <si>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</si>
  <si>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</si>
  <si>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</si>
  <si>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</si>
  <si>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</si>
  <si>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</si>
  <si>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</si>
  <si>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</si>
  <si>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</si>
  <si>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</si>
  <si>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</si>
  <si>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</si>
  <si>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</si>
  <si>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</si>
  <si>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</si>
  <si>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</si>
  <si>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</si>
  <si>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</si>
  <si>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</si>
  <si>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</si>
  <si>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</si>
  <si>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</si>
  <si>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</si>
  <si>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</si>
  <si>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</si>
  <si>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</si>
  <si>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</si>
  <si>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</si>
  <si>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</si>
  <si>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</si>
  <si>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</si>
  <si>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</si>
  <si>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</si>
  <si>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</si>
  <si>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</si>
  <si>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</si>
  <si>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</si>
  <si>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</si>
  <si>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</si>
  <si>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</si>
  <si>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</si>
  <si>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</si>
  <si>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</si>
  <si>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</si>
  <si>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</si>
  <si>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</si>
  <si>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</si>
  <si>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</si>
  <si>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</si>
  <si>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</si>
  <si>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</si>
  <si>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</si>
  <si>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</si>
  <si>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</si>
  <si>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</si>
  <si>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</si>
  <si>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</si>
  <si>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</si>
  <si>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</si>
  <si>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</si>
  <si>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</si>
  <si>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</si>
  <si>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</si>
  <si>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</si>
  <si>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</si>
  <si>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</si>
  <si>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</si>
  <si>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</si>
  <si>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</si>
  <si>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</si>
  <si>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</si>
  <si>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</si>
  <si>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</si>
  <si>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</si>
  <si>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</si>
  <si>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</si>
  <si>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</si>
  <si>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</si>
  <si>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</si>
  <si>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</si>
  <si>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</si>
  <si>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</si>
  <si>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</si>
  <si>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</si>
  <si>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</si>
  <si>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</si>
  <si>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</si>
  <si>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</si>
  <si>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</si>
  <si>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</si>
  <si>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</si>
  <si>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</si>
  <si>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</si>
  <si>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</si>
  <si>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</si>
  <si>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</si>
  <si>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</si>
  <si>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</si>
  <si>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</si>
  <si>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</si>
  <si>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</si>
  <si>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</si>
  <si>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</si>
  <si>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</si>
  <si>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</si>
  <si>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</si>
  <si>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</si>
  <si>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</si>
  <si>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</si>
  <si>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</si>
  <si>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</si>
  <si>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</si>
  <si>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</si>
  <si>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</si>
  <si>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</si>
  <si>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</si>
  <si>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</si>
  <si>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</si>
  <si>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</si>
  <si>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</si>
  <si>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</si>
  <si>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</si>
  <si>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</si>
  <si>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</si>
  <si>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</si>
  <si>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</si>
  <si>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</si>
  <si>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</si>
  <si>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</si>
  <si>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</si>
  <si>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</si>
  <si>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</si>
  <si>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</si>
  <si>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</si>
  <si>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</si>
  <si>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</si>
  <si>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</si>
  <si>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</si>
  <si>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</si>
  <si>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</si>
  <si>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</si>
  <si>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</si>
  <si>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</si>
  <si>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</si>
  <si>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</si>
  <si>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</si>
  <si>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</si>
  <si>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</si>
  <si>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</si>
  <si>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</si>
  <si>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</si>
  <si>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</si>
  <si>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</si>
  <si>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</si>
  <si>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</si>
  <si>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</si>
  <si>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</si>
  <si>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</si>
  <si>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</si>
  <si>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</si>
  <si>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</si>
  <si>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</si>
  <si>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</si>
  <si>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</si>
  <si>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</si>
  <si>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</si>
  <si>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</si>
  <si>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</si>
  <si>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</si>
  <si>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</si>
  <si>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</si>
  <si>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</si>
  <si>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</si>
  <si>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</si>
  <si>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</si>
  <si>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</si>
  <si>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</si>
  <si>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</si>
  <si>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</si>
  <si>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</si>
  <si>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</si>
  <si>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</si>
  <si>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</si>
  <si>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</si>
  <si>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</si>
  <si>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</si>
  <si>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</si>
  <si>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</si>
  <si>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</si>
  <si>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</si>
  <si>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</si>
  <si>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</si>
  <si>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</si>
  <si>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</si>
  <si>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</si>
  <si>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</si>
  <si>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</si>
  <si>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</si>
  <si>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</si>
  <si>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</si>
  <si>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</si>
  <si>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</si>
  <si>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</si>
  <si>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</si>
  <si>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</si>
  <si>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</si>
  <si>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</si>
  <si>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</si>
  <si>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</si>
  <si>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</si>
  <si>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</si>
  <si>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</si>
  <si>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</si>
  <si>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</si>
  <si>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</si>
  <si>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</si>
  <si>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</si>
  <si>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</si>
  <si>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</si>
  <si>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</si>
  <si>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</si>
  <si>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</si>
  <si>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</si>
  <si>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</si>
  <si>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</si>
  <si>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</si>
  <si>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</si>
  <si>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</si>
  <si>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</si>
  <si>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</si>
  <si>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</si>
  <si>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</si>
  <si>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</si>
  <si>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</si>
  <si>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</si>
  <si>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</si>
  <si>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</si>
  <si>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</si>
  <si>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</si>
  <si>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</si>
  <si>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</si>
  <si>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</si>
  <si>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</si>
  <si>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</si>
  <si>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</si>
  <si>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</si>
  <si>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</si>
  <si>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</si>
  <si>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</si>
  <si>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</si>
  <si>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</si>
  <si>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</si>
  <si>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</si>
  <si>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</si>
  <si>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</si>
  <si>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</si>
  <si>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</si>
  <si>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</si>
  <si>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</si>
  <si>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</si>
  <si>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</si>
  <si>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</si>
  <si>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</si>
  <si>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</si>
  <si>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</si>
  <si>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</si>
  <si>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</si>
  <si>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</si>
  <si>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</si>
  <si>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</si>
  <si>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</si>
  <si>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</si>
  <si>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</si>
  <si>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</si>
  <si>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</si>
  <si>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</si>
  <si>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</si>
  <si>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</si>
  <si>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</si>
  <si>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</si>
  <si>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</si>
  <si>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</si>
  <si>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</si>
  <si>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</si>
  <si>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</si>
  <si>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</si>
  <si>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</si>
  <si>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</si>
  <si>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</si>
  <si>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</si>
  <si>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</si>
  <si>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</si>
  <si>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</si>
  <si>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</si>
  <si>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</si>
  <si>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</si>
  <si>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</si>
  <si>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</si>
  <si>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</si>
  <si>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</si>
  <si>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</si>
  <si>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</si>
  <si>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</si>
  <si>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</si>
  <si>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</si>
  <si>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</si>
  <si>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</si>
  <si>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</si>
  <si>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</si>
  <si>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</si>
  <si>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</si>
  <si>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</si>
  <si>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</si>
  <si>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</si>
  <si>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</si>
  <si>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</si>
  <si>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</si>
  <si>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</si>
  <si>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</si>
  <si>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</si>
  <si>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</si>
  <si>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</si>
  <si>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</si>
  <si>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</si>
  <si>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</si>
  <si>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</si>
  <si>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</si>
  <si>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</si>
  <si>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</si>
  <si>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</si>
  <si>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</si>
  <si>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</si>
  <si>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</si>
  <si>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</si>
  <si>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</si>
  <si>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</si>
  <si>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</si>
  <si>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</si>
  <si>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</si>
  <si>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</si>
  <si>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</si>
  <si>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</si>
  <si>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</si>
  <si>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</si>
  <si>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</si>
  <si>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</si>
  <si>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</si>
  <si>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</si>
  <si>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</si>
  <si>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</si>
  <si>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</si>
  <si>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</si>
  <si>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</si>
  <si>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</si>
  <si>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</si>
  <si>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</si>
  <si>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</si>
  <si>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</si>
  <si>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</si>
  <si>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</si>
  <si>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</si>
  <si>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</si>
  <si>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</si>
  <si>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</si>
  <si>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</si>
  <si>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</si>
  <si>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</si>
  <si>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</si>
  <si>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</si>
  <si>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</si>
  <si>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</si>
  <si>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</si>
  <si>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</si>
  <si>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</si>
  <si>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</si>
  <si>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</si>
  <si>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</si>
  <si>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</si>
  <si>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</si>
  <si>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</si>
  <si>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</si>
  <si>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</si>
  <si>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</si>
  <si>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</si>
  <si>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</si>
  <si>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</si>
  <si>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</si>
  <si>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</si>
  <si>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</si>
  <si>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</si>
  <si>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</si>
  <si>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</si>
  <si>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</si>
  <si>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</si>
  <si>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</si>
  <si>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</si>
  <si>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</si>
  <si>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</si>
  <si>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</si>
  <si>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</si>
  <si>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</si>
  <si>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</si>
  <si>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</si>
  <si>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</si>
  <si>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</si>
  <si>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</si>
  <si>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</si>
  <si>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</si>
  <si>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</si>
  <si>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</si>
  <si>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</si>
  <si>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</si>
  <si>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</si>
  <si>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</si>
  <si>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</si>
  <si>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</si>
  <si>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</si>
  <si>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</si>
  <si>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</si>
  <si>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</si>
  <si>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</si>
  <si>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</si>
  <si>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</si>
  <si>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</si>
  <si>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</si>
  <si>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</si>
  <si>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</si>
  <si>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</si>
  <si>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</si>
  <si>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</si>
  <si>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</si>
  <si>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</si>
  <si>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</si>
  <si>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</si>
  <si>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</si>
  <si>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</si>
  <si>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</si>
  <si>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</si>
  <si>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</si>
  <si>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</si>
  <si>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</si>
  <si>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</si>
  <si>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</si>
  <si>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</si>
  <si>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</si>
  <si>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</si>
  <si>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</si>
  <si>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</si>
  <si>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</si>
  <si>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</si>
  <si>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</si>
  <si>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</si>
  <si>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</si>
  <si>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</si>
  <si>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</si>
  <si>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</si>
  <si>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</si>
  <si>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</si>
  <si>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</si>
  <si>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</si>
  <si>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</si>
  <si>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</si>
  <si>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</si>
  <si>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</si>
  <si>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</si>
  <si>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</si>
  <si>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</si>
  <si>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</si>
  <si>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</si>
  <si>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</si>
  <si>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</si>
  <si>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</si>
  <si>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</si>
  <si>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</si>
  <si>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</si>
  <si>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</si>
  <si>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</si>
  <si>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</si>
  <si>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</si>
  <si>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</si>
  <si>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</si>
  <si>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</si>
  <si>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</si>
  <si>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</si>
  <si>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</si>
  <si>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</si>
  <si>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</si>
  <si>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</si>
  <si>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</si>
  <si>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</si>
  <si>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</si>
  <si>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</si>
  <si>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</si>
  <si>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</si>
  <si>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</si>
  <si>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</si>
  <si>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</si>
  <si>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</si>
  <si>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</si>
  <si>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</si>
  <si>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</si>
  <si>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</si>
  <si>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</si>
  <si>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</si>
  <si>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</si>
  <si>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</si>
  <si>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</si>
  <si>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</si>
  <si>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</si>
  <si>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</si>
  <si>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</si>
  <si>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</si>
  <si>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</si>
  <si>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</si>
  <si>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</si>
  <si>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</si>
  <si>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</si>
  <si>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</si>
  <si>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</si>
  <si>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</si>
  <si>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</si>
  <si>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</si>
  <si>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</si>
  <si>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</si>
  <si>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</si>
  <si>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</si>
  <si>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</si>
  <si>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</si>
  <si>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</si>
  <si>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</si>
  <si>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</si>
  <si>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</si>
  <si>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</si>
  <si>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</si>
  <si>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</si>
  <si>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</si>
  <si>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</si>
  <si>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</si>
  <si>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</si>
  <si>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</si>
  <si>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</si>
  <si>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</si>
  <si>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</si>
  <si>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</si>
  <si>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</si>
  <si>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</si>
  <si>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</si>
  <si>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</si>
  <si>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</si>
  <si>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</si>
  <si>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</si>
  <si>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</si>
  <si>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</si>
  <si>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</si>
  <si>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</si>
  <si>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</si>
  <si>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</si>
  <si>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</si>
  <si>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</si>
  <si>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</si>
  <si>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</si>
  <si>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</si>
  <si>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</si>
  <si>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</si>
  <si>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</si>
  <si>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</si>
  <si>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</si>
  <si>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</si>
  <si>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</si>
  <si>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</si>
  <si>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</si>
  <si>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</si>
  <si>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</si>
  <si>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</si>
  <si>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</si>
  <si>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</si>
  <si>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</si>
  <si>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</si>
  <si>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</si>
  <si>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</si>
  <si>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</si>
  <si>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</si>
  <si>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</si>
  <si>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</si>
  <si>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</si>
  <si>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</si>
  <si>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</si>
  <si>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</si>
  <si>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</si>
  <si>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</si>
  <si>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</si>
  <si>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</si>
  <si>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</si>
  <si>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</si>
  <si>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</si>
  <si>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</si>
  <si>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</si>
  <si>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</si>
  <si>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</si>
  <si>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</si>
  <si>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</si>
  <si>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</si>
  <si>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</si>
  <si>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</si>
  <si>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</si>
  <si>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</si>
  <si>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</si>
  <si>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</si>
  <si>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</si>
  <si>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</si>
  <si>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</si>
  <si>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</si>
  <si>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</si>
  <si>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</si>
  <si>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</si>
  <si>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</si>
  <si>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</si>
  <si>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</si>
  <si>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</si>
  <si>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</si>
  <si>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</si>
  <si>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</si>
  <si>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</si>
  <si>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</si>
  <si>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</si>
  <si>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</si>
  <si>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</si>
  <si>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</si>
  <si>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</si>
  <si>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</si>
  <si>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</si>
  <si>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</si>
  <si>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</si>
  <si>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</si>
  <si>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</si>
  <si>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</si>
  <si>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</si>
  <si>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</si>
  <si>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</si>
  <si>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</si>
  <si>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</si>
  <si>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</si>
  <si>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</si>
  <si>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</si>
  <si>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</si>
  <si>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</si>
  <si>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</si>
  <si>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</si>
  <si>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</si>
  <si>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</si>
  <si>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</si>
  <si>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</si>
  <si>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</si>
  <si>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</si>
  <si>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</si>
  <si>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</si>
  <si>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</si>
  <si>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</si>
  <si>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</si>
  <si>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</si>
  <si>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</si>
  <si>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</si>
  <si>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</si>
  <si>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</si>
  <si>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</si>
  <si>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</si>
  <si>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</si>
  <si>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</si>
  <si>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</si>
  <si>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</si>
  <si>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</si>
  <si>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</si>
  <si>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</si>
  <si>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</si>
  <si>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</si>
  <si>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</si>
  <si>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</si>
  <si>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</si>
  <si>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</si>
  <si>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</si>
  <si>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</si>
  <si>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</si>
  <si>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</si>
  <si>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</si>
  <si>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</si>
  <si>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</si>
  <si>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</si>
  <si>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</si>
  <si>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</si>
  <si>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</si>
  <si>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</si>
  <si>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</si>
  <si>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</si>
  <si>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</si>
  <si>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</si>
  <si>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</si>
  <si>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</si>
  <si>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</si>
  <si>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</si>
  <si>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</si>
  <si>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</si>
  <si>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</si>
  <si>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</si>
  <si>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</si>
  <si>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</si>
  <si>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</si>
  <si>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</si>
  <si>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</si>
  <si>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</si>
  <si>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</si>
  <si>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</si>
  <si>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</si>
  <si>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</si>
  <si>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</si>
  <si>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</si>
  <si>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</si>
  <si>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</si>
  <si>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</si>
  <si>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</si>
  <si>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</si>
  <si>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</si>
  <si>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</si>
  <si>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</si>
  <si>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</si>
  <si>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</si>
  <si>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</si>
  <si>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</si>
  <si>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</si>
  <si>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</si>
  <si>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</si>
  <si>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</si>
  <si>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</si>
  <si>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</si>
  <si>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</si>
  <si>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</si>
  <si>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</si>
  <si>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</si>
  <si>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</si>
  <si>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</si>
  <si>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</si>
  <si>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</si>
  <si>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</si>
  <si>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</si>
  <si>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</si>
  <si>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</si>
  <si>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</si>
  <si>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</si>
  <si>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</si>
  <si>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</si>
  <si>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</si>
  <si>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</si>
  <si>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</si>
  <si>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</si>
  <si>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</si>
  <si>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</si>
  <si>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</si>
  <si>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</si>
  <si>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</si>
  <si>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</si>
  <si>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</si>
  <si>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</si>
  <si>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</si>
  <si>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</si>
  <si>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</si>
  <si>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</si>
  <si>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</si>
  <si>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</si>
  <si>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</si>
  <si>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</si>
  <si>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</si>
  <si>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</si>
  <si>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</si>
  <si>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</si>
  <si>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</si>
  <si>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</si>
  <si>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</si>
  <si>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</si>
  <si>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</si>
  <si>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</si>
  <si>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</si>
  <si>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</si>
  <si>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</si>
  <si>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</si>
  <si>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</si>
  <si>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</si>
  <si>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</si>
  <si>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</si>
  <si>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</si>
  <si>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</si>
  <si>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</si>
  <si>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</si>
  <si>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</si>
  <si>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</si>
  <si>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</si>
  <si>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</si>
  <si>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</si>
  <si>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</si>
  <si>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</si>
  <si>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</si>
  <si>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</si>
  <si>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</si>
  <si>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</si>
  <si>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</si>
  <si>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</si>
  <si>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</si>
  <si>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</si>
  <si>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</si>
  <si>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</si>
  <si>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</si>
  <si>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</si>
  <si>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</si>
  <si>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</si>
  <si>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</si>
  <si>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</si>
  <si>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</si>
  <si>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</si>
  <si>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</si>
  <si>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</si>
  <si>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</si>
  <si>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</si>
  <si>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</si>
  <si>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</si>
  <si>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</si>
  <si>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</si>
  <si>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</si>
  <si>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</si>
  <si>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</si>
  <si>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</si>
  <si>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</si>
  <si>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</si>
  <si>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</si>
  <si>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</si>
  <si>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</si>
  <si>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</si>
  <si>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</si>
  <si>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</si>
  <si>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</si>
  <si>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</si>
  <si>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</si>
  <si>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</si>
  <si>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</si>
  <si>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</si>
  <si>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</si>
  <si>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</si>
  <si>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</si>
  <si>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</si>
  <si>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</si>
  <si>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</si>
  <si>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</si>
  <si>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</si>
  <si>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</si>
  <si>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</si>
  <si>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</si>
  <si>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</si>
  <si>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</si>
  <si>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</si>
  <si>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</si>
  <si>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</si>
  <si>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</si>
  <si>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</si>
  <si>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</si>
  <si>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</si>
  <si>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</si>
  <si>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</si>
  <si>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</si>
  <si>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</si>
  <si>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</si>
  <si>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</si>
  <si>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</si>
  <si>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</si>
  <si>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</si>
  <si>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</si>
  <si>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</si>
  <si>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</si>
  <si>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</si>
  <si>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</si>
  <si>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</si>
  <si>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</si>
  <si>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</si>
  <si>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</si>
  <si>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</si>
  <si>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</si>
  <si>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</si>
  <si>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</si>
  <si>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</si>
  <si>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</si>
  <si>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</si>
  <si>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</si>
  <si>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</si>
  <si>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</si>
  <si>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</si>
  <si>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</si>
  <si>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</si>
  <si>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</si>
  <si>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</si>
  <si>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</si>
  <si>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</si>
  <si>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</si>
  <si>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</si>
  <si>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</si>
  <si>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</si>
  <si>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</si>
  <si>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</si>
  <si>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</si>
  <si>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</si>
  <si>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</si>
  <si>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</si>
  <si>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</si>
  <si>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</si>
  <si>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</si>
  <si>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</si>
  <si>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</si>
  <si>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</si>
  <si>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</si>
  <si>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</si>
  <si>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</si>
  <si>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</si>
  <si>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</si>
  <si>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</si>
  <si>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</si>
  <si>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</si>
  <si>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</si>
  <si>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</si>
  <si>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</si>
  <si>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</si>
  <si>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</si>
  <si>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</si>
  <si>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</si>
  <si>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</si>
  <si>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</si>
  <si>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</si>
  <si>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</si>
  <si>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</si>
  <si>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</si>
  <si>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</si>
  <si>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</si>
  <si>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</si>
  <si>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</si>
  <si>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</si>
  <si>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</si>
  <si>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</si>
  <si>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</si>
  <si>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</si>
  <si>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</si>
  <si>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</si>
  <si>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</si>
  <si>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</si>
  <si>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</si>
  <si>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</si>
  <si>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</si>
  <si>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</si>
  <si>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</si>
  <si>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</si>
  <si>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</si>
  <si>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</si>
  <si>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</si>
  <si>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</si>
  <si>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</si>
  <si>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</si>
  <si>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</si>
  <si>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</si>
  <si>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</si>
  <si>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</si>
  <si>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</si>
  <si>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</si>
  <si>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</si>
  <si>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</si>
  <si>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</si>
  <si>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</si>
  <si>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</si>
  <si>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</si>
  <si>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</si>
  <si>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</si>
  <si>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</si>
  <si>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</si>
  <si>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</si>
  <si>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</si>
  <si>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</si>
  <si>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</si>
  <si>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</si>
  <si>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</si>
  <si>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</si>
  <si>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</si>
  <si>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</si>
  <si>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</si>
  <si>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</si>
  <si>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</si>
  <si>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</si>
  <si>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</si>
  <si>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</si>
  <si>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</si>
  <si>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</si>
  <si>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</si>
  <si>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</si>
  <si>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</si>
  <si>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</si>
  <si>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</si>
  <si>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</si>
  <si>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</si>
  <si>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</si>
  <si>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</si>
  <si>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</si>
  <si>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</si>
  <si>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</si>
  <si>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</si>
  <si>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</si>
  <si>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</si>
  <si>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</si>
  <si>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</si>
  <si>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</si>
  <si>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</si>
  <si>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</si>
  <si>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</si>
  <si>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</si>
  <si>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</si>
  <si>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</si>
  <si>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</si>
  <si>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</si>
  <si>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</si>
  <si>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</si>
  <si>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</si>
  <si>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</si>
  <si>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</si>
  <si>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</si>
  <si>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</si>
  <si>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</si>
  <si>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</si>
  <si>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</si>
  <si>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</si>
  <si>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</si>
  <si>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</si>
  <si>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</si>
  <si>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</si>
  <si>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</si>
  <si>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</si>
  <si>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</si>
  <si>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</si>
  <si>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</si>
  <si>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</si>
  <si>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</si>
  <si>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</si>
  <si>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</si>
  <si>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</si>
  <si>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</si>
  <si>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</si>
  <si>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</si>
  <si>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</si>
  <si>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</si>
  <si>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</si>
  <si>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</si>
  <si>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</si>
  <si>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</si>
  <si>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</si>
  <si>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</si>
  <si>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</si>
  <si>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</si>
  <si>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</si>
  <si>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</si>
  <si>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</si>
  <si>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</si>
  <si>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</si>
  <si>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</si>
  <si>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</si>
  <si>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</si>
  <si>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</si>
  <si>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</si>
  <si>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</si>
  <si>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</si>
  <si>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</si>
  <si>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</si>
  <si>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</si>
  <si>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</si>
  <si>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</si>
  <si>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</si>
  <si>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</si>
  <si>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</si>
  <si>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</si>
  <si>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</si>
  <si>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</si>
  <si>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</si>
  <si>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</si>
  <si>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</si>
  <si>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</si>
  <si>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</si>
  <si>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</si>
  <si>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</si>
  <si>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</si>
  <si>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</si>
  <si>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</si>
  <si>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</si>
  <si>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</si>
  <si>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</si>
  <si>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</si>
  <si>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</si>
  <si>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</si>
  <si>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</si>
  <si>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</si>
  <si>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</si>
  <si>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</si>
  <si>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</si>
  <si>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</si>
  <si>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</si>
  <si>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</si>
  <si>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</si>
  <si>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</si>
  <si>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</si>
  <si>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</si>
  <si>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</si>
  <si>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</si>
  <si>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</si>
  <si>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</si>
  <si>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</si>
  <si>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</si>
  <si>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</si>
  <si>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</si>
  <si>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</si>
  <si>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</si>
  <si>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</si>
  <si>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</si>
  <si>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</si>
  <si>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</si>
  <si>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</si>
  <si>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</si>
  <si>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</si>
  <si>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</si>
  <si>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</si>
  <si>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</si>
  <si>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</si>
  <si>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</si>
  <si>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</si>
  <si>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</si>
  <si>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</si>
  <si>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</si>
  <si>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</si>
  <si>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</si>
  <si>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</si>
  <si>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</si>
  <si>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</si>
  <si>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</si>
  <si>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</si>
  <si>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</si>
  <si>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</si>
  <si>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</si>
  <si>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</si>
  <si>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</si>
  <si>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</si>
  <si>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</si>
  <si>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</si>
  <si>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</si>
  <si>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</si>
  <si>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</si>
  <si>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</si>
  <si>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</si>
  <si>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</si>
  <si>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</si>
  <si>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</si>
  <si>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</si>
  <si>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</si>
  <si>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</si>
  <si>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</si>
  <si>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</si>
  <si>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</si>
  <si>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</si>
  <si>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</si>
  <si>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</si>
  <si>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</si>
  <si>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</si>
  <si>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</si>
  <si>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</si>
  <si>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</si>
  <si>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</si>
  <si>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</si>
  <si>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</si>
  <si>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</si>
  <si>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</si>
  <si>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</si>
  <si>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</si>
  <si>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</si>
  <si>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</si>
  <si>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</si>
  <si>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</si>
  <si>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</si>
  <si>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</si>
  <si>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</si>
  <si>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</si>
  <si>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</si>
  <si>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</si>
  <si>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</si>
  <si>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</si>
  <si>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</si>
  <si>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</si>
  <si>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</si>
  <si>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</si>
  <si>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</si>
  <si>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</si>
  <si>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</si>
  <si>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</si>
  <si>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</si>
  <si>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</si>
  <si>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</si>
  <si>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</si>
  <si>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</si>
  <si>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</si>
  <si>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</si>
  <si>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</si>
  <si>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</si>
  <si>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</si>
  <si>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</si>
  <si>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</si>
  <si>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</si>
  <si>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</si>
  <si>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</si>
  <si>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</si>
  <si>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</si>
  <si>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</si>
  <si>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</si>
  <si>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</si>
  <si>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</si>
  <si>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</si>
  <si>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</si>
  <si>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</si>
  <si>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</si>
  <si>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</si>
  <si>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</si>
  <si>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</si>
  <si>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</si>
  <si>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</si>
  <si>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</si>
  <si>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</si>
  <si>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</si>
  <si>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</si>
  <si>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</si>
  <si>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</si>
  <si>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</si>
  <si>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</si>
  <si>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</si>
  <si>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</si>
  <si>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</si>
  <si>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</si>
  <si>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</si>
  <si>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</si>
  <si>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</si>
  <si>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</si>
  <si>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</si>
  <si>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</si>
  <si>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</si>
  <si>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</si>
  <si>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</si>
  <si>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</si>
  <si>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</si>
  <si>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</si>
  <si>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</si>
  <si>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</si>
  <si>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</si>
  <si>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</si>
  <si>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</si>
  <si>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</si>
  <si>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</si>
  <si>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</si>
  <si>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</si>
  <si>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</si>
  <si>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</si>
  <si>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</si>
  <si>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</si>
  <si>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</si>
  <si>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</si>
  <si>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</si>
  <si>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</si>
  <si>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</si>
  <si>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</si>
  <si>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</si>
  <si>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</si>
  <si>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</si>
  <si>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</si>
  <si>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</si>
  <si>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</si>
  <si>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</si>
  <si>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</si>
  <si>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</si>
  <si>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</si>
  <si>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</si>
  <si>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</si>
  <si>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</si>
  <si>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</si>
  <si>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</si>
  <si>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</si>
  <si>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</si>
  <si>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</si>
  <si>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</si>
  <si>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</si>
  <si>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</si>
  <si>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</si>
  <si>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</si>
  <si>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</si>
  <si>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</si>
  <si>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</si>
  <si>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</si>
  <si>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</si>
  <si>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</si>
  <si>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</si>
  <si>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</si>
  <si>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</si>
  <si>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</si>
  <si>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</si>
  <si>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</si>
  <si>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</si>
  <si>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</si>
  <si>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</si>
  <si>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</si>
  <si>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</si>
  <si>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</si>
  <si>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</si>
  <si>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</si>
  <si>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</si>
  <si>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</si>
  <si>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</si>
  <si>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</si>
  <si>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</si>
  <si>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</si>
  <si>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</si>
  <si>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</si>
  <si>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</si>
  <si>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</si>
  <si>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</si>
  <si>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</si>
  <si>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</si>
  <si>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</si>
  <si>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</si>
  <si>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</si>
  <si>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</si>
  <si>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</si>
  <si>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</si>
  <si>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</si>
  <si>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</si>
  <si>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</si>
  <si>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</si>
  <si>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</si>
  <si>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</si>
  <si>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</si>
  <si>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</si>
  <si>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</si>
  <si>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</si>
  <si>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</si>
  <si>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</si>
  <si>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</si>
  <si>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</si>
  <si>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</si>
  <si>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</si>
  <si>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</si>
  <si>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</si>
  <si>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</si>
  <si>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</si>
  <si>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</si>
  <si>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</si>
  <si>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</si>
  <si>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</si>
  <si>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</si>
  <si>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</si>
  <si>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</si>
  <si>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</si>
  <si>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</si>
  <si>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</si>
  <si>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</si>
  <si>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</si>
  <si>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</si>
  <si>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</si>
  <si>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</si>
  <si>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</si>
  <si>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</si>
  <si>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</si>
  <si>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</si>
  <si>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</si>
  <si>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</si>
  <si>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</si>
  <si>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</si>
  <si>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</si>
  <si>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</si>
  <si>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</si>
  <si>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</si>
  <si>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</si>
  <si>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</si>
  <si>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</si>
  <si>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</si>
  <si>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</si>
  <si>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</si>
  <si>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</si>
  <si>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</si>
  <si>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</si>
  <si>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</si>
  <si>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</si>
  <si>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</si>
  <si>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</si>
  <si>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</si>
  <si>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</si>
  <si>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</si>
  <si>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</si>
  <si>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</si>
  <si>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</si>
  <si>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</si>
  <si>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</si>
  <si>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</si>
  <si>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</si>
  <si>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</si>
  <si>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</si>
  <si>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</si>
  <si>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</si>
  <si>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</si>
  <si>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</si>
  <si>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</si>
  <si>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</si>
  <si>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</si>
  <si>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</si>
  <si>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</si>
  <si>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</si>
  <si>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</si>
  <si>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</si>
  <si>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</si>
  <si>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</si>
  <si>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</si>
  <si>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</si>
  <si>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</si>
  <si>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</si>
  <si>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</si>
  <si>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</si>
  <si>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</si>
  <si>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</si>
  <si>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</si>
  <si>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</si>
  <si>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</si>
  <si>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</si>
  <si>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</si>
  <si>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</si>
  <si>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</si>
  <si>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</si>
  <si>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</si>
  <si>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</si>
  <si>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</si>
  <si>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</si>
  <si>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</si>
  <si>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</si>
  <si>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</si>
  <si>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</si>
  <si>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</si>
  <si>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</si>
  <si>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</si>
  <si>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</si>
  <si>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</si>
  <si>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</si>
  <si>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</si>
  <si>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</si>
  <si>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</si>
  <si>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</si>
  <si>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</si>
  <si>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</si>
  <si>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</si>
  <si>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</si>
  <si>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</si>
  <si>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</si>
  <si>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</si>
  <si>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</si>
  <si>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</si>
  <si>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</si>
  <si>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</si>
  <si>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</si>
  <si>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</si>
  <si>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</si>
  <si>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</si>
  <si>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</si>
  <si>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</si>
  <si>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</si>
  <si>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</si>
  <si>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</si>
  <si>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</si>
  <si>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</si>
  <si>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</si>
  <si>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</si>
  <si>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</si>
  <si>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</si>
  <si>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VAT_exempt_share_PY</t>
  </si>
  <si>
    <t>VAT_exempt_share_SY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</si>
</sst>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-6.8923011746670291E-3</c:v>
                </c:pt>
                <c:pt idx="2">
                  <c:v>-3.0429411608696395E-2</c:v>
                </c:pt>
                <c:pt idx="3">
                  <c:v>-5.6339222945161894E-2</c:v>
                </c:pt>
                <c:pt idx="4">
                  <c:v>-7.2092488147862413E-2</c:v>
                </c:pt>
                <c:pt idx="5">
                  <c:v>-8.8822678949457945E-2</c:v>
                </c:pt>
                <c:pt idx="6">
                  <c:v>-0.12971506447031073</c:v>
                </c:pt>
                <c:pt idx="7">
                  <c:v>-0.13192792864923233</c:v>
                </c:pt>
                <c:pt idx="8">
                  <c:v>-0.16167188979044689</c:v>
                </c:pt>
                <c:pt idx="9">
                  <c:v>-0.19321056565277819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-1.2083627312330561E-5</c:v>
                </c:pt>
                <c:pt idx="1">
                  <c:v>-8.6631669673029933E-4</c:v>
                </c:pt>
                <c:pt idx="2">
                  <c:v>-6.979813212262472E-3</c:v>
                </c:pt>
                <c:pt idx="3">
                  <c:v>-1.8916150526812982E-2</c:v>
                </c:pt>
                <c:pt idx="4">
                  <c:v>-2.8257782202122855E-2</c:v>
                </c:pt>
                <c:pt idx="5">
                  <c:v>-3.7535107555940937E-2</c:v>
                </c:pt>
                <c:pt idx="6">
                  <c:v>-5.6472637919446178E-2</c:v>
                </c:pt>
                <c:pt idx="7">
                  <c:v>-6.6734119930951866E-2</c:v>
                </c:pt>
                <c:pt idx="8">
                  <c:v>-8.4115111475371082E-2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0.69454149640702623</c:v>
                </c:pt>
                <c:pt idx="1">
                  <c:v>0.36695735177625544</c:v>
                </c:pt>
                <c:pt idx="2">
                  <c:v>0.19220113434297587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8.2904109473687787E-2</c:v>
                </c:pt>
                <c:pt idx="6">
                  <c:v>4.9141141964172429E-2</c:v>
                </c:pt>
                <c:pt idx="7">
                  <c:v>5.9396887435975348E-2</c:v>
                </c:pt>
                <c:pt idx="8">
                  <c:v>4.3141368480325674E-2</c:v>
                </c:pt>
                <c:pt idx="9">
                  <c:v>2.5377346201954511E-2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</c:v>
                </c:pt>
                <c:pt idx="1">
                  <c:v>0.18637204249573192</c:v>
                </c:pt>
                <c:pt idx="2">
                  <c:v>0.12573345825082199</c:v>
                </c:pt>
                <c:pt idx="3">
                  <c:v>8.8379098163027761E-2</c:v>
                </c:pt>
                <c:pt idx="4">
                  <c:v>8.2156189680550731E-2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2.9014981698073559E-2</c:v>
                </c:pt>
                <c:pt idx="8">
                  <c:v>1.9821218314910568E-2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-0.10250088963075504</c:v>
                </c:pt>
                <c:pt idx="2">
                  <c:v>-0.10301465921316556</c:v>
                </c:pt>
                <c:pt idx="3">
                  <c:v>-9.4063502533336896E-2</c:v>
                </c:pt>
                <c:pt idx="4">
                  <c:v>-0.10214121859647084</c:v>
                </c:pt>
                <c:pt idx="5">
                  <c:v>-9.5043038957060053E-2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-9.8293582223900333E-2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3.4782962422654481E-2</c:v>
                </c:pt>
                <c:pt idx="1">
                  <c:v>3.8497027831221879E-2</c:v>
                </c:pt>
                <c:pt idx="2">
                  <c:v>4.2313322652439402E-2</c:v>
                </c:pt>
                <c:pt idx="3">
                  <c:v>3.6069770068206865E-2</c:v>
                </c:pt>
                <c:pt idx="4">
                  <c:v>3.2603901817946368E-2</c:v>
                </c:pt>
                <c:pt idx="5">
                  <c:v>2.9924593814061751E-2</c:v>
                </c:pt>
                <c:pt idx="6">
                  <c:v>2.7113265108968276E-2</c:v>
                </c:pt>
                <c:pt idx="7">
                  <c:v>2.3095028841023817E-2</c:v>
                </c:pt>
                <c:pt idx="8">
                  <c:v>1.9318245342389583E-2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9.2195009496242028E-2</c:v>
                </c:pt>
                <c:pt idx="2">
                  <c:v>6.1143613518850302E-2</c:v>
                </c:pt>
                <c:pt idx="3">
                  <c:v>6.4033831869404048E-2</c:v>
                </c:pt>
                <c:pt idx="4">
                  <c:v>3.9054661780434721E-2</c:v>
                </c:pt>
                <c:pt idx="5">
                  <c:v>3.4825592984798176E-2</c:v>
                </c:pt>
                <c:pt idx="6">
                  <c:v>2.715270759355079E-2</c:v>
                </c:pt>
                <c:pt idx="7">
                  <c:v>2.5412993281189251E-2</c:v>
                </c:pt>
                <c:pt idx="8">
                  <c:v>1.9773225175766285E-2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5.6954494865347642E-2</c:v>
                </c:pt>
                <c:pt idx="2">
                  <c:v>6.5564581959927967E-2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5.5763341520559513E-2</c:v>
                </c:pt>
                <c:pt idx="6">
                  <c:v>5.7919039194276815E-2</c:v>
                </c:pt>
                <c:pt idx="7">
                  <c:v>3.8871465363108933E-2</c:v>
                </c:pt>
                <c:pt idx="8">
                  <c:v>3.4013391134902989E-2</c:v>
                </c:pt>
                <c:pt idx="9">
                  <c:v>2.0927344953139779E-2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0.90122431484961552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0.21650728911235018</c:v>
                </c:pt>
                <c:pt idx="4">
                  <c:v>0.11545096119979292</c:v>
                </c:pt>
                <c:pt idx="5">
                  <c:v>3.0715972642597546E-2</c:v>
                </c:pt>
                <c:pt idx="6">
                  <c:v>-7.8298855903970649E-2</c:v>
                </c:pt>
                <c:pt idx="7">
                  <c:v>-0.11678829371537014</c:v>
                </c:pt>
                <c:pt idx="8">
                  <c:v>-0.20801313504142321</c:v>
                </c:pt>
                <c:pt idx="9">
                  <c:v>-0.32025954940142976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0.75798003491064159</c:v>
                </c:pt>
                <c:pt idx="1">
                  <c:v>0.48156691460105683</c:v>
                </c:pt>
                <c:pt idx="2">
                  <c:v>0.21982403121211286</c:v>
                </c:pt>
                <c:pt idx="3">
                  <c:v>7.8601123916244547E-2</c:v>
                </c:pt>
                <c:pt idx="4">
                  <c:v>1.2527198037993292E-2</c:v>
                </c:pt>
                <c:pt idx="5">
                  <c:v>-5.9872961862760136E-2</c:v>
                </c:pt>
                <c:pt idx="6">
                  <c:v>-0.16337060269179826</c:v>
                </c:pt>
                <c:pt idx="7">
                  <c:v>-0.18107275235966833</c:v>
                </c:pt>
                <c:pt idx="8">
                  <c:v>-0.26179975135209249</c:v>
                </c:pt>
                <c:pt idx="9">
                  <c:v>-0.3531886220212081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-8.9006577601706799E-2</c:v>
                </c:pt>
                <c:pt idx="3">
                  <c:v>-5.9663504349918912E-2</c:v>
                </c:pt>
                <c:pt idx="4">
                  <c:v>-0.1419175387157606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-7.2162489728776133E-2</c:v>
                </c:pt>
                <c:pt idx="2">
                  <c:v>-5.0051385173973936E-2</c:v>
                </c:pt>
                <c:pt idx="3">
                  <c:v>-2.9822299848503622E-2</c:v>
                </c:pt>
                <c:pt idx="4">
                  <c:v>-6.9507212808309571E-2</c:v>
                </c:pt>
                <c:pt idx="5">
                  <c:v>-6.9300560296674373E-3</c:v>
                </c:pt>
                <c:pt idx="6">
                  <c:v>-3.6784007214784628E-2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3.8282725866549447E-2</c:v>
                </c:pt>
                <c:pt idx="1">
                  <c:v>2.5373459850177322E-2</c:v>
                </c:pt>
                <c:pt idx="2">
                  <c:v>2.100464227293523E-2</c:v>
                </c:pt>
                <c:pt idx="3">
                  <c:v>1.5586383873809999E-2</c:v>
                </c:pt>
                <c:pt idx="4">
                  <c:v>8.2713774616353278E-2</c:v>
                </c:pt>
                <c:pt idx="5">
                  <c:v>0.63561478648400938</c:v>
                </c:pt>
                <c:pt idx="6">
                  <c:v>0.35883862124206012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0.18264095443235592</c:v>
                </c:pt>
                <c:pt idx="3">
                  <c:v>9.7154277675687656E-2</c:v>
                </c:pt>
                <c:pt idx="4">
                  <c:v>2.0453224195632981E-2</c:v>
                </c:pt>
                <c:pt idx="5">
                  <c:v>1.8473119883559676E-2</c:v>
                </c:pt>
                <c:pt idx="6">
                  <c:v>3.3944224394613635E-2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-8.5941236302330928E-2</c:v>
                </c:pt>
                <c:pt idx="3">
                  <c:v>-9.2904866269412356E-2</c:v>
                </c:pt>
                <c:pt idx="4">
                  <c:v>-9.4417032863591169E-2</c:v>
                </c:pt>
                <c:pt idx="5">
                  <c:v>-0.10552416575576183</c:v>
                </c:pt>
                <c:pt idx="6">
                  <c:v>-9.6523228412023362E-2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2.6615187891187699E-2</c:v>
                </c:pt>
                <c:pt idx="1">
                  <c:v>3.1168350621726314E-2</c:v>
                </c:pt>
                <c:pt idx="2">
                  <c:v>3.7582346571950018E-2</c:v>
                </c:pt>
                <c:pt idx="3">
                  <c:v>2.8259890369870085E-2</c:v>
                </c:pt>
                <c:pt idx="4">
                  <c:v>1.9565334944721003E-2</c:v>
                </c:pt>
                <c:pt idx="5">
                  <c:v>2.288686185060301E-2</c:v>
                </c:pt>
                <c:pt idx="6">
                  <c:v>2.7203224899402929E-2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3.1635228004767854E-2</c:v>
                </c:pt>
                <c:pt idx="1">
                  <c:v>2.785603777060609E-2</c:v>
                </c:pt>
                <c:pt idx="2">
                  <c:v>4.6274233191777002E-2</c:v>
                </c:pt>
                <c:pt idx="3">
                  <c:v>3.0386076094241529E-2</c:v>
                </c:pt>
                <c:pt idx="4">
                  <c:v>2.9647591304569353E-2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7.8605155422115047E-2</c:v>
                </c:pt>
                <c:pt idx="2">
                  <c:v>0.11608462370708023</c:v>
                </c:pt>
                <c:pt idx="3">
                  <c:v>0.10073834594154653</c:v>
                </c:pt>
                <c:pt idx="4">
                  <c:v>1.959146410640162E-2</c:v>
                </c:pt>
                <c:pt idx="5">
                  <c:v>0</c:v>
                </c:pt>
                <c:pt idx="6">
                  <c:v>4.0848056829756426E-3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-2.3551393138861496E-2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-0.13387039521998312</c:v>
                </c:pt>
                <c:pt idx="5">
                  <c:v>0.63243580866619653</c:v>
                </c:pt>
                <c:pt idx="6">
                  <c:v>0.27111161487180813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-4.1390118548467136E-2</c:v>
                </c:pt>
                <c:pt idx="4">
                  <c:v>-0.18310945063095407</c:v>
                </c:pt>
                <c:pt idx="5">
                  <c:v>0.54470605091367597</c:v>
                </c:pt>
                <c:pt idx="6">
                  <c:v>0.20226548431057439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-0.16978131521056003</c:v>
                </c:pt>
                <c:pt idx="5">
                  <c:v>-0.16679002565629039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-3.8877927418356883E-2</c:v>
                </c:pt>
                <c:pt idx="3">
                  <c:v>-9.9074085482970795E-2</c:v>
                </c:pt>
                <c:pt idx="5">
                  <c:v>-9.8416095543761808E-2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0.12549020977753794</c:v>
                </c:pt>
                <c:pt idx="1">
                  <c:v>0.12232166707733153</c:v>
                </c:pt>
                <c:pt idx="2">
                  <c:v>0.14577475392602071</c:v>
                </c:pt>
                <c:pt idx="3">
                  <c:v>9.9084966783085079E-2</c:v>
                </c:pt>
                <c:pt idx="5">
                  <c:v>0.10267049159806564</c:v>
                </c:pt>
                <c:pt idx="6">
                  <c:v>0.14112915317712571</c:v>
                </c:pt>
                <c:pt idx="7">
                  <c:v>0.12272920878367938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3.3596758473657673E-2</c:v>
                </c:pt>
                <c:pt idx="6">
                  <c:v>5.0845862137751399E-2</c:v>
                </c:pt>
                <c:pt idx="7">
                  <c:v>6.8040076964378512E-2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-8.8771197215863115E-2</c:v>
                </c:pt>
                <c:pt idx="3">
                  <c:v>-0.10373668965148033</c:v>
                </c:pt>
                <c:pt idx="5">
                  <c:v>-0.10517119782783226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2.0246166561242961E-2</c:v>
                </c:pt>
                <c:pt idx="6">
                  <c:v>2.7134516792449596E-2</c:v>
                </c:pt>
                <c:pt idx="7">
                  <c:v>2.6972556756274652E-2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4.5872178292843929E-2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2.5112114576895828E-2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3.811353072378422E-2</c:v>
                </c:pt>
                <c:pt idx="5">
                  <c:v>3.9811359445648571E-2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9.0645367499907453E-2</c:v>
                </c:pt>
                <c:pt idx="1">
                  <c:v>4.6486991435146702E-2</c:v>
                </c:pt>
                <c:pt idx="2">
                  <c:v>0.11980022438404911</c:v>
                </c:pt>
                <c:pt idx="3">
                  <c:v>-0.15608099187105262</c:v>
                </c:pt>
                <c:pt idx="5">
                  <c:v>-0.14894042837237381</c:v>
                </c:pt>
                <c:pt idx="6">
                  <c:v>2.3070456198629768E-2</c:v>
                </c:pt>
                <c:pt idx="7">
                  <c:v>8.798219835991794E-2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6.796525594014724E-4</c:v>
                </c:pt>
                <c:pt idx="1">
                  <c:v>-3.8107357892499916E-2</c:v>
                </c:pt>
                <c:pt idx="2">
                  <c:v>2.8345952962056137E-2</c:v>
                </c:pt>
                <c:pt idx="3">
                  <c:v>-0.2196561962277018</c:v>
                </c:pt>
                <c:pt idx="5">
                  <c:v>-0.2138639023949182</c:v>
                </c:pt>
                <c:pt idx="6">
                  <c:v>-7.1685914169460518E-2</c:v>
                </c:pt>
                <c:pt idx="7">
                  <c:v>2.9808677154081198E-3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0.11663053482449687</c:v>
                </c:pt>
                <c:pt idx="3">
                  <c:v>0.1076467437529172</c:v>
                </c:pt>
                <c:pt idx="4">
                  <c:v>0.11212854565578854</c:v>
                </c:pt>
                <c:pt idx="5">
                  <c:v>0.10275841822887109</c:v>
                </c:pt>
                <c:pt idx="6">
                  <c:v>0.105140078812699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0.73786030541268854</c:v>
                </c:pt>
                <c:pt idx="1">
                  <c:v>0.40111013172073384</c:v>
                </c:pt>
                <c:pt idx="2">
                  <c:v>0.2058381929468974</c:v>
                </c:pt>
                <c:pt idx="3">
                  <c:v>0.13419378976532698</c:v>
                </c:pt>
                <c:pt idx="4">
                  <c:v>0.10373188866954643</c:v>
                </c:pt>
                <c:pt idx="5">
                  <c:v>8.5063447369270323E-2</c:v>
                </c:pt>
                <c:pt idx="6">
                  <c:v>4.9851458724610054E-2</c:v>
                </c:pt>
                <c:pt idx="7">
                  <c:v>5.9019874420615091E-2</c:v>
                </c:pt>
                <c:pt idx="8">
                  <c:v>4.2076237178943036E-2</c:v>
                </c:pt>
                <c:pt idx="9">
                  <c:v>2.4353256817005703E-2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" activePane="bottomLeft" state="frozen"/>
      <selection pane="bottomLeft" activeCell="C1" sqref="C1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40" t="s">
        <v>1447</v>
      </c>
      <c r="C11" s="241" t="s">
        <v>1449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1482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24">
        <v>0.25</v>
      </c>
    </row>
    <row r="43" spans="2:5" ht="15.6" customHeight="1" x14ac:dyDescent="0.25">
      <c r="B43" s="192" t="s">
        <v>1235</v>
      </c>
      <c r="C43" s="225">
        <v>0.18</v>
      </c>
    </row>
    <row r="44" spans="2:5" ht="15.6" customHeight="1" thickBot="1" x14ac:dyDescent="0.3">
      <c r="B44" s="193" t="s">
        <v>1236</v>
      </c>
      <c r="C44" s="226">
        <v>0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8" t="s">
        <v>1409</v>
      </c>
      <c r="D50" s="239" t="s">
        <v>1410</v>
      </c>
      <c r="E50" s="72"/>
    </row>
    <row r="51" spans="2:5" ht="15.6" customHeight="1" x14ac:dyDescent="0.25">
      <c r="B51" s="234">
        <v>1</v>
      </c>
      <c r="C51" s="235">
        <v>2</v>
      </c>
      <c r="D51" s="236">
        <v>100</v>
      </c>
      <c r="E51" s="72"/>
    </row>
    <row r="52" spans="2:5" ht="15.6" customHeight="1" x14ac:dyDescent="0.25">
      <c r="B52" s="201">
        <v>2</v>
      </c>
      <c r="C52" s="233">
        <v>4</v>
      </c>
      <c r="D52" s="91">
        <v>200</v>
      </c>
      <c r="E52" s="72"/>
    </row>
    <row r="53" spans="2:5" ht="15.6" customHeight="1" x14ac:dyDescent="0.25">
      <c r="B53" s="201">
        <v>3</v>
      </c>
      <c r="C53" s="233">
        <v>6</v>
      </c>
      <c r="D53" s="91">
        <v>300</v>
      </c>
      <c r="E53" s="190"/>
    </row>
    <row r="54" spans="2:5" ht="15.6" customHeight="1" x14ac:dyDescent="0.25">
      <c r="B54" s="201">
        <v>4</v>
      </c>
      <c r="C54" s="233">
        <v>8</v>
      </c>
      <c r="D54" s="91">
        <v>10000000</v>
      </c>
      <c r="E54" s="190"/>
    </row>
    <row r="55" spans="2:5" ht="15.6" customHeight="1" thickBot="1" x14ac:dyDescent="0.3">
      <c r="B55" s="202"/>
      <c r="C55" s="237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7" t="s">
        <v>1094</v>
      </c>
    </row>
    <row r="60" spans="2:5" ht="15.6" customHeight="1" x14ac:dyDescent="0.25">
      <c r="B60" s="222" t="s">
        <v>1220</v>
      </c>
      <c r="C60" s="232">
        <v>500</v>
      </c>
    </row>
    <row r="61" spans="2:5" ht="15.6" customHeight="1" x14ac:dyDescent="0.25">
      <c r="B61" s="192" t="s">
        <v>1221</v>
      </c>
      <c r="C61" s="228">
        <v>1000</v>
      </c>
    </row>
    <row r="62" spans="2:5" ht="15.6" customHeight="1" x14ac:dyDescent="0.25">
      <c r="B62" s="192" t="s">
        <v>1222</v>
      </c>
      <c r="C62" s="228">
        <v>300</v>
      </c>
    </row>
    <row r="63" spans="2:5" ht="15.6" customHeight="1" x14ac:dyDescent="0.25">
      <c r="B63" s="192" t="s">
        <v>1223</v>
      </c>
      <c r="C63" s="228">
        <v>500</v>
      </c>
    </row>
    <row r="64" spans="2:5" ht="15.6" customHeight="1" x14ac:dyDescent="0.25">
      <c r="B64" s="192" t="s">
        <v>1224</v>
      </c>
      <c r="C64" s="229">
        <v>650</v>
      </c>
    </row>
    <row r="65" spans="2:3" ht="15.6" customHeight="1" thickBot="1" x14ac:dyDescent="0.3">
      <c r="B65" s="193" t="s">
        <v>1225</v>
      </c>
      <c r="C65" s="230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abSelected="1" zoomScale="85" zoomScaleNormal="85" workbookViewId="0"/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6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25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2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2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2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2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2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2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2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2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2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2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2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2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2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2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2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2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2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2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2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2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2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2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2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2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2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2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2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2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2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2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2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2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2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2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2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2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2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2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2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2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2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2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2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2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2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2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2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2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2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2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2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2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2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2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2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2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2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2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2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2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2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2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2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2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2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2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2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2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2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2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2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2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2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2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2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2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2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2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2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2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2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2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2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2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2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2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2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2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2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2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2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:U17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2" max="22" width="11.5703125" bestFit="1" customWidth="1"/>
    <col min="23" max="23" width="14.5703125" bestFit="1" customWidth="1"/>
  </cols>
  <sheetData>
    <row r="1" spans="1:24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1484</v>
      </c>
      <c r="V1" t="s">
        <v>1101</v>
      </c>
      <c r="W1" t="s">
        <v>1120</v>
      </c>
      <c r="X1" t="s">
        <v>1483</v>
      </c>
    </row>
    <row r="2" spans="1:24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v>0.2</v>
      </c>
      <c r="V2" s="129">
        <f>Parameters!$C$43</f>
        <v>0.18</v>
      </c>
      <c r="W2" s="195">
        <f>T2</f>
        <v>0</v>
      </c>
      <c r="X2" s="129">
        <v>0.2</v>
      </c>
    </row>
    <row r="3" spans="1:24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v>0.6</v>
      </c>
      <c r="V3" s="129">
        <f>Parameters!$C$42</f>
        <v>0.25</v>
      </c>
      <c r="W3" s="195">
        <f t="shared" ref="W3:W17" si="0">T3</f>
        <v>0</v>
      </c>
      <c r="X3" s="129">
        <v>0.6</v>
      </c>
    </row>
    <row r="4" spans="1:24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v>0.8</v>
      </c>
      <c r="V4" s="129">
        <f>Parameters!$C$42</f>
        <v>0.25</v>
      </c>
      <c r="W4" s="195">
        <f t="shared" si="0"/>
        <v>0</v>
      </c>
      <c r="X4" s="129">
        <v>0.8</v>
      </c>
    </row>
    <row r="5" spans="1:24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/>
      <c r="V5" s="129">
        <f>Parameters!$C$44</f>
        <v>0</v>
      </c>
      <c r="W5" s="195">
        <f t="shared" si="0"/>
        <v>0</v>
      </c>
      <c r="X5" s="129"/>
    </row>
    <row r="6" spans="1:24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/>
      <c r="V6" s="129">
        <f>Parameters!$C$42</f>
        <v>0.25</v>
      </c>
      <c r="W6" s="195">
        <f t="shared" si="0"/>
        <v>0</v>
      </c>
      <c r="X6" s="129"/>
    </row>
    <row r="7" spans="1:24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/>
      <c r="V7" s="129">
        <f>Parameters!$C$42</f>
        <v>0.25</v>
      </c>
      <c r="W7" s="195">
        <f t="shared" si="0"/>
        <v>0</v>
      </c>
      <c r="X7" s="129"/>
    </row>
    <row r="8" spans="1:24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v>1</v>
      </c>
      <c r="V8" s="129"/>
      <c r="W8" s="195">
        <f t="shared" si="0"/>
        <v>1</v>
      </c>
      <c r="X8" s="129">
        <v>1</v>
      </c>
    </row>
    <row r="9" spans="1:24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/>
      <c r="V9" s="129">
        <f>Parameters!$C$44</f>
        <v>0</v>
      </c>
      <c r="W9" s="195">
        <f t="shared" si="0"/>
        <v>0</v>
      </c>
      <c r="X9" s="129"/>
    </row>
    <row r="10" spans="1:24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/>
      <c r="V10" s="129">
        <f>Parameters!$C$42</f>
        <v>0.25</v>
      </c>
      <c r="W10" s="195">
        <f t="shared" si="0"/>
        <v>0</v>
      </c>
      <c r="X10" s="129"/>
    </row>
    <row r="11" spans="1:24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v>0.4</v>
      </c>
      <c r="V11" s="129"/>
      <c r="W11" s="195">
        <f t="shared" si="0"/>
        <v>1</v>
      </c>
      <c r="X11" s="129">
        <v>0.4</v>
      </c>
    </row>
    <row r="12" spans="1:24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v>0.4</v>
      </c>
      <c r="V12" s="129"/>
      <c r="W12" s="195">
        <f t="shared" si="0"/>
        <v>1</v>
      </c>
      <c r="X12" s="129">
        <v>0.4</v>
      </c>
    </row>
    <row r="13" spans="1:24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v>0.4</v>
      </c>
      <c r="V13" s="129"/>
      <c r="W13" s="195">
        <f t="shared" si="0"/>
        <v>1</v>
      </c>
      <c r="X13" s="129">
        <v>0.4</v>
      </c>
    </row>
    <row r="14" spans="1:24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v>0.8</v>
      </c>
      <c r="V14" s="129"/>
      <c r="W14" s="195">
        <f t="shared" si="0"/>
        <v>1</v>
      </c>
      <c r="X14" s="129">
        <v>0.8</v>
      </c>
    </row>
    <row r="15" spans="1:24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v>0.8</v>
      </c>
      <c r="V15" s="129"/>
      <c r="W15" s="195">
        <f t="shared" si="0"/>
        <v>1</v>
      </c>
      <c r="X15" s="129">
        <v>0.8</v>
      </c>
    </row>
    <row r="16" spans="1:24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v>0.8</v>
      </c>
      <c r="V16" s="129"/>
      <c r="W16" s="195">
        <f t="shared" si="0"/>
        <v>1</v>
      </c>
      <c r="X16" s="129">
        <v>0.8</v>
      </c>
    </row>
    <row r="17" spans="1:24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v>0.8</v>
      </c>
      <c r="V17" s="129"/>
      <c r="W17" s="195">
        <f t="shared" si="0"/>
        <v>1</v>
      </c>
      <c r="X17" s="12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5.75" thickBot="1" x14ac:dyDescent="0.3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0.17716056995546789</v>
      </c>
      <c r="E6" s="34">
        <f>INDEX(gini_poverty!$1:$1048576,MATCH(_xlfn.CONCAT($A6,"_",E$13,"_"),gini_poverty!$A:$A,0), MATCH("value", gini_poverty!$1:$1, 0))</f>
        <v>0.12407229694866891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0.190118221736186</v>
      </c>
      <c r="E8" s="34">
        <f>INDEX(gini_poverty!$1:$1048576,MATCH(_xlfn.CONCAT($A8,"_",E$13,"_"),gini_poverty!$A:$A,0), MATCH("value", gini_poverty!$1:$1, 0))</f>
        <v>0.12926614806340581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2.636189036414463E-2</v>
      </c>
      <c r="E9" s="34">
        <f>INDEX(gini_poverty!$1:$1048576,MATCH(_xlfn.CONCAT($A9,"_",E$13,"_"),gini_poverty!$A:$A,0), MATCH("value", gini_poverty!$1:$1, 0))</f>
        <v>4.6525425146296106E-3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1.0590045984474199E-2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-0.11642874677800782</v>
      </c>
      <c r="D6" s="36">
        <f>totals!J$2/totals!$H$2</f>
        <v>-6.0302165566865844E-2</v>
      </c>
      <c r="E6" s="36">
        <f>totals!K$2/totals!$H$2</f>
        <v>0.11974453394832041</v>
      </c>
      <c r="F6" s="36">
        <f>totals!L$2/totals!$H$2</f>
        <v>5.5079471297749191E-2</v>
      </c>
      <c r="G6" s="36">
        <f>totals!M$2/totals!$H$2</f>
        <v>-9.6321674735377172E-2</v>
      </c>
      <c r="H6" s="36">
        <f>totals!N$2/totals!$H$2</f>
        <v>2.5006776288055348E-2</v>
      </c>
      <c r="I6" s="36">
        <f>totals!O$2/totals!$H$2</f>
        <v>3.7623887832488725E-2</v>
      </c>
      <c r="J6" s="36">
        <f>totals!P$2/totals!$H$2</f>
        <v>4.2998728951415689E-2</v>
      </c>
      <c r="K6" s="71">
        <f>SUM($C6:J6)</f>
        <v>7.4008112377785193E-3</v>
      </c>
      <c r="L6" s="71">
        <f>K6-SUM(I6:J6)</f>
        <v>-7.3221805546125895E-2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0.69452941277971392</v>
      </c>
      <c r="AA6" s="52">
        <f t="shared" ref="AA6:AA15" si="2">F10</f>
        <v>0.1484485222006551</v>
      </c>
      <c r="AB6" s="52">
        <f t="shared" ref="AB6:AB15" si="3">G10</f>
        <v>-0.11931855729386093</v>
      </c>
      <c r="AC6" s="52">
        <f t="shared" ref="AC6:AC15" si="4">H10+I10+J10+K10</f>
        <v>1.079251557211244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-6.8923011746670291E-3</v>
      </c>
      <c r="Z7" s="52">
        <f t="shared" si="1"/>
        <v>0.36609103507952512</v>
      </c>
      <c r="AA7" s="52">
        <f t="shared" si="2"/>
        <v>0.18637204249573192</v>
      </c>
      <c r="AB7" s="52">
        <f t="shared" si="3"/>
        <v>-0.10250088963075504</v>
      </c>
      <c r="AC7" s="52">
        <f t="shared" si="4"/>
        <v>0.8183629511554581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0.12573345825082199</v>
      </c>
      <c r="AB8" s="52">
        <f t="shared" si="3"/>
        <v>-0.10301465921316556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-5.6339222945161894E-2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-9.4063502533336896E-2</v>
      </c>
      <c r="AC9" s="52">
        <f t="shared" si="4"/>
        <v>0.39048322437666266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-1.2083627312330561E-5</v>
      </c>
      <c r="E10" s="34">
        <f>totals!K5/totals!$H5</f>
        <v>0.69454149640702623</v>
      </c>
      <c r="F10" s="34">
        <f>totals!L5/totals!$H5</f>
        <v>0.1484485222006551</v>
      </c>
      <c r="G10" s="34">
        <f>totals!M5/totals!$H5</f>
        <v>-0.11931855729386093</v>
      </c>
      <c r="H10" s="34">
        <f>totals!N5/totals!$H5</f>
        <v>3.4782962422654481E-2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0.90122431484961552</v>
      </c>
      <c r="L10" s="97">
        <f>K10-SUM(I10:J10)</f>
        <v>0.75798003491064159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-7.2092488147862413E-2</v>
      </c>
      <c r="Z10" s="52">
        <f t="shared" si="1"/>
        <v>7.2000813283829443E-2</v>
      </c>
      <c r="AA10" s="52">
        <f t="shared" si="2"/>
        <v>8.2156189680550731E-2</v>
      </c>
      <c r="AB10" s="52">
        <f t="shared" si="3"/>
        <v>-0.10214121859647084</v>
      </c>
      <c r="AC10" s="52">
        <f t="shared" si="4"/>
        <v>0.25097862617953892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-6.8923011746670291E-3</v>
      </c>
      <c r="D11" s="34">
        <f>totals!J6/totals!$H6</f>
        <v>-8.6631669673029933E-4</v>
      </c>
      <c r="E11" s="34">
        <f>totals!K6/totals!$H6</f>
        <v>0.36695735177625544</v>
      </c>
      <c r="F11" s="34">
        <f>totals!L6/totals!$H6</f>
        <v>0.18637204249573192</v>
      </c>
      <c r="G11" s="34">
        <f>totals!M6/totals!$H6</f>
        <v>-0.10250088963075504</v>
      </c>
      <c r="H11" s="34">
        <f>totals!N6/totals!$H6</f>
        <v>3.8497027831221879E-2</v>
      </c>
      <c r="I11" s="34">
        <f>totals!O6/totals!$H6</f>
        <v>9.2195009496242028E-2</v>
      </c>
      <c r="J11" s="34">
        <f>totals!P6/totals!$H6</f>
        <v>5.6954494865347642E-2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-8.8822678949457945E-2</v>
      </c>
      <c r="Z11" s="52">
        <f t="shared" si="1"/>
        <v>4.536900191774685E-2</v>
      </c>
      <c r="AA11" s="52">
        <f t="shared" si="2"/>
        <v>4.8699160311949263E-2</v>
      </c>
      <c r="AB11" s="52">
        <f t="shared" si="3"/>
        <v>-9.5043038957060053E-2</v>
      </c>
      <c r="AC11" s="52">
        <f t="shared" si="4"/>
        <v>0.15122950096201698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-6.979813212262472E-3</v>
      </c>
      <c r="E12" s="34">
        <f>totals!K7/totals!$H7</f>
        <v>0.19220113434297587</v>
      </c>
      <c r="F12" s="34">
        <f>totals!L7/totals!$H7</f>
        <v>0.12573345825082199</v>
      </c>
      <c r="G12" s="34">
        <f>totals!M7/totals!$H7</f>
        <v>-0.10301465921316556</v>
      </c>
      <c r="H12" s="34">
        <f>totals!N7/totals!$H7</f>
        <v>4.2313322652439402E-2</v>
      </c>
      <c r="I12" s="34">
        <f>totals!O7/totals!$H7</f>
        <v>6.1143613518850302E-2</v>
      </c>
      <c r="J12" s="34">
        <f>totals!P7/totals!$H7</f>
        <v>6.5564581959927967E-2</v>
      </c>
      <c r="K12" s="98">
        <f>SUM($C12:J12)</f>
        <v>0.34653222669089112</v>
      </c>
      <c r="L12" s="98">
        <f t="shared" si="10"/>
        <v>0.21982403121211286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-0.12971506447031073</v>
      </c>
      <c r="Z12" s="52">
        <f t="shared" si="1"/>
        <v>-7.3314959552737494E-3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-5.6339222945161894E-2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-9.4063502533336896E-2</v>
      </c>
      <c r="H13" s="34">
        <f>totals!N8/totals!$H8</f>
        <v>3.6069770068206865E-2</v>
      </c>
      <c r="I13" s="34">
        <f>totals!O8/totals!$H8</f>
        <v>6.4033831869404048E-2</v>
      </c>
      <c r="J13" s="34">
        <f>totals!P8/totals!$H8</f>
        <v>7.3872333326701581E-2</v>
      </c>
      <c r="K13" s="98">
        <f>SUM($C13:J13)</f>
        <v>0.21650728911235018</v>
      </c>
      <c r="L13" s="98">
        <f t="shared" si="10"/>
        <v>7.8601123916244547E-2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-7.3372324949765172E-3</v>
      </c>
      <c r="AA13" s="52">
        <f t="shared" si="2"/>
        <v>2.9014981698073559E-2</v>
      </c>
      <c r="AB13" s="52">
        <f t="shared" si="3"/>
        <v>-9.3917601754556851E-2</v>
      </c>
      <c r="AC13" s="52">
        <f t="shared" si="4"/>
        <v>-2.9408806230048129E-2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-7.2092488147862413E-2</v>
      </c>
      <c r="D14" s="34">
        <f>totals!J9/totals!$H9</f>
        <v>-2.8257782202122855E-2</v>
      </c>
      <c r="E14" s="34">
        <f>totals!K9/totals!$H9</f>
        <v>0.1002585954859523</v>
      </c>
      <c r="F14" s="34">
        <f>totals!L9/totals!$H9</f>
        <v>8.2156189680550731E-2</v>
      </c>
      <c r="G14" s="34">
        <f>totals!M9/totals!$H9</f>
        <v>-0.10214121859647084</v>
      </c>
      <c r="H14" s="34">
        <f>totals!N9/totals!$H9</f>
        <v>3.2603901817946368E-2</v>
      </c>
      <c r="I14" s="34">
        <f>totals!O9/totals!$H9</f>
        <v>3.9054661780434721E-2</v>
      </c>
      <c r="J14" s="34">
        <f>totals!P9/totals!$H9</f>
        <v>6.3869101381364909E-2</v>
      </c>
      <c r="K14" s="98">
        <f>SUM($C14:J14)</f>
        <v>0.11545096119979292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-0.16167188979044689</v>
      </c>
      <c r="Z14" s="52">
        <f t="shared" si="1"/>
        <v>-4.0973742995045408E-2</v>
      </c>
      <c r="AA14" s="52">
        <f t="shared" si="2"/>
        <v>1.9821218314910568E-2</v>
      </c>
      <c r="AB14" s="52">
        <f t="shared" si="3"/>
        <v>-9.8293582223900333E-2</v>
      </c>
      <c r="AC14" s="52">
        <f t="shared" si="4"/>
        <v>-0.13490827338836436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-8.8822678949457945E-2</v>
      </c>
      <c r="D15" s="34">
        <f>totals!J10/totals!$H10</f>
        <v>-3.7535107555940937E-2</v>
      </c>
      <c r="E15" s="34">
        <f>totals!K10/totals!$H10</f>
        <v>8.2904109473687787E-2</v>
      </c>
      <c r="F15" s="34">
        <f>totals!L10/totals!$H10</f>
        <v>4.8699160311949263E-2</v>
      </c>
      <c r="G15" s="34">
        <f>totals!M10/totals!$H10</f>
        <v>-9.5043038957060053E-2</v>
      </c>
      <c r="H15" s="34">
        <f>totals!N10/totals!$H10</f>
        <v>2.9924593814061751E-2</v>
      </c>
      <c r="I15" s="34">
        <f>totals!O10/totals!$H10</f>
        <v>3.4825592984798176E-2</v>
      </c>
      <c r="J15" s="34">
        <f>totals!P10/totals!$H10</f>
        <v>5.5763341520559513E-2</v>
      </c>
      <c r="K15" s="98">
        <f>SUM($C15:J15)</f>
        <v>3.0715972642597546E-2</v>
      </c>
      <c r="L15" s="98">
        <f t="shared" si="10"/>
        <v>-5.9872961862760136E-2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-0.19321056565277819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-0.27604063464531919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-0.12971506447031073</v>
      </c>
      <c r="D16" s="34">
        <f>totals!J11/totals!$H11</f>
        <v>-5.6472637919446178E-2</v>
      </c>
      <c r="E16" s="34">
        <f>totals!K11/totals!$H11</f>
        <v>4.9141141964172429E-2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2.7113265108968276E-2</v>
      </c>
      <c r="I16" s="34">
        <f>totals!O11/totals!$H11</f>
        <v>2.715270759355079E-2</v>
      </c>
      <c r="J16" s="34">
        <f>totals!P11/totals!$H11</f>
        <v>5.7919039194276815E-2</v>
      </c>
      <c r="K16" s="98">
        <f>SUM($C16:J16)</f>
        <v>-7.8298855903970649E-2</v>
      </c>
      <c r="L16" s="98">
        <f t="shared" si="10"/>
        <v>-0.16337060269179826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-6.6734119930951866E-2</v>
      </c>
      <c r="E17" s="34">
        <f>totals!K12/totals!$H12</f>
        <v>5.9396887435975348E-2</v>
      </c>
      <c r="F17" s="34">
        <f>totals!L12/totals!$H12</f>
        <v>2.9014981698073559E-2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2.5412993281189251E-2</v>
      </c>
      <c r="J17" s="34">
        <f>totals!P12/totals!$H12</f>
        <v>3.8871465363108933E-2</v>
      </c>
      <c r="K17" s="98">
        <f>SUM($C17:J17)</f>
        <v>-0.11678829371537014</v>
      </c>
      <c r="L17" s="98">
        <f t="shared" si="10"/>
        <v>-0.18107275235966833</v>
      </c>
    </row>
    <row r="18" spans="2:12" x14ac:dyDescent="0.25">
      <c r="B18" s="41">
        <f>totals!A13</f>
        <v>9</v>
      </c>
      <c r="C18" s="34">
        <f>totals!I13/totals!$H13</f>
        <v>-0.16167188979044689</v>
      </c>
      <c r="D18" s="34">
        <f>totals!J13/totals!$H13</f>
        <v>-8.4115111475371082E-2</v>
      </c>
      <c r="E18" s="34">
        <f>totals!K13/totals!$H13</f>
        <v>4.3141368480325674E-2</v>
      </c>
      <c r="F18" s="34">
        <f>totals!L13/totals!$H13</f>
        <v>1.9821218314910568E-2</v>
      </c>
      <c r="G18" s="34">
        <f>totals!M13/totals!$H13</f>
        <v>-9.8293582223900333E-2</v>
      </c>
      <c r="H18" s="34">
        <f>totals!N13/totals!$H13</f>
        <v>1.9318245342389583E-2</v>
      </c>
      <c r="I18" s="34">
        <f>totals!O13/totals!$H13</f>
        <v>1.9773225175766285E-2</v>
      </c>
      <c r="J18" s="34">
        <f>totals!P13/totals!$H13</f>
        <v>3.4013391134902989E-2</v>
      </c>
      <c r="K18" s="98">
        <f>SUM($C18:J18)</f>
        <v>-0.20801313504142321</v>
      </c>
      <c r="L18" s="98">
        <f t="shared" si="10"/>
        <v>-0.26179975135209249</v>
      </c>
    </row>
    <row r="19" spans="2:12" ht="15.75" thickBot="1" x14ac:dyDescent="0.3">
      <c r="B19" s="42">
        <f>totals!A14</f>
        <v>10</v>
      </c>
      <c r="C19" s="36">
        <f>totals!I14/totals!$H14</f>
        <v>-0.19321056565277819</v>
      </c>
      <c r="D19" s="36">
        <f>totals!J14/totals!$H14</f>
        <v>-0.11676822098502299</v>
      </c>
      <c r="E19" s="36">
        <f>totals!K14/totals!$H14</f>
        <v>2.5377346201954511E-2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2.0927344953139779E-2</v>
      </c>
      <c r="K19" s="71">
        <f>SUM($C19:J19)</f>
        <v>-0.32025954940142976</v>
      </c>
      <c r="L19" s="71">
        <f t="shared" si="10"/>
        <v>-0.3531886220212081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3.8282725866549447E-2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2.6615187891187699E-2</v>
      </c>
      <c r="I30" s="34">
        <f>totals!O29/totals!$H29</f>
        <v>3.1635228004767854E-2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-7.2162489728776133E-2</v>
      </c>
      <c r="E31" s="34">
        <f>totals!K30/totals!$H30</f>
        <v>2.5373459850177322E-2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3.1168350621726314E-2</v>
      </c>
      <c r="I31" s="34">
        <f>totals!O30/totals!$H30</f>
        <v>2.785603777060609E-2</v>
      </c>
      <c r="J31" s="34">
        <f>totals!P30/totals!$H30</f>
        <v>7.8605155422115047E-2</v>
      </c>
      <c r="K31" s="98">
        <f>SUM($C31:J31)</f>
        <v>-2.3551393138861496E-2</v>
      </c>
      <c r="L31" s="98">
        <f t="shared" ref="L31:L36" si="12">K31-SUM(I31:J31)</f>
        <v>-0.13001258633158264</v>
      </c>
    </row>
    <row r="32" spans="2:12" x14ac:dyDescent="0.25">
      <c r="B32" s="74" t="str">
        <f>totals!A31</f>
        <v>two adults (or more) and 3+ children</v>
      </c>
      <c r="C32" s="34">
        <f>totals!I31/totals!$H31</f>
        <v>-8.9006577601706799E-2</v>
      </c>
      <c r="D32" s="34">
        <f>totals!J31/totals!$H31</f>
        <v>-5.0051385173973936E-2</v>
      </c>
      <c r="E32" s="34">
        <f>totals!K31/totals!$H31</f>
        <v>2.100464227293523E-2</v>
      </c>
      <c r="F32" s="34">
        <f>totals!L31/totals!$H31</f>
        <v>0.18264095443235592</v>
      </c>
      <c r="G32" s="34">
        <f>totals!M31/totals!$H31</f>
        <v>-8.5941236302330928E-2</v>
      </c>
      <c r="H32" s="34">
        <f>totals!N31/totals!$H31</f>
        <v>3.7582346571950018E-2</v>
      </c>
      <c r="I32" s="34">
        <f>totals!O31/totals!$H31</f>
        <v>4.6274233191777002E-2</v>
      </c>
      <c r="J32" s="34">
        <f>totals!P31/totals!$H31</f>
        <v>0.11608462370708023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25">
      <c r="B33" s="74" t="str">
        <f>totals!A32</f>
        <v>one adult and child(ren)</v>
      </c>
      <c r="C33" s="34">
        <f>totals!I32/totals!$H32</f>
        <v>-5.9663504349918912E-2</v>
      </c>
      <c r="D33" s="34">
        <f>totals!J32/totals!$H32</f>
        <v>-2.9822299848503622E-2</v>
      </c>
      <c r="E33" s="34">
        <f>totals!K32/totals!$H32</f>
        <v>1.5586383873809999E-2</v>
      </c>
      <c r="F33" s="34">
        <f>totals!L32/totals!$H32</f>
        <v>9.7154277675687656E-2</v>
      </c>
      <c r="G33" s="34">
        <f>totals!M32/totals!$H32</f>
        <v>-9.2904866269412356E-2</v>
      </c>
      <c r="H33" s="34">
        <f>totals!N32/totals!$H32</f>
        <v>2.8259890369870085E-2</v>
      </c>
      <c r="I33" s="34">
        <f>totals!O32/totals!$H32</f>
        <v>3.0386076094241529E-2</v>
      </c>
      <c r="J33" s="34">
        <f>totals!P32/totals!$H32</f>
        <v>0.10073834594154653</v>
      </c>
      <c r="K33" s="98">
        <f>SUM($C33:J33)</f>
        <v>8.9734303487320921E-2</v>
      </c>
      <c r="L33" s="98">
        <f t="shared" si="12"/>
        <v>-4.1390118548467136E-2</v>
      </c>
    </row>
    <row r="34" spans="2:12" x14ac:dyDescent="0.25">
      <c r="B34" s="74" t="str">
        <f>totals!A33</f>
        <v>only working age adults</v>
      </c>
      <c r="C34" s="34">
        <f>totals!I33/totals!$H33</f>
        <v>-0.1419175387157606</v>
      </c>
      <c r="D34" s="34">
        <f>totals!J33/totals!$H33</f>
        <v>-6.9507212808309571E-2</v>
      </c>
      <c r="E34" s="34">
        <f>totals!K33/totals!$H33</f>
        <v>8.2713774616353278E-2</v>
      </c>
      <c r="F34" s="34">
        <f>totals!L33/totals!$H33</f>
        <v>2.0453224195632981E-2</v>
      </c>
      <c r="G34" s="34">
        <f>totals!M33/totals!$H33</f>
        <v>-9.4417032863591169E-2</v>
      </c>
      <c r="H34" s="34">
        <f>totals!N33/totals!$H33</f>
        <v>1.9565334944721003E-2</v>
      </c>
      <c r="I34" s="34">
        <f>totals!O33/totals!$H33</f>
        <v>2.9647591304569353E-2</v>
      </c>
      <c r="J34" s="34">
        <f>totals!P33/totals!$H33</f>
        <v>1.959146410640162E-2</v>
      </c>
      <c r="K34" s="98">
        <f>SUM($C34:J34)</f>
        <v>-0.13387039521998312</v>
      </c>
      <c r="L34" s="98">
        <f t="shared" si="12"/>
        <v>-0.18310945063095407</v>
      </c>
    </row>
    <row r="35" spans="2:12" x14ac:dyDescent="0.25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-6.9300560296674373E-3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-0.10552416575576183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-3.6784007214784628E-2</v>
      </c>
      <c r="E36" s="36">
        <f>totals!K35/totals!$H35</f>
        <v>0.35883862124206012</v>
      </c>
      <c r="F36" s="36">
        <f>totals!L35/totals!$H35</f>
        <v>3.3944224394613635E-2</v>
      </c>
      <c r="G36" s="36">
        <f>totals!M35/totals!$H35</f>
        <v>-9.6523228412023362E-2</v>
      </c>
      <c r="H36" s="36">
        <f>totals!N35/totals!$H35</f>
        <v>2.7203224899402929E-2</v>
      </c>
      <c r="I36" s="36">
        <f>totals!O35/totals!$H35</f>
        <v>6.47613248782581E-2</v>
      </c>
      <c r="J36" s="36">
        <f>totals!P35/totals!$H35</f>
        <v>4.0848056829756426E-3</v>
      </c>
      <c r="K36" s="71">
        <f>SUM($C36:J36)</f>
        <v>0.27111161487180813</v>
      </c>
      <c r="L36" s="71">
        <f t="shared" si="12"/>
        <v>0.20226548431057439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0.12549020977753794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2.7416428133195933E-2</v>
      </c>
      <c r="I50" s="100">
        <f>totals!O38/totals!$H38</f>
        <v>4.5872178292843929E-2</v>
      </c>
      <c r="J50" s="100">
        <f>totals!P38/totals!$H38</f>
        <v>4.4093536647662045E-2</v>
      </c>
      <c r="K50" s="97">
        <f>SUM($C50:J50)</f>
        <v>9.0645367499907453E-2</v>
      </c>
      <c r="L50" s="97">
        <f>K50-SUM(I50:J50)</f>
        <v>6.796525594014724E-4</v>
      </c>
    </row>
    <row r="51" spans="2:12" x14ac:dyDescent="0.25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0.12232166707733153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4.6486991435146702E-2</v>
      </c>
      <c r="L51" s="98">
        <f t="shared" ref="L51:L57" si="14">K51-SUM(I51:J51)</f>
        <v>-3.8107357892499916E-2</v>
      </c>
    </row>
    <row r="52" spans="2:12" x14ac:dyDescent="0.25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-3.8877927418356883E-2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-8.8771197215863115E-2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0.11980022438404911</v>
      </c>
      <c r="L52" s="98">
        <f t="shared" si="14"/>
        <v>2.8345952962056137E-2</v>
      </c>
    </row>
    <row r="53" spans="2:12" x14ac:dyDescent="0.25">
      <c r="B53" s="74" t="str">
        <f>totals!A41</f>
        <v>capital city</v>
      </c>
      <c r="C53" s="34">
        <f>totals!I41/totals!$H41</f>
        <v>-0.16978131521056003</v>
      </c>
      <c r="D53" s="34">
        <f>totals!J41/totals!$H41</f>
        <v>-9.9074085482970795E-2</v>
      </c>
      <c r="E53" s="34">
        <f>totals!K41/totals!$H41</f>
        <v>9.9084966783085079E-2</v>
      </c>
      <c r="F53" s="34">
        <f>totals!L41/totals!$H41</f>
        <v>3.3508970111453151E-2</v>
      </c>
      <c r="G53" s="34">
        <f>totals!M41/totals!$H41</f>
        <v>-0.10373668965148033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3.811353072378422E-2</v>
      </c>
      <c r="K53" s="98">
        <f>SUM($C53:J53)</f>
        <v>-0.15608099187105262</v>
      </c>
      <c r="L53" s="98">
        <f t="shared" si="14"/>
        <v>-0.2196561962277018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-0.16679002565629039</v>
      </c>
      <c r="D55" s="34">
        <f>totals!J44/totals!$H44</f>
        <v>-9.8416095543761808E-2</v>
      </c>
      <c r="E55" s="34">
        <f>totals!K44/totals!$H44</f>
        <v>0.10267049159806564</v>
      </c>
      <c r="F55" s="34">
        <f>totals!L44/totals!$H44</f>
        <v>3.3596758473657673E-2</v>
      </c>
      <c r="G55" s="34">
        <f>totals!M44/totals!$H44</f>
        <v>-0.10517119782783226</v>
      </c>
      <c r="H55" s="34">
        <f>totals!N44/totals!$H44</f>
        <v>2.0246166561242961E-2</v>
      </c>
      <c r="I55" s="34">
        <f>totals!O44/totals!$H44</f>
        <v>2.5112114576895828E-2</v>
      </c>
      <c r="J55" s="34">
        <f>totals!P44/totals!$H44</f>
        <v>3.9811359445648571E-2</v>
      </c>
      <c r="K55" s="98">
        <f>SUM($C55:J55)</f>
        <v>-0.14894042837237381</v>
      </c>
      <c r="L55" s="98">
        <f t="shared" si="14"/>
        <v>-0.2138639023949182</v>
      </c>
    </row>
    <row r="56" spans="2:12" x14ac:dyDescent="0.25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5.0845862137751399E-2</v>
      </c>
      <c r="G56" s="34">
        <f>totals!M45/totals!$H45</f>
        <v>-0.10339136444122089</v>
      </c>
      <c r="H56" s="34">
        <f>totals!N45/totals!$H45</f>
        <v>2.7134516792449596E-2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5.75" thickBot="1" x14ac:dyDescent="0.3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0.12272920878367938</v>
      </c>
      <c r="F57" s="36">
        <f>totals!L46/totals!$H46</f>
        <v>6.8040076964378512E-2</v>
      </c>
      <c r="G57" s="36">
        <f>totals!M46/totals!$H46</f>
        <v>-8.9408391638703733E-2</v>
      </c>
      <c r="H57" s="36">
        <f>totals!N46/totals!$H46</f>
        <v>2.6972556756274652E-2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8.798219835991794E-2</v>
      </c>
      <c r="L57" s="71">
        <f t="shared" si="14"/>
        <v>2.9808677154081198E-3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25">
      <c r="A4" t="str">
        <v>net_market_income</v>
      </c>
      <c r="B4">
        <v>28461.362606342482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40725.268789028407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34560.054687575743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-0.35411832716760133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32072.252118168541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34884.752098017867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-2.1544798319965706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-2.1930098352546032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3.2680999994624256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3.2680999994624256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25">
      <c r="A22" t="str">
        <v>SIC</v>
      </c>
      <c r="B22">
        <v>-4061.5879684336992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3.4780697143796715</v>
      </c>
      <c r="O23" s="117">
        <f t="shared" si="4"/>
        <v>1.0319699999999987</v>
      </c>
      <c r="P23" s="118">
        <f t="shared" si="5"/>
        <v>1.2508727272727258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3.5479923451237729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25">
      <c r="A25" t="str">
        <v>soc_pens</v>
      </c>
      <c r="B25">
        <v>146.3499244976602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1500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3.2031650966425591</v>
      </c>
      <c r="O25" s="114">
        <f t="shared" si="4"/>
        <v>1.5151399999999982</v>
      </c>
      <c r="P25" s="109">
        <f t="shared" si="5"/>
        <v>1.0100933333333322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3.7647095524284482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25">
      <c r="A27" t="str">
        <v>child_ben</v>
      </c>
      <c r="B27">
        <v>1047.1259462183159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3.6673258422636152</v>
      </c>
      <c r="O27" s="117">
        <f t="shared" si="4"/>
        <v>0.97027999999999559</v>
      </c>
      <c r="P27" s="118">
        <f t="shared" si="5"/>
        <v>1.2937066666666615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1.713299149614556</v>
      </c>
      <c r="O28" s="123">
        <f t="shared" si="4"/>
        <v>0.10647999999999769</v>
      </c>
      <c r="P28" s="126">
        <f t="shared" si="5"/>
        <v>0.28394666666666057</v>
      </c>
    </row>
    <row r="29" spans="1:16" x14ac:dyDescent="0.25">
      <c r="A29" t="str">
        <v>other_ben</v>
      </c>
      <c r="B29">
        <v>144.4655208575891</v>
      </c>
    </row>
    <row r="30" spans="1:16" x14ac:dyDescent="0.25">
      <c r="A30" t="str">
        <v>VAT_dir</v>
      </c>
      <c r="B30">
        <v>-3301.1215805508518</v>
      </c>
    </row>
    <row r="31" spans="1:16" x14ac:dyDescent="0.25">
      <c r="A31" t="str">
        <v>VAT_ind</v>
      </c>
      <c r="B31">
        <v>-59.036164258691223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374.99999999999989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374.99999999999989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4" t="s">
        <v>795</v>
      </c>
      <c r="E5" s="255"/>
      <c r="F5" s="255"/>
      <c r="G5" s="255"/>
      <c r="H5" s="256"/>
    </row>
    <row r="6" spans="4:15" ht="23.25" customHeight="1" thickBot="1" x14ac:dyDescent="0.4">
      <c r="D6" s="134" t="s">
        <v>796</v>
      </c>
      <c r="E6" s="135"/>
      <c r="F6" s="257" t="s">
        <v>797</v>
      </c>
      <c r="G6" s="257"/>
      <c r="H6" s="258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19264.774956196808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0.73786030541268854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16679.290389569771</v>
      </c>
      <c r="J18" s="158">
        <f>INDEX(all!$1:$1048576, MATCH(CONCATENATE(I$12,"_","mean","_",$D18),all!$A:$A,0), MATCH("value", all!$1:$1,0))</f>
        <v>17933.963230651341</v>
      </c>
      <c r="M18" s="157">
        <v>2</v>
      </c>
      <c r="N18" s="160">
        <f t="shared" si="0"/>
        <v>0.1188815076069403</v>
      </c>
      <c r="O18" s="161">
        <f t="shared" si="0"/>
        <v>0.40111013172073384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17604.2485824385</v>
      </c>
      <c r="J19" s="158">
        <f>INDEX(all!$1:$1048576, MATCH(CONCATENATE(I$12,"_","mean","_",$D19),all!$A:$A,0), MATCH("value", all!$1:$1,0))</f>
        <v>18828.23882404546</v>
      </c>
      <c r="M19" s="157">
        <v>3</v>
      </c>
      <c r="N19" s="160">
        <f t="shared" si="0"/>
        <v>0.11663053482449687</v>
      </c>
      <c r="O19" s="161">
        <f t="shared" si="0"/>
        <v>0.2058381929468974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0.13419378976532698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23940.2105397901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0.11212854565578854</v>
      </c>
      <c r="O21" s="161">
        <f t="shared" si="0"/>
        <v>0.10373188866954643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29939.622783442621</v>
      </c>
      <c r="M22" s="157">
        <v>6</v>
      </c>
      <c r="N22" s="160">
        <f t="shared" si="0"/>
        <v>0.10275841822887109</v>
      </c>
      <c r="O22" s="161">
        <f t="shared" si="0"/>
        <v>8.5063447369270323E-2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31071.60321259794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0.105140078812699</v>
      </c>
      <c r="O23" s="161">
        <f t="shared" si="0"/>
        <v>4.9851458724610054E-2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4.2076237178943036E-2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8.7011833153452442E-2</v>
      </c>
      <c r="O26" s="167">
        <f t="shared" si="0"/>
        <v>2.4353256817005703E-2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J26" sqref="J26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25">
      <c r="A4" s="168" t="str">
        <v>net_market_income</v>
      </c>
      <c r="B4" s="168">
        <v>28461.362606342482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40725.268789028407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34560.054687575743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22630.019248741199</v>
      </c>
      <c r="K6" s="182">
        <f t="shared" ref="K6:K34" si="2">IF(INDEX($A$2:$F$70,MATCH($I6,$A$2:$A$70,0),4)=0,"",INDEX($A$2:$F$70,MATCH($I6,$A$2:$A$70,0),4))</f>
        <v>222.64691523122789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32072.252118168541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34884.752098017867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2.8197696049702352</v>
      </c>
    </row>
    <row r="9" spans="1:14" s="174" customFormat="1" x14ac:dyDescent="0.25">
      <c r="A9" s="168" t="str">
        <v>SSC</v>
      </c>
      <c r="B9" s="168">
        <v>-4061.5879684336992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3143.8547864248908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-2103.6260967737439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281.99211425065988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-4061.5879684336992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1921.4337019118709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-4061.5879684336992</v>
      </c>
      <c r="K12" s="184">
        <f t="shared" si="2"/>
        <v>200.35290495967871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-2103.6260967737439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-2103.6260967737439</v>
      </c>
      <c r="K14" s="182">
        <f t="shared" si="2"/>
        <v>216.30692843246459</v>
      </c>
      <c r="L14" s="183">
        <f t="shared" si="3"/>
        <v>286.54395648026258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1500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22630.019248741199</v>
      </c>
      <c r="C17" s="176" t="str">
        <f t="array" ref="C17:D52">TRANSPOSE(recipients!$A$2:$AK$3)</f>
        <v>wage</v>
      </c>
      <c r="D17" s="176">
        <v>222.64691523122789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1921.4337019118709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146.3499244976602</v>
      </c>
      <c r="K18" s="182">
        <f t="shared" si="2"/>
        <v>21.789254470825199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2.8197696049702352</v>
      </c>
      <c r="H19" s="115" t="str">
        <f t="shared" si="0"/>
        <v>Unemployment benefits</v>
      </c>
      <c r="I19" s="116" t="s">
        <v>468</v>
      </c>
      <c r="J19" s="182">
        <f t="shared" si="1"/>
        <v>150.0626539620842</v>
      </c>
      <c r="K19" s="182">
        <f t="shared" si="2"/>
        <v>1.941918454170227</v>
      </c>
      <c r="L19" s="183">
        <f t="shared" si="3"/>
        <v>1.9419184629179831</v>
      </c>
    </row>
    <row r="20" spans="1:13" x14ac:dyDescent="0.25">
      <c r="A20" s="168" t="str">
        <v>agri_inc</v>
      </c>
      <c r="B20" s="168">
        <v>3143.8547864248908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144.4655208575891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281.99211425065988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1047.1259462183159</v>
      </c>
      <c r="K21" s="182">
        <f t="shared" si="2"/>
        <v>127.06205954933171</v>
      </c>
      <c r="L21" s="183">
        <f t="shared" si="3"/>
        <v>484.32620869396521</v>
      </c>
    </row>
    <row r="22" spans="1:13" x14ac:dyDescent="0.25">
      <c r="A22" s="168" t="str">
        <v>SIC</v>
      </c>
      <c r="B22" s="168">
        <v>-4061.5879684336992</v>
      </c>
      <c r="C22" s="176" t="str">
        <v>SIC</v>
      </c>
      <c r="D22" s="176">
        <v>200.35290495967871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114.4061612417288</v>
      </c>
    </row>
    <row r="23" spans="1:13" s="174" customFormat="1" x14ac:dyDescent="0.25">
      <c r="A23" s="168" t="str">
        <v>PIT</v>
      </c>
      <c r="B23" s="168">
        <v>-2103.6260967737439</v>
      </c>
      <c r="C23" s="176" t="str">
        <v>PIT</v>
      </c>
      <c r="D23" s="176">
        <v>216.30692843246459</v>
      </c>
      <c r="E23" s="176" t="str">
        <v>PIT</v>
      </c>
      <c r="F23" s="176">
        <v>286.54395648026258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424.87732813739768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146.3499244976602</v>
      </c>
      <c r="C25" s="176" t="str">
        <v>soc_pens</v>
      </c>
      <c r="D25" s="176">
        <v>21.789254470825199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341.69244375276571</v>
      </c>
      <c r="L25" s="183">
        <f t="shared" si="3"/>
        <v>842.53056394143448</v>
      </c>
    </row>
    <row r="26" spans="1:13" s="174" customFormat="1" x14ac:dyDescent="0.25">
      <c r="A26" s="168" t="str">
        <v>unem_ben</v>
      </c>
      <c r="B26" s="168">
        <v>150.0626539620842</v>
      </c>
      <c r="C26" s="176" t="str">
        <v>unem_ben</v>
      </c>
      <c r="D26" s="176">
        <v>1.941918454170227</v>
      </c>
      <c r="E26" s="176" t="str">
        <v>unem_ben</v>
      </c>
      <c r="F26" s="176">
        <v>1.9419184629179831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1047.1259462183159</v>
      </c>
      <c r="C27" s="176" t="str">
        <v>child_ben</v>
      </c>
      <c r="D27" s="176">
        <v>127.06205954933171</v>
      </c>
      <c r="E27" s="176" t="str">
        <v>child_ben</v>
      </c>
      <c r="F27" s="176">
        <v>484.32620869396521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423.74766212558751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114.4061612417288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144.4655208575891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-3301.1215805508518</v>
      </c>
      <c r="C30" s="176" t="str">
        <v>VAT_dir</v>
      </c>
      <c r="D30" s="176">
        <v>424.87732813739768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384.11934976005563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-59.036164258691223</v>
      </c>
      <c r="C31" s="176" t="str">
        <v>VAT_ind</v>
      </c>
      <c r="D31" s="176">
        <v>341.69244375276571</v>
      </c>
      <c r="E31" s="176" t="str">
        <v>VAT_ind</v>
      </c>
      <c r="F31" s="176">
        <v>842.53056394143448</v>
      </c>
      <c r="H31" s="101" t="str">
        <f t="shared" si="0"/>
        <v>In-kind education benefits</v>
      </c>
      <c r="I31" s="112" t="s">
        <v>177</v>
      </c>
      <c r="J31" s="180">
        <f t="shared" si="1"/>
        <v>1500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423.74766212558751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374.99999999999989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124.3294435501919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384.11934976005563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374.99999999999989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374.99999999999989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124.3294435501919</v>
      </c>
    </row>
    <row r="37" spans="1:12" x14ac:dyDescent="0.25">
      <c r="A37" s="168" t="str">
        <v>educ_tert</v>
      </c>
      <c r="B37" s="168">
        <v>374.99999999999989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28461.362606342482</v>
      </c>
      <c r="E2" s="87">
        <v>40725.268789028407</v>
      </c>
      <c r="F2" s="87">
        <v>34560.054687575743</v>
      </c>
      <c r="G2" s="87">
        <v>32072.252118168541</v>
      </c>
      <c r="H2" s="87">
        <v>34884.752098017867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-3360.1577448095431</v>
      </c>
      <c r="N2" s="87">
        <v>872.35519157940223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3">
        <v>150.0626539620842</v>
      </c>
      <c r="AA2" s="64">
        <v>1047.1259462183159</v>
      </c>
      <c r="AB2" s="133">
        <v>433.42965637622132</v>
      </c>
      <c r="AC2" s="133">
        <v>144.4655208575891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374.99999999999989</v>
      </c>
      <c r="AJ2" s="64">
        <v>749.99999999999966</v>
      </c>
      <c r="AK2" s="64">
        <v>374.99999999999989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202.23070414028231</v>
      </c>
      <c r="C5" s="64">
        <v>1622.420908792277</v>
      </c>
      <c r="D5" s="64">
        <v>201.25996113351499</v>
      </c>
      <c r="E5" s="64">
        <v>1927.1375067061349</v>
      </c>
      <c r="F5" s="64">
        <v>1926.1667640799769</v>
      </c>
      <c r="G5" s="64">
        <v>1753.181366671861</v>
      </c>
      <c r="H5" s="64">
        <v>2046.3024947712011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-244.1618614629281</v>
      </c>
      <c r="N5" s="64">
        <v>71.176462781010798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-241.99052042619689</v>
      </c>
      <c r="AE5" s="64">
        <v>-2.1713410367311869</v>
      </c>
      <c r="AF5" s="64">
        <v>71.176462781010798</v>
      </c>
      <c r="AG5" s="64">
        <v>192.8434964444275</v>
      </c>
      <c r="AH5" s="64">
        <v>58.895550523894677</v>
      </c>
      <c r="AI5" s="64">
        <v>11.50782331506484</v>
      </c>
      <c r="AJ5" s="64">
        <v>24.417830317424841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</v>
      </c>
      <c r="D6" s="64">
        <v>708.51535089657136</v>
      </c>
      <c r="E6" s="64">
        <v>1808.4035991896619</v>
      </c>
      <c r="F6" s="64">
        <v>1793.1960187236839</v>
      </c>
      <c r="G6" s="64">
        <v>1667.7427480499209</v>
      </c>
      <c r="H6" s="64">
        <v>1960.0890615482519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-200.91087256420761</v>
      </c>
      <c r="N6" s="64">
        <v>75.457603154096631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32.495595640396637</v>
      </c>
      <c r="AJ6" s="64">
        <v>62.879201994054633</v>
      </c>
      <c r="AK6" s="64">
        <v>16.261084757122749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1317.0785453541851</v>
      </c>
      <c r="C7" s="64">
        <v>1643.272782540952</v>
      </c>
      <c r="D7" s="64">
        <v>1241.718836982963</v>
      </c>
      <c r="E7" s="64">
        <v>1958.157408537624</v>
      </c>
      <c r="F7" s="64">
        <v>1882.7976980200569</v>
      </c>
      <c r="G7" s="64">
        <v>1760.4003760595201</v>
      </c>
      <c r="H7" s="64">
        <v>2016.385996731191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-207.71731629546281</v>
      </c>
      <c r="N7" s="64">
        <v>85.319991271547508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-205.31643736506709</v>
      </c>
      <c r="AE7" s="64">
        <v>-2.4008789303956908</v>
      </c>
      <c r="AF7" s="64">
        <v>85.319991271547508</v>
      </c>
      <c r="AG7" s="64">
        <v>79.634306410498709</v>
      </c>
      <c r="AH7" s="64">
        <v>43.654819678455027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1856.4720415876129</v>
      </c>
      <c r="C8" s="64">
        <v>2015.967979963795</v>
      </c>
      <c r="D8" s="64">
        <v>1678.553921311172</v>
      </c>
      <c r="E8" s="64">
        <v>2358.5607084851331</v>
      </c>
      <c r="F8" s="64">
        <v>2180.6425908253309</v>
      </c>
      <c r="G8" s="64">
        <v>2043.1964466242341</v>
      </c>
      <c r="H8" s="64">
        <v>2370.0170993854272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-222.93210943209289</v>
      </c>
      <c r="N8" s="64">
        <v>85.485971832550931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-219.9434443266299</v>
      </c>
      <c r="AE8" s="64">
        <v>-2.9886651054630602</v>
      </c>
      <c r="AF8" s="64">
        <v>85.485971832550931</v>
      </c>
      <c r="AG8" s="64">
        <v>106.63939414586039</v>
      </c>
      <c r="AH8" s="64">
        <v>45.121882323798637</v>
      </c>
      <c r="AI8" s="64">
        <v>55.074441926296338</v>
      </c>
      <c r="AJ8" s="64">
        <v>101.0290591958193</v>
      </c>
      <c r="AK8" s="64">
        <v>18.975192033667049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2356.2046839050658</v>
      </c>
      <c r="C9" s="64">
        <v>2433.3226859596648</v>
      </c>
      <c r="D9" s="64">
        <v>2091.4814283678252</v>
      </c>
      <c r="E9" s="64">
        <v>2842.7704816783898</v>
      </c>
      <c r="F9" s="64">
        <v>2578.0472191367749</v>
      </c>
      <c r="G9" s="64">
        <v>2392.5662020889558</v>
      </c>
      <c r="H9" s="64">
        <v>2667.3594002002551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-272.44733957120559</v>
      </c>
      <c r="N9" s="64">
        <v>86.966323997305437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-268.27496862542802</v>
      </c>
      <c r="AE9" s="64">
        <v>-4.172370945777601</v>
      </c>
      <c r="AF9" s="64">
        <v>86.966323997305437</v>
      </c>
      <c r="AG9" s="64">
        <v>58.218166779389271</v>
      </c>
      <c r="AH9" s="64">
        <v>45.954652442294957</v>
      </c>
      <c r="AI9" s="64">
        <v>46.97180103152143</v>
      </c>
      <c r="AJ9" s="64">
        <v>99.557941481250481</v>
      </c>
      <c r="AK9" s="64">
        <v>23.832105439154851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2589.5680840255168</v>
      </c>
      <c r="E10" s="64">
        <v>3384.501918408745</v>
      </c>
      <c r="F10" s="64">
        <v>2993.409340303846</v>
      </c>
      <c r="G10" s="64">
        <v>2793.4060956044532</v>
      </c>
      <c r="H10" s="64">
        <v>3071.3763104159871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-291.91293832265802</v>
      </c>
      <c r="N10" s="64">
        <v>91.909688539330048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47.069445040750637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3031.849568565005</v>
      </c>
      <c r="E11" s="64">
        <v>3983.1629097466989</v>
      </c>
      <c r="F11" s="64">
        <v>3349.96761778058</v>
      </c>
      <c r="G11" s="64">
        <v>3109.7528720227501</v>
      </c>
      <c r="H11" s="64">
        <v>3398.3901421811679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-326.95966205248902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55.022394147894843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4586.3162095128646</v>
      </c>
      <c r="C12" s="64">
        <v>4289.6049430081157</v>
      </c>
      <c r="D12" s="64">
        <v>3772.047679494342</v>
      </c>
      <c r="E12" s="64">
        <v>4949.6086873391068</v>
      </c>
      <c r="F12" s="64">
        <v>4135.3401592172086</v>
      </c>
      <c r="G12" s="64">
        <v>3844.323713767435</v>
      </c>
      <c r="H12" s="64">
        <v>4109.0916951937807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-385.91603740216641</v>
      </c>
      <c r="N12" s="64">
        <v>94.899591210911808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-378.23533143712189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4914.5256520626544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-474.04798044859922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51.281525157420838</v>
      </c>
      <c r="AI13" s="64">
        <v>41.076879758379761</v>
      </c>
      <c r="AJ13" s="64">
        <v>66.99486931512439</v>
      </c>
      <c r="AK13" s="64">
        <v>59.087934172617032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11264.053467258171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-17.693281248437639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115.18277230269911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785.8827932389388</v>
      </c>
      <c r="C17" s="64">
        <v>1145.49567001633</v>
      </c>
      <c r="D17" s="64">
        <v>742.57774004117573</v>
      </c>
      <c r="E17" s="64">
        <v>1535.174322604852</v>
      </c>
      <c r="F17" s="64">
        <v>1491.8692664036821</v>
      </c>
      <c r="G17" s="64">
        <v>1359.101418081347</v>
      </c>
      <c r="H17" s="64">
        <v>1442.7008084205111</v>
      </c>
      <c r="I17" s="64">
        <v>-36.129532067293887</v>
      </c>
      <c r="J17" s="64">
        <v>-7.1755210480949936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237.22819589120559</v>
      </c>
      <c r="V17" s="64">
        <v>-36.129532067293887</v>
      </c>
      <c r="W17" s="64">
        <v>-7.1755210480949936</v>
      </c>
      <c r="X17" s="64">
        <v>395.93264966672427</v>
      </c>
      <c r="Y17" s="64">
        <v>23.789152440915849</v>
      </c>
      <c r="Z17" s="64">
        <v>1.117753270581112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-204.1862374169184</v>
      </c>
      <c r="AE17" s="64">
        <v>-1.733957338517444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11.44896265422615</v>
      </c>
      <c r="AJ17" s="64">
        <v>31.40594376783891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1061.1589190688039</v>
      </c>
      <c r="C18" s="64">
        <v>1416.7366943978809</v>
      </c>
      <c r="D18" s="64">
        <v>953.57361374687162</v>
      </c>
      <c r="E18" s="64">
        <v>1791.170479909001</v>
      </c>
      <c r="F18" s="64">
        <v>1683.5851765888381</v>
      </c>
      <c r="G18" s="64">
        <v>1555.625205699168</v>
      </c>
      <c r="H18" s="64">
        <v>1774.0265391660989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-206.7506948001928</v>
      </c>
      <c r="N18" s="64">
        <v>78.790722921019437</v>
      </c>
      <c r="O18" s="64">
        <v>89.168210284756441</v>
      </c>
      <c r="P18" s="64">
        <v>128.82766300793941</v>
      </c>
      <c r="Q18" s="64">
        <v>449.06825708143282</v>
      </c>
      <c r="R18" s="64">
        <v>69.435626411741694</v>
      </c>
      <c r="S18" s="64">
        <v>0</v>
      </c>
      <c r="T18" s="64">
        <v>304.61789780210592</v>
      </c>
      <c r="U18" s="64">
        <v>239.49808574018479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14.009331704058271</v>
      </c>
      <c r="Z18" s="64">
        <v>3.7306094132460479</v>
      </c>
      <c r="AA18" s="64">
        <v>142.5370098867545</v>
      </c>
      <c r="AB18" s="64">
        <v>111.711867752616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1418.674345611729</v>
      </c>
      <c r="C19" s="64">
        <v>1790.240596604247</v>
      </c>
      <c r="D19" s="64">
        <v>1260.4932410798001</v>
      </c>
      <c r="E19" s="64">
        <v>2126.9812684761769</v>
      </c>
      <c r="F19" s="64">
        <v>1968.8001629736671</v>
      </c>
      <c r="G19" s="64">
        <v>1822.0079184833121</v>
      </c>
      <c r="H19" s="64">
        <v>2075.5596414704328</v>
      </c>
      <c r="I19" s="64">
        <v>-119.1587829771814</v>
      </c>
      <c r="J19" s="64">
        <v>-39.485449110267737</v>
      </c>
      <c r="K19" s="64">
        <v>489.7324362397087</v>
      </c>
      <c r="L19" s="64">
        <v>217.93104599330769</v>
      </c>
      <c r="M19" s="64">
        <v>-228.520152546764</v>
      </c>
      <c r="N19" s="64">
        <v>81.727910751951001</v>
      </c>
      <c r="O19" s="64">
        <v>110.8848965852268</v>
      </c>
      <c r="P19" s="64">
        <v>143.06128344824481</v>
      </c>
      <c r="Q19" s="64">
        <v>718.90416113198103</v>
      </c>
      <c r="R19" s="64">
        <v>114.5322025864882</v>
      </c>
      <c r="S19" s="64">
        <v>0</v>
      </c>
      <c r="T19" s="64">
        <v>310.38554434002441</v>
      </c>
      <c r="U19" s="64">
        <v>275.13729029539752</v>
      </c>
      <c r="V19" s="64">
        <v>-119.1587829771814</v>
      </c>
      <c r="W19" s="64">
        <v>-39.485449110267737</v>
      </c>
      <c r="X19" s="64">
        <v>489.7324362397087</v>
      </c>
      <c r="Y19" s="64">
        <v>29.791774627900889</v>
      </c>
      <c r="Z19" s="64">
        <v>0</v>
      </c>
      <c r="AA19" s="64">
        <v>127.7283876913877</v>
      </c>
      <c r="AB19" s="64">
        <v>38.55433533045143</v>
      </c>
      <c r="AC19" s="64">
        <v>21.856548343567621</v>
      </c>
      <c r="AD19" s="64">
        <v>-226.36477241731569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13.097979017337661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1868.529167389491</v>
      </c>
      <c r="C20" s="64">
        <v>2124.2456083889479</v>
      </c>
      <c r="D20" s="64">
        <v>1627.256096817867</v>
      </c>
      <c r="E20" s="64">
        <v>2488.4560390199999</v>
      </c>
      <c r="F20" s="64">
        <v>2247.1829676341472</v>
      </c>
      <c r="G20" s="64">
        <v>2087.6852048045898</v>
      </c>
      <c r="H20" s="64">
        <v>2384.065402920301</v>
      </c>
      <c r="I20" s="64">
        <v>-169.50713524076119</v>
      </c>
      <c r="J20" s="64">
        <v>-71.302806167127528</v>
      </c>
      <c r="K20" s="64">
        <v>426.2161790141875</v>
      </c>
      <c r="L20" s="64">
        <v>194.35413123163241</v>
      </c>
      <c r="M20" s="64">
        <v>-243.35577789208739</v>
      </c>
      <c r="N20" s="64">
        <v>83.858018480827695</v>
      </c>
      <c r="O20" s="64">
        <v>145.2583187302132</v>
      </c>
      <c r="P20" s="64">
        <v>151.13288882874181</v>
      </c>
      <c r="Q20" s="64">
        <v>971.42297847802297</v>
      </c>
      <c r="R20" s="64">
        <v>160.86456642819061</v>
      </c>
      <c r="S20" s="64">
        <v>0</v>
      </c>
      <c r="T20" s="64">
        <v>339.67067145946032</v>
      </c>
      <c r="U20" s="64">
        <v>394.82514468765288</v>
      </c>
      <c r="V20" s="64">
        <v>-169.50713524076119</v>
      </c>
      <c r="W20" s="64">
        <v>-71.302806167127528</v>
      </c>
      <c r="X20" s="64">
        <v>426.2161790141875</v>
      </c>
      <c r="Y20" s="64">
        <v>18.221591060116179</v>
      </c>
      <c r="Z20" s="64">
        <v>0</v>
      </c>
      <c r="AA20" s="64">
        <v>142.85237474929241</v>
      </c>
      <c r="AB20" s="64">
        <v>18.35485013777771</v>
      </c>
      <c r="AC20" s="64">
        <v>14.92531528444607</v>
      </c>
      <c r="AD20" s="64">
        <v>-240.0449305475741</v>
      </c>
      <c r="AE20" s="64">
        <v>-3.310847344513304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2353.8894973471611</v>
      </c>
      <c r="C21" s="64">
        <v>2548.0686270314859</v>
      </c>
      <c r="D21" s="64">
        <v>2020.560979288819</v>
      </c>
      <c r="E21" s="64">
        <v>2946.8419918047748</v>
      </c>
      <c r="F21" s="64">
        <v>2613.5134714692908</v>
      </c>
      <c r="G21" s="64">
        <v>2420.0745451103112</v>
      </c>
      <c r="H21" s="64">
        <v>2706.9091919885818</v>
      </c>
      <c r="I21" s="64">
        <v>-240.75697755592469</v>
      </c>
      <c r="J21" s="64">
        <v>-92.57154519695122</v>
      </c>
      <c r="K21" s="64">
        <v>434.93610343694547</v>
      </c>
      <c r="L21" s="64">
        <v>158.01638794954451</v>
      </c>
      <c r="M21" s="64">
        <v>-282.20922624964362</v>
      </c>
      <c r="N21" s="64">
        <v>88.770302008542927</v>
      </c>
      <c r="O21" s="64">
        <v>141.64167331180741</v>
      </c>
      <c r="P21" s="64">
        <v>145.22331029919371</v>
      </c>
      <c r="Q21" s="64">
        <v>1357.812150124063</v>
      </c>
      <c r="R21" s="64">
        <v>162.32856327306411</v>
      </c>
      <c r="S21" s="64">
        <v>0</v>
      </c>
      <c r="T21" s="64">
        <v>340.06430626946451</v>
      </c>
      <c r="U21" s="64">
        <v>497.44805532226451</v>
      </c>
      <c r="V21" s="64">
        <v>-240.75697755592469</v>
      </c>
      <c r="W21" s="64">
        <v>-92.57154519695122</v>
      </c>
      <c r="X21" s="64">
        <v>434.93610343694547</v>
      </c>
      <c r="Y21" s="64">
        <v>14.9652391719798</v>
      </c>
      <c r="Z21" s="64">
        <v>0</v>
      </c>
      <c r="AA21" s="64">
        <v>117.8236040170693</v>
      </c>
      <c r="AB21" s="64">
        <v>5.1812765767949207</v>
      </c>
      <c r="AC21" s="64">
        <v>20.046268183700501</v>
      </c>
      <c r="AD21" s="64">
        <v>-278.46305766951559</v>
      </c>
      <c r="AE21" s="64">
        <v>-3.7461685801280029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39.807526618005546</v>
      </c>
      <c r="AJ21" s="64">
        <v>88.593052116155974</v>
      </c>
      <c r="AK21" s="64">
        <v>16.822731565032221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</v>
      </c>
      <c r="F22" s="64">
        <v>2973.812860888092</v>
      </c>
      <c r="G22" s="64">
        <v>2771.5449703256741</v>
      </c>
      <c r="H22" s="64">
        <v>3115.303491255449</v>
      </c>
      <c r="I22" s="64">
        <v>-297.61816024008613</v>
      </c>
      <c r="J22" s="64">
        <v>-140.3191600324617</v>
      </c>
      <c r="K22" s="64">
        <v>382.48742745034309</v>
      </c>
      <c r="L22" s="64">
        <v>164.82465161931071</v>
      </c>
      <c r="M22" s="64">
        <v>-292.33435636543601</v>
      </c>
      <c r="N22" s="64">
        <v>90.06646843950881</v>
      </c>
      <c r="O22" s="64">
        <v>161.6971273963315</v>
      </c>
      <c r="P22" s="64">
        <v>182.03106665169281</v>
      </c>
      <c r="Q22" s="64">
        <v>1703.9195102834749</v>
      </c>
      <c r="R22" s="64">
        <v>296.96660020049791</v>
      </c>
      <c r="S22" s="64">
        <v>0</v>
      </c>
      <c r="T22" s="64">
        <v>327.11466664145797</v>
      </c>
      <c r="U22" s="64">
        <v>532.67374760540929</v>
      </c>
      <c r="V22" s="64">
        <v>-297.61816024008613</v>
      </c>
      <c r="W22" s="64">
        <v>-140.3191600324617</v>
      </c>
      <c r="X22" s="64">
        <v>382.48742745034309</v>
      </c>
      <c r="Y22" s="64">
        <v>16.66745342906038</v>
      </c>
      <c r="Z22" s="64">
        <v>7.0287829270233644</v>
      </c>
      <c r="AA22" s="64">
        <v>122.2820819959306</v>
      </c>
      <c r="AB22" s="64">
        <v>2.3571425229714</v>
      </c>
      <c r="AC22" s="64">
        <v>16.48919074432499</v>
      </c>
      <c r="AD22" s="64">
        <v>-287.51211729822057</v>
      </c>
      <c r="AE22" s="64">
        <v>-4.8222390672153388</v>
      </c>
      <c r="AF22" s="64">
        <v>90.06646843950881</v>
      </c>
      <c r="AG22" s="64">
        <v>111.96546757389081</v>
      </c>
      <c r="AH22" s="64">
        <v>49.731659822440697</v>
      </c>
      <c r="AI22" s="64">
        <v>42.294038256816172</v>
      </c>
      <c r="AJ22" s="64">
        <v>95.783450040038886</v>
      </c>
      <c r="AK22" s="64">
        <v>43.953578354837752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3573.3343063210041</v>
      </c>
      <c r="C23" s="64">
        <v>3501.0868955659312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3540.1926659415722</v>
      </c>
      <c r="I23" s="64">
        <v>-406.25656012065258</v>
      </c>
      <c r="J23" s="64">
        <v>-195.1880741662001</v>
      </c>
      <c r="K23" s="64">
        <v>334.00915551121352</v>
      </c>
      <c r="L23" s="64">
        <v>144.94611071743299</v>
      </c>
      <c r="M23" s="64">
        <v>-338.9402569978734</v>
      </c>
      <c r="N23" s="64">
        <v>92.449092231782004</v>
      </c>
      <c r="O23" s="64">
        <v>160.86919232441269</v>
      </c>
      <c r="P23" s="64">
        <v>174.96969986797731</v>
      </c>
      <c r="Q23" s="64">
        <v>2273.1610204383278</v>
      </c>
      <c r="R23" s="64">
        <v>333.74739994580239</v>
      </c>
      <c r="S23" s="64">
        <v>0</v>
      </c>
      <c r="T23" s="64">
        <v>366.94485642804489</v>
      </c>
      <c r="U23" s="64">
        <v>599.48102004238262</v>
      </c>
      <c r="V23" s="64">
        <v>-406.25656012065258</v>
      </c>
      <c r="W23" s="64">
        <v>-195.1880741662001</v>
      </c>
      <c r="X23" s="64">
        <v>334.00915551121352</v>
      </c>
      <c r="Y23" s="64">
        <v>5.5568249985582376</v>
      </c>
      <c r="Z23" s="64">
        <v>14.32942167321001</v>
      </c>
      <c r="AA23" s="64">
        <v>111.6439749302872</v>
      </c>
      <c r="AB23" s="64">
        <v>1.015844845545786</v>
      </c>
      <c r="AC23" s="64">
        <v>12.400044269831801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</v>
      </c>
      <c r="AH23" s="64">
        <v>48.734266674965291</v>
      </c>
      <c r="AI23" s="64">
        <v>47.520219982325187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4462.5614045133761</v>
      </c>
      <c r="C24" s="64">
        <v>4269.6926527559453</v>
      </c>
      <c r="D24" s="64">
        <v>3641.6421684049751</v>
      </c>
      <c r="E24" s="64">
        <v>4955.3946264061206</v>
      </c>
      <c r="F24" s="64">
        <v>4134.4753925682744</v>
      </c>
      <c r="G24" s="64">
        <v>3826.5501767142032</v>
      </c>
      <c r="H24" s="64">
        <v>4139.9814588603595</v>
      </c>
      <c r="I24" s="64">
        <v>-547.18664926276813</v>
      </c>
      <c r="J24" s="64">
        <v>-275.97689285413611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</v>
      </c>
      <c r="P24" s="64">
        <v>162.0346776104779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-275.97689285413611</v>
      </c>
      <c r="X24" s="64">
        <v>352.85197760016177</v>
      </c>
      <c r="Y24" s="64">
        <v>9.9950433144785951</v>
      </c>
      <c r="Z24" s="64">
        <v>16.56875328691315</v>
      </c>
      <c r="AA24" s="64">
        <v>101.6957810296454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94.842226106416419</v>
      </c>
      <c r="AG24" s="64">
        <v>100.34264660010091</v>
      </c>
      <c r="AH24" s="64">
        <v>51.142298398019349</v>
      </c>
      <c r="AI24" s="64">
        <v>38.765294154198052</v>
      </c>
      <c r="AJ24" s="64">
        <v>84.515329343947002</v>
      </c>
      <c r="AK24" s="64">
        <v>38.754054112332803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126.7595587680831</v>
      </c>
      <c r="M25" s="64">
        <v>-477.09338586824231</v>
      </c>
      <c r="N25" s="64">
        <v>95.625175798835301</v>
      </c>
      <c r="O25" s="64">
        <v>140.92430495855001</v>
      </c>
      <c r="P25" s="64">
        <v>188.37405024178159</v>
      </c>
      <c r="Q25" s="64">
        <v>4356.4841545180661</v>
      </c>
      <c r="R25" s="64">
        <v>368.26105412011191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10457.2085480152</v>
      </c>
      <c r="C26" s="64">
        <v>9626.9512384307491</v>
      </c>
      <c r="D26" s="64">
        <v>8221.0964835156756</v>
      </c>
      <c r="E26" s="64">
        <v>11144.281349469429</v>
      </c>
      <c r="F26" s="64">
        <v>8908.1692719279199</v>
      </c>
      <c r="G26" s="64">
        <v>8318.9759451205828</v>
      </c>
      <c r="H26" s="64">
        <v>8670.2932244197782</v>
      </c>
      <c r="I26" s="64">
        <v>-1386.1144909630009</v>
      </c>
      <c r="J26" s="64">
        <v>-849.99754778399006</v>
      </c>
      <c r="K26" s="64">
        <v>555.85720665858366</v>
      </c>
      <c r="L26" s="64">
        <v>131.21558958022561</v>
      </c>
      <c r="M26" s="64">
        <v>-682.26627280407808</v>
      </c>
      <c r="N26" s="64">
        <v>93.072928347204254</v>
      </c>
      <c r="O26" s="64">
        <v>169.82684990837561</v>
      </c>
      <c r="P26" s="64">
        <v>181.49045362188531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1171.6813402096309</v>
      </c>
      <c r="V26" s="64">
        <v>-1386.1144909630009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41.693646622753093</v>
      </c>
      <c r="AB26" s="64">
        <v>0</v>
      </c>
      <c r="AC26" s="64">
        <v>10.98855662454929</v>
      </c>
      <c r="AD26" s="64">
        <v>-663.73247084133448</v>
      </c>
      <c r="AE26" s="64">
        <v>-18.533801962743649</v>
      </c>
      <c r="AF26" s="64">
        <v>93.072928347204254</v>
      </c>
      <c r="AG26" s="64">
        <v>116.69260981539171</v>
      </c>
      <c r="AH26" s="64">
        <v>53.13424009298388</v>
      </c>
      <c r="AI26" s="64">
        <v>21.5439906907915</v>
      </c>
      <c r="AJ26" s="64">
        <v>36.993175820421079</v>
      </c>
      <c r="AK26" s="64">
        <v>122.9532871106726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-606.48761172308673</v>
      </c>
      <c r="N29" s="64">
        <v>157.49863987663289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-596.12814371527361</v>
      </c>
      <c r="AE29" s="64">
        <v>-10.359468007813129</v>
      </c>
      <c r="AF29" s="64">
        <v>157.49863987663289</v>
      </c>
      <c r="AG29" s="64">
        <v>106.5526459637596</v>
      </c>
      <c r="AH29" s="64">
        <v>80.652697215043005</v>
      </c>
      <c r="AI29" s="64">
        <v>54.635237914907698</v>
      </c>
      <c r="AJ29" s="64">
        <v>164.09784456558489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-540.61897440868847</v>
      </c>
      <c r="N30" s="64">
        <v>177.30428833018351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-530.87334585433359</v>
      </c>
      <c r="AE30" s="64">
        <v>-9.7456285543548518</v>
      </c>
      <c r="AF30" s="64">
        <v>177.30428833018351</v>
      </c>
      <c r="AG30" s="64">
        <v>67.563423381158742</v>
      </c>
      <c r="AH30" s="64">
        <v>90.898441109457963</v>
      </c>
      <c r="AI30" s="64">
        <v>173.61093698382419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1719.858240179612</v>
      </c>
      <c r="D31" s="64">
        <v>1557.654110155923</v>
      </c>
      <c r="E31" s="64">
        <v>2339.9654405469018</v>
      </c>
      <c r="F31" s="64">
        <v>2022.528939377295</v>
      </c>
      <c r="G31" s="64">
        <v>1912.1369969253151</v>
      </c>
      <c r="H31" s="64">
        <v>2282.763949433936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-196.18355600074409</v>
      </c>
      <c r="N31" s="64">
        <v>85.791625889579564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-192.1825190884903</v>
      </c>
      <c r="AE31" s="64">
        <v>-4.0010369122538112</v>
      </c>
      <c r="AF31" s="64">
        <v>85.791625889579564</v>
      </c>
      <c r="AG31" s="64">
        <v>59.920200208036093</v>
      </c>
      <c r="AH31" s="64">
        <v>45.712951109851687</v>
      </c>
      <c r="AI31" s="64">
        <v>89.68078922538416</v>
      </c>
      <c r="AJ31" s="64">
        <v>169.24190772000929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1881.3798194842709</v>
      </c>
      <c r="C32" s="64">
        <v>1790.2791573251</v>
      </c>
      <c r="D32" s="64">
        <v>1696.4263634729839</v>
      </c>
      <c r="E32" s="64">
        <v>2114.397505994883</v>
      </c>
      <c r="F32" s="64">
        <v>1929.444046454016</v>
      </c>
      <c r="G32" s="64">
        <v>1795.8327847592211</v>
      </c>
      <c r="H32" s="64">
        <v>2066.8468826155331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-192.02013322874791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-188.02505041411561</v>
      </c>
      <c r="AE32" s="64">
        <v>-3.9950828146323678</v>
      </c>
      <c r="AF32" s="64">
        <v>58.40886631402271</v>
      </c>
      <c r="AG32" s="64">
        <v>28.939985557247368</v>
      </c>
      <c r="AH32" s="64">
        <v>33.863381093054109</v>
      </c>
      <c r="AI32" s="64">
        <v>57.073035875883853</v>
      </c>
      <c r="AJ32" s="64">
        <v>148.73621306528449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16080.80855195279</v>
      </c>
      <c r="C33" s="64">
        <v>15241.16727029564</v>
      </c>
      <c r="D33" s="64">
        <v>13082.334500062479</v>
      </c>
      <c r="E33" s="64">
        <v>17543.946458435828</v>
      </c>
      <c r="F33" s="64">
        <v>14545.47240641218</v>
      </c>
      <c r="G33" s="64">
        <v>13483.90855496686</v>
      </c>
      <c r="H33" s="64">
        <v>14182.22805041689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-1339.0438919151561</v>
      </c>
      <c r="N33" s="64">
        <v>277.48004206882399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-1314.2199940033211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16.616871669389649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</v>
      </c>
      <c r="E34" s="64">
        <v>3137.0206630844159</v>
      </c>
      <c r="F34" s="64">
        <v>3054.9005246897918</v>
      </c>
      <c r="G34" s="64">
        <v>2801.1596169191862</v>
      </c>
      <c r="H34" s="64">
        <v>3070.537090653233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-324.01586491330647</v>
      </c>
      <c r="N34" s="64">
        <v>70.274958200933028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1221.728557116154</v>
      </c>
      <c r="C35" s="64">
        <v>1681.707337781517</v>
      </c>
      <c r="D35" s="64">
        <v>1018.583226555798</v>
      </c>
      <c r="E35" s="64">
        <v>1880.092755781865</v>
      </c>
      <c r="F35" s="64">
        <v>1676.94742333452</v>
      </c>
      <c r="G35" s="64">
        <v>1560.7564884095941</v>
      </c>
      <c r="H35" s="64">
        <v>1676.153142424939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-161.78771261981311</v>
      </c>
      <c r="N35" s="64">
        <v>45.596770899226563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-159.4214055855324</v>
      </c>
      <c r="AE35" s="64">
        <v>-2.366307034280736</v>
      </c>
      <c r="AF35" s="64">
        <v>45.596770899226563</v>
      </c>
      <c r="AG35" s="64">
        <v>79.224556060600008</v>
      </c>
      <c r="AH35" s="64">
        <v>29.325342141694708</v>
      </c>
      <c r="AI35" s="64">
        <v>0</v>
      </c>
      <c r="AJ35" s="64">
        <v>1.288493233171627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-799.67716690487418</v>
      </c>
      <c r="N38" s="64">
        <v>245.8644974590654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-11.10339005919173</v>
      </c>
      <c r="AF38" s="64">
        <v>245.8644974590654</v>
      </c>
      <c r="AG38" s="64">
        <v>281.19731847140309</v>
      </c>
      <c r="AH38" s="64">
        <v>130.17428721441769</v>
      </c>
      <c r="AI38" s="64">
        <v>112.73824645100019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11017.72852758324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-958.13862316099539</v>
      </c>
      <c r="N39" s="64">
        <v>253.9925642835376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-943.90023081128686</v>
      </c>
      <c r="AE39" s="64">
        <v>-14.23839234970853</v>
      </c>
      <c r="AF39" s="64">
        <v>253.9925642835376</v>
      </c>
      <c r="AG39" s="64">
        <v>224.81626300331129</v>
      </c>
      <c r="AH39" s="64">
        <v>143.30107904444219</v>
      </c>
      <c r="AI39" s="64">
        <v>92.615231793598028</v>
      </c>
      <c r="AJ39" s="64">
        <v>248.14959130754289</v>
      </c>
      <c r="AK39" s="64">
        <v>109.1284422357427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4886.7085082212616</v>
      </c>
      <c r="C40" s="64">
        <v>5197.9184757694256</v>
      </c>
      <c r="D40" s="64">
        <v>4172.760493202305</v>
      </c>
      <c r="E40" s="64">
        <v>6095.9358464544976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-492.84148509649413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-4.9531516232953292</v>
      </c>
      <c r="AF40" s="64">
        <v>154.93372549699629</v>
      </c>
      <c r="AG40" s="64">
        <v>168.82279989205719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28.495744652842689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12364.69383529378</v>
      </c>
      <c r="C41" s="64">
        <v>11608.57145105378</v>
      </c>
      <c r="D41" s="64">
        <v>9489.1905288629641</v>
      </c>
      <c r="E41" s="64">
        <v>13782.83273639385</v>
      </c>
      <c r="F41" s="64">
        <v>10907.329429303019</v>
      </c>
      <c r="G41" s="64">
        <v>10015.393328782329</v>
      </c>
      <c r="H41" s="64">
        <v>10695.35256402262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-1109.500469647179</v>
      </c>
      <c r="N41" s="64">
        <v>217.56440433980299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-1080.759239420684</v>
      </c>
      <c r="AE41" s="64">
        <v>-28.741230226495631</v>
      </c>
      <c r="AF41" s="64">
        <v>217.56440433980299</v>
      </c>
      <c r="AG41" s="64">
        <v>150.1636186332284</v>
      </c>
      <c r="AH41" s="64">
        <v>122.157957740341</v>
      </c>
      <c r="AI41" s="64">
        <v>94.053752701555467</v>
      </c>
      <c r="AJ41" s="64">
        <v>166.090853798963</v>
      </c>
      <c r="AK41" s="64">
        <v>147.49304205006189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</v>
      </c>
      <c r="C44" s="64">
        <v>11206.12456701367</v>
      </c>
      <c r="D44" s="64">
        <v>9128.9140840972614</v>
      </c>
      <c r="E44" s="64">
        <v>13276.10615078523</v>
      </c>
      <c r="F44" s="64">
        <v>10536.54531313488</v>
      </c>
      <c r="G44" s="64">
        <v>9659.2756021673449</v>
      </c>
      <c r="H44" s="64">
        <v>10329.9305974296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-1057.351152513334</v>
      </c>
      <c r="AE44" s="64">
        <v>-29.06002189671176</v>
      </c>
      <c r="AF44" s="64">
        <v>209.14149544163971</v>
      </c>
      <c r="AG44" s="64">
        <v>141.5644712296654</v>
      </c>
      <c r="AH44" s="64">
        <v>117.84192950436869</v>
      </c>
      <c r="AI44" s="64">
        <v>91.64816583295314</v>
      </c>
      <c r="AJ44" s="64">
        <v>160.8001994094374</v>
      </c>
      <c r="AK44" s="64">
        <v>158.80021482048249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6548.7767733269666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-579.24914274689877</v>
      </c>
      <c r="N45" s="64">
        <v>152.02087404324189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-571.63399909453653</v>
      </c>
      <c r="AE45" s="64">
        <v>-7.6151436523622786</v>
      </c>
      <c r="AF45" s="64">
        <v>152.02087404324189</v>
      </c>
      <c r="AG45" s="64">
        <v>148.10644259542411</v>
      </c>
      <c r="AH45" s="64">
        <v>86.102917078923483</v>
      </c>
      <c r="AI45" s="64">
        <v>62.945675977443827</v>
      </c>
      <c r="AJ45" s="64">
        <v>132.0191066569538</v>
      </c>
      <c r="AK45" s="64">
        <v>101.6975277012594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</v>
      </c>
      <c r="D46" s="64">
        <v>14909.13955471422</v>
      </c>
      <c r="E46" s="64">
        <v>20900.38586491621</v>
      </c>
      <c r="F46" s="64">
        <v>18524.662193898941</v>
      </c>
      <c r="G46" s="64">
        <v>17341.35760979823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-1694.4974276525979</v>
      </c>
      <c r="N46" s="64">
        <v>511.19282209452058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-1672.136428942981</v>
      </c>
      <c r="AE46" s="64">
        <v>-22.360998709617181</v>
      </c>
      <c r="AF46" s="64">
        <v>511.19282209452058</v>
      </c>
      <c r="AG46" s="64">
        <v>535.32908617491057</v>
      </c>
      <c r="AH46" s="64">
        <v>283.55515341670781</v>
      </c>
      <c r="AI46" s="64">
        <v>220.40615818960291</v>
      </c>
      <c r="AJ46" s="64">
        <v>457.1806939336085</v>
      </c>
      <c r="AK46" s="64">
        <v>114.5022574782581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167048.81454253709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0.19162545388335989</v>
      </c>
      <c r="M3">
        <v>167048.81454253709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0.33602431617831868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0.26191256750602149</v>
      </c>
      <c r="M4">
        <v>167048.81454253709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0.17716056995546789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167048.81454253709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0.12407229694866891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0.16030140282247399</v>
      </c>
      <c r="M6">
        <v>167048.81454253709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0.20015154817594169</v>
      </c>
      <c r="M7">
        <v>167048.81454253709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0.12756760444378409</v>
      </c>
      <c r="M8">
        <v>167048.81454253709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0.28406966061086492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0.32852829649654858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0.190118221736186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0.12926614806340581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0.17851557927642159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2.636189036414463E-2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0.36147692427924849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4.6525425146296106E-3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0.17927151379688119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0.29035372535947901</v>
      </c>
      <c r="M23">
        <v>63900.536915252073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0.20590136474251089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63900.536915252073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63900.536915252073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0.22042324851114781</v>
      </c>
      <c r="M26">
        <v>63900.536915252073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0.23847093489774379</v>
      </c>
      <c r="M27">
        <v>63900.536915252073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0.26662662423129407</v>
      </c>
      <c r="M28">
        <v>63900.536915252073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63900.536915252073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334441.30677796481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1.0590045984474199E-2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334441.30677796481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0.26086488871480079</v>
      </c>
      <c r="M32">
        <v>334441.30677796481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0.14729035157933459</v>
      </c>
      <c r="M33">
        <v>334441.30677796481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0.16971365959831081</v>
      </c>
      <c r="M34">
        <v>334441.30677796481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2.255317496774991E-2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0.20710937770702509</v>
      </c>
      <c r="M35">
        <v>334441.30677796481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334441.30677796481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0.22812611223889001</v>
      </c>
      <c r="M40">
        <v>107677.801493377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0.22812611223889001</v>
      </c>
      <c r="M41">
        <v>107677.801493377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0.34251274671355297</v>
      </c>
      <c r="M42">
        <v>107677.801493377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0.23593721500058679</v>
      </c>
      <c r="M43">
        <v>107677.801493377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55393.797113217523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0.24496085563969131</v>
      </c>
      <c r="M45">
        <v>55393.797113217523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55393.797113217523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0.20156091142167401</v>
      </c>
      <c r="M47">
        <v>55393.797113217523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55393.797113217523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0.28369019166301462</v>
      </c>
      <c r="M49">
        <v>55393.797113217523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0.19240383932025171</v>
      </c>
      <c r="M50">
        <v>55393.797113217523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0.38318753569175767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0.29318436405313258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0.29769526073700142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0.37050289163202682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0.41608282477748898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0.22584757102138611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0.25057735337845649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0.33207805797106632</v>
      </c>
      <c r="M121">
        <v>189917.8999151751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0.19511938198643261</v>
      </c>
      <c r="M122">
        <v>189917.8999151751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0.14756180289521109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0.18154561984290329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0.15372103643832419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3.5628396157213277E-2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171808.69253016339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0.22161842791085229</v>
      </c>
      <c r="M210">
        <v>171808.69253016339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171808.69253016339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</v>
      </c>
      <c r="M212">
        <v>171808.69253016339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0.19667556686537829</v>
      </c>
      <c r="M213">
        <v>171808.69253016339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0.24153333987561071</v>
      </c>
      <c r="M214">
        <v>171808.69253016339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171808.69253016339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0.40437940802337607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0.46269017584374278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222.64691523122789</v>
      </c>
      <c r="B3">
        <v>39.337630168914792</v>
      </c>
      <c r="C3">
        <v>1.0010235729217529</v>
      </c>
      <c r="D3">
        <v>273.8001742606163</v>
      </c>
      <c r="E3">
        <v>281.99211425065988</v>
      </c>
      <c r="F3">
        <v>200.35290495967871</v>
      </c>
      <c r="G3">
        <v>216.30692843246459</v>
      </c>
      <c r="H3">
        <v>191.4227483348846</v>
      </c>
      <c r="I3">
        <v>21.789254470825199</v>
      </c>
      <c r="J3">
        <v>1.941918454170227</v>
      </c>
      <c r="K3">
        <v>127.06205954933171</v>
      </c>
      <c r="L3">
        <v>42.98450095129013</v>
      </c>
      <c r="M3">
        <v>44.946022023200989</v>
      </c>
      <c r="N3">
        <v>424.87732813739768</v>
      </c>
      <c r="O3">
        <v>341.69244375276571</v>
      </c>
      <c r="P3">
        <v>423.74766212558751</v>
      </c>
      <c r="Q3">
        <v>69.322490505695342</v>
      </c>
      <c r="R3">
        <v>384.11934976005563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842.53056394143448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124.3294435501919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47.308444678184927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133.18405017989119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409.17176056012983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21.71691320079518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1928.7460618927901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115.096797709668</v>
      </c>
      <c r="E12" s="13">
        <v>99983.870481725811</v>
      </c>
      <c r="F12" t="s">
        <v>471</v>
      </c>
    </row>
    <row r="13" spans="1:6" x14ac:dyDescent="0.25">
      <c r="A13" t="s">
        <v>1451</v>
      </c>
      <c r="B13" s="13">
        <v>1</v>
      </c>
      <c r="C13" t="s">
        <v>378</v>
      </c>
      <c r="D13" s="13">
        <v>5.0402797064545686</v>
      </c>
      <c r="E13" s="13">
        <v>99983.870481725811</v>
      </c>
      <c r="F13" t="s">
        <v>1450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244.21769431188119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0.24730745665248871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14214.71273288609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2517.7965781424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413.88756239505739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16226.82639685178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2012.9242863257591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19274.48394847208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19264.774956196808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0.24730745665248871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14214.71273288609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1982.859187326005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26.473960630191641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324.99225477189071</v>
      </c>
      <c r="E48" s="13">
        <v>99988.831005234359</v>
      </c>
      <c r="F48" t="s">
        <v>471</v>
      </c>
    </row>
    <row r="49" spans="1:6" x14ac:dyDescent="0.25">
      <c r="A49" t="s">
        <v>1452</v>
      </c>
      <c r="B49" s="13">
        <v>2</v>
      </c>
      <c r="C49" t="s">
        <v>378</v>
      </c>
      <c r="D49" s="13">
        <v>185.5745027045273</v>
      </c>
      <c r="E49" s="13">
        <v>99988.831005234359</v>
      </c>
      <c r="F49" t="s">
        <v>1450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16.982475582785661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3653.4660741774901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18086.056022547091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17933.963230651341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16679.290389569771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19603.080082470831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3684.5012748609151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16.982475582785661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3690.5988309799491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437.72893591580129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2053.1929273531932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140.7419335045918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2535.3071038277099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2077.2020505514229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1322.0534352192819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13170.968621871991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18828.23882404546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17604.2485824385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3857.0236467842929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140.7419335045918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242.88230274955899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1544.493153127728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6.6216730517490694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126.2527616397015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29.888966764581468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1066.476568951972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451.25378506482622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1454</v>
      </c>
      <c r="B121" s="13">
        <v>4</v>
      </c>
      <c r="C121" t="s">
        <v>378</v>
      </c>
      <c r="D121" s="13">
        <v>2036.5159109865281</v>
      </c>
      <c r="E121" s="13">
        <v>99992.252291726545</v>
      </c>
      <c r="F121" t="s">
        <v>1450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1010.368872390912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189.76662290101319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2926.5136716071829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18566.158867702779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23587.434570471039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23702.007356239181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3565.9338972472301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2926.5136716071829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11822.410859716259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2684.3809905200442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41.749080466323953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459.82596167699131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1455</v>
      </c>
      <c r="B157" s="13">
        <v>5</v>
      </c>
      <c r="C157" t="s">
        <v>378</v>
      </c>
      <c r="D157" s="13">
        <v>1796.850613148808</v>
      </c>
      <c r="E157" s="13">
        <v>99939.229778800975</v>
      </c>
      <c r="F157" t="s">
        <v>1450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238.46597068942091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2675.883211349862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2192.7333772141601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2726.1300709863681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1704.6544017699021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28444.990900674278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23940.2105397901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6629.0956610326384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2675.883211349862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1224.219789325791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113.52758104998161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444.01988476729258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470.78139637361238</v>
      </c>
      <c r="E192" s="13">
        <v>99981.531562891876</v>
      </c>
      <c r="F192" t="s">
        <v>471</v>
      </c>
    </row>
    <row r="193" spans="1:6" x14ac:dyDescent="0.25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342.63376719766057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1153.057353234434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1069.8225924096309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1713.018429090054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29812.11247113784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25900.464251206118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29939.622783442621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1153.057353234434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24987.982376722641</v>
      </c>
      <c r="E218" s="13">
        <v>100083.43794638519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121.12002288327641</v>
      </c>
      <c r="E219" s="13">
        <v>100083.43794638519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1225.967224472477</v>
      </c>
      <c r="E220" s="13">
        <v>100083.43794638519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100083.43794638519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100083.43794638519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100083.43794638519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53.920243656044264</v>
      </c>
      <c r="E224" s="13">
        <v>100083.43794638519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100083.43794638519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446.89080885365809</v>
      </c>
      <c r="E226" s="13">
        <v>100083.43794638519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475.09484344660359</v>
      </c>
      <c r="E227" s="13">
        <v>100083.43794638519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432.58547227954028</v>
      </c>
      <c r="E228" s="13">
        <v>100083.43794638519</v>
      </c>
      <c r="F228" t="s">
        <v>471</v>
      </c>
    </row>
    <row r="229" spans="1:6" x14ac:dyDescent="0.25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100083.43794638519</v>
      </c>
      <c r="F229" t="s">
        <v>1450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100083.43794638519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100083.43794638519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100083.43794638519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1917.560586909713</v>
      </c>
      <c r="E233" s="13">
        <v>100083.43794638519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</v>
      </c>
      <c r="E234" s="13">
        <v>100083.43794638519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1506.2968448858519</v>
      </c>
      <c r="E235" s="13">
        <v>100083.43794638519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3320.791054265504</v>
      </c>
      <c r="E236" s="13">
        <v>100083.43794638519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100083.43794638519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100083.43794638519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1966.6739660549811</v>
      </c>
      <c r="E239" s="13">
        <v>100083.43794638519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100083.43794638519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100083.43794638519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100083.43794638519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30293.219645284051</v>
      </c>
      <c r="E243" s="13">
        <v>100083.43794638519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100083.43794638519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100083.43794638519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31071.60321259794</v>
      </c>
      <c r="E246" s="13">
        <v>100083.43794638519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100083.43794638519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100083.43794638519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100083.43794638519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100083.43794638519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1917.560586909713</v>
      </c>
      <c r="E251" s="13">
        <v>100083.43794638519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</v>
      </c>
      <c r="E252" s="13">
        <v>100083.43794638519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100083.43794638519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52.643700437843343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401.80238186810249</v>
      </c>
      <c r="E264" s="13">
        <v>99947.811107758622</v>
      </c>
      <c r="F264" t="s">
        <v>471</v>
      </c>
    </row>
    <row r="265" spans="1:6" x14ac:dyDescent="0.2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397.39108602036998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2743.5980333645698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1044.7884599410099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45887.110069555543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42918.448092707928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41112.373044003623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2743.5980333645698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63.507074645543582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459.75397907205729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1459</v>
      </c>
      <c r="B301" s="13">
        <v>9</v>
      </c>
      <c r="C301" t="s">
        <v>378</v>
      </c>
      <c r="D301" s="13">
        <v>4039.6129597613472</v>
      </c>
      <c r="E301" s="13">
        <v>99824.034770780301</v>
      </c>
      <c r="F301" t="s">
        <v>1450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2123.9310006702749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2123.9310006702749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6992.2275344601476</v>
      </c>
      <c r="E331" s="13">
        <v>100260.391752187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</v>
      </c>
      <c r="F336" t="s">
        <v>471</v>
      </c>
    </row>
    <row r="337" spans="1:6" x14ac:dyDescent="0.25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</v>
      </c>
      <c r="F337" t="s">
        <v>1450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371.66798845354492</v>
      </c>
      <c r="E338" s="13">
        <v>100260.391752187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1148.836248190569</v>
      </c>
      <c r="E339" s="13">
        <v>100260.391752187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2108.7500706559572</v>
      </c>
      <c r="E342" s="13">
        <v>100260.391752187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</v>
      </c>
      <c r="E347" s="13">
        <v>100260.391752187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109707.9814851577</v>
      </c>
      <c r="E349" s="13">
        <v>100260.391752187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112347.98977346371</v>
      </c>
      <c r="E352" s="13">
        <v>100260.391752187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2108.7500706559572</v>
      </c>
      <c r="E360" s="13">
        <v>100260.391752187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25">
      <c r="A3" t="s">
        <v>572</v>
      </c>
      <c r="B3" t="s">
        <v>709</v>
      </c>
      <c r="C3" t="s">
        <v>93</v>
      </c>
      <c r="D3" s="13">
        <v>0.3382425</v>
      </c>
    </row>
    <row r="4" spans="1:4" x14ac:dyDescent="0.25">
      <c r="A4" t="s">
        <v>573</v>
      </c>
      <c r="B4" t="s">
        <v>710</v>
      </c>
      <c r="C4" t="s">
        <v>149</v>
      </c>
      <c r="D4" s="13">
        <v>0.24621338991915759</v>
      </c>
    </row>
    <row r="5" spans="1:4" x14ac:dyDescent="0.25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25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25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25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0.18268333773518861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0.37211763111127372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0.25643409946559897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0.24621338991915759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0.31248137616787591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0.28273824892514371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0.28358669868169789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0.29352348207324519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0.27508192335941728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0.27471362677359917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0.28358669868169789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0.18268333773518861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0.36936804238080512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0.36936804238080512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0.41455575153110008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25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25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0.20590136474251089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0.20005775361950881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0.15325383696511091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0.20574890620951081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0.32635525530948561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0.24496343659899361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0.20005775361950881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0.23390569108851991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0.21263078409013619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0.22799602791091181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0.15267528812698569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0.33206234025214898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0.21330019018643309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0.33206234025214898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0.35396611307761239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1463</v>
      </c>
      <c r="B110" t="s">
        <v>1476</v>
      </c>
      <c r="C110" t="s">
        <v>149</v>
      </c>
      <c r="D110" s="13">
        <v>0.23974067238672681</v>
      </c>
    </row>
    <row r="111" spans="1:4" x14ac:dyDescent="0.25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0.21106508138096719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0.20743229641041749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0.17312344430966431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0.1575974372871479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0.27115130224941542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0.1607220559121989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0.21974424642600229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0.17396935643774539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0.18735663943311581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0.16627656742719329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0.188545770759771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0.1771481582986171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0.28646595025230059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0.1665916043130779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0.28646595025230059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25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25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0.1613826272840452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0.1795710071112615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0.17550561948321569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0.17136763155052451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0.17136763155052451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0.28356717160827788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0.17987242007163959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0.17550561948321569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0.21788949358785761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0.18875902206864439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0.20008525575752861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0.1979340789951583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0.2004769888356768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0.1979340789951583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0.12848859353308101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0.18566696329596469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1467</v>
      </c>
      <c r="B226" t="s">
        <v>1478</v>
      </c>
      <c r="C226" t="s">
        <v>149</v>
      </c>
      <c r="D226" s="13">
        <v>0.21248909231591809</v>
      </c>
    </row>
    <row r="227" spans="1:4" x14ac:dyDescent="0.25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0.18353968791258651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0.18031571934283031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0.33602431617831868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0.33100375662181658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0.33602431617831868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0.41156557161246438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0.33738115697353682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0.37180578142620418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0.33100375662181658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0.35646131979158852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0.18521437716041611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0.24919714506561691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0.35694970496002121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0.25098982048137308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0.25888118220463752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0.25584128950333518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0.27571713419029209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0.28333466456873102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0.26517552791171412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0.27571713419029209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0.1848677045334215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0.25612793012579382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1469</v>
      </c>
      <c r="B330" t="s">
        <v>1479</v>
      </c>
      <c r="C330" t="s">
        <v>149</v>
      </c>
      <c r="D330" s="13">
        <v>0.28200316168836259</v>
      </c>
    </row>
    <row r="331" spans="1:4" x14ac:dyDescent="0.25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0.25346994834413611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0.25031537336290338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25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0.33852543383937589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0.37580018067663329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0.36249987423549812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0.36249987423549812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0.33306312249046283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0.46088429444393808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0.37580018067663329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0.39610972651819448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0.39449562169117552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0.42699104862595078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0.41306184895158088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0.39776070736505742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25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0.38937010618180462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2023-02-13T05:53:48Z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