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7D91201C-88C3-4375-A37C-001F108C2D4C}" xr6:coauthVersionLast="47" xr6:coauthVersionMax="47" xr10:uidLastSave="{00000000-0000-0000-0000-000000000000}"/>
  <bookViews>
    <workbookView xWindow="-100" yWindow="-100" windowWidth="21467" windowHeight="11720" firstSheet="1" activeTab="8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B2" i="20"/>
  <c r="C2" i="20" s="1" a="1"/>
  <c r="A2" i="20"/>
  <c r="C1" i="20" a="1"/>
  <c r="C1" i="20" s="1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E37" i="41"/>
  <c r="E33" i="41"/>
  <c r="E17" i="41" a="1"/>
  <c r="E21" i="41" s="1"/>
  <c r="D49" i="41"/>
  <c r="D45" i="41"/>
  <c r="D41" i="41"/>
  <c r="D37" i="41"/>
  <c r="D33" i="41"/>
  <c r="D29" i="41"/>
  <c r="D25" i="41"/>
  <c r="D21" i="41"/>
  <c r="D17" i="41"/>
  <c r="C17" i="41" a="1"/>
  <c r="D52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68" i="41"/>
  <c r="A64" i="41"/>
  <c r="A60" i="41"/>
  <c r="A56" i="41"/>
  <c r="A52" i="41"/>
  <c r="A48" i="41"/>
  <c r="A44" i="41"/>
  <c r="A40" i="41"/>
  <c r="A36" i="41"/>
  <c r="A32" i="41"/>
  <c r="A28" i="41"/>
  <c r="A24" i="41"/>
  <c r="A20" i="41"/>
  <c r="A16" i="41"/>
  <c r="A12" i="41"/>
  <c r="A8" i="41"/>
  <c r="A4" i="41"/>
  <c r="A2" i="41" a="1"/>
  <c r="A67" i="41" s="1"/>
  <c r="I26" i="40"/>
  <c r="F25" i="40"/>
  <c r="E25" i="40"/>
  <c r="I22" i="40"/>
  <c r="F21" i="40"/>
  <c r="E21" i="40"/>
  <c r="J18" i="40"/>
  <c r="I18" i="40"/>
  <c r="F17" i="40"/>
  <c r="E17" i="40"/>
  <c r="N16" i="40"/>
  <c r="J16" i="40"/>
  <c r="I12" i="40" s="1"/>
  <c r="J26" i="40" s="1"/>
  <c r="I16" i="40"/>
  <c r="F16" i="40"/>
  <c r="E16" i="40"/>
  <c r="O15" i="40"/>
  <c r="N15" i="40"/>
  <c r="H12" i="40"/>
  <c r="I23" i="40" s="1"/>
  <c r="F12" i="40"/>
  <c r="F26" i="40" s="1"/>
  <c r="E12" i="40"/>
  <c r="E26" i="40" s="1"/>
  <c r="N26" i="40" s="1"/>
  <c r="H9" i="40"/>
  <c r="O16" i="40" s="1"/>
  <c r="H8" i="40"/>
  <c r="E28" i="39"/>
  <c r="E27" i="39"/>
  <c r="E26" i="39"/>
  <c r="G25" i="39"/>
  <c r="E25" i="39"/>
  <c r="G24" i="39"/>
  <c r="E24" i="39"/>
  <c r="G23" i="39"/>
  <c r="E23" i="39"/>
  <c r="L22" i="39"/>
  <c r="K22" i="39"/>
  <c r="O22" i="39" s="1"/>
  <c r="J22" i="39"/>
  <c r="I22" i="39"/>
  <c r="M22" i="39" s="1"/>
  <c r="E22" i="39"/>
  <c r="G21" i="39"/>
  <c r="E21" i="39"/>
  <c r="K20" i="39"/>
  <c r="O20" i="39" s="1"/>
  <c r="J20" i="39"/>
  <c r="I20" i="39"/>
  <c r="M20" i="39" s="1"/>
  <c r="G20" i="39"/>
  <c r="L20" i="39" s="1"/>
  <c r="E20" i="39"/>
  <c r="L19" i="39"/>
  <c r="K19" i="39"/>
  <c r="O19" i="39" s="1"/>
  <c r="J19" i="39"/>
  <c r="M19" i="39" s="1"/>
  <c r="I19" i="39"/>
  <c r="G19" i="39"/>
  <c r="E19" i="39"/>
  <c r="M18" i="39"/>
  <c r="I18" i="39"/>
  <c r="G18" i="39"/>
  <c r="J18" i="39" s="1"/>
  <c r="E18" i="39"/>
  <c r="O17" i="39"/>
  <c r="L17" i="39"/>
  <c r="K17" i="39"/>
  <c r="J17" i="39"/>
  <c r="I17" i="39"/>
  <c r="E17" i="39"/>
  <c r="E16" i="39"/>
  <c r="E15" i="39"/>
  <c r="E14" i="39"/>
  <c r="E13" i="39"/>
  <c r="E12" i="39"/>
  <c r="E11" i="39"/>
  <c r="E10" i="39"/>
  <c r="E9" i="39"/>
  <c r="E8" i="39"/>
  <c r="G7" i="39"/>
  <c r="E7" i="39"/>
  <c r="L6" i="39"/>
  <c r="K6" i="39"/>
  <c r="O6" i="39" s="1"/>
  <c r="J6" i="39"/>
  <c r="I6" i="39"/>
  <c r="G6" i="39"/>
  <c r="E6" i="39"/>
  <c r="M5" i="39"/>
  <c r="L5" i="39"/>
  <c r="O5" i="39" s="1"/>
  <c r="K5" i="39"/>
  <c r="J5" i="39"/>
  <c r="I5" i="39"/>
  <c r="E5" i="39"/>
  <c r="P4" i="39"/>
  <c r="O4" i="39"/>
  <c r="B70" i="39"/>
  <c r="B68" i="39"/>
  <c r="B67" i="39"/>
  <c r="A67" i="39"/>
  <c r="B66" i="39"/>
  <c r="B64" i="39"/>
  <c r="B63" i="39"/>
  <c r="A63" i="39"/>
  <c r="B62" i="39"/>
  <c r="B60" i="39"/>
  <c r="B59" i="39"/>
  <c r="A59" i="39"/>
  <c r="B58" i="39"/>
  <c r="B56" i="39"/>
  <c r="B55" i="39"/>
  <c r="A55" i="39"/>
  <c r="B54" i="39"/>
  <c r="B52" i="39"/>
  <c r="B51" i="39"/>
  <c r="A51" i="39"/>
  <c r="B50" i="39"/>
  <c r="B48" i="39"/>
  <c r="B47" i="39"/>
  <c r="A47" i="39"/>
  <c r="B46" i="39"/>
  <c r="B44" i="39"/>
  <c r="B43" i="39"/>
  <c r="A43" i="39"/>
  <c r="B42" i="39"/>
  <c r="B40" i="39"/>
  <c r="B39" i="39"/>
  <c r="A39" i="39"/>
  <c r="B38" i="39"/>
  <c r="B36" i="39"/>
  <c r="B35" i="39"/>
  <c r="A35" i="39"/>
  <c r="B34" i="39"/>
  <c r="B32" i="39"/>
  <c r="B31" i="39"/>
  <c r="A31" i="39"/>
  <c r="B30" i="39"/>
  <c r="B28" i="39"/>
  <c r="B27" i="39"/>
  <c r="A27" i="39"/>
  <c r="B26" i="39"/>
  <c r="B24" i="39"/>
  <c r="B23" i="39"/>
  <c r="A23" i="39"/>
  <c r="B22" i="39"/>
  <c r="B20" i="39"/>
  <c r="B19" i="39"/>
  <c r="A19" i="39"/>
  <c r="B18" i="39"/>
  <c r="B16" i="39"/>
  <c r="B15" i="39"/>
  <c r="A15" i="39"/>
  <c r="B14" i="39"/>
  <c r="B12" i="39"/>
  <c r="B11" i="39"/>
  <c r="A11" i="39"/>
  <c r="B10" i="39"/>
  <c r="B8" i="39"/>
  <c r="B7" i="39"/>
  <c r="A7" i="39"/>
  <c r="B6" i="39"/>
  <c r="B4" i="39"/>
  <c r="B3" i="39"/>
  <c r="A3" i="39"/>
  <c r="B2" i="39"/>
  <c r="A2" i="39" a="1"/>
  <c r="A70" i="39" s="1"/>
  <c r="J57" i="9"/>
  <c r="I57" i="9"/>
  <c r="H57" i="9"/>
  <c r="G57" i="9"/>
  <c r="F57" i="9"/>
  <c r="E57" i="9"/>
  <c r="D57" i="9"/>
  <c r="C57" i="9"/>
  <c r="B57" i="9"/>
  <c r="J56" i="9"/>
  <c r="I56" i="9"/>
  <c r="H56" i="9"/>
  <c r="G56" i="9"/>
  <c r="F56" i="9"/>
  <c r="E56" i="9"/>
  <c r="D56" i="9"/>
  <c r="C56" i="9"/>
  <c r="K56" i="9" s="1"/>
  <c r="L56" i="9" s="1"/>
  <c r="B56" i="9"/>
  <c r="B31" i="23" s="1"/>
  <c r="C31" i="23" s="1"/>
  <c r="J55" i="9"/>
  <c r="I55" i="9"/>
  <c r="H55" i="9"/>
  <c r="G55" i="9"/>
  <c r="F55" i="9"/>
  <c r="E55" i="9"/>
  <c r="D55" i="9"/>
  <c r="C55" i="9"/>
  <c r="K55" i="9" s="1"/>
  <c r="L55" i="9" s="1"/>
  <c r="B55" i="9"/>
  <c r="J53" i="9"/>
  <c r="I53" i="9"/>
  <c r="H53" i="9"/>
  <c r="G53" i="9"/>
  <c r="F53" i="9"/>
  <c r="E53" i="9"/>
  <c r="D53" i="9"/>
  <c r="C53" i="9"/>
  <c r="B53" i="9"/>
  <c r="B28" i="23" s="1"/>
  <c r="G28" i="23" s="1"/>
  <c r="J52" i="9"/>
  <c r="I52" i="9"/>
  <c r="H52" i="9"/>
  <c r="G52" i="9"/>
  <c r="F52" i="9"/>
  <c r="E52" i="9"/>
  <c r="D52" i="9"/>
  <c r="C52" i="9"/>
  <c r="K52" i="9" s="1"/>
  <c r="L52" i="9" s="1"/>
  <c r="B52" i="9"/>
  <c r="J51" i="9"/>
  <c r="I51" i="9"/>
  <c r="H51" i="9"/>
  <c r="G51" i="9"/>
  <c r="F51" i="9"/>
  <c r="E51" i="9"/>
  <c r="D51" i="9"/>
  <c r="C51" i="9"/>
  <c r="B51" i="9"/>
  <c r="B26" i="23" s="1"/>
  <c r="F26" i="23" s="1"/>
  <c r="J50" i="9"/>
  <c r="I50" i="9"/>
  <c r="H50" i="9"/>
  <c r="G50" i="9"/>
  <c r="F50" i="9"/>
  <c r="E50" i="9"/>
  <c r="D50" i="9"/>
  <c r="C50" i="9"/>
  <c r="K50" i="9" s="1"/>
  <c r="L50" i="9" s="1"/>
  <c r="B50" i="9"/>
  <c r="B25" i="23" s="1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B36" i="9"/>
  <c r="B11" i="23" s="1"/>
  <c r="F11" i="23" s="1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B34" i="9"/>
  <c r="B9" i="23" s="1"/>
  <c r="D9" i="23" s="1"/>
  <c r="J33" i="9"/>
  <c r="I33" i="9"/>
  <c r="H33" i="9"/>
  <c r="G33" i="9"/>
  <c r="F33" i="9"/>
  <c r="E33" i="9"/>
  <c r="D33" i="9"/>
  <c r="C33" i="9"/>
  <c r="K33" i="9" s="1"/>
  <c r="L33" i="9" s="1"/>
  <c r="B33" i="9"/>
  <c r="B8" i="23" s="1"/>
  <c r="J32" i="9"/>
  <c r="I32" i="9"/>
  <c r="H32" i="9"/>
  <c r="G32" i="9"/>
  <c r="F32" i="9"/>
  <c r="E32" i="9"/>
  <c r="D32" i="9"/>
  <c r="C32" i="9"/>
  <c r="B32" i="9"/>
  <c r="J31" i="9"/>
  <c r="I31" i="9"/>
  <c r="H31" i="9"/>
  <c r="G31" i="9"/>
  <c r="F31" i="9"/>
  <c r="E31" i="9"/>
  <c r="D31" i="9"/>
  <c r="C31" i="9"/>
  <c r="B31" i="9"/>
  <c r="J30" i="9"/>
  <c r="I30" i="9"/>
  <c r="H30" i="9"/>
  <c r="G30" i="9"/>
  <c r="F30" i="9"/>
  <c r="E30" i="9"/>
  <c r="D30" i="9"/>
  <c r="C30" i="9"/>
  <c r="K30" i="9" s="1"/>
  <c r="L30" i="9" s="1"/>
  <c r="B30" i="9"/>
  <c r="B5" i="23" s="1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G19" i="9"/>
  <c r="F19" i="9"/>
  <c r="E19" i="9"/>
  <c r="D19" i="9"/>
  <c r="C19" i="9"/>
  <c r="Y15" i="9" s="1"/>
  <c r="B19" i="9"/>
  <c r="J18" i="9"/>
  <c r="I18" i="9"/>
  <c r="H18" i="9"/>
  <c r="G18" i="9"/>
  <c r="AB14" i="9" s="1"/>
  <c r="F18" i="9"/>
  <c r="AA14" i="9" s="1"/>
  <c r="E18" i="9"/>
  <c r="D18" i="9"/>
  <c r="Z14" i="9" s="1"/>
  <c r="C18" i="9"/>
  <c r="B18" i="9"/>
  <c r="J17" i="9"/>
  <c r="I17" i="9"/>
  <c r="H17" i="9"/>
  <c r="G17" i="9"/>
  <c r="F17" i="9"/>
  <c r="E17" i="9"/>
  <c r="D17" i="9"/>
  <c r="C17" i="9"/>
  <c r="Y13" i="9" s="1"/>
  <c r="B17" i="9"/>
  <c r="J16" i="9"/>
  <c r="I16" i="9"/>
  <c r="H16" i="9"/>
  <c r="G16" i="9"/>
  <c r="AB12" i="9" s="1"/>
  <c r="F16" i="9"/>
  <c r="AA12" i="9" s="1"/>
  <c r="E16" i="9"/>
  <c r="D16" i="9"/>
  <c r="Z12" i="9" s="1"/>
  <c r="C16" i="9"/>
  <c r="Y12" i="9" s="1"/>
  <c r="B16" i="9"/>
  <c r="AG15" i="9"/>
  <c r="AF15" i="9"/>
  <c r="AE15" i="9"/>
  <c r="AD15" i="9"/>
  <c r="AB15" i="9"/>
  <c r="AA15" i="9"/>
  <c r="Z15" i="9"/>
  <c r="J15" i="9"/>
  <c r="I15" i="9"/>
  <c r="H15" i="9"/>
  <c r="G15" i="9"/>
  <c r="F15" i="9"/>
  <c r="E15" i="9"/>
  <c r="D15" i="9"/>
  <c r="C15" i="9"/>
  <c r="B15" i="9"/>
  <c r="AG14" i="9"/>
  <c r="AF14" i="9"/>
  <c r="AE14" i="9"/>
  <c r="AD14" i="9"/>
  <c r="J14" i="9"/>
  <c r="I14" i="9"/>
  <c r="H14" i="9"/>
  <c r="G14" i="9"/>
  <c r="AB10" i="9" s="1"/>
  <c r="F14" i="9"/>
  <c r="AA10" i="9" s="1"/>
  <c r="E14" i="9"/>
  <c r="D14" i="9"/>
  <c r="Z10" i="9" s="1"/>
  <c r="C14" i="9"/>
  <c r="Y10" i="9" s="1"/>
  <c r="B14" i="9"/>
  <c r="AG13" i="9"/>
  <c r="AF13" i="9"/>
  <c r="AE13" i="9"/>
  <c r="AD13" i="9"/>
  <c r="AB13" i="9"/>
  <c r="AA13" i="9"/>
  <c r="Z13" i="9"/>
  <c r="J13" i="9"/>
  <c r="I13" i="9"/>
  <c r="H13" i="9"/>
  <c r="G13" i="9"/>
  <c r="AB9" i="9" s="1"/>
  <c r="F13" i="9"/>
  <c r="E13" i="9"/>
  <c r="D13" i="9"/>
  <c r="C13" i="9"/>
  <c r="K13" i="9" s="1"/>
  <c r="L13" i="9" s="1"/>
  <c r="B13" i="9"/>
  <c r="AG12" i="9"/>
  <c r="AF12" i="9"/>
  <c r="AE12" i="9"/>
  <c r="AD12" i="9"/>
  <c r="J12" i="9"/>
  <c r="I12" i="9"/>
  <c r="H12" i="9"/>
  <c r="G12" i="9"/>
  <c r="F12" i="9"/>
  <c r="AA8" i="9" s="1"/>
  <c r="E12" i="9"/>
  <c r="D12" i="9"/>
  <c r="Z8" i="9" s="1"/>
  <c r="C12" i="9"/>
  <c r="Y8" i="9" s="1"/>
  <c r="B12" i="9"/>
  <c r="AG11" i="9"/>
  <c r="AF11" i="9"/>
  <c r="AE11" i="9"/>
  <c r="AD11" i="9"/>
  <c r="AB11" i="9"/>
  <c r="AA11" i="9"/>
  <c r="Z11" i="9"/>
  <c r="Y11" i="9"/>
  <c r="J11" i="9"/>
  <c r="I11" i="9"/>
  <c r="H11" i="9"/>
  <c r="G11" i="9"/>
  <c r="AB7" i="9" s="1"/>
  <c r="F11" i="9"/>
  <c r="AA7" i="9" s="1"/>
  <c r="E11" i="9"/>
  <c r="Z7" i="9" s="1"/>
  <c r="D11" i="9"/>
  <c r="C11" i="9"/>
  <c r="K11" i="9" s="1"/>
  <c r="L11" i="9" s="1"/>
  <c r="B11" i="9"/>
  <c r="AG10" i="9"/>
  <c r="AF10" i="9"/>
  <c r="AE10" i="9"/>
  <c r="AD10" i="9"/>
  <c r="J10" i="9"/>
  <c r="I10" i="9"/>
  <c r="H10" i="9"/>
  <c r="G10" i="9"/>
  <c r="F10" i="9"/>
  <c r="AA6" i="9" s="1"/>
  <c r="E10" i="9"/>
  <c r="D10" i="9"/>
  <c r="Z6" i="9" s="1"/>
  <c r="C10" i="9"/>
  <c r="Y6" i="9" s="1"/>
  <c r="B10" i="9"/>
  <c r="AG9" i="9"/>
  <c r="AF9" i="9"/>
  <c r="AE9" i="9"/>
  <c r="AD9" i="9"/>
  <c r="AA9" i="9"/>
  <c r="Z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B8" i="9"/>
  <c r="B48" i="9" s="1"/>
  <c r="AG7" i="9"/>
  <c r="AF7" i="9"/>
  <c r="AE7" i="9"/>
  <c r="AD7" i="9"/>
  <c r="Y7" i="9"/>
  <c r="AG6" i="9"/>
  <c r="AF6" i="9"/>
  <c r="AE6" i="9"/>
  <c r="AD6" i="9"/>
  <c r="AB6" i="9"/>
  <c r="J6" i="9"/>
  <c r="I6" i="9"/>
  <c r="H6" i="9"/>
  <c r="G6" i="9"/>
  <c r="F6" i="9"/>
  <c r="E6" i="9"/>
  <c r="D6" i="9"/>
  <c r="C6" i="9"/>
  <c r="K6" i="9" s="1"/>
  <c r="L6" i="9" s="1"/>
  <c r="D32" i="23"/>
  <c r="C32" i="23"/>
  <c r="B32" i="23"/>
  <c r="H30" i="23"/>
  <c r="B30" i="23"/>
  <c r="H27" i="23"/>
  <c r="G27" i="23"/>
  <c r="F27" i="23"/>
  <c r="B27" i="23"/>
  <c r="G26" i="23"/>
  <c r="E26" i="23"/>
  <c r="F25" i="23"/>
  <c r="E25" i="23"/>
  <c r="H24" i="23"/>
  <c r="G24" i="23"/>
  <c r="F24" i="23"/>
  <c r="E24" i="23"/>
  <c r="D24" i="23"/>
  <c r="C24" i="23"/>
  <c r="H12" i="23"/>
  <c r="G12" i="23"/>
  <c r="F12" i="23"/>
  <c r="E12" i="23"/>
  <c r="E27" i="23" s="1"/>
  <c r="D12" i="23"/>
  <c r="D26" i="23" s="1"/>
  <c r="C12" i="23"/>
  <c r="H11" i="23"/>
  <c r="G11" i="23"/>
  <c r="H10" i="23"/>
  <c r="G10" i="23"/>
  <c r="F10" i="23"/>
  <c r="B10" i="23"/>
  <c r="E9" i="23"/>
  <c r="E8" i="23"/>
  <c r="G7" i="23"/>
  <c r="E7" i="23"/>
  <c r="D7" i="23"/>
  <c r="C7" i="23"/>
  <c r="B7" i="23"/>
  <c r="F7" i="23" s="1"/>
  <c r="D6" i="23"/>
  <c r="C6" i="23"/>
  <c r="B6" i="23"/>
  <c r="G12" i="8"/>
  <c r="F12" i="8"/>
  <c r="A12" i="8"/>
  <c r="D11" i="8"/>
  <c r="C11" i="8"/>
  <c r="A11" i="8"/>
  <c r="A10" i="8"/>
  <c r="G9" i="8"/>
  <c r="F9" i="8"/>
  <c r="A9" i="8"/>
  <c r="E9" i="8" s="1"/>
  <c r="G8" i="8"/>
  <c r="F8" i="8"/>
  <c r="E8" i="8"/>
  <c r="D8" i="8"/>
  <c r="C8" i="8"/>
  <c r="A8" i="8"/>
  <c r="A7" i="8"/>
  <c r="C7" i="8" s="1"/>
  <c r="D6" i="8"/>
  <c r="A6" i="8"/>
  <c r="V17" i="44"/>
  <c r="V16" i="44"/>
  <c r="V15" i="44"/>
  <c r="V14" i="44"/>
  <c r="V13" i="44"/>
  <c r="V12" i="44"/>
  <c r="V11" i="44"/>
  <c r="V10" i="44"/>
  <c r="U10" i="44"/>
  <c r="V9" i="44"/>
  <c r="U9" i="44"/>
  <c r="V8" i="44"/>
  <c r="V7" i="44"/>
  <c r="U7" i="44"/>
  <c r="V6" i="44"/>
  <c r="U6" i="44"/>
  <c r="V5" i="44"/>
  <c r="U5" i="44"/>
  <c r="V4" i="44"/>
  <c r="U4" i="44"/>
  <c r="V3" i="44"/>
  <c r="U3" i="44"/>
  <c r="V2" i="44"/>
  <c r="U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H5" i="23" l="1"/>
  <c r="E5" i="23"/>
  <c r="G5" i="23"/>
  <c r="F5" i="23"/>
  <c r="D5" i="23"/>
  <c r="C5" i="23"/>
  <c r="H8" i="23"/>
  <c r="G8" i="23"/>
  <c r="K10" i="9"/>
  <c r="L10" i="9" s="1"/>
  <c r="K12" i="9"/>
  <c r="L12" i="9" s="1"/>
  <c r="H28" i="23"/>
  <c r="H25" i="23"/>
  <c r="G25" i="23"/>
  <c r="D7" i="8"/>
  <c r="F9" i="23"/>
  <c r="C25" i="23"/>
  <c r="C8" i="23"/>
  <c r="C26" i="23"/>
  <c r="C9" i="23"/>
  <c r="C28" i="23"/>
  <c r="C11" i="23"/>
  <c r="C27" i="23"/>
  <c r="C10" i="23"/>
  <c r="C30" i="23"/>
  <c r="G30" i="23"/>
  <c r="D30" i="23"/>
  <c r="K18" i="9"/>
  <c r="L18" i="9" s="1"/>
  <c r="K34" i="9"/>
  <c r="L34" i="9" s="1"/>
  <c r="K53" i="9"/>
  <c r="L53" i="9" s="1"/>
  <c r="G8" i="39"/>
  <c r="J7" i="39"/>
  <c r="L7" i="39"/>
  <c r="G9" i="39"/>
  <c r="K7" i="39"/>
  <c r="O7" i="39" s="1"/>
  <c r="I7" i="39"/>
  <c r="AC7" i="9"/>
  <c r="AC9" i="9"/>
  <c r="K19" i="9"/>
  <c r="L19" i="9" s="1"/>
  <c r="K51" i="9"/>
  <c r="L51" i="9" s="1"/>
  <c r="I24" i="39"/>
  <c r="K24" i="39"/>
  <c r="L24" i="39"/>
  <c r="J24" i="39"/>
  <c r="H31" i="23"/>
  <c r="G9" i="23"/>
  <c r="G10" i="8"/>
  <c r="D10" i="8"/>
  <c r="F10" i="8"/>
  <c r="E10" i="8"/>
  <c r="C10" i="8"/>
  <c r="F28" i="23"/>
  <c r="K31" i="9"/>
  <c r="L31" i="9" s="1"/>
  <c r="K57" i="9"/>
  <c r="L57" i="9" s="1"/>
  <c r="AC6" i="9"/>
  <c r="K14" i="9"/>
  <c r="L14" i="9" s="1"/>
  <c r="G7" i="8"/>
  <c r="E7" i="8"/>
  <c r="F8" i="23"/>
  <c r="I21" i="39"/>
  <c r="L21" i="39"/>
  <c r="K21" i="39"/>
  <c r="O21" i="39" s="1"/>
  <c r="J21" i="39"/>
  <c r="F7" i="8"/>
  <c r="G6" i="8"/>
  <c r="F6" i="8"/>
  <c r="E6" i="8"/>
  <c r="C6" i="8"/>
  <c r="G11" i="8"/>
  <c r="F11" i="8"/>
  <c r="E11" i="8"/>
  <c r="G6" i="23"/>
  <c r="F6" i="23"/>
  <c r="D8" i="23"/>
  <c r="G31" i="23"/>
  <c r="D25" i="23"/>
  <c r="F32" i="23"/>
  <c r="G32" i="23"/>
  <c r="AC10" i="9"/>
  <c r="K15" i="9"/>
  <c r="L15" i="9" s="1"/>
  <c r="K16" i="9"/>
  <c r="L16" i="9" s="1"/>
  <c r="K32" i="9"/>
  <c r="L32" i="9" s="1"/>
  <c r="K36" i="9"/>
  <c r="L36" i="9" s="1"/>
  <c r="M6" i="39"/>
  <c r="K25" i="39"/>
  <c r="G26" i="39"/>
  <c r="J25" i="39"/>
  <c r="G27" i="39"/>
  <c r="G28" i="39"/>
  <c r="L25" i="39"/>
  <c r="I25" i="39"/>
  <c r="M25" i="39" s="1"/>
  <c r="L23" i="39"/>
  <c r="I23" i="39"/>
  <c r="E41" i="41"/>
  <c r="C2" i="20"/>
  <c r="E2" i="20"/>
  <c r="D2" i="20"/>
  <c r="E6" i="23"/>
  <c r="H9" i="23"/>
  <c r="H26" i="23"/>
  <c r="D31" i="23"/>
  <c r="E32" i="23"/>
  <c r="Y14" i="9"/>
  <c r="A4" i="39"/>
  <c r="A8" i="39"/>
  <c r="A12" i="39"/>
  <c r="A16" i="39"/>
  <c r="A20" i="39"/>
  <c r="A24" i="39"/>
  <c r="A28" i="39"/>
  <c r="A32" i="39"/>
  <c r="A36" i="39"/>
  <c r="A40" i="39"/>
  <c r="A44" i="39"/>
  <c r="A48" i="39"/>
  <c r="A52" i="39"/>
  <c r="A56" i="39"/>
  <c r="A60" i="39"/>
  <c r="A64" i="39"/>
  <c r="A68" i="39"/>
  <c r="M17" i="39"/>
  <c r="J23" i="39"/>
  <c r="E45" i="41"/>
  <c r="E31" i="23"/>
  <c r="K23" i="39"/>
  <c r="O23" i="39" s="1"/>
  <c r="H7" i="23"/>
  <c r="D11" i="23"/>
  <c r="E30" i="23"/>
  <c r="A5" i="39"/>
  <c r="A9" i="39"/>
  <c r="A13" i="39"/>
  <c r="A17" i="39"/>
  <c r="A21" i="39"/>
  <c r="A25" i="39"/>
  <c r="A29" i="39"/>
  <c r="A33" i="39"/>
  <c r="A37" i="39"/>
  <c r="A41" i="39"/>
  <c r="A45" i="39"/>
  <c r="A49" i="39"/>
  <c r="A53" i="39"/>
  <c r="A57" i="39"/>
  <c r="A61" i="39"/>
  <c r="A65" i="39"/>
  <c r="A69" i="39"/>
  <c r="O26" i="40"/>
  <c r="E52" i="41"/>
  <c r="E48" i="41"/>
  <c r="E44" i="41"/>
  <c r="E40" i="41"/>
  <c r="E36" i="41"/>
  <c r="E32" i="41"/>
  <c r="E28" i="41"/>
  <c r="E24" i="41"/>
  <c r="E20" i="41"/>
  <c r="F51" i="41"/>
  <c r="F47" i="41"/>
  <c r="F43" i="41"/>
  <c r="F39" i="41"/>
  <c r="F35" i="41"/>
  <c r="F31" i="41"/>
  <c r="F27" i="41"/>
  <c r="F23" i="41"/>
  <c r="F19" i="41"/>
  <c r="E51" i="41"/>
  <c r="E47" i="41"/>
  <c r="E43" i="41"/>
  <c r="E39" i="41"/>
  <c r="E35" i="41"/>
  <c r="E31" i="41"/>
  <c r="E27" i="41"/>
  <c r="E23" i="41"/>
  <c r="E19" i="41"/>
  <c r="F50" i="41"/>
  <c r="F46" i="41"/>
  <c r="F42" i="41"/>
  <c r="F38" i="41"/>
  <c r="F34" i="41"/>
  <c r="F30" i="41"/>
  <c r="F26" i="41"/>
  <c r="F22" i="41"/>
  <c r="F18" i="41"/>
  <c r="E50" i="41"/>
  <c r="E46" i="41"/>
  <c r="E42" i="41"/>
  <c r="E38" i="41"/>
  <c r="E34" i="41"/>
  <c r="E30" i="41"/>
  <c r="E26" i="41"/>
  <c r="E22" i="41"/>
  <c r="E18" i="41"/>
  <c r="F49" i="41"/>
  <c r="F45" i="41"/>
  <c r="F41" i="41"/>
  <c r="F37" i="41"/>
  <c r="F33" i="41"/>
  <c r="F29" i="41"/>
  <c r="F25" i="41"/>
  <c r="F21" i="41"/>
  <c r="F17" i="41"/>
  <c r="F52" i="41"/>
  <c r="F48" i="41"/>
  <c r="F44" i="41"/>
  <c r="F40" i="41"/>
  <c r="F36" i="41"/>
  <c r="F32" i="41"/>
  <c r="F28" i="41"/>
  <c r="F24" i="41"/>
  <c r="F20" i="41"/>
  <c r="E17" i="41"/>
  <c r="E49" i="41"/>
  <c r="C9" i="8"/>
  <c r="D28" i="23"/>
  <c r="F31" i="23"/>
  <c r="D9" i="8"/>
  <c r="H6" i="23"/>
  <c r="D10" i="23"/>
  <c r="E11" i="23"/>
  <c r="D27" i="23"/>
  <c r="E28" i="23"/>
  <c r="F30" i="23"/>
  <c r="H32" i="23"/>
  <c r="A2" i="39"/>
  <c r="B5" i="39"/>
  <c r="B9" i="39"/>
  <c r="B13" i="39"/>
  <c r="B17" i="39"/>
  <c r="B21" i="39"/>
  <c r="B25" i="39"/>
  <c r="B29" i="39"/>
  <c r="B33" i="39"/>
  <c r="B37" i="39"/>
  <c r="B41" i="39"/>
  <c r="B45" i="39"/>
  <c r="B49" i="39"/>
  <c r="B53" i="39"/>
  <c r="B57" i="39"/>
  <c r="B61" i="39"/>
  <c r="B65" i="39"/>
  <c r="B69" i="39"/>
  <c r="K18" i="39"/>
  <c r="E25" i="41"/>
  <c r="K17" i="9"/>
  <c r="L17" i="9" s="1"/>
  <c r="J23" i="40"/>
  <c r="J19" i="40"/>
  <c r="J24" i="40"/>
  <c r="J20" i="40"/>
  <c r="J25" i="40"/>
  <c r="O25" i="40" s="1"/>
  <c r="J21" i="40"/>
  <c r="O21" i="40" s="1"/>
  <c r="J17" i="40"/>
  <c r="O17" i="40" s="1"/>
  <c r="E10" i="23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L18" i="39"/>
  <c r="J22" i="40"/>
  <c r="E29" i="41"/>
  <c r="B3" i="41"/>
  <c r="B7" i="41"/>
  <c r="B11" i="41"/>
  <c r="B15" i="41"/>
  <c r="B19" i="41"/>
  <c r="B23" i="41"/>
  <c r="B27" i="41"/>
  <c r="B31" i="41"/>
  <c r="B35" i="41"/>
  <c r="B39" i="41"/>
  <c r="B43" i="41"/>
  <c r="B47" i="41"/>
  <c r="B51" i="41"/>
  <c r="B55" i="41"/>
  <c r="B59" i="41"/>
  <c r="B63" i="41"/>
  <c r="B67" i="41"/>
  <c r="C21" i="41"/>
  <c r="C25" i="41"/>
  <c r="C29" i="41"/>
  <c r="C33" i="41"/>
  <c r="C37" i="41"/>
  <c r="C41" i="41"/>
  <c r="C45" i="41"/>
  <c r="C49" i="41"/>
  <c r="I17" i="40"/>
  <c r="N17" i="40" s="1"/>
  <c r="E20" i="40"/>
  <c r="N20" i="40" s="1"/>
  <c r="I21" i="40"/>
  <c r="N21" i="40" s="1"/>
  <c r="E24" i="40"/>
  <c r="N24" i="40" s="1"/>
  <c r="I25" i="40"/>
  <c r="N25" i="40" s="1"/>
  <c r="B4" i="41"/>
  <c r="B8" i="41"/>
  <c r="B12" i="41"/>
  <c r="B16" i="41"/>
  <c r="B20" i="41"/>
  <c r="B24" i="41"/>
  <c r="B28" i="41"/>
  <c r="B32" i="41"/>
  <c r="B36" i="41"/>
  <c r="B40" i="41"/>
  <c r="B44" i="41"/>
  <c r="B48" i="41"/>
  <c r="B52" i="41"/>
  <c r="B56" i="41"/>
  <c r="B60" i="41"/>
  <c r="B64" i="41"/>
  <c r="B68" i="41"/>
  <c r="C18" i="41"/>
  <c r="C22" i="41"/>
  <c r="C26" i="41"/>
  <c r="C30" i="41"/>
  <c r="C34" i="41"/>
  <c r="C38" i="41"/>
  <c r="C42" i="41"/>
  <c r="C46" i="41"/>
  <c r="C50" i="41"/>
  <c r="F20" i="40"/>
  <c r="O20" i="40" s="1"/>
  <c r="F24" i="40"/>
  <c r="A5" i="41"/>
  <c r="A9" i="41"/>
  <c r="A13" i="41"/>
  <c r="A17" i="41"/>
  <c r="A21" i="41"/>
  <c r="A25" i="41"/>
  <c r="A29" i="41"/>
  <c r="A33" i="41"/>
  <c r="A37" i="41"/>
  <c r="A41" i="41"/>
  <c r="A45" i="41"/>
  <c r="A49" i="41"/>
  <c r="A53" i="41"/>
  <c r="A57" i="41"/>
  <c r="A61" i="41"/>
  <c r="A65" i="41"/>
  <c r="A69" i="41"/>
  <c r="D18" i="41"/>
  <c r="D22" i="41"/>
  <c r="D26" i="41"/>
  <c r="D30" i="41"/>
  <c r="D34" i="41"/>
  <c r="D38" i="41"/>
  <c r="D42" i="41"/>
  <c r="D46" i="41"/>
  <c r="D50" i="41"/>
  <c r="E19" i="40"/>
  <c r="I20" i="40"/>
  <c r="E23" i="40"/>
  <c r="N23" i="40" s="1"/>
  <c r="I24" i="40"/>
  <c r="A2" i="41"/>
  <c r="B5" i="41"/>
  <c r="B9" i="41"/>
  <c r="B13" i="41"/>
  <c r="B17" i="41"/>
  <c r="B21" i="41"/>
  <c r="B25" i="41"/>
  <c r="B29" i="41"/>
  <c r="B33" i="41"/>
  <c r="B37" i="41"/>
  <c r="B41" i="41"/>
  <c r="B45" i="41"/>
  <c r="B49" i="41"/>
  <c r="B53" i="41"/>
  <c r="B57" i="41"/>
  <c r="B61" i="41"/>
  <c r="B65" i="41"/>
  <c r="B69" i="41"/>
  <c r="C19" i="41"/>
  <c r="C23" i="41"/>
  <c r="C27" i="41"/>
  <c r="C31" i="41"/>
  <c r="C35" i="41"/>
  <c r="C39" i="41"/>
  <c r="C43" i="41"/>
  <c r="C47" i="41"/>
  <c r="C51" i="41"/>
  <c r="F19" i="40"/>
  <c r="F23" i="40"/>
  <c r="O23" i="40" s="1"/>
  <c r="A6" i="41"/>
  <c r="A10" i="41"/>
  <c r="A14" i="41"/>
  <c r="A18" i="41"/>
  <c r="A22" i="41"/>
  <c r="A26" i="41"/>
  <c r="A30" i="41"/>
  <c r="A34" i="41"/>
  <c r="A38" i="41"/>
  <c r="A42" i="41"/>
  <c r="A46" i="41"/>
  <c r="A50" i="41"/>
  <c r="A54" i="41"/>
  <c r="A58" i="41"/>
  <c r="A62" i="41"/>
  <c r="A66" i="41"/>
  <c r="A70" i="41"/>
  <c r="D19" i="41"/>
  <c r="D23" i="41"/>
  <c r="D27" i="41"/>
  <c r="D31" i="41"/>
  <c r="D35" i="41"/>
  <c r="D39" i="41"/>
  <c r="D43" i="41"/>
  <c r="D47" i="41"/>
  <c r="D51" i="41"/>
  <c r="E18" i="40"/>
  <c r="N18" i="40" s="1"/>
  <c r="I19" i="40"/>
  <c r="E22" i="40"/>
  <c r="N22" i="40" s="1"/>
  <c r="B2" i="41"/>
  <c r="B6" i="41"/>
  <c r="B10" i="41"/>
  <c r="B14" i="41"/>
  <c r="B18" i="41"/>
  <c r="B22" i="41"/>
  <c r="B26" i="41"/>
  <c r="B30" i="41"/>
  <c r="B34" i="41"/>
  <c r="B38" i="41"/>
  <c r="B42" i="41"/>
  <c r="B46" i="41"/>
  <c r="B50" i="41"/>
  <c r="B54" i="41"/>
  <c r="B58" i="41"/>
  <c r="B62" i="41"/>
  <c r="B66" i="41"/>
  <c r="B70" i="41"/>
  <c r="C20" i="41"/>
  <c r="C24" i="41"/>
  <c r="C28" i="41"/>
  <c r="C32" i="41"/>
  <c r="C36" i="41"/>
  <c r="C40" i="41"/>
  <c r="C44" i="41"/>
  <c r="C48" i="41"/>
  <c r="C52" i="41"/>
  <c r="F18" i="40"/>
  <c r="O18" i="40" s="1"/>
  <c r="F22" i="40"/>
  <c r="O22" i="40" s="1"/>
  <c r="A3" i="41"/>
  <c r="A7" i="41"/>
  <c r="A11" i="41"/>
  <c r="A15" i="41"/>
  <c r="A19" i="41"/>
  <c r="A23" i="41"/>
  <c r="A27" i="41"/>
  <c r="A31" i="41"/>
  <c r="A35" i="41"/>
  <c r="A39" i="41"/>
  <c r="A43" i="41"/>
  <c r="A47" i="41"/>
  <c r="A51" i="41"/>
  <c r="A55" i="41"/>
  <c r="A59" i="41"/>
  <c r="A63" i="41"/>
  <c r="C17" i="41"/>
  <c r="D20" i="41"/>
  <c r="D24" i="41"/>
  <c r="D28" i="41"/>
  <c r="D32" i="41"/>
  <c r="D36" i="41"/>
  <c r="D40" i="41"/>
  <c r="D44" i="41"/>
  <c r="D48" i="41"/>
  <c r="L8" i="39" l="1"/>
  <c r="I8" i="39"/>
  <c r="K8" i="39"/>
  <c r="O8" i="39" s="1"/>
  <c r="J8" i="39"/>
  <c r="N19" i="40"/>
  <c r="L28" i="39"/>
  <c r="J28" i="39"/>
  <c r="I28" i="39"/>
  <c r="K28" i="39"/>
  <c r="O28" i="39" s="1"/>
  <c r="AC13" i="9"/>
  <c r="M21" i="39"/>
  <c r="O19" i="40"/>
  <c r="I27" i="39"/>
  <c r="L27" i="39"/>
  <c r="K27" i="39"/>
  <c r="O27" i="39" s="1"/>
  <c r="J27" i="39"/>
  <c r="AC12" i="9"/>
  <c r="M7" i="39"/>
  <c r="AC11" i="9"/>
  <c r="K26" i="39"/>
  <c r="O26" i="39" s="1"/>
  <c r="L26" i="39"/>
  <c r="J26" i="39"/>
  <c r="I26" i="39"/>
  <c r="M26" i="39" s="1"/>
  <c r="H27" i="39"/>
  <c r="H13" i="39"/>
  <c r="H26" i="39"/>
  <c r="H23" i="39"/>
  <c r="H10" i="39"/>
  <c r="H6" i="39"/>
  <c r="H5" i="39"/>
  <c r="H28" i="39"/>
  <c r="H19" i="39"/>
  <c r="H14" i="39"/>
  <c r="H9" i="39"/>
  <c r="H18" i="39"/>
  <c r="H12" i="39"/>
  <c r="H8" i="39"/>
  <c r="H25" i="39"/>
  <c r="H24" i="39"/>
  <c r="H17" i="39"/>
  <c r="H15" i="39"/>
  <c r="H11" i="39"/>
  <c r="H7" i="39"/>
  <c r="H22" i="39"/>
  <c r="H20" i="39"/>
  <c r="H16" i="39"/>
  <c r="H21" i="39"/>
  <c r="O24" i="40"/>
  <c r="O18" i="39"/>
  <c r="M23" i="39"/>
  <c r="O25" i="39"/>
  <c r="AC15" i="9"/>
  <c r="AC14" i="9"/>
  <c r="O24" i="39"/>
  <c r="L9" i="39"/>
  <c r="J9" i="39"/>
  <c r="G10" i="39"/>
  <c r="I9" i="39"/>
  <c r="G11" i="39"/>
  <c r="K9" i="39"/>
  <c r="K34" i="41"/>
  <c r="K32" i="41"/>
  <c r="K30" i="41"/>
  <c r="K28" i="41"/>
  <c r="K26" i="41"/>
  <c r="K24" i="41"/>
  <c r="K22" i="41"/>
  <c r="K20" i="41"/>
  <c r="K18" i="41"/>
  <c r="J34" i="41"/>
  <c r="J32" i="41"/>
  <c r="J30" i="41"/>
  <c r="J28" i="41"/>
  <c r="J26" i="41"/>
  <c r="J24" i="41"/>
  <c r="J22" i="41"/>
  <c r="J20" i="41"/>
  <c r="J18" i="41"/>
  <c r="L16" i="41"/>
  <c r="L14" i="41"/>
  <c r="L12" i="41"/>
  <c r="L10" i="41"/>
  <c r="L8" i="41"/>
  <c r="L6" i="41"/>
  <c r="K16" i="41"/>
  <c r="K14" i="41"/>
  <c r="K12" i="41"/>
  <c r="K10" i="41"/>
  <c r="K8" i="41"/>
  <c r="K6" i="41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K33" i="41"/>
  <c r="K31" i="41"/>
  <c r="K29" i="41"/>
  <c r="K27" i="41"/>
  <c r="K25" i="41"/>
  <c r="K23" i="41"/>
  <c r="K21" i="41"/>
  <c r="K19" i="41"/>
  <c r="K17" i="41"/>
  <c r="J33" i="41"/>
  <c r="J31" i="41"/>
  <c r="J29" i="41"/>
  <c r="J27" i="41"/>
  <c r="J25" i="41"/>
  <c r="J23" i="41"/>
  <c r="J21" i="41"/>
  <c r="J19" i="41"/>
  <c r="J17" i="41"/>
  <c r="L15" i="41"/>
  <c r="L13" i="41"/>
  <c r="L11" i="41"/>
  <c r="L9" i="41"/>
  <c r="L7" i="41"/>
  <c r="L5" i="41"/>
  <c r="L34" i="41"/>
  <c r="L32" i="41"/>
  <c r="L30" i="41"/>
  <c r="L28" i="41"/>
  <c r="L26" i="41"/>
  <c r="L24" i="41"/>
  <c r="L22" i="41"/>
  <c r="L20" i="41"/>
  <c r="L18" i="41"/>
  <c r="J15" i="41"/>
  <c r="J13" i="41"/>
  <c r="J11" i="41"/>
  <c r="J9" i="41"/>
  <c r="J7" i="41"/>
  <c r="J5" i="41"/>
  <c r="K9" i="41"/>
  <c r="K13" i="41"/>
  <c r="K7" i="41"/>
  <c r="K11" i="41"/>
  <c r="K15" i="41"/>
  <c r="K5" i="41"/>
  <c r="M24" i="39"/>
  <c r="AC8" i="9"/>
  <c r="P19" i="39" l="1"/>
  <c r="N19" i="39"/>
  <c r="N25" i="39"/>
  <c r="P25" i="39"/>
  <c r="P5" i="39"/>
  <c r="N5" i="39"/>
  <c r="P27" i="39"/>
  <c r="P20" i="39"/>
  <c r="N20" i="39"/>
  <c r="P8" i="39"/>
  <c r="P6" i="39"/>
  <c r="N6" i="39"/>
  <c r="M27" i="39"/>
  <c r="N27" i="39" s="1"/>
  <c r="N24" i="39"/>
  <c r="P24" i="39"/>
  <c r="O9" i="39"/>
  <c r="N22" i="39"/>
  <c r="P22" i="39"/>
  <c r="M28" i="39"/>
  <c r="P21" i="39"/>
  <c r="N21" i="39"/>
  <c r="G16" i="39"/>
  <c r="G15" i="39"/>
  <c r="G13" i="39"/>
  <c r="K11" i="39"/>
  <c r="G14" i="39"/>
  <c r="L11" i="39"/>
  <c r="J11" i="39"/>
  <c r="I11" i="39"/>
  <c r="G12" i="39"/>
  <c r="N7" i="39"/>
  <c r="P7" i="39"/>
  <c r="P18" i="39"/>
  <c r="N18" i="39"/>
  <c r="P23" i="39"/>
  <c r="N23" i="39"/>
  <c r="N17" i="39"/>
  <c r="P17" i="39"/>
  <c r="N28" i="39"/>
  <c r="P28" i="39"/>
  <c r="M9" i="39"/>
  <c r="P9" i="39"/>
  <c r="N9" i="39"/>
  <c r="P26" i="39"/>
  <c r="N26" i="39"/>
  <c r="M8" i="39"/>
  <c r="N8" i="39" s="1"/>
  <c r="I10" i="39"/>
  <c r="M10" i="39" s="1"/>
  <c r="N10" i="39" s="1"/>
  <c r="J10" i="39"/>
  <c r="L10" i="39"/>
  <c r="K10" i="39"/>
  <c r="O10" i="39" s="1"/>
  <c r="P10" i="39" s="1"/>
  <c r="J15" i="39" l="1"/>
  <c r="L15" i="39"/>
  <c r="K15" i="39"/>
  <c r="O15" i="39" s="1"/>
  <c r="P15" i="39" s="1"/>
  <c r="I15" i="39"/>
  <c r="M15" i="39" s="1"/>
  <c r="N15" i="39" s="1"/>
  <c r="K12" i="39"/>
  <c r="I12" i="39"/>
  <c r="L12" i="39"/>
  <c r="J12" i="39"/>
  <c r="K16" i="39"/>
  <c r="O16" i="39" s="1"/>
  <c r="P16" i="39" s="1"/>
  <c r="L16" i="39"/>
  <c r="J16" i="39"/>
  <c r="I16" i="39"/>
  <c r="M16" i="39" s="1"/>
  <c r="N16" i="39" s="1"/>
  <c r="M11" i="39"/>
  <c r="N11" i="39" s="1"/>
  <c r="I14" i="39"/>
  <c r="M14" i="39" s="1"/>
  <c r="N14" i="39" s="1"/>
  <c r="L14" i="39"/>
  <c r="K14" i="39"/>
  <c r="O14" i="39" s="1"/>
  <c r="P14" i="39" s="1"/>
  <c r="J14" i="39"/>
  <c r="K13" i="39"/>
  <c r="O13" i="39" s="1"/>
  <c r="P13" i="39" s="1"/>
  <c r="J13" i="39"/>
  <c r="I13" i="39"/>
  <c r="M13" i="39" s="1"/>
  <c r="N13" i="39" s="1"/>
  <c r="L13" i="39"/>
  <c r="O11" i="39"/>
  <c r="P11" i="39" s="1"/>
  <c r="M12" i="39" l="1"/>
  <c r="N12" i="39" s="1"/>
  <c r="O12" i="39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<sst xmlns="http://schemas.openxmlformats.org/spreadsheetml/2006/main" count="3721" uniqueCount="1483">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</sst>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0.20015154817594172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0.26662662423129413</c:v>
                </c:pt>
                <c:pt idx="4">
                  <c:v>0.20710937770702512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0.29769526073700137</c:v>
                </c:pt>
                <c:pt idx="1">
                  <c:v>0.3000464263217516</c:v>
                </c:pt>
                <c:pt idx="2">
                  <c:v>0.33207805797106626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0.24153333987561074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-4.6230519897230319E-4</c:v>
                </c:pt>
                <c:pt idx="1">
                  <c:v>-6.8923011744078597E-3</c:v>
                </c:pt>
                <c:pt idx="2">
                  <c:v>-3.042941155851836E-2</c:v>
                </c:pt>
                <c:pt idx="3">
                  <c:v>-5.6339222830202783E-2</c:v>
                </c:pt>
                <c:pt idx="4">
                  <c:v>-7.2092488149797643E-2</c:v>
                </c:pt>
                <c:pt idx="5">
                  <c:v>-8.8822679034179355E-2</c:v>
                </c:pt>
                <c:pt idx="6">
                  <c:v>-0.12971506445981995</c:v>
                </c:pt>
                <c:pt idx="7">
                  <c:v>-0.13192792852745433</c:v>
                </c:pt>
                <c:pt idx="8">
                  <c:v>-0.16167188963810916</c:v>
                </c:pt>
                <c:pt idx="9">
                  <c:v>-0.19321056516665763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-1.2083627324128036E-5</c:v>
                </c:pt>
                <c:pt idx="1">
                  <c:v>-8.6631669669772371E-4</c:v>
                </c:pt>
                <c:pt idx="2">
                  <c:v>-6.9798132007527769E-3</c:v>
                </c:pt>
                <c:pt idx="3">
                  <c:v>-1.891615048821493E-2</c:v>
                </c:pt>
                <c:pt idx="4">
                  <c:v>-2.8257782202881401E-2</c:v>
                </c:pt>
                <c:pt idx="5">
                  <c:v>-3.753510759174291E-2</c:v>
                </c:pt>
                <c:pt idx="6">
                  <c:v>-5.6472637914878915E-2</c:v>
                </c:pt>
                <c:pt idx="7">
                  <c:v>-6.6734119869351988E-2</c:v>
                </c:pt>
                <c:pt idx="8">
                  <c:v>-8.4115111396112371E-2</c:v>
                </c:pt>
                <c:pt idx="9">
                  <c:v>-0.11676822069123245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0.69454149708512058</c:v>
                </c:pt>
                <c:pt idx="1">
                  <c:v>0.36695735176245703</c:v>
                </c:pt>
                <c:pt idx="2">
                  <c:v>0.19220113402603661</c:v>
                </c:pt>
                <c:pt idx="3">
                  <c:v>0.12347113143838119</c:v>
                </c:pt>
                <c:pt idx="4">
                  <c:v>0.10025859548864359</c:v>
                </c:pt>
                <c:pt idx="5">
                  <c:v>8.2904109552763922E-2</c:v>
                </c:pt>
                <c:pt idx="6">
                  <c:v>4.9141141960198108E-2</c:v>
                </c:pt>
                <c:pt idx="7">
                  <c:v>5.9396887381148199E-2</c:v>
                </c:pt>
                <c:pt idx="8">
                  <c:v>4.314136843967508E-2</c:v>
                </c:pt>
                <c:pt idx="9">
                  <c:v>2.5377346138104735E-2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0.14844852234558828</c:v>
                </c:pt>
                <c:pt idx="1">
                  <c:v>0.18637204248872388</c:v>
                </c:pt>
                <c:pt idx="2">
                  <c:v>0.12573345804348782</c:v>
                </c:pt>
                <c:pt idx="3">
                  <c:v>8.8379097982691862E-2</c:v>
                </c:pt>
                <c:pt idx="4">
                  <c:v>8.2156189682756106E-2</c:v>
                </c:pt>
                <c:pt idx="5">
                  <c:v>4.8699160358399787E-2</c:v>
                </c:pt>
                <c:pt idx="6">
                  <c:v>4.4360818059287981E-2</c:v>
                </c:pt>
                <c:pt idx="7">
                  <c:v>2.9014981671290869E-2</c:v>
                </c:pt>
                <c:pt idx="8">
                  <c:v>1.9821218296233734E-2</c:v>
                </c:pt>
                <c:pt idx="9">
                  <c:v>6.3933243641969293E-3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-0.11931855741035392</c:v>
                </c:pt>
                <c:pt idx="1">
                  <c:v>-0.10250088962690079</c:v>
                </c:pt>
                <c:pt idx="2">
                  <c:v>-0.10301465904329461</c:v>
                </c:pt>
                <c:pt idx="3">
                  <c:v>-9.4063502341402094E-2</c:v>
                </c:pt>
                <c:pt idx="4">
                  <c:v>-0.10214121859921269</c:v>
                </c:pt>
                <c:pt idx="5">
                  <c:v>-9.5043039047714592E-2</c:v>
                </c:pt>
                <c:pt idx="6">
                  <c:v>-9.7798125430148264E-2</c:v>
                </c:pt>
                <c:pt idx="7">
                  <c:v>-9.391760166786485E-2</c:v>
                </c:pt>
                <c:pt idx="8">
                  <c:v>-9.8293582131281754E-2</c:v>
                </c:pt>
                <c:pt idx="9">
                  <c:v>-8.6270347884918844E-2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3.4782962509322703E-2</c:v>
                </c:pt>
                <c:pt idx="1">
                  <c:v>3.849702781533753E-2</c:v>
                </c:pt>
                <c:pt idx="2">
                  <c:v>4.2313322620807954E-2</c:v>
                </c:pt>
                <c:pt idx="3">
                  <c:v>3.6069769963107741E-2</c:v>
                </c:pt>
                <c:pt idx="4">
                  <c:v>3.2603901795620505E-2</c:v>
                </c:pt>
                <c:pt idx="5">
                  <c:v>2.9924593820157313E-2</c:v>
                </c:pt>
                <c:pt idx="6">
                  <c:v>2.7113265034196001E-2</c:v>
                </c:pt>
                <c:pt idx="7">
                  <c:v>2.309502879381594E-2</c:v>
                </c:pt>
                <c:pt idx="8">
                  <c:v>1.9318245313658933E-2</c:v>
                </c:pt>
                <c:pt idx="9">
                  <c:v>1.1289842092166819E-2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0.12302142418208162</c:v>
                </c:pt>
                <c:pt idx="1">
                  <c:v>9.2195009492775259E-2</c:v>
                </c:pt>
                <c:pt idx="2">
                  <c:v>6.1143613418024642E-2</c:v>
                </c:pt>
                <c:pt idx="3">
                  <c:v>6.403383173874419E-2</c:v>
                </c:pt>
                <c:pt idx="4">
                  <c:v>3.9054661781483112E-2</c:v>
                </c:pt>
                <c:pt idx="5">
                  <c:v>3.4825593018015744E-2</c:v>
                </c:pt>
                <c:pt idx="6">
                  <c:v>2.71527075913548E-2</c:v>
                </c:pt>
                <c:pt idx="7">
                  <c:v>2.5412993257731414E-2</c:v>
                </c:pt>
                <c:pt idx="8">
                  <c:v>1.9773225157134672E-2</c:v>
                </c:pt>
                <c:pt idx="9">
                  <c:v>1.2001727636442023E-2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2.0222855896744493E-2</c:v>
                </c:pt>
                <c:pt idx="1">
                  <c:v>5.6954494863206036E-2</c:v>
                </c:pt>
                <c:pt idx="2">
                  <c:v>6.5564581851812104E-2</c:v>
                </c:pt>
                <c:pt idx="3">
                  <c:v>7.3872333175966462E-2</c:v>
                </c:pt>
                <c:pt idx="4">
                  <c:v>6.3869101383079385E-2</c:v>
                </c:pt>
                <c:pt idx="5">
                  <c:v>5.576334157374805E-2</c:v>
                </c:pt>
                <c:pt idx="6">
                  <c:v>5.7919039189592583E-2</c:v>
                </c:pt>
                <c:pt idx="7">
                  <c:v>3.8871465327228065E-2</c:v>
                </c:pt>
                <c:pt idx="8">
                  <c:v>3.4013391102853362E-2</c:v>
                </c:pt>
                <c:pt idx="9">
                  <c:v>2.0927344900486269E-2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0.90122431578220719</c:v>
                </c:pt>
                <c:pt idx="1">
                  <c:v>0.63071641892449337</c:v>
                </c:pt>
                <c:pt idx="2">
                  <c:v>0.34653222615760337</c:v>
                </c:pt>
                <c:pt idx="3">
                  <c:v>0.21650728863907165</c:v>
                </c:pt>
                <c:pt idx="4">
                  <c:v>0.11545096117969098</c:v>
                </c:pt>
                <c:pt idx="5">
                  <c:v>3.0715972649447969E-2</c:v>
                </c:pt>
                <c:pt idx="6">
                  <c:v>-7.8298855970217643E-2</c:v>
                </c:pt>
                <c:pt idx="7">
                  <c:v>-0.11678829363345666</c:v>
                </c:pt>
                <c:pt idx="8">
                  <c:v>-0.20801313485594747</c:v>
                </c:pt>
                <c:pt idx="9">
                  <c:v>-0.32025954861141215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0.75798003570338102</c:v>
                </c:pt>
                <c:pt idx="1">
                  <c:v>0.48156691456851208</c:v>
                </c:pt>
                <c:pt idx="2">
                  <c:v>0.21982403088776664</c:v>
                </c:pt>
                <c:pt idx="3">
                  <c:v>7.8601123724361011E-2</c:v>
                </c:pt>
                <c:pt idx="4">
                  <c:v>1.2527198015128471E-2</c:v>
                </c:pt>
                <c:pt idx="5">
                  <c:v>-5.9872961942315818E-2</c:v>
                </c:pt>
                <c:pt idx="6">
                  <c:v>-0.16337060275116502</c:v>
                </c:pt>
                <c:pt idx="7">
                  <c:v>-0.18107275221841615</c:v>
                </c:pt>
                <c:pt idx="8">
                  <c:v>-0.26179975111593551</c:v>
                </c:pt>
                <c:pt idx="9">
                  <c:v>-0.35318862114834043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-0.142613280054355</c:v>
                </c:pt>
                <c:pt idx="1">
                  <c:v>-0.11885565363684347</c:v>
                </c:pt>
                <c:pt idx="2">
                  <c:v>-8.9006577647630106E-2</c:v>
                </c:pt>
                <c:pt idx="3">
                  <c:v>-5.9663504313188315E-2</c:v>
                </c:pt>
                <c:pt idx="4">
                  <c:v>-0.14191753850888433</c:v>
                </c:pt>
                <c:pt idx="5">
                  <c:v>-1.9814495503551941E-2</c:v>
                </c:pt>
                <c:pt idx="6">
                  <c:v>-8.4413350523613734E-2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-7.5795157636695892E-2</c:v>
                </c:pt>
                <c:pt idx="1">
                  <c:v>-7.2162489662858667E-2</c:v>
                </c:pt>
                <c:pt idx="2">
                  <c:v>-5.0051385199798161E-2</c:v>
                </c:pt>
                <c:pt idx="3">
                  <c:v>-2.9822299830144137E-2</c:v>
                </c:pt>
                <c:pt idx="4">
                  <c:v>-6.9507212706987398E-2</c:v>
                </c:pt>
                <c:pt idx="5">
                  <c:v>-6.9300560242411616E-3</c:v>
                </c:pt>
                <c:pt idx="6">
                  <c:v>-3.6784007182067466E-2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3.8282725846908762E-2</c:v>
                </c:pt>
                <c:pt idx="1">
                  <c:v>2.5373459826999709E-2</c:v>
                </c:pt>
                <c:pt idx="2">
                  <c:v>2.1004642283772669E-2</c:v>
                </c:pt>
                <c:pt idx="3">
                  <c:v>1.5586383864214565E-2</c:v>
                </c:pt>
                <c:pt idx="4">
                  <c:v>8.2713774495779602E-2</c:v>
                </c:pt>
                <c:pt idx="5">
                  <c:v>0.63561478598631904</c:v>
                </c:pt>
                <c:pt idx="6">
                  <c:v>0.35883862092289476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5.6442031453972662E-2</c:v>
                </c:pt>
                <c:pt idx="1">
                  <c:v>9.9499246881696382E-2</c:v>
                </c:pt>
                <c:pt idx="2">
                  <c:v>0.18264095452659029</c:v>
                </c:pt>
                <c:pt idx="3">
                  <c:v>9.7154277615876625E-2</c:v>
                </c:pt>
                <c:pt idx="4">
                  <c:v>2.0453224165817872E-2</c:v>
                </c:pt>
                <c:pt idx="5">
                  <c:v>1.8473119869095108E-2</c:v>
                </c:pt>
                <c:pt idx="6">
                  <c:v>3.3944224364422286E-2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-0.1024883881159222</c:v>
                </c:pt>
                <c:pt idx="1">
                  <c:v>-9.5035500215070734E-2</c:v>
                </c:pt>
                <c:pt idx="2">
                  <c:v>-8.5941236346672681E-2</c:v>
                </c:pt>
                <c:pt idx="3">
                  <c:v>-9.2904866212217413E-2</c:v>
                </c:pt>
                <c:pt idx="4">
                  <c:v>-9.4417032725957417E-2</c:v>
                </c:pt>
                <c:pt idx="5">
                  <c:v>-0.10552416567313577</c:v>
                </c:pt>
                <c:pt idx="6">
                  <c:v>-9.6523228326171745E-2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2.6615187851472807E-2</c:v>
                </c:pt>
                <c:pt idx="1">
                  <c:v>3.1168350574606738E-2</c:v>
                </c:pt>
                <c:pt idx="2">
                  <c:v>3.7582346585140654E-2</c:v>
                </c:pt>
                <c:pt idx="3">
                  <c:v>2.8259890314087068E-2</c:v>
                </c:pt>
                <c:pt idx="4">
                  <c:v>1.9565334900956216E-2</c:v>
                </c:pt>
                <c:pt idx="5">
                  <c:v>2.2886861841028193E-2</c:v>
                </c:pt>
                <c:pt idx="6">
                  <c:v>2.7203224850907093E-2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3.1635227988537622E-2</c:v>
                </c:pt>
                <c:pt idx="1">
                  <c:v>2.7856037745160739E-2</c:v>
                </c:pt>
                <c:pt idx="2">
                  <c:v>4.627423321565239E-2</c:v>
                </c:pt>
                <c:pt idx="3">
                  <c:v>3.0386076075534972E-2</c:v>
                </c:pt>
                <c:pt idx="4">
                  <c:v>2.9647591261351424E-2</c:v>
                </c:pt>
                <c:pt idx="5">
                  <c:v>8.7729757683827583E-2</c:v>
                </c:pt>
                <c:pt idx="6">
                  <c:v>6.4761324820656815E-2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4.9841769789358628E-2</c:v>
                </c:pt>
                <c:pt idx="1">
                  <c:v>7.8605155350312469E-2</c:v>
                </c:pt>
                <c:pt idx="2">
                  <c:v>0.11608462376697462</c:v>
                </c:pt>
                <c:pt idx="3">
                  <c:v>0.10073834587952907</c:v>
                </c:pt>
                <c:pt idx="4">
                  <c:v>1.9591464077842718E-2</c:v>
                </c:pt>
                <c:pt idx="5">
                  <c:v>0</c:v>
                </c:pt>
                <c:pt idx="6">
                  <c:v>4.0848056793424533E-3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-0.11807988287672259</c:v>
                </c:pt>
                <c:pt idx="1">
                  <c:v>-2.3551393135996815E-2</c:v>
                </c:pt>
                <c:pt idx="2">
                  <c:v>0.17858760118402967</c:v>
                </c:pt>
                <c:pt idx="3">
                  <c:v>8.9734303393692427E-2</c:v>
                </c:pt>
                <c:pt idx="4">
                  <c:v>-0.13387039504008133</c:v>
                </c:pt>
                <c:pt idx="5">
                  <c:v>0.63243580817934097</c:v>
                </c:pt>
                <c:pt idx="6">
                  <c:v>0.27111161460637045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-0.19955688065461885</c:v>
                </c:pt>
                <c:pt idx="1">
                  <c:v>-0.13001258623147002</c:v>
                </c:pt>
                <c:pt idx="2">
                  <c:v>1.6228744201402662E-2</c:v>
                </c:pt>
                <c:pt idx="3">
                  <c:v>-4.1390118561371619E-2</c:v>
                </c:pt>
                <c:pt idx="4">
                  <c:v>-0.18310945037927548</c:v>
                </c:pt>
                <c:pt idx="5">
                  <c:v>0.54470605049551335</c:v>
                </c:pt>
                <c:pt idx="6">
                  <c:v>0.20226548410637119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-8.4421277306522546E-2</c:v>
                </c:pt>
                <c:pt idx="1">
                  <c:v>-0.10243649594644014</c:v>
                </c:pt>
                <c:pt idx="2">
                  <c:v>-8.9719243148307135E-2</c:v>
                </c:pt>
                <c:pt idx="3">
                  <c:v>-0.16978131489138418</c:v>
                </c:pt>
                <c:pt idx="5">
                  <c:v>-0.16679002541516472</c:v>
                </c:pt>
                <c:pt idx="6">
                  <c:v>-0.12635459930312215</c:v>
                </c:pt>
                <c:pt idx="7">
                  <c:v>-8.6045253872259947E-2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-3.979805963726675E-2</c:v>
                </c:pt>
                <c:pt idx="1">
                  <c:v>-4.8734236741944242E-2</c:v>
                </c:pt>
                <c:pt idx="2">
                  <c:v>-3.887792738872476E-2</c:v>
                </c:pt>
                <c:pt idx="3">
                  <c:v>-9.9074085296719142E-2</c:v>
                </c:pt>
                <c:pt idx="5">
                  <c:v>-9.8416095401483272E-2</c:v>
                </c:pt>
                <c:pt idx="6">
                  <c:v>-6.1049481988237515E-2</c:v>
                </c:pt>
                <c:pt idx="7">
                  <c:v>-3.9307329266764904E-2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0.12549020964875224</c:v>
                </c:pt>
                <c:pt idx="1">
                  <c:v>0.12232166708549687</c:v>
                </c:pt>
                <c:pt idx="2">
                  <c:v>0.14577475381491362</c:v>
                </c:pt>
                <c:pt idx="3">
                  <c:v>9.9084966596812901E-2</c:v>
                </c:pt>
                <c:pt idx="5">
                  <c:v>0.10267049144963651</c:v>
                </c:pt>
                <c:pt idx="6">
                  <c:v>0.14112915276729776</c:v>
                </c:pt>
                <c:pt idx="7">
                  <c:v>0.12272920877271788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6.1164606304691144E-2</c:v>
                </c:pt>
                <c:pt idx="1">
                  <c:v>6.3560785050605723E-2</c:v>
                </c:pt>
                <c:pt idx="2">
                  <c:v>7.2032719057673056E-2</c:v>
                </c:pt>
                <c:pt idx="3">
                  <c:v>3.3508970048458854E-2</c:v>
                </c:pt>
                <c:pt idx="5">
                  <c:v>3.3596758425087379E-2</c:v>
                </c:pt>
                <c:pt idx="6">
                  <c:v>5.084586199009903E-2</c:v>
                </c:pt>
                <c:pt idx="7">
                  <c:v>6.8040076958301512E-2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-8.9172254556009689E-2</c:v>
                </c:pt>
                <c:pt idx="1">
                  <c:v>-9.908565080414676E-2</c:v>
                </c:pt>
                <c:pt idx="2">
                  <c:v>-8.8771197148203168E-2</c:v>
                </c:pt>
                <c:pt idx="3">
                  <c:v>-0.10373668945646333</c:v>
                </c:pt>
                <c:pt idx="5">
                  <c:v>-0.10517119767578793</c:v>
                </c:pt>
                <c:pt idx="6">
                  <c:v>-0.1033913641409805</c:v>
                </c:pt>
                <c:pt idx="7">
                  <c:v>-8.9408391630718245E-2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2.7416428081065591E-2</c:v>
                </c:pt>
                <c:pt idx="1">
                  <c:v>2.6266573447266833E-2</c:v>
                </c:pt>
                <c:pt idx="2">
                  <c:v>2.7906847753692562E-2</c:v>
                </c:pt>
                <c:pt idx="3">
                  <c:v>2.0341957162399806E-2</c:v>
                </c:pt>
                <c:pt idx="5">
                  <c:v>2.0246166516970393E-2</c:v>
                </c:pt>
                <c:pt idx="6">
                  <c:v>2.7134516669194017E-2</c:v>
                </c:pt>
                <c:pt idx="7">
                  <c:v>2.6972556744313991E-2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4.5872178245767128E-2</c:v>
                </c:pt>
                <c:pt idx="1">
                  <c:v>3.8068756991299656E-2</c:v>
                </c:pt>
                <c:pt idx="2">
                  <c:v>4.6955699872577791E-2</c:v>
                </c:pt>
                <c:pt idx="3">
                  <c:v>2.5461673584998967E-2</c:v>
                </c:pt>
                <c:pt idx="5">
                  <c:v>2.5112114540591646E-2</c:v>
                </c:pt>
                <c:pt idx="6">
                  <c:v>4.1804507601830181E-2</c:v>
                </c:pt>
                <c:pt idx="7">
                  <c:v>4.3207573879327672E-2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4.4093536602410589E-2</c:v>
                </c:pt>
                <c:pt idx="1">
                  <c:v>4.652559234199391E-2</c:v>
                </c:pt>
                <c:pt idx="2">
                  <c:v>4.4498571479710258E-2</c:v>
                </c:pt>
                <c:pt idx="3">
                  <c:v>3.8113530652133687E-2</c:v>
                </c:pt>
                <c:pt idx="5">
                  <c:v>3.9811359388093923E-2</c:v>
                </c:pt>
                <c:pt idx="6">
                  <c:v>5.295186249109507E-2</c:v>
                </c:pt>
                <c:pt idx="7">
                  <c:v>4.179375675759027E-2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9.0645367382887698E-2</c:v>
                </c:pt>
                <c:pt idx="1">
                  <c:v>4.6486991424131853E-2</c:v>
                </c:pt>
                <c:pt idx="2">
                  <c:v>0.11980022429333222</c:v>
                </c:pt>
                <c:pt idx="3">
                  <c:v>-0.15608099159976246</c:v>
                </c:pt>
                <c:pt idx="5">
                  <c:v>-0.14894042817205605</c:v>
                </c:pt>
                <c:pt idx="6">
                  <c:v>2.3070456087175902E-2</c:v>
                </c:pt>
                <c:pt idx="7">
                  <c:v>8.7982198342508214E-2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6.7965253470997355E-4</c:v>
                </c:pt>
                <c:pt idx="1">
                  <c:v>-3.810735790916172E-2</c:v>
                </c:pt>
                <c:pt idx="2">
                  <c:v>2.8345952941044167E-2</c:v>
                </c:pt>
                <c:pt idx="3">
                  <c:v>-0.21965619583689511</c:v>
                </c:pt>
                <c:pt idx="5">
                  <c:v>-0.21386390210074163</c:v>
                </c:pt>
                <c:pt idx="6">
                  <c:v>-7.1685914005749363E-2</c:v>
                </c:pt>
                <c:pt idx="7">
                  <c:v>2.9808677055902649E-3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0.13802937060922779</c:v>
                </c:pt>
                <c:pt idx="1">
                  <c:v>0.11888150749734004</c:v>
                </c:pt>
                <c:pt idx="2">
                  <c:v>0.11663053504978357</c:v>
                </c:pt>
                <c:pt idx="3">
                  <c:v>0.10764674352880924</c:v>
                </c:pt>
                <c:pt idx="4">
                  <c:v>0.11212854564790631</c:v>
                </c:pt>
                <c:pt idx="5">
                  <c:v>0.10275841845068417</c:v>
                </c:pt>
                <c:pt idx="6">
                  <c:v>0.10514007860861802</c:v>
                </c:pt>
                <c:pt idx="7">
                  <c:v>9.8388002709121389E-2</c:v>
                </c:pt>
                <c:pt idx="8">
                  <c:v>0.10192810826096695</c:v>
                </c:pt>
                <c:pt idx="9">
                  <c:v>8.70118330573601E-2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0.73786030546378556</c:v>
                </c:pt>
                <c:pt idx="1">
                  <c:v>0.40111013165313963</c:v>
                </c:pt>
                <c:pt idx="2">
                  <c:v>0.20583819299215514</c:v>
                </c:pt>
                <c:pt idx="3">
                  <c:v>0.13419378990521688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4.9851458827754408E-2</c:v>
                </c:pt>
                <c:pt idx="7">
                  <c:v>5.9019874485071878E-2</c:v>
                </c:pt>
                <c:pt idx="8">
                  <c:v>4.2076237161236867E-2</c:v>
                </c:pt>
                <c:pt idx="9">
                  <c:v>2.4353256785814136E-2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zoomScale="70" zoomScaleNormal="70" workbookViewId="0">
      <pane ySplit="2" topLeftCell="A51" activePane="bottomLeft" state="frozen"/>
      <selection pane="bottomLeft" activeCell="D5" sqref="D5"/>
    </sheetView>
  </sheetViews>
  <sheetFormatPr defaultColWidth="9.19921875" defaultRowHeight="15.65" customHeight="1" x14ac:dyDescent="0.3"/>
  <cols>
    <col min="1" max="1" width="9.19921875" style="6"/>
    <col min="2" max="2" width="38.796875" style="6" customWidth="1"/>
    <col min="3" max="3" width="18.5" style="6" customWidth="1"/>
    <col min="4" max="4" width="19.796875" style="6" bestFit="1" customWidth="1"/>
    <col min="5" max="5" width="30.19921875" style="6" bestFit="1" customWidth="1"/>
    <col min="6" max="6" width="13.5" style="72" customWidth="1"/>
    <col min="7" max="16384" width="9.19921875" style="72"/>
  </cols>
  <sheetData>
    <row r="2" spans="2:5" ht="22.75" x14ac:dyDescent="0.4">
      <c r="B2" s="48" t="s">
        <v>37</v>
      </c>
      <c r="C2" s="49"/>
    </row>
    <row r="3" spans="2:5" ht="15.65" customHeight="1" thickBot="1" x14ac:dyDescent="0.45">
      <c r="B3" s="47"/>
    </row>
    <row r="4" spans="2:5" ht="15.65" customHeight="1" x14ac:dyDescent="0.3">
      <c r="B4" s="85" t="s">
        <v>184</v>
      </c>
      <c r="C4" s="80">
        <v>1</v>
      </c>
      <c r="D4" s="72"/>
      <c r="E4" s="72"/>
    </row>
    <row r="5" spans="2:5" ht="15.65" customHeight="1" x14ac:dyDescent="0.3">
      <c r="B5" s="86" t="s">
        <v>183</v>
      </c>
      <c r="C5" s="82">
        <v>1</v>
      </c>
      <c r="D5" s="72"/>
      <c r="E5" s="72"/>
    </row>
    <row r="6" spans="2:5" ht="15.65" customHeight="1" x14ac:dyDescent="0.3">
      <c r="B6" s="86" t="s">
        <v>185</v>
      </c>
      <c r="C6" s="82"/>
      <c r="D6" s="72"/>
      <c r="E6" s="72"/>
    </row>
    <row r="7" spans="2:5" ht="15.65" customHeight="1" x14ac:dyDescent="0.3">
      <c r="B7" s="81" t="s">
        <v>38</v>
      </c>
      <c r="C7" s="82">
        <v>1</v>
      </c>
      <c r="D7" s="72"/>
      <c r="E7" s="72"/>
    </row>
    <row r="8" spans="2:5" ht="15.65" customHeight="1" x14ac:dyDescent="0.3">
      <c r="B8" s="81" t="s">
        <v>48</v>
      </c>
      <c r="C8" s="82">
        <v>1</v>
      </c>
      <c r="D8" s="72"/>
      <c r="E8" s="72"/>
    </row>
    <row r="9" spans="2:5" ht="15.65" customHeight="1" thickBot="1" x14ac:dyDescent="0.35">
      <c r="B9" s="83" t="s">
        <v>186</v>
      </c>
      <c r="C9" s="84">
        <v>1</v>
      </c>
      <c r="D9" s="72"/>
      <c r="E9" s="72"/>
    </row>
    <row r="10" spans="2:5" ht="15.65" customHeight="1" thickBot="1" x14ac:dyDescent="0.35">
      <c r="B10" s="9"/>
      <c r="C10" s="9"/>
      <c r="D10" s="72"/>
      <c r="E10" s="72"/>
    </row>
    <row r="11" spans="2:5" ht="15.65" customHeight="1" thickBot="1" x14ac:dyDescent="0.35">
      <c r="B11" s="240" t="s">
        <v>1447</v>
      </c>
      <c r="C11" s="241" t="s">
        <v>1449</v>
      </c>
      <c r="D11" s="72"/>
      <c r="E11" s="72"/>
    </row>
    <row r="12" spans="2:5" ht="14.4" x14ac:dyDescent="0.3">
      <c r="B12" s="72"/>
      <c r="C12" s="72"/>
      <c r="D12" s="72"/>
      <c r="E12" s="72"/>
    </row>
    <row r="13" spans="2:5" ht="22.75" x14ac:dyDescent="0.4">
      <c r="B13" s="128" t="s">
        <v>41</v>
      </c>
      <c r="C13" s="95"/>
      <c r="D13" s="95"/>
      <c r="E13" s="72"/>
    </row>
    <row r="14" spans="2:5" ht="15.65" customHeight="1" thickBot="1" x14ac:dyDescent="0.35">
      <c r="D14" s="72"/>
      <c r="E14" s="72"/>
    </row>
    <row r="15" spans="2:5" ht="15.65" customHeight="1" x14ac:dyDescent="0.3">
      <c r="B15" s="88" t="s">
        <v>42</v>
      </c>
      <c r="C15" s="210"/>
      <c r="D15" s="11"/>
      <c r="E15" s="72"/>
    </row>
    <row r="16" spans="2:5" ht="15.65" customHeight="1" x14ac:dyDescent="0.3">
      <c r="B16" s="89" t="s">
        <v>1095</v>
      </c>
      <c r="C16" s="211">
        <v>2000</v>
      </c>
      <c r="D16" s="77"/>
      <c r="E16" s="72"/>
    </row>
    <row r="17" spans="2:5" ht="15.65" customHeight="1" thickBot="1" x14ac:dyDescent="0.35">
      <c r="B17" s="50" t="s">
        <v>0</v>
      </c>
      <c r="C17" s="212" t="s">
        <v>176</v>
      </c>
      <c r="D17" s="96" t="s">
        <v>474</v>
      </c>
      <c r="E17" s="72"/>
    </row>
    <row r="18" spans="2:5" ht="15.65" customHeight="1" x14ac:dyDescent="0.3">
      <c r="B18" s="73">
        <v>1</v>
      </c>
      <c r="C18" s="213">
        <v>0</v>
      </c>
      <c r="D18" s="90">
        <v>10000</v>
      </c>
      <c r="E18" s="72"/>
    </row>
    <row r="19" spans="2:5" ht="15.65" customHeight="1" x14ac:dyDescent="0.3">
      <c r="B19" s="62">
        <v>2</v>
      </c>
      <c r="C19" s="214">
        <v>0.05</v>
      </c>
      <c r="D19" s="91">
        <v>20000</v>
      </c>
      <c r="E19" s="72"/>
    </row>
    <row r="20" spans="2:5" ht="15.65" customHeight="1" x14ac:dyDescent="0.3">
      <c r="B20" s="62">
        <v>3</v>
      </c>
      <c r="C20" s="214">
        <v>0.1</v>
      </c>
      <c r="D20" s="91">
        <v>30000</v>
      </c>
      <c r="E20" s="72"/>
    </row>
    <row r="21" spans="2:5" ht="15.65" customHeight="1" x14ac:dyDescent="0.3">
      <c r="B21" s="62">
        <v>4</v>
      </c>
      <c r="C21" s="215">
        <v>0.15</v>
      </c>
      <c r="D21" s="91">
        <v>50000</v>
      </c>
      <c r="E21" s="72"/>
    </row>
    <row r="22" spans="2:5" ht="15.65" customHeight="1" x14ac:dyDescent="0.3">
      <c r="B22" s="62">
        <v>5</v>
      </c>
      <c r="C22" s="215">
        <v>0.2</v>
      </c>
      <c r="D22" s="91">
        <v>10000000</v>
      </c>
      <c r="E22" s="72"/>
    </row>
    <row r="23" spans="2:5" ht="15.65" customHeight="1" thickBot="1" x14ac:dyDescent="0.35">
      <c r="B23" s="63"/>
      <c r="C23" s="216"/>
      <c r="D23" s="92"/>
      <c r="E23" s="72"/>
    </row>
    <row r="24" spans="2:5" ht="15.55" customHeight="1" thickBot="1" x14ac:dyDescent="0.35">
      <c r="B24" s="93"/>
      <c r="C24" s="93"/>
      <c r="D24" s="93"/>
      <c r="E24" s="72"/>
    </row>
    <row r="25" spans="2:5" ht="15.65" customHeight="1" thickBot="1" x14ac:dyDescent="0.35">
      <c r="B25" s="94" t="s">
        <v>472</v>
      </c>
      <c r="C25" s="217">
        <v>0.2</v>
      </c>
      <c r="D25" s="95"/>
      <c r="E25" s="72"/>
    </row>
    <row r="26" spans="2:5" ht="15.65" customHeight="1" x14ac:dyDescent="0.3">
      <c r="B26" s="93"/>
      <c r="C26" s="93"/>
      <c r="D26" s="93"/>
      <c r="E26" s="72"/>
    </row>
    <row r="27" spans="2:5" ht="22.75" x14ac:dyDescent="0.4">
      <c r="B27" s="128" t="s">
        <v>35</v>
      </c>
      <c r="E27" s="72"/>
    </row>
    <row r="28" spans="2:5" ht="15.65" customHeight="1" thickBot="1" x14ac:dyDescent="0.35">
      <c r="B28" s="2"/>
      <c r="E28" s="72"/>
    </row>
    <row r="29" spans="2:5" ht="15.65" customHeight="1" thickBot="1" x14ac:dyDescent="0.35">
      <c r="B29" s="7" t="s">
        <v>473</v>
      </c>
      <c r="C29" s="11"/>
      <c r="E29" s="72"/>
    </row>
    <row r="30" spans="2:5" ht="15.65" customHeight="1" x14ac:dyDescent="0.3">
      <c r="B30" s="76" t="s">
        <v>484</v>
      </c>
      <c r="C30" s="218">
        <v>100</v>
      </c>
      <c r="E30" s="10"/>
    </row>
    <row r="31" spans="2:5" ht="15.65" customHeight="1" thickBot="1" x14ac:dyDescent="0.35">
      <c r="B31" s="12" t="s">
        <v>1482</v>
      </c>
      <c r="C31" s="219">
        <v>3</v>
      </c>
      <c r="E31" s="10"/>
    </row>
    <row r="32" spans="2:5" ht="15.65" customHeight="1" thickBot="1" x14ac:dyDescent="0.35">
      <c r="B32" s="72"/>
      <c r="C32" s="72"/>
      <c r="E32" s="10"/>
    </row>
    <row r="33" spans="2:5" ht="15.65" customHeight="1" x14ac:dyDescent="0.3">
      <c r="B33" s="76" t="s">
        <v>485</v>
      </c>
      <c r="C33" s="11"/>
      <c r="E33" s="10"/>
    </row>
    <row r="34" spans="2:5" ht="15.65" customHeight="1" thickBot="1" x14ac:dyDescent="0.35">
      <c r="B34" s="220" t="s">
        <v>486</v>
      </c>
      <c r="C34" s="221">
        <v>1</v>
      </c>
      <c r="E34" s="10"/>
    </row>
    <row r="35" spans="2:5" ht="15.65" customHeight="1" thickBot="1" x14ac:dyDescent="0.35">
      <c r="E35" s="10"/>
    </row>
    <row r="36" spans="2:5" ht="15.65" customHeight="1" x14ac:dyDescent="0.3">
      <c r="B36" s="76" t="s">
        <v>481</v>
      </c>
      <c r="C36" s="11"/>
    </row>
    <row r="37" spans="2:5" ht="15.65" customHeight="1" thickBot="1" x14ac:dyDescent="0.35">
      <c r="B37" s="220" t="s">
        <v>488</v>
      </c>
      <c r="C37" s="221">
        <v>1200</v>
      </c>
    </row>
    <row r="39" spans="2:5" ht="15.65" customHeight="1" x14ac:dyDescent="0.4">
      <c r="B39" s="189" t="s">
        <v>380</v>
      </c>
      <c r="C39" s="190"/>
    </row>
    <row r="40" spans="2:5" ht="15.65" customHeight="1" thickBot="1" x14ac:dyDescent="0.35">
      <c r="B40" s="190"/>
      <c r="C40" s="190"/>
    </row>
    <row r="41" spans="2:5" ht="15.65" customHeight="1" x14ac:dyDescent="0.3">
      <c r="B41" s="191"/>
      <c r="C41" s="223" t="s">
        <v>1233</v>
      </c>
    </row>
    <row r="42" spans="2:5" ht="15.65" customHeight="1" x14ac:dyDescent="0.3">
      <c r="B42" s="222" t="s">
        <v>1234</v>
      </c>
      <c r="C42" s="224">
        <v>0.25</v>
      </c>
    </row>
    <row r="43" spans="2:5" ht="15.65" customHeight="1" x14ac:dyDescent="0.3">
      <c r="B43" s="192" t="s">
        <v>1235</v>
      </c>
      <c r="C43" s="225">
        <v>0.18</v>
      </c>
    </row>
    <row r="44" spans="2:5" ht="15.65" customHeight="1" thickBot="1" x14ac:dyDescent="0.35">
      <c r="B44" s="193" t="s">
        <v>1236</v>
      </c>
      <c r="C44" s="226">
        <v>0</v>
      </c>
    </row>
    <row r="45" spans="2:5" ht="15.65" customHeight="1" x14ac:dyDescent="0.3">
      <c r="B45" s="203"/>
      <c r="C45" s="204"/>
    </row>
    <row r="46" spans="2:5" ht="15.65" customHeight="1" x14ac:dyDescent="0.4">
      <c r="B46" s="128" t="s">
        <v>32</v>
      </c>
    </row>
    <row r="47" spans="2:5" ht="15.65" customHeight="1" thickBot="1" x14ac:dyDescent="0.35">
      <c r="C47" s="200"/>
      <c r="D47" s="200"/>
      <c r="E47" s="200"/>
    </row>
    <row r="48" spans="2:5" ht="15.65" customHeight="1" x14ac:dyDescent="0.3">
      <c r="B48" s="208" t="s">
        <v>1330</v>
      </c>
      <c r="C48" s="8"/>
      <c r="D48" s="206"/>
      <c r="E48" s="72"/>
    </row>
    <row r="49" spans="2:5" ht="15.65" customHeight="1" x14ac:dyDescent="0.3">
      <c r="B49" s="209" t="s">
        <v>1408</v>
      </c>
      <c r="C49" s="205">
        <v>10</v>
      </c>
      <c r="D49" s="77"/>
      <c r="E49" s="72"/>
    </row>
    <row r="50" spans="2:5" ht="15.65" customHeight="1" x14ac:dyDescent="0.3">
      <c r="B50" s="207" t="s">
        <v>0</v>
      </c>
      <c r="C50" s="238" t="s">
        <v>1409</v>
      </c>
      <c r="D50" s="239" t="s">
        <v>1410</v>
      </c>
      <c r="E50" s="72"/>
    </row>
    <row r="51" spans="2:5" ht="15.65" customHeight="1" x14ac:dyDescent="0.3">
      <c r="B51" s="234">
        <v>1</v>
      </c>
      <c r="C51" s="235">
        <v>2</v>
      </c>
      <c r="D51" s="236">
        <v>100</v>
      </c>
      <c r="E51" s="72"/>
    </row>
    <row r="52" spans="2:5" ht="15.65" customHeight="1" x14ac:dyDescent="0.3">
      <c r="B52" s="201">
        <v>2</v>
      </c>
      <c r="C52" s="233">
        <v>4</v>
      </c>
      <c r="D52" s="91">
        <v>200</v>
      </c>
      <c r="E52" s="72"/>
    </row>
    <row r="53" spans="2:5" ht="15.65" customHeight="1" x14ac:dyDescent="0.3">
      <c r="B53" s="201">
        <v>3</v>
      </c>
      <c r="C53" s="233">
        <v>6</v>
      </c>
      <c r="D53" s="91">
        <v>300</v>
      </c>
      <c r="E53" s="190"/>
    </row>
    <row r="54" spans="2:5" ht="15.65" customHeight="1" x14ac:dyDescent="0.3">
      <c r="B54" s="201">
        <v>4</v>
      </c>
      <c r="C54" s="233">
        <v>8</v>
      </c>
      <c r="D54" s="91">
        <v>10000000</v>
      </c>
      <c r="E54" s="190"/>
    </row>
    <row r="55" spans="2:5" ht="15.65" customHeight="1" thickBot="1" x14ac:dyDescent="0.35">
      <c r="B55" s="202"/>
      <c r="C55" s="237"/>
      <c r="D55" s="92"/>
    </row>
    <row r="57" spans="2:5" ht="15.65" customHeight="1" x14ac:dyDescent="0.4">
      <c r="B57" s="189" t="s">
        <v>1217</v>
      </c>
      <c r="C57" s="190"/>
    </row>
    <row r="58" spans="2:5" ht="15.65" customHeight="1" thickBot="1" x14ac:dyDescent="0.35">
      <c r="B58" s="190"/>
      <c r="C58" s="190"/>
    </row>
    <row r="59" spans="2:5" ht="15.65" customHeight="1" x14ac:dyDescent="0.3">
      <c r="B59" s="191" t="s">
        <v>1218</v>
      </c>
      <c r="C59" s="227" t="s">
        <v>1094</v>
      </c>
    </row>
    <row r="60" spans="2:5" ht="15.65" customHeight="1" x14ac:dyDescent="0.3">
      <c r="B60" s="222" t="s">
        <v>1220</v>
      </c>
      <c r="C60" s="232">
        <v>500</v>
      </c>
    </row>
    <row r="61" spans="2:5" ht="15.65" customHeight="1" x14ac:dyDescent="0.3">
      <c r="B61" s="192" t="s">
        <v>1221</v>
      </c>
      <c r="C61" s="228">
        <v>1000</v>
      </c>
    </row>
    <row r="62" spans="2:5" ht="15.65" customHeight="1" x14ac:dyDescent="0.3">
      <c r="B62" s="192" t="s">
        <v>1222</v>
      </c>
      <c r="C62" s="228">
        <v>300</v>
      </c>
    </row>
    <row r="63" spans="2:5" ht="15.65" customHeight="1" x14ac:dyDescent="0.3">
      <c r="B63" s="192" t="s">
        <v>1223</v>
      </c>
      <c r="C63" s="228">
        <v>500</v>
      </c>
    </row>
    <row r="64" spans="2:5" ht="15.65" customHeight="1" x14ac:dyDescent="0.3">
      <c r="B64" s="192" t="s">
        <v>1224</v>
      </c>
      <c r="C64" s="229">
        <v>650</v>
      </c>
    </row>
    <row r="65" spans="2:3" ht="15.65" customHeight="1" thickBot="1" x14ac:dyDescent="0.35">
      <c r="B65" s="193" t="s">
        <v>1225</v>
      </c>
      <c r="C65" s="230">
        <v>1100</v>
      </c>
    </row>
    <row r="66" spans="2:3" ht="15.65" customHeight="1" thickBot="1" x14ac:dyDescent="0.35">
      <c r="B66" s="190"/>
      <c r="C66" s="190"/>
    </row>
    <row r="67" spans="2:3" ht="15.65" customHeight="1" thickBot="1" x14ac:dyDescent="0.35">
      <c r="B67" s="194" t="s">
        <v>1219</v>
      </c>
      <c r="C67" s="231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1"/>
    <col min="2" max="2" width="44.5" bestFit="1" customWidth="1"/>
    <col min="3" max="3" width="8.796875" style="197"/>
    <col min="4" max="4" width="11.5" bestFit="1" customWidth="1"/>
  </cols>
  <sheetData>
    <row r="1" spans="1:6" x14ac:dyDescent="0.3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3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spans="1:6" x14ac:dyDescent="0.3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spans="1:6" x14ac:dyDescent="0.3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spans="1:6" x14ac:dyDescent="0.3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spans="1:6" x14ac:dyDescent="0.3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spans="1:6" x14ac:dyDescent="0.3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spans="1:6" x14ac:dyDescent="0.3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spans="1:6" x14ac:dyDescent="0.3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spans="1:6" x14ac:dyDescent="0.3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spans="1:6" x14ac:dyDescent="0.3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spans="1:6" x14ac:dyDescent="0.3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spans="1:6" x14ac:dyDescent="0.3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spans="1:6" x14ac:dyDescent="0.3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spans="1:6" x14ac:dyDescent="0.3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spans="1:6" x14ac:dyDescent="0.3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spans="1:5" x14ac:dyDescent="0.3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spans="1:5" x14ac:dyDescent="0.3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spans="1:5" x14ac:dyDescent="0.3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spans="1:5" x14ac:dyDescent="0.3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spans="1:5" x14ac:dyDescent="0.3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spans="1:5" x14ac:dyDescent="0.3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spans="1:5" x14ac:dyDescent="0.3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spans="1:5" x14ac:dyDescent="0.3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spans="1:5" x14ac:dyDescent="0.3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spans="1:5" x14ac:dyDescent="0.3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spans="1:5" x14ac:dyDescent="0.3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spans="1:5" x14ac:dyDescent="0.3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spans="1:5" x14ac:dyDescent="0.3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spans="1:5" x14ac:dyDescent="0.3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spans="1:5" x14ac:dyDescent="0.3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spans="1:5" x14ac:dyDescent="0.3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spans="1:5" x14ac:dyDescent="0.3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spans="1:5" x14ac:dyDescent="0.3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spans="1:5" x14ac:dyDescent="0.3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spans="1:5" x14ac:dyDescent="0.3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spans="1:5" x14ac:dyDescent="0.3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spans="1:5" x14ac:dyDescent="0.3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spans="1:5" x14ac:dyDescent="0.3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spans="1:5" x14ac:dyDescent="0.3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spans="1:5" x14ac:dyDescent="0.3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spans="1:5" x14ac:dyDescent="0.3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spans="1:5" x14ac:dyDescent="0.3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spans="1:5" x14ac:dyDescent="0.3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spans="1:5" x14ac:dyDescent="0.3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spans="1:5" x14ac:dyDescent="0.3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spans="1:5" x14ac:dyDescent="0.3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spans="1:5" x14ac:dyDescent="0.3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spans="1:5" x14ac:dyDescent="0.3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spans="1:5" x14ac:dyDescent="0.3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spans="1:5" x14ac:dyDescent="0.3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spans="1:5" x14ac:dyDescent="0.3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spans="1:5" x14ac:dyDescent="0.3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spans="1:5" x14ac:dyDescent="0.3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spans="1:5" x14ac:dyDescent="0.3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spans="1:5" x14ac:dyDescent="0.3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spans="1:5" x14ac:dyDescent="0.3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spans="1:5" x14ac:dyDescent="0.3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spans="1:5" x14ac:dyDescent="0.3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spans="1:5" x14ac:dyDescent="0.3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spans="1:5" x14ac:dyDescent="0.3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spans="1:5" x14ac:dyDescent="0.3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spans="1:5" x14ac:dyDescent="0.3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spans="1:5" x14ac:dyDescent="0.3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spans="1:5" x14ac:dyDescent="0.3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spans="1:5" x14ac:dyDescent="0.3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spans="1:5" x14ac:dyDescent="0.3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spans="1:5" x14ac:dyDescent="0.3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spans="1:5" x14ac:dyDescent="0.3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spans="1:5" x14ac:dyDescent="0.3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spans="1:5" x14ac:dyDescent="0.3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spans="1:5" x14ac:dyDescent="0.3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spans="1:5" x14ac:dyDescent="0.3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spans="1:5" x14ac:dyDescent="0.3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spans="1:5" x14ac:dyDescent="0.3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spans="1:5" x14ac:dyDescent="0.3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spans="1:5" x14ac:dyDescent="0.3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spans="1:5" x14ac:dyDescent="0.3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spans="1:5" x14ac:dyDescent="0.3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spans="1:5" x14ac:dyDescent="0.3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spans="1:5" x14ac:dyDescent="0.3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spans="1:5" x14ac:dyDescent="0.3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spans="1:5" x14ac:dyDescent="0.3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spans="1:5" x14ac:dyDescent="0.3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spans="1:5" x14ac:dyDescent="0.3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spans="1:5" x14ac:dyDescent="0.3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spans="1:5" x14ac:dyDescent="0.3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spans="1:5" x14ac:dyDescent="0.3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spans="1:5" x14ac:dyDescent="0.3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spans="1:5" x14ac:dyDescent="0.3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spans="1:5" x14ac:dyDescent="0.3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spans="1:5" x14ac:dyDescent="0.3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spans="1:5" x14ac:dyDescent="0.3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spans="1:5" x14ac:dyDescent="0.3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1" customWidth="1"/>
    <col min="3" max="3" width="12.796875" customWidth="1"/>
    <col min="19" max="19" width="11.5" bestFit="1" customWidth="1"/>
    <col min="20" max="20" width="14.5" bestFit="1" customWidth="1"/>
    <col min="21" max="21" width="11.59765625" bestFit="1" customWidth="1"/>
    <col min="22" max="22" width="14.59765625" bestFit="1" customWidth="1"/>
  </cols>
  <sheetData>
    <row r="1" spans="1:22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spans="1:22" x14ac:dyDescent="0.3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</row>
    <row r="3" spans="1:22" x14ac:dyDescent="0.3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</row>
    <row r="4" spans="1:22" x14ac:dyDescent="0.3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</row>
    <row r="5" spans="1:22" x14ac:dyDescent="0.3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</row>
    <row r="6" spans="1:22" x14ac:dyDescent="0.3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</row>
    <row r="7" spans="1:22" x14ac:dyDescent="0.3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</row>
    <row r="8" spans="1:22" x14ac:dyDescent="0.3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</row>
    <row r="9" spans="1:22" x14ac:dyDescent="0.3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</row>
    <row r="10" spans="1:22" x14ac:dyDescent="0.3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</row>
    <row r="11" spans="1:22" x14ac:dyDescent="0.3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</row>
    <row r="12" spans="1:22" x14ac:dyDescent="0.3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</row>
    <row r="13" spans="1:22" x14ac:dyDescent="0.3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</row>
    <row r="14" spans="1:22" x14ac:dyDescent="0.3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</row>
    <row r="15" spans="1:22" x14ac:dyDescent="0.3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</row>
    <row r="16" spans="1:22" x14ac:dyDescent="0.3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</row>
    <row r="17" spans="1:22" x14ac:dyDescent="0.3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5" style="25" customWidth="1"/>
    <col min="3" max="3" width="14.796875" style="15" customWidth="1"/>
    <col min="4" max="4" width="11.5" style="15" customWidth="1"/>
    <col min="5" max="5" width="10.19921875" style="15" customWidth="1"/>
    <col min="6" max="6" width="11.5" style="15" customWidth="1"/>
    <col min="7" max="15" width="8.69921875" style="15" customWidth="1"/>
    <col min="16" max="18" width="8.69921875" style="4" customWidth="1"/>
    <col min="19" max="19" width="18.19921875" style="21" customWidth="1"/>
    <col min="20" max="37" width="9.199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spans="1:37" ht="14.95" thickBot="1" x14ac:dyDescent="0.35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0.17716056985615253</v>
      </c>
      <c r="E6" s="34">
        <f>INDEX(gini_poverty!$1:$1048576,MATCH(_xlfn.CONCAT($A6,"_",E$13,"_"),gini_poverty!$A:$A,0), MATCH("value", gini_poverty!$1:$1, 0))</f>
        <v>0.12407229702605803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0.19011822164280867</v>
      </c>
      <c r="E8" s="34">
        <f>INDEX(gini_poverty!$1:$1048576,MATCH(_xlfn.CONCAT($A8,"_",E$13,"_"),gini_poverty!$A:$A,0), MATCH("value", gini_poverty!$1:$1, 0))</f>
        <v>0.12926614813252724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2.6361890258195336E-2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4.6182869466039979E-2</v>
      </c>
      <c r="E11" s="34">
        <f>INDEX(gini_poverty!$1:$1048576,MATCH(_xlfn.CONCAT($A11,"_",E$13,"_"),gini_poverty!$A:$A,0), MATCH("value", gini_poverty!$1:$1, 0))</f>
        <v>1.0590046013096519E-2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4.9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1"/>
    <col min="2" max="2" width="30.5" style="25" customWidth="1"/>
    <col min="3" max="3" width="13.796875" style="15" bestFit="1" customWidth="1"/>
    <col min="4" max="4" width="24.5" style="15" customWidth="1"/>
    <col min="5" max="5" width="17.69921875" style="15" bestFit="1" customWidth="1"/>
    <col min="6" max="6" width="12.296875" style="15" bestFit="1" customWidth="1"/>
    <col min="7" max="7" width="17" style="15" bestFit="1" customWidth="1"/>
    <col min="8" max="8" width="18.19921875" style="15" bestFit="1" customWidth="1"/>
    <col min="9" max="16" width="8.69921875" style="15" customWidth="1"/>
    <col min="17" max="19" width="8.69921875" style="4" customWidth="1"/>
    <col min="20" max="20" width="18.19921875" style="21" customWidth="1"/>
    <col min="21" max="38" width="9.199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0.20015154817594172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0.26662662423129413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0.20710937770702512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4.9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5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5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5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5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5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5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5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5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5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5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0.29769526073700137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5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0.3000464263217516</v>
      </c>
    </row>
    <row r="27" spans="2:27" ht="14.15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0.33207805797106626</v>
      </c>
    </row>
    <row r="28" spans="2:27" ht="14.15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spans="2:27" ht="14.15" customHeight="1" x14ac:dyDescent="0.3">
      <c r="B29" s="38"/>
      <c r="C29" s="34"/>
      <c r="D29" s="34"/>
      <c r="E29" s="34"/>
      <c r="F29" s="34"/>
      <c r="G29" s="34"/>
      <c r="H29" s="35"/>
    </row>
    <row r="30" spans="2:27" ht="14.15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spans="2:27" ht="14.15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0.24153333987561074</v>
      </c>
    </row>
    <row r="32" spans="2:27" ht="14.15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4.4" x14ac:dyDescent="0.3"/>
  <cols>
    <col min="1" max="1" width="9.19921875" style="21" customWidth="1"/>
    <col min="2" max="2" width="36" style="15" customWidth="1"/>
    <col min="3" max="3" width="9.296875" style="15" customWidth="1"/>
    <col min="4" max="4" width="16.69921875" style="15" bestFit="1" customWidth="1"/>
    <col min="5" max="5" width="12.796875" style="15" customWidth="1"/>
    <col min="6" max="6" width="28.5" style="15" bestFit="1" customWidth="1"/>
    <col min="7" max="7" width="18.296875" style="15" bestFit="1" customWidth="1"/>
    <col min="8" max="8" width="22.796875" style="15" bestFit="1" customWidth="1"/>
    <col min="9" max="9" width="18.09765625" style="15" bestFit="1" customWidth="1"/>
    <col min="10" max="10" width="29.8984375" style="15" bestFit="1" customWidth="1"/>
    <col min="11" max="12" width="10.3984375" style="15" customWidth="1"/>
    <col min="13" max="15" width="8.69921875" style="15" customWidth="1"/>
    <col min="16" max="16" width="9.796875" style="15" customWidth="1"/>
    <col min="17" max="17" width="8.69921875" style="15" customWidth="1"/>
    <col min="18" max="18" width="11.5" style="15" customWidth="1"/>
    <col min="19" max="19" width="10.5" style="15" customWidth="1"/>
    <col min="20" max="22" width="8.69921875" style="4" customWidth="1"/>
    <col min="23" max="25" width="0" style="21" hidden="1" customWidth="1"/>
    <col min="26" max="26" width="11.69921875" style="21" hidden="1" customWidth="1"/>
    <col min="27" max="30" width="0" style="21" hidden="1" customWidth="1"/>
    <col min="31" max="31" width="11" style="21" hidden="1" customWidth="1"/>
    <col min="32" max="32" width="10.296875" style="21" hidden="1" customWidth="1"/>
    <col min="33" max="36" width="0" style="21" hidden="1" customWidth="1"/>
    <col min="37" max="61" width="9.19921875" style="21" customWidth="1"/>
  </cols>
  <sheetData>
    <row r="2" spans="1:61" ht="23.85" x14ac:dyDescent="0.5">
      <c r="B2" s="46" t="s">
        <v>55</v>
      </c>
    </row>
    <row r="3" spans="1:61" ht="14.95" thickBot="1" x14ac:dyDescent="0.35"/>
    <row r="4" spans="1:61" ht="14.95" thickBot="1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4.95" thickBot="1" x14ac:dyDescent="0.35">
      <c r="B6" s="42" t="s">
        <v>57</v>
      </c>
      <c r="C6" s="36">
        <f>totals!I$2/totals!$H$2</f>
        <v>-0.11642874666821741</v>
      </c>
      <c r="D6" s="36">
        <f>totals!J$2/totals!$H$2</f>
        <v>-6.0302165510001907E-2</v>
      </c>
      <c r="E6" s="36">
        <f>totals!K$2/totals!$H$2</f>
        <v>0.11974453383540329</v>
      </c>
      <c r="F6" s="36">
        <f>totals!L$2/totals!$H$2</f>
        <v>5.5079471245810162E-2</v>
      </c>
      <c r="G6" s="36">
        <f>totals!M$2/totals!$H$2</f>
        <v>-9.6321674644547411E-2</v>
      </c>
      <c r="H6" s="36">
        <f>totals!N$2/totals!$H$2</f>
        <v>2.500677624770237E-2</v>
      </c>
      <c r="I6" s="36">
        <f>totals!O$2/totals!$H$2</f>
        <v>3.7623887797010022E-2</v>
      </c>
      <c r="J6" s="36">
        <f>totals!P$2/totals!$H$2</f>
        <v>4.2998728910868582E-2</v>
      </c>
      <c r="K6" s="71">
        <f>SUM($C6:J6)</f>
        <v>7.4008112140276985E-3</v>
      </c>
      <c r="L6" s="71">
        <f>K6-SUM(I6:J6)</f>
        <v>-7.3221805493850906E-2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-4.6230519897230319E-4</v>
      </c>
      <c r="Z6" s="52">
        <f t="shared" ref="Z6:Z15" si="1">D10+E10</f>
        <v>0.69452941345779651</v>
      </c>
      <c r="AA6" s="52">
        <f t="shared" ref="AA6:AA15" si="2">F10</f>
        <v>0.14844852234558828</v>
      </c>
      <c r="AB6" s="52">
        <f t="shared" ref="AB6:AB15" si="3">G10</f>
        <v>-0.11931855741035392</v>
      </c>
      <c r="AC6" s="52">
        <f t="shared" ref="AC6:AC15" si="4">H10+I10+J10+K10</f>
        <v>1.0792515583703559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.4" thickBot="1" x14ac:dyDescent="0.5500000000000000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-6.8923011744078597E-3</v>
      </c>
      <c r="Z7" s="52">
        <f t="shared" si="1"/>
        <v>0.3660910350657593</v>
      </c>
      <c r="AA7" s="52">
        <f t="shared" si="2"/>
        <v>0.18637204248872388</v>
      </c>
      <c r="AB7" s="52">
        <f t="shared" si="3"/>
        <v>-0.10250088962690079</v>
      </c>
      <c r="AC7" s="52">
        <f t="shared" si="4"/>
        <v>0.81836295109581214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4.9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-3.042941155851836E-2</v>
      </c>
      <c r="Z8" s="52">
        <f t="shared" si="1"/>
        <v>0.18522132082528384</v>
      </c>
      <c r="AA8" s="52">
        <f t="shared" si="2"/>
        <v>0.12573345804348782</v>
      </c>
      <c r="AB8" s="52">
        <f t="shared" si="3"/>
        <v>-0.10301465904329461</v>
      </c>
      <c r="AC8" s="52">
        <f t="shared" si="4"/>
        <v>0.51555374404824805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-5.6339222830202783E-2</v>
      </c>
      <c r="Z9" s="52">
        <f t="shared" si="1"/>
        <v>0.10455498095016626</v>
      </c>
      <c r="AA9" s="52">
        <f t="shared" si="2"/>
        <v>8.8379097982691862E-2</v>
      </c>
      <c r="AB9" s="52">
        <f t="shared" si="3"/>
        <v>-9.4063502341402094E-2</v>
      </c>
      <c r="AC9" s="52">
        <f t="shared" si="4"/>
        <v>0.39048322351689002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-4.6230519897230319E-4</v>
      </c>
      <c r="D10" s="34">
        <f>totals!J5/totals!$H5</f>
        <v>-1.2083627324128036E-5</v>
      </c>
      <c r="E10" s="34">
        <f>totals!K5/totals!$H5</f>
        <v>0.69454149708512058</v>
      </c>
      <c r="F10" s="34">
        <f>totals!L5/totals!$H5</f>
        <v>0.14844852234558828</v>
      </c>
      <c r="G10" s="34">
        <f>totals!M5/totals!$H5</f>
        <v>-0.11931855741035392</v>
      </c>
      <c r="H10" s="34">
        <f>totals!N5/totals!$H5</f>
        <v>3.4782962509322703E-2</v>
      </c>
      <c r="I10" s="34">
        <f>totals!O5/totals!$H5</f>
        <v>0.12302142418208162</v>
      </c>
      <c r="J10" s="34">
        <f>totals!P5/totals!$H5</f>
        <v>2.0222855896744493E-2</v>
      </c>
      <c r="K10" s="97">
        <f>SUM($C10:J10)</f>
        <v>0.90122431578220719</v>
      </c>
      <c r="L10" s="97">
        <f>K10-SUM(I10:J10)</f>
        <v>0.75798003570338102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-7.2092488149797643E-2</v>
      </c>
      <c r="Z10" s="52">
        <f t="shared" si="1"/>
        <v>7.2000813285762189E-2</v>
      </c>
      <c r="AA10" s="52">
        <f t="shared" si="2"/>
        <v>8.2156189682756106E-2</v>
      </c>
      <c r="AB10" s="52">
        <f t="shared" si="3"/>
        <v>-0.10214121859921269</v>
      </c>
      <c r="AC10" s="52">
        <f t="shared" si="4"/>
        <v>0.25097862613987398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-6.8923011744078597E-3</v>
      </c>
      <c r="D11" s="34">
        <f>totals!J6/totals!$H6</f>
        <v>-8.6631669669772371E-4</v>
      </c>
      <c r="E11" s="34">
        <f>totals!K6/totals!$H6</f>
        <v>0.36695735176245703</v>
      </c>
      <c r="F11" s="34">
        <f>totals!L6/totals!$H6</f>
        <v>0.18637204248872388</v>
      </c>
      <c r="G11" s="34">
        <f>totals!M6/totals!$H6</f>
        <v>-0.10250088962690079</v>
      </c>
      <c r="H11" s="34">
        <f>totals!N6/totals!$H6</f>
        <v>3.849702781533753E-2</v>
      </c>
      <c r="I11" s="34">
        <f>totals!O6/totals!$H6</f>
        <v>9.2195009492775259E-2</v>
      </c>
      <c r="J11" s="34">
        <f>totals!P6/totals!$H6</f>
        <v>5.6954494863206036E-2</v>
      </c>
      <c r="K11" s="98">
        <f>SUM($C11:J11)</f>
        <v>0.63071641892449337</v>
      </c>
      <c r="L11" s="98">
        <f t="shared" ref="L11:L19" si="10">K11-SUM(I11:J11)</f>
        <v>0.48156691456851208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-8.8822679034179355E-2</v>
      </c>
      <c r="Z11" s="52">
        <f t="shared" si="1"/>
        <v>4.5369001961021012E-2</v>
      </c>
      <c r="AA11" s="52">
        <f t="shared" si="2"/>
        <v>4.8699160358399787E-2</v>
      </c>
      <c r="AB11" s="52">
        <f t="shared" si="3"/>
        <v>-9.5043039047714592E-2</v>
      </c>
      <c r="AC11" s="52">
        <f t="shared" si="4"/>
        <v>0.15122950106136909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-3.042941155851836E-2</v>
      </c>
      <c r="D12" s="34">
        <f>totals!J7/totals!$H7</f>
        <v>-6.9798132007527769E-3</v>
      </c>
      <c r="E12" s="34">
        <f>totals!K7/totals!$H7</f>
        <v>0.19220113402603661</v>
      </c>
      <c r="F12" s="34">
        <f>totals!L7/totals!$H7</f>
        <v>0.12573345804348782</v>
      </c>
      <c r="G12" s="34">
        <f>totals!M7/totals!$H7</f>
        <v>-0.10301465904329461</v>
      </c>
      <c r="H12" s="34">
        <f>totals!N7/totals!$H7</f>
        <v>4.2313322620807954E-2</v>
      </c>
      <c r="I12" s="34">
        <f>totals!O7/totals!$H7</f>
        <v>6.1143613418024642E-2</v>
      </c>
      <c r="J12" s="34">
        <f>totals!P7/totals!$H7</f>
        <v>6.5564581851812104E-2</v>
      </c>
      <c r="K12" s="98">
        <f>SUM($C12:J12)</f>
        <v>0.34653222615760337</v>
      </c>
      <c r="L12" s="98">
        <f t="shared" si="10"/>
        <v>0.21982403088776664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-0.12971506445981995</v>
      </c>
      <c r="Z12" s="52">
        <f t="shared" si="1"/>
        <v>-7.331495954680807E-3</v>
      </c>
      <c r="AA12" s="52">
        <f t="shared" si="2"/>
        <v>4.4360818059287981E-2</v>
      </c>
      <c r="AB12" s="52">
        <f t="shared" si="3"/>
        <v>-9.7798125430148264E-2</v>
      </c>
      <c r="AC12" s="52">
        <f t="shared" si="4"/>
        <v>3.3886155844925742E-2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-5.6339222830202783E-2</v>
      </c>
      <c r="D13" s="34">
        <f>totals!J8/totals!$H8</f>
        <v>-1.891615048821493E-2</v>
      </c>
      <c r="E13" s="34">
        <f>totals!K8/totals!$H8</f>
        <v>0.12347113143838119</v>
      </c>
      <c r="F13" s="34">
        <f>totals!L8/totals!$H8</f>
        <v>8.8379097982691862E-2</v>
      </c>
      <c r="G13" s="34">
        <f>totals!M8/totals!$H8</f>
        <v>-9.4063502341402094E-2</v>
      </c>
      <c r="H13" s="34">
        <f>totals!N8/totals!$H8</f>
        <v>3.6069769963107741E-2</v>
      </c>
      <c r="I13" s="34">
        <f>totals!O8/totals!$H8</f>
        <v>6.403383173874419E-2</v>
      </c>
      <c r="J13" s="34">
        <f>totals!P8/totals!$H8</f>
        <v>7.3872333175966462E-2</v>
      </c>
      <c r="K13" s="98">
        <f>SUM($C13:J13)</f>
        <v>0.21650728863907165</v>
      </c>
      <c r="L13" s="98">
        <f t="shared" si="10"/>
        <v>7.8601123724361011E-2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-0.13192792852745433</v>
      </c>
      <c r="Z13" s="52">
        <f t="shared" si="1"/>
        <v>-7.337232488203789E-3</v>
      </c>
      <c r="AA13" s="52">
        <f t="shared" si="2"/>
        <v>2.9014981671290869E-2</v>
      </c>
      <c r="AB13" s="52">
        <f t="shared" si="3"/>
        <v>-9.391760166786485E-2</v>
      </c>
      <c r="AC13" s="52">
        <f t="shared" si="4"/>
        <v>-2.9408806254681244E-2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-7.2092488149797643E-2</v>
      </c>
      <c r="D14" s="34">
        <f>totals!J9/totals!$H9</f>
        <v>-2.8257782202881401E-2</v>
      </c>
      <c r="E14" s="34">
        <f>totals!K9/totals!$H9</f>
        <v>0.10025859548864359</v>
      </c>
      <c r="F14" s="34">
        <f>totals!L9/totals!$H9</f>
        <v>8.2156189682756106E-2</v>
      </c>
      <c r="G14" s="34">
        <f>totals!M9/totals!$H9</f>
        <v>-0.10214121859921269</v>
      </c>
      <c r="H14" s="34">
        <f>totals!N9/totals!$H9</f>
        <v>3.2603901795620505E-2</v>
      </c>
      <c r="I14" s="34">
        <f>totals!O9/totals!$H9</f>
        <v>3.9054661781483112E-2</v>
      </c>
      <c r="J14" s="34">
        <f>totals!P9/totals!$H9</f>
        <v>6.3869101383079385E-2</v>
      </c>
      <c r="K14" s="98">
        <f>SUM($C14:J14)</f>
        <v>0.11545096117969098</v>
      </c>
      <c r="L14" s="98">
        <f t="shared" si="10"/>
        <v>1.2527198015128471E-2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-0.16167188963810916</v>
      </c>
      <c r="Z14" s="52">
        <f t="shared" si="1"/>
        <v>-4.0973742956437291E-2</v>
      </c>
      <c r="AA14" s="52">
        <f t="shared" si="2"/>
        <v>1.9821218296233734E-2</v>
      </c>
      <c r="AB14" s="52">
        <f t="shared" si="3"/>
        <v>-9.8293582131281754E-2</v>
      </c>
      <c r="AC14" s="52">
        <f t="shared" si="4"/>
        <v>-0.13490827328230051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4.95" thickBot="1" x14ac:dyDescent="0.35">
      <c r="B15" s="41">
        <f>totals!A10</f>
        <v>6</v>
      </c>
      <c r="C15" s="34">
        <f>totals!I10/totals!$H10</f>
        <v>-8.8822679034179355E-2</v>
      </c>
      <c r="D15" s="34">
        <f>totals!J10/totals!$H10</f>
        <v>-3.753510759174291E-2</v>
      </c>
      <c r="E15" s="34">
        <f>totals!K10/totals!$H10</f>
        <v>8.2904109552763922E-2</v>
      </c>
      <c r="F15" s="34">
        <f>totals!L10/totals!$H10</f>
        <v>4.8699160358399787E-2</v>
      </c>
      <c r="G15" s="34">
        <f>totals!M10/totals!$H10</f>
        <v>-9.5043039047714592E-2</v>
      </c>
      <c r="H15" s="34">
        <f>totals!N10/totals!$H10</f>
        <v>2.9924593820157313E-2</v>
      </c>
      <c r="I15" s="34">
        <f>totals!O10/totals!$H10</f>
        <v>3.4825593018015744E-2</v>
      </c>
      <c r="J15" s="34">
        <f>totals!P10/totals!$H10</f>
        <v>5.576334157374805E-2</v>
      </c>
      <c r="K15" s="98">
        <f>SUM($C15:J15)</f>
        <v>3.0715972649447969E-2</v>
      </c>
      <c r="L15" s="98">
        <f t="shared" si="10"/>
        <v>-5.9872961942315818E-2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-0.19321056516665763</v>
      </c>
      <c r="Z15" s="55">
        <f t="shared" si="1"/>
        <v>-9.1390874553127721E-2</v>
      </c>
      <c r="AA15" s="55">
        <f t="shared" si="2"/>
        <v>6.3933243641969293E-3</v>
      </c>
      <c r="AB15" s="55">
        <f t="shared" si="3"/>
        <v>-8.6270347884918844E-2</v>
      </c>
      <c r="AC15" s="55">
        <f t="shared" si="4"/>
        <v>-0.27604063398231704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-0.12971506445981995</v>
      </c>
      <c r="D16" s="34">
        <f>totals!J11/totals!$H11</f>
        <v>-5.6472637914878915E-2</v>
      </c>
      <c r="E16" s="34">
        <f>totals!K11/totals!$H11</f>
        <v>4.9141141960198108E-2</v>
      </c>
      <c r="F16" s="34">
        <f>totals!L11/totals!$H11</f>
        <v>4.4360818059287981E-2</v>
      </c>
      <c r="G16" s="34">
        <f>totals!M11/totals!$H11</f>
        <v>-9.7798125430148264E-2</v>
      </c>
      <c r="H16" s="34">
        <f>totals!N11/totals!$H11</f>
        <v>2.7113265034196001E-2</v>
      </c>
      <c r="I16" s="34">
        <f>totals!O11/totals!$H11</f>
        <v>2.71527075913548E-2</v>
      </c>
      <c r="J16" s="34">
        <f>totals!P11/totals!$H11</f>
        <v>5.7919039189592583E-2</v>
      </c>
      <c r="K16" s="98">
        <f>SUM($C16:J16)</f>
        <v>-7.8298855970217643E-2</v>
      </c>
      <c r="L16" s="98">
        <f t="shared" si="10"/>
        <v>-0.16337060275116502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-0.13192792852745433</v>
      </c>
      <c r="D17" s="34">
        <f>totals!J12/totals!$H12</f>
        <v>-6.6734119869351988E-2</v>
      </c>
      <c r="E17" s="34">
        <f>totals!K12/totals!$H12</f>
        <v>5.9396887381148199E-2</v>
      </c>
      <c r="F17" s="34">
        <f>totals!L12/totals!$H12</f>
        <v>2.9014981671290869E-2</v>
      </c>
      <c r="G17" s="34">
        <f>totals!M12/totals!$H12</f>
        <v>-9.391760166786485E-2</v>
      </c>
      <c r="H17" s="34">
        <f>totals!N12/totals!$H12</f>
        <v>2.309502879381594E-2</v>
      </c>
      <c r="I17" s="34">
        <f>totals!O12/totals!$H12</f>
        <v>2.5412993257731414E-2</v>
      </c>
      <c r="J17" s="34">
        <f>totals!P12/totals!$H12</f>
        <v>3.8871465327228065E-2</v>
      </c>
      <c r="K17" s="98">
        <f>SUM($C17:J17)</f>
        <v>-0.11678829363345666</v>
      </c>
      <c r="L17" s="98">
        <f t="shared" si="10"/>
        <v>-0.18107275221841615</v>
      </c>
    </row>
    <row r="18" spans="2:12" x14ac:dyDescent="0.3">
      <c r="B18" s="41">
        <f>totals!A13</f>
        <v>9</v>
      </c>
      <c r="C18" s="34">
        <f>totals!I13/totals!$H13</f>
        <v>-0.16167188963810916</v>
      </c>
      <c r="D18" s="34">
        <f>totals!J13/totals!$H13</f>
        <v>-8.4115111396112371E-2</v>
      </c>
      <c r="E18" s="34">
        <f>totals!K13/totals!$H13</f>
        <v>4.314136843967508E-2</v>
      </c>
      <c r="F18" s="34">
        <f>totals!L13/totals!$H13</f>
        <v>1.9821218296233734E-2</v>
      </c>
      <c r="G18" s="34">
        <f>totals!M13/totals!$H13</f>
        <v>-9.8293582131281754E-2</v>
      </c>
      <c r="H18" s="34">
        <f>totals!N13/totals!$H13</f>
        <v>1.9318245313658933E-2</v>
      </c>
      <c r="I18" s="34">
        <f>totals!O13/totals!$H13</f>
        <v>1.9773225157134672E-2</v>
      </c>
      <c r="J18" s="34">
        <f>totals!P13/totals!$H13</f>
        <v>3.4013391102853362E-2</v>
      </c>
      <c r="K18" s="98">
        <f>SUM($C18:J18)</f>
        <v>-0.20801313485594747</v>
      </c>
      <c r="L18" s="98">
        <f t="shared" si="10"/>
        <v>-0.26179975111593551</v>
      </c>
    </row>
    <row r="19" spans="2:12" ht="14.95" thickBot="1" x14ac:dyDescent="0.35">
      <c r="B19" s="42">
        <f>totals!A14</f>
        <v>10</v>
      </c>
      <c r="C19" s="36">
        <f>totals!I14/totals!$H14</f>
        <v>-0.19321056516665763</v>
      </c>
      <c r="D19" s="36">
        <f>totals!J14/totals!$H14</f>
        <v>-0.11676822069123245</v>
      </c>
      <c r="E19" s="36">
        <f>totals!K14/totals!$H14</f>
        <v>2.5377346138104735E-2</v>
      </c>
      <c r="F19" s="36">
        <f>totals!L14/totals!$H14</f>
        <v>6.3933243641969293E-3</v>
      </c>
      <c r="G19" s="36">
        <f>totals!M14/totals!$H14</f>
        <v>-8.6270347884918844E-2</v>
      </c>
      <c r="H19" s="36">
        <f>totals!N14/totals!$H14</f>
        <v>1.1289842092166819E-2</v>
      </c>
      <c r="I19" s="36">
        <f>totals!O14/totals!$H14</f>
        <v>1.2001727636442023E-2</v>
      </c>
      <c r="J19" s="36">
        <f>totals!P14/totals!$H14</f>
        <v>2.0927344900486269E-2</v>
      </c>
      <c r="K19" s="71">
        <f>SUM($C19:J19)</f>
        <v>-0.32025954861141215</v>
      </c>
      <c r="L19" s="71">
        <f t="shared" si="10"/>
        <v>-0.35318862114834043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4.95" thickBot="1" x14ac:dyDescent="0.35"/>
    <row r="28" spans="2:12" ht="14.9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4.9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-0.142613280054355</v>
      </c>
      <c r="D30" s="34">
        <f>totals!J29/totals!$H29</f>
        <v>-7.5795157636695892E-2</v>
      </c>
      <c r="E30" s="34">
        <f>totals!K29/totals!$H29</f>
        <v>3.8282725846908762E-2</v>
      </c>
      <c r="F30" s="34">
        <f>totals!L29/totals!$H29</f>
        <v>5.6442031453972662E-2</v>
      </c>
      <c r="G30" s="34">
        <f>totals!M29/totals!$H29</f>
        <v>-0.1024883881159222</v>
      </c>
      <c r="H30" s="34">
        <f>totals!N29/totals!$H29</f>
        <v>2.6615187851472807E-2</v>
      </c>
      <c r="I30" s="34">
        <f>totals!O29/totals!$H29</f>
        <v>3.1635227988537622E-2</v>
      </c>
      <c r="J30" s="34">
        <f>totals!P29/totals!$H29</f>
        <v>4.9841769789358628E-2</v>
      </c>
      <c r="K30" s="97">
        <f>SUM($C30:J30)</f>
        <v>-0.11807988287672259</v>
      </c>
      <c r="L30" s="97">
        <f>K30-SUM(I30:J30)</f>
        <v>-0.19955688065461885</v>
      </c>
    </row>
    <row r="31" spans="2:12" x14ac:dyDescent="0.3">
      <c r="B31" s="74" t="str">
        <f>totals!A30</f>
        <v>two adults (or more) and 2 children</v>
      </c>
      <c r="C31" s="34">
        <f>totals!I30/totals!$H30</f>
        <v>-0.11885565363684347</v>
      </c>
      <c r="D31" s="34">
        <f>totals!J30/totals!$H30</f>
        <v>-7.2162489662858667E-2</v>
      </c>
      <c r="E31" s="34">
        <f>totals!K30/totals!$H30</f>
        <v>2.5373459826999709E-2</v>
      </c>
      <c r="F31" s="34">
        <f>totals!L30/totals!$H30</f>
        <v>9.9499246881696382E-2</v>
      </c>
      <c r="G31" s="34">
        <f>totals!M30/totals!$H30</f>
        <v>-9.5035500215070734E-2</v>
      </c>
      <c r="H31" s="34">
        <f>totals!N30/totals!$H30</f>
        <v>3.1168350574606738E-2</v>
      </c>
      <c r="I31" s="34">
        <f>totals!O30/totals!$H30</f>
        <v>2.7856037745160739E-2</v>
      </c>
      <c r="J31" s="34">
        <f>totals!P30/totals!$H30</f>
        <v>7.8605155350312469E-2</v>
      </c>
      <c r="K31" s="98">
        <f>SUM($C31:J31)</f>
        <v>-2.3551393135996815E-2</v>
      </c>
      <c r="L31" s="98">
        <f t="shared" ref="L31:L36" si="12">K31-SUM(I31:J31)</f>
        <v>-0.13001258623147002</v>
      </c>
    </row>
    <row r="32" spans="2:12" x14ac:dyDescent="0.3">
      <c r="B32" s="74" t="str">
        <f>totals!A31</f>
        <v>two adults (or more) and 3+ children</v>
      </c>
      <c r="C32" s="34">
        <f>totals!I31/totals!$H31</f>
        <v>-8.9006577647630106E-2</v>
      </c>
      <c r="D32" s="34">
        <f>totals!J31/totals!$H31</f>
        <v>-5.0051385199798161E-2</v>
      </c>
      <c r="E32" s="34">
        <f>totals!K31/totals!$H31</f>
        <v>2.1004642283772669E-2</v>
      </c>
      <c r="F32" s="34">
        <f>totals!L31/totals!$H31</f>
        <v>0.18264095452659029</v>
      </c>
      <c r="G32" s="34">
        <f>totals!M31/totals!$H31</f>
        <v>-8.5941236346672681E-2</v>
      </c>
      <c r="H32" s="34">
        <f>totals!N31/totals!$H31</f>
        <v>3.7582346585140654E-2</v>
      </c>
      <c r="I32" s="34">
        <f>totals!O31/totals!$H31</f>
        <v>4.627423321565239E-2</v>
      </c>
      <c r="J32" s="34">
        <f>totals!P31/totals!$H31</f>
        <v>0.11608462376697462</v>
      </c>
      <c r="K32" s="98">
        <f>SUM($C32:J32)</f>
        <v>0.17858760118402967</v>
      </c>
      <c r="L32" s="98">
        <f t="shared" si="12"/>
        <v>1.6228744201402662E-2</v>
      </c>
    </row>
    <row r="33" spans="2:12" x14ac:dyDescent="0.3">
      <c r="B33" s="74" t="str">
        <f>totals!A32</f>
        <v>one adult and child(ren)</v>
      </c>
      <c r="C33" s="34">
        <f>totals!I32/totals!$H32</f>
        <v>-5.9663504313188315E-2</v>
      </c>
      <c r="D33" s="34">
        <f>totals!J32/totals!$H32</f>
        <v>-2.9822299830144137E-2</v>
      </c>
      <c r="E33" s="34">
        <f>totals!K32/totals!$H32</f>
        <v>1.5586383864214565E-2</v>
      </c>
      <c r="F33" s="34">
        <f>totals!L32/totals!$H32</f>
        <v>9.7154277615876625E-2</v>
      </c>
      <c r="G33" s="34">
        <f>totals!M32/totals!$H32</f>
        <v>-9.2904866212217413E-2</v>
      </c>
      <c r="H33" s="34">
        <f>totals!N32/totals!$H32</f>
        <v>2.8259890314087068E-2</v>
      </c>
      <c r="I33" s="34">
        <f>totals!O32/totals!$H32</f>
        <v>3.0386076075534972E-2</v>
      </c>
      <c r="J33" s="34">
        <f>totals!P32/totals!$H32</f>
        <v>0.10073834587952907</v>
      </c>
      <c r="K33" s="98">
        <f>SUM($C33:J33)</f>
        <v>8.9734303393692427E-2</v>
      </c>
      <c r="L33" s="98">
        <f t="shared" si="12"/>
        <v>-4.1390118561371619E-2</v>
      </c>
    </row>
    <row r="34" spans="2:12" x14ac:dyDescent="0.3">
      <c r="B34" s="74" t="str">
        <f>totals!A33</f>
        <v>only working age adults</v>
      </c>
      <c r="C34" s="34">
        <f>totals!I33/totals!$H33</f>
        <v>-0.14191753850888433</v>
      </c>
      <c r="D34" s="34">
        <f>totals!J33/totals!$H33</f>
        <v>-6.9507212706987398E-2</v>
      </c>
      <c r="E34" s="34">
        <f>totals!K33/totals!$H33</f>
        <v>8.2713774495779602E-2</v>
      </c>
      <c r="F34" s="34">
        <f>totals!L33/totals!$H33</f>
        <v>2.0453224165817872E-2</v>
      </c>
      <c r="G34" s="34">
        <f>totals!M33/totals!$H33</f>
        <v>-9.4417032725957417E-2</v>
      </c>
      <c r="H34" s="34">
        <f>totals!N33/totals!$H33</f>
        <v>1.9565334900956216E-2</v>
      </c>
      <c r="I34" s="34">
        <f>totals!O33/totals!$H33</f>
        <v>2.9647591261351424E-2</v>
      </c>
      <c r="J34" s="34">
        <f>totals!P33/totals!$H33</f>
        <v>1.9591464077842718E-2</v>
      </c>
      <c r="K34" s="98">
        <f>SUM($C34:J34)</f>
        <v>-0.13387039504008133</v>
      </c>
      <c r="L34" s="98">
        <f t="shared" si="12"/>
        <v>-0.18310945037927548</v>
      </c>
    </row>
    <row r="35" spans="2:12" x14ac:dyDescent="0.3">
      <c r="B35" s="74" t="str">
        <f>totals!A34</f>
        <v>only pensioners</v>
      </c>
      <c r="C35" s="34">
        <f>totals!I34/totals!$H34</f>
        <v>-1.9814495503551941E-2</v>
      </c>
      <c r="D35" s="34">
        <f>totals!J34/totals!$H34</f>
        <v>-6.9300560242411616E-3</v>
      </c>
      <c r="E35" s="34">
        <f>totals!K34/totals!$H34</f>
        <v>0.63561478598631904</v>
      </c>
      <c r="F35" s="34">
        <f>totals!L34/totals!$H34</f>
        <v>1.8473119869095108E-2</v>
      </c>
      <c r="G35" s="34">
        <f>totals!M34/totals!$H34</f>
        <v>-0.10552416567313577</v>
      </c>
      <c r="H35" s="34">
        <f>totals!N34/totals!$H34</f>
        <v>2.2886861841028193E-2</v>
      </c>
      <c r="I35" s="34">
        <f>totals!O34/totals!$H34</f>
        <v>8.7729757683827583E-2</v>
      </c>
      <c r="J35" s="34">
        <f>totals!P34/totals!$H34</f>
        <v>0</v>
      </c>
      <c r="K35" s="98">
        <f>SUM($C35:J35)</f>
        <v>0.63243580817934097</v>
      </c>
      <c r="L35" s="98">
        <f t="shared" si="12"/>
        <v>0.54470605049551335</v>
      </c>
    </row>
    <row r="36" spans="2:12" ht="14.95" thickBot="1" x14ac:dyDescent="0.35">
      <c r="B36" s="75" t="str">
        <f>totals!A35</f>
        <v>mixed adults, no children</v>
      </c>
      <c r="C36" s="36">
        <f>totals!I35/totals!$H35</f>
        <v>-8.4413350523613734E-2</v>
      </c>
      <c r="D36" s="36">
        <f>totals!J35/totals!$H35</f>
        <v>-3.6784007182067466E-2</v>
      </c>
      <c r="E36" s="36">
        <f>totals!K35/totals!$H35</f>
        <v>0.35883862092289476</v>
      </c>
      <c r="F36" s="36">
        <f>totals!L35/totals!$H35</f>
        <v>3.3944224364422286E-2</v>
      </c>
      <c r="G36" s="36">
        <f>totals!M35/totals!$H35</f>
        <v>-9.6523228326171745E-2</v>
      </c>
      <c r="H36" s="36">
        <f>totals!N35/totals!$H35</f>
        <v>2.7203224850907093E-2</v>
      </c>
      <c r="I36" s="36">
        <f>totals!O35/totals!$H35</f>
        <v>6.4761324820656815E-2</v>
      </c>
      <c r="J36" s="36">
        <f>totals!P35/totals!$H35</f>
        <v>4.0848056793424533E-3</v>
      </c>
      <c r="K36" s="71">
        <f>SUM($C36:J36)</f>
        <v>0.27111161460637045</v>
      </c>
      <c r="L36" s="71">
        <f t="shared" si="12"/>
        <v>0.20226548410637119</v>
      </c>
    </row>
    <row r="47" spans="2:12" ht="14.95" thickBot="1" x14ac:dyDescent="0.35"/>
    <row r="48" spans="2:12" ht="14.9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-8.4421277306522546E-2</v>
      </c>
      <c r="D50" s="100">
        <f>totals!J38/totals!$H38</f>
        <v>-3.979805963726675E-2</v>
      </c>
      <c r="E50" s="100">
        <f>totals!K38/totals!$H38</f>
        <v>0.12549020964875224</v>
      </c>
      <c r="F50" s="100">
        <f>totals!L38/totals!$H38</f>
        <v>6.1164606304691144E-2</v>
      </c>
      <c r="G50" s="100">
        <f>totals!M38/totals!$H38</f>
        <v>-8.9172254556009689E-2</v>
      </c>
      <c r="H50" s="100">
        <f>totals!N38/totals!$H38</f>
        <v>2.7416428081065591E-2</v>
      </c>
      <c r="I50" s="100">
        <f>totals!O38/totals!$H38</f>
        <v>4.5872178245767128E-2</v>
      </c>
      <c r="J50" s="100">
        <f>totals!P38/totals!$H38</f>
        <v>4.4093536602410589E-2</v>
      </c>
      <c r="K50" s="97">
        <f>SUM($C50:J50)</f>
        <v>9.0645367382887698E-2</v>
      </c>
      <c r="L50" s="97">
        <f>K50-SUM(I50:J50)</f>
        <v>6.7965253470997355E-4</v>
      </c>
    </row>
    <row r="51" spans="2:12" x14ac:dyDescent="0.3">
      <c r="B51" s="74" t="str">
        <f>totals!A39</f>
        <v>center</v>
      </c>
      <c r="C51" s="34">
        <f>totals!I39/totals!$H39</f>
        <v>-0.10243649594644014</v>
      </c>
      <c r="D51" s="34">
        <f>totals!J39/totals!$H39</f>
        <v>-4.8734236741944242E-2</v>
      </c>
      <c r="E51" s="34">
        <f>totals!K39/totals!$H39</f>
        <v>0.12232166708549687</v>
      </c>
      <c r="F51" s="34">
        <f>totals!L39/totals!$H39</f>
        <v>6.3560785050605723E-2</v>
      </c>
      <c r="G51" s="34">
        <f>totals!M39/totals!$H39</f>
        <v>-9.908565080414676E-2</v>
      </c>
      <c r="H51" s="34">
        <f>totals!N39/totals!$H39</f>
        <v>2.6266573447266833E-2</v>
      </c>
      <c r="I51" s="34">
        <f>totals!O39/totals!$H39</f>
        <v>3.8068756991299656E-2</v>
      </c>
      <c r="J51" s="34">
        <f>totals!P39/totals!$H39</f>
        <v>4.652559234199391E-2</v>
      </c>
      <c r="K51" s="98">
        <f>SUM($C51:J51)</f>
        <v>4.6486991424131853E-2</v>
      </c>
      <c r="L51" s="98">
        <f t="shared" ref="L51:L57" si="14">K51-SUM(I51:J51)</f>
        <v>-3.810735790916172E-2</v>
      </c>
    </row>
    <row r="52" spans="2:12" x14ac:dyDescent="0.3">
      <c r="B52" s="74" t="str">
        <f>totals!A40</f>
        <v>south</v>
      </c>
      <c r="C52" s="34">
        <f>totals!I40/totals!$H40</f>
        <v>-8.9719243148307135E-2</v>
      </c>
      <c r="D52" s="34">
        <f>totals!J40/totals!$H40</f>
        <v>-3.887792738872476E-2</v>
      </c>
      <c r="E52" s="34">
        <f>totals!K40/totals!$H40</f>
        <v>0.14577475381491362</v>
      </c>
      <c r="F52" s="34">
        <f>totals!L40/totals!$H40</f>
        <v>7.2032719057673056E-2</v>
      </c>
      <c r="G52" s="34">
        <f>totals!M40/totals!$H40</f>
        <v>-8.8771197148203168E-2</v>
      </c>
      <c r="H52" s="34">
        <f>totals!N40/totals!$H40</f>
        <v>2.7906847753692562E-2</v>
      </c>
      <c r="I52" s="34">
        <f>totals!O40/totals!$H40</f>
        <v>4.6955699872577791E-2</v>
      </c>
      <c r="J52" s="34">
        <f>totals!P40/totals!$H40</f>
        <v>4.4498571479710258E-2</v>
      </c>
      <c r="K52" s="98">
        <f>SUM($C52:J52)</f>
        <v>0.11980022429333222</v>
      </c>
      <c r="L52" s="98">
        <f t="shared" si="14"/>
        <v>2.8345952941044167E-2</v>
      </c>
    </row>
    <row r="53" spans="2:12" x14ac:dyDescent="0.3">
      <c r="B53" s="74" t="str">
        <f>totals!A41</f>
        <v>capital city</v>
      </c>
      <c r="C53" s="34">
        <f>totals!I41/totals!$H41</f>
        <v>-0.16978131489138418</v>
      </c>
      <c r="D53" s="34">
        <f>totals!J41/totals!$H41</f>
        <v>-9.9074085296719142E-2</v>
      </c>
      <c r="E53" s="34">
        <f>totals!K41/totals!$H41</f>
        <v>9.9084966596812901E-2</v>
      </c>
      <c r="F53" s="34">
        <f>totals!L41/totals!$H41</f>
        <v>3.3508970048458854E-2</v>
      </c>
      <c r="G53" s="34">
        <f>totals!M41/totals!$H41</f>
        <v>-0.10373668945646333</v>
      </c>
      <c r="H53" s="34">
        <f>totals!N41/totals!$H41</f>
        <v>2.0341957162399806E-2</v>
      </c>
      <c r="I53" s="34">
        <f>totals!O41/totals!$H41</f>
        <v>2.5461673584998967E-2</v>
      </c>
      <c r="J53" s="34">
        <f>totals!P41/totals!$H41</f>
        <v>3.8113530652133687E-2</v>
      </c>
      <c r="K53" s="98">
        <f>SUM($C53:J53)</f>
        <v>-0.15608099159976246</v>
      </c>
      <c r="L53" s="98">
        <f t="shared" si="14"/>
        <v>-0.21965619583689511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-0.16679002541516472</v>
      </c>
      <c r="D55" s="34">
        <f>totals!J44/totals!$H44</f>
        <v>-9.8416095401483272E-2</v>
      </c>
      <c r="E55" s="34">
        <f>totals!K44/totals!$H44</f>
        <v>0.10267049144963651</v>
      </c>
      <c r="F55" s="34">
        <f>totals!L44/totals!$H44</f>
        <v>3.3596758425087379E-2</v>
      </c>
      <c r="G55" s="34">
        <f>totals!M44/totals!$H44</f>
        <v>-0.10517119767578793</v>
      </c>
      <c r="H55" s="34">
        <f>totals!N44/totals!$H44</f>
        <v>2.0246166516970393E-2</v>
      </c>
      <c r="I55" s="34">
        <f>totals!O44/totals!$H44</f>
        <v>2.5112114540591646E-2</v>
      </c>
      <c r="J55" s="34">
        <f>totals!P44/totals!$H44</f>
        <v>3.9811359388093923E-2</v>
      </c>
      <c r="K55" s="98">
        <f>SUM($C55:J55)</f>
        <v>-0.14894042817205605</v>
      </c>
      <c r="L55" s="98">
        <f t="shared" si="14"/>
        <v>-0.21386390210074163</v>
      </c>
    </row>
    <row r="56" spans="2:12" x14ac:dyDescent="0.3">
      <c r="B56" s="74" t="str">
        <f>totals!A45</f>
        <v>small towns</v>
      </c>
      <c r="C56" s="34">
        <f>totals!I45/totals!$H45</f>
        <v>-0.12635459930312215</v>
      </c>
      <c r="D56" s="34">
        <f>totals!J45/totals!$H45</f>
        <v>-6.1049481988237515E-2</v>
      </c>
      <c r="E56" s="34">
        <f>totals!K45/totals!$H45</f>
        <v>0.14112915276729776</v>
      </c>
      <c r="F56" s="34">
        <f>totals!L45/totals!$H45</f>
        <v>5.084586199009903E-2</v>
      </c>
      <c r="G56" s="34">
        <f>totals!M45/totals!$H45</f>
        <v>-0.1033913641409805</v>
      </c>
      <c r="H56" s="34">
        <f>totals!N45/totals!$H45</f>
        <v>2.7134516669194017E-2</v>
      </c>
      <c r="I56" s="34">
        <f>totals!O45/totals!$H45</f>
        <v>4.1804507601830181E-2</v>
      </c>
      <c r="J56" s="34">
        <f>totals!P45/totals!$H45</f>
        <v>5.295186249109507E-2</v>
      </c>
      <c r="K56" s="98">
        <f>SUM($C56:J56)</f>
        <v>2.3070456087175902E-2</v>
      </c>
      <c r="L56" s="98">
        <f t="shared" si="14"/>
        <v>-7.1685914005749363E-2</v>
      </c>
    </row>
    <row r="57" spans="2:12" ht="14.95" thickBot="1" x14ac:dyDescent="0.35">
      <c r="B57" s="75" t="str">
        <f>totals!A46</f>
        <v>rural</v>
      </c>
      <c r="C57" s="36">
        <f>totals!I46/totals!$H46</f>
        <v>-8.6045253872259947E-2</v>
      </c>
      <c r="D57" s="36">
        <f>totals!J46/totals!$H46</f>
        <v>-3.9307329266764904E-2</v>
      </c>
      <c r="E57" s="36">
        <f>totals!K46/totals!$H46</f>
        <v>0.12272920877271788</v>
      </c>
      <c r="F57" s="36">
        <f>totals!L46/totals!$H46</f>
        <v>6.8040076958301512E-2</v>
      </c>
      <c r="G57" s="36">
        <f>totals!M46/totals!$H46</f>
        <v>-8.9408391630718245E-2</v>
      </c>
      <c r="H57" s="36">
        <f>totals!N46/totals!$H46</f>
        <v>2.6972556744313991E-2</v>
      </c>
      <c r="I57" s="36">
        <f>totals!O46/totals!$H46</f>
        <v>4.3207573879327672E-2</v>
      </c>
      <c r="J57" s="36">
        <f>totals!P46/totals!$H46</f>
        <v>4.179375675759027E-2</v>
      </c>
      <c r="K57" s="71">
        <f>SUM($C57:J57)</f>
        <v>8.7982198342508214E-2</v>
      </c>
      <c r="L57" s="71">
        <f t="shared" si="14"/>
        <v>2.9808677055902649E-3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" hidden="1" customWidth="1"/>
    <col min="5" max="5" width="34.19921875" customWidth="1"/>
    <col min="6" max="6" width="8.69921875" customWidth="1"/>
    <col min="7" max="7" width="10.8984375" bestFit="1" customWidth="1"/>
    <col min="8" max="12" width="8.69921875" hidden="1" customWidth="1"/>
    <col min="13" max="13" width="10.796875" customWidth="1"/>
    <col min="14" max="14" width="10.5" bestFit="1" customWidth="1"/>
    <col min="15" max="15" width="10.69921875" customWidth="1"/>
    <col min="16" max="16" width="10.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spans="1:16" x14ac:dyDescent="0.3">
      <c r="A3" t="str">
        <v>market_pens_income</v>
      </c>
      <c r="B3">
        <v>34742.247079590714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spans="1:16" x14ac:dyDescent="0.3">
      <c r="A4" t="str">
        <v>net_market_income</v>
      </c>
      <c r="B4">
        <v>28461.362600937126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40725.26874993628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34560.054684728835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32072.25213091361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3">
      <c r="A8" t="str">
        <v>final_income</v>
      </c>
      <c r="B8">
        <v>34884.752130913614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3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3">
      <c r="A14" t="str">
        <v>indirect_subsidies</v>
      </c>
      <c r="B14">
        <v>872.35519099431519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-7.2393920935192426</v>
      </c>
      <c r="N17" s="111">
        <f t="shared" si="3"/>
        <v>-2.1544798319965714</v>
      </c>
      <c r="O17" s="114">
        <f t="shared" si="4"/>
        <v>-0.77580000000000426</v>
      </c>
      <c r="P17" s="109">
        <f t="shared" si="5"/>
        <v>-0.23088201772621761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-7.2393920935192426</v>
      </c>
      <c r="N18" s="120">
        <f t="shared" si="3"/>
        <v>-2.1930098352546041</v>
      </c>
      <c r="O18" s="117">
        <f t="shared" si="4"/>
        <v>-0.78902000000000139</v>
      </c>
      <c r="P18" s="118">
        <f t="shared" si="5"/>
        <v>-0.23901573472744952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spans="1:16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872.35519099431519</v>
      </c>
      <c r="I20" s="114">
        <f>VLOOKUP(_xlfn.CONCAT($G20,"_",$F20,"_",I$1),MC!$A$2:$D$1000,4,FALSE)</f>
        <v>0.28358669868169795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2.8509440011316944</v>
      </c>
      <c r="N20" s="111">
        <f t="shared" si="3"/>
        <v>3.2681000016543407</v>
      </c>
      <c r="O20" s="114">
        <f t="shared" si="4"/>
        <v>0.78427999999999831</v>
      </c>
      <c r="P20" s="109">
        <f t="shared" si="5"/>
        <v>0.89903746558333841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872.35519099431519</v>
      </c>
      <c r="I21" s="117">
        <f>VLOOKUP(_xlfn.CONCAT($G21,"_",$F21,"_",I$1),MC!$A$2:$D$1000,4,FALSE)</f>
        <v>0.28358669868169795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2.8509440011316944</v>
      </c>
      <c r="N21" s="120">
        <f t="shared" si="3"/>
        <v>3.2681000016543407</v>
      </c>
      <c r="O21" s="117">
        <f t="shared" si="4"/>
        <v>0.78427999999999831</v>
      </c>
      <c r="P21" s="118">
        <f t="shared" si="5"/>
        <v>0.89903746558333841</v>
      </c>
    </row>
    <row r="22" spans="1:16" x14ac:dyDescent="0.3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pans="1:16" s="127" customFormat="1" x14ac:dyDescent="0.3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0.18854577075977103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2.8694075143632314</v>
      </c>
      <c r="N23" s="120">
        <f t="shared" si="3"/>
        <v>3.4780697143796746</v>
      </c>
      <c r="O23" s="117">
        <f t="shared" si="4"/>
        <v>1.0319699999999987</v>
      </c>
      <c r="P23" s="118">
        <f t="shared" si="5"/>
        <v>1.2508727272727258</v>
      </c>
    </row>
    <row r="24" spans="1:16" x14ac:dyDescent="0.3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0.17714815829861708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1.7296462682478364</v>
      </c>
      <c r="N24" s="120">
        <f t="shared" si="3"/>
        <v>3.5479923451237672</v>
      </c>
      <c r="O24" s="117">
        <f t="shared" si="4"/>
        <v>0.37495999999999641</v>
      </c>
      <c r="P24" s="118">
        <f t="shared" si="5"/>
        <v>0.76914871794871065</v>
      </c>
    </row>
    <row r="25" spans="1:16" x14ac:dyDescent="0.3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3.20316509664256</v>
      </c>
      <c r="O25" s="114">
        <f t="shared" si="4"/>
        <v>1.5151399999999982</v>
      </c>
      <c r="P25" s="109">
        <f t="shared" si="5"/>
        <v>1.0100933333333324</v>
      </c>
    </row>
    <row r="26" spans="1:16" s="127" customFormat="1" x14ac:dyDescent="0.3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0.17396935643774544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1.411766082160673</v>
      </c>
      <c r="N26" s="120">
        <f t="shared" si="3"/>
        <v>3.7647095524284619</v>
      </c>
      <c r="O26" s="117">
        <f t="shared" si="4"/>
        <v>0.48212999999999728</v>
      </c>
      <c r="P26" s="118">
        <f t="shared" si="5"/>
        <v>1.2856799999999931</v>
      </c>
    </row>
    <row r="27" spans="1:16" x14ac:dyDescent="0.3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0.18735663943311578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2.7504943816977074</v>
      </c>
      <c r="N27" s="120">
        <f t="shared" si="3"/>
        <v>3.6673258422636117</v>
      </c>
      <c r="O27" s="117">
        <f t="shared" si="4"/>
        <v>0.97027999999999559</v>
      </c>
      <c r="P27" s="118">
        <f t="shared" si="5"/>
        <v>1.2937066666666615</v>
      </c>
    </row>
    <row r="28" spans="1:16" ht="14.95" thickBot="1" x14ac:dyDescent="0.35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0.16627656742719332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0.6424871811054611</v>
      </c>
      <c r="N28" s="125">
        <f t="shared" si="3"/>
        <v>1.7132991496145631</v>
      </c>
      <c r="O28" s="123">
        <f t="shared" si="4"/>
        <v>0.10647999999999769</v>
      </c>
      <c r="P28" s="126">
        <f t="shared" si="5"/>
        <v>0.28394666666666052</v>
      </c>
    </row>
    <row r="29" spans="1:16" x14ac:dyDescent="0.3">
      <c r="A29" t="str">
        <v>other_ben</v>
      </c>
      <c r="B29">
        <v>144.46552085758907</v>
      </c>
    </row>
    <row r="30" spans="1:16" x14ac:dyDescent="0.3">
      <c r="A30" t="str">
        <v>VAT_dir</v>
      </c>
      <c r="B30">
        <v>-3301.1215805508518</v>
      </c>
    </row>
    <row r="31" spans="1:16" x14ac:dyDescent="0.3">
      <c r="A31" t="str">
        <v>VAT_ind</v>
      </c>
      <c r="B31">
        <v>-59.036164258691223</v>
      </c>
    </row>
    <row r="32" spans="1:16" x14ac:dyDescent="0.3">
      <c r="A32" t="str">
        <v>electr_subs</v>
      </c>
      <c r="B32">
        <v>872.35519099431519</v>
      </c>
    </row>
    <row r="33" spans="1:2" x14ac:dyDescent="0.3">
      <c r="A33" t="str">
        <v>health_in</v>
      </c>
      <c r="B33">
        <v>825</v>
      </c>
    </row>
    <row r="34" spans="1:2" x14ac:dyDescent="0.3">
      <c r="A34" t="str">
        <v>health_out</v>
      </c>
      <c r="B34">
        <v>487.5</v>
      </c>
    </row>
    <row r="35" spans="1:2" x14ac:dyDescent="0.3">
      <c r="A35" t="str">
        <v>educ_prim</v>
      </c>
      <c r="B35">
        <v>374.99999999999994</v>
      </c>
    </row>
    <row r="36" spans="1:2" x14ac:dyDescent="0.3">
      <c r="A36" t="str">
        <v>educ_sec</v>
      </c>
      <c r="B36">
        <v>749.99999999999966</v>
      </c>
    </row>
    <row r="37" spans="1:2" x14ac:dyDescent="0.3">
      <c r="A37" t="str">
        <v>educ_tert</v>
      </c>
      <c r="B37">
        <v>374.99999999999994</v>
      </c>
    </row>
    <row r="38" spans="1:2" x14ac:dyDescent="0.3">
      <c r="A38" t="str">
        <v>educ_tert</v>
      </c>
      <c r="B38">
        <v>374.99999999999994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1"/>
    <col min="5" max="5" width="17.69921875" style="21" customWidth="1"/>
    <col min="6" max="6" width="24" style="21" customWidth="1"/>
    <col min="7" max="7" width="22.69921875" style="21" customWidth="1"/>
    <col min="8" max="8" width="30.5" style="21" customWidth="1"/>
    <col min="9" max="9" width="16" style="21" customWidth="1"/>
    <col min="10" max="10" width="23" style="21" customWidth="1"/>
    <col min="11" max="12" width="9.19921875" style="21"/>
    <col min="13" max="13" width="16" style="21" customWidth="1"/>
    <col min="14" max="14" width="25" style="21" customWidth="1"/>
    <col min="15" max="15" width="26" style="21" customWidth="1"/>
    <col min="16" max="16384" width="9.19921875" style="21"/>
  </cols>
  <sheetData>
    <row r="4" spans="4:15" ht="14.95" thickBot="1" x14ac:dyDescent="0.35"/>
    <row r="5" spans="4:15" ht="26.35" customHeight="1" x14ac:dyDescent="0.5">
      <c r="D5" s="254" t="s">
        <v>795</v>
      </c>
      <c r="E5" s="255"/>
      <c r="F5" s="255"/>
      <c r="G5" s="255"/>
      <c r="H5" s="256"/>
    </row>
    <row r="6" spans="4:15" ht="23.3" customHeight="1" thickBot="1" x14ac:dyDescent="0.5">
      <c r="D6" s="134" t="s">
        <v>796</v>
      </c>
      <c r="E6" s="135"/>
      <c r="F6" s="257" t="s">
        <v>797</v>
      </c>
      <c r="G6" s="257"/>
      <c r="H6" s="258"/>
    </row>
    <row r="7" spans="4:15" ht="21.6" thickBot="1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5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35" customHeight="1" thickBot="1" x14ac:dyDescent="0.35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" customHeight="1" x14ac:dyDescent="0.3"/>
    <row r="12" spans="4:15" ht="13.3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pans="4:15" s="23" customFormat="1" ht="30.05" customHeight="1" thickBot="1" x14ac:dyDescent="0.35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5" customHeight="1" x14ac:dyDescent="0.3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3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17534.641906996003</v>
      </c>
      <c r="J17" s="158">
        <f>INDEX(all!$1:$1048576, MATCH(CONCATENATE(I$12,"_","mean","_",$D17),all!$A:$A,0), MATCH("value", all!$1:$1,0))</f>
        <v>19264.774954862714</v>
      </c>
      <c r="M17" s="157">
        <v>1</v>
      </c>
      <c r="N17" s="160">
        <f t="shared" ref="N17:O26" si="0">E17/I17</f>
        <v>0.13802937060922779</v>
      </c>
      <c r="O17" s="161">
        <f t="shared" si="0"/>
        <v>0.73786030546378556</v>
      </c>
    </row>
    <row r="18" spans="4:15" x14ac:dyDescent="0.3">
      <c r="D18" s="157">
        <v>2</v>
      </c>
      <c r="E18" s="155">
        <f>INDEX(all!$1:$1048576, MATCH(CONCATENATE(E$12,"_","mean","_",$D18),all!$A:$A,0), MATCH("value", all!$1:$1,0))</f>
        <v>1982.8591873260045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16679.290404946882</v>
      </c>
      <c r="J18" s="158">
        <f>INDEX(all!$1:$1048576, MATCH(CONCATENATE(I$12,"_","mean","_",$D18),all!$A:$A,0), MATCH("value", all!$1:$1,0))</f>
        <v>17933.963233673534</v>
      </c>
      <c r="M18" s="157">
        <v>2</v>
      </c>
      <c r="N18" s="160">
        <f t="shared" si="0"/>
        <v>0.11888150749734004</v>
      </c>
      <c r="O18" s="161">
        <f t="shared" si="0"/>
        <v>0.40111013165313963</v>
      </c>
    </row>
    <row r="19" spans="4:15" x14ac:dyDescent="0.3">
      <c r="D19" s="157">
        <v>3</v>
      </c>
      <c r="E19" s="155">
        <f>INDEX(all!$1:$1048576, MATCH(CONCATENATE(E$12,"_","mean","_",$D19),all!$A:$A,0), MATCH("value", all!$1:$1,0))</f>
        <v>2053.1929273531928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17604.248548433654</v>
      </c>
      <c r="J19" s="158">
        <f>INDEX(all!$1:$1048576, MATCH(CONCATENATE(I$12,"_","mean","_",$D19),all!$A:$A,0), MATCH("value", all!$1:$1,0))</f>
        <v>18828.238819905688</v>
      </c>
      <c r="M19" s="157">
        <v>3</v>
      </c>
      <c r="N19" s="160">
        <f t="shared" si="0"/>
        <v>0.11663053504978357</v>
      </c>
      <c r="O19" s="161">
        <f t="shared" si="0"/>
        <v>0.20583819299215514</v>
      </c>
    </row>
    <row r="20" spans="4:15" x14ac:dyDescent="0.3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20433.547640440403</v>
      </c>
      <c r="J20" s="158">
        <f>INDEX(all!$1:$1048576, MATCH(CONCATENATE(I$12,"_","mean","_",$D20),all!$A:$A,0), MATCH("value", all!$1:$1,0))</f>
        <v>21808.115514691286</v>
      </c>
      <c r="M20" s="157">
        <v>4</v>
      </c>
      <c r="N20" s="160">
        <f t="shared" si="0"/>
        <v>0.10764674352880924</v>
      </c>
      <c r="O20" s="161">
        <f t="shared" si="0"/>
        <v>0.13419378990521688</v>
      </c>
    </row>
    <row r="21" spans="4:15" x14ac:dyDescent="0.3">
      <c r="D21" s="157">
        <v>5</v>
      </c>
      <c r="E21" s="155">
        <f>INDEX(all!$1:$1048576, MATCH(CONCATENATE(E$12,"_","mean","_",$D21),all!$A:$A,0), MATCH("value", all!$1:$1,0))</f>
        <v>2684.3809905200437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23940.210541473007</v>
      </c>
      <c r="J21" s="158">
        <f>INDEX(all!$1:$1048576, MATCH(CONCATENATE(I$12,"_","mean","_",$D21),all!$A:$A,0), MATCH("value", all!$1:$1,0))</f>
        <v>25796.148555467287</v>
      </c>
      <c r="M21" s="157">
        <v>5</v>
      </c>
      <c r="N21" s="160">
        <f t="shared" si="0"/>
        <v>0.11212854564790631</v>
      </c>
      <c r="O21" s="161">
        <f t="shared" si="0"/>
        <v>0.10373188871959452</v>
      </c>
    </row>
    <row r="22" spans="4:15" x14ac:dyDescent="0.3">
      <c r="D22" s="157">
        <v>6</v>
      </c>
      <c r="E22" s="155">
        <f>INDEX(all!$1:$1048576, MATCH(CONCATENATE(E$12,"_","mean","_",$D22),all!$A:$A,0), MATCH("value", all!$1:$1,0))</f>
        <v>2870.9901455614163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27939.220833174481</v>
      </c>
      <c r="J22" s="158">
        <f>INDEX(all!$1:$1048576, MATCH(CONCATENATE(I$12,"_","mean","_",$D22),all!$A:$A,0), MATCH("value", all!$1:$1,0))</f>
        <v>29939.622774671676</v>
      </c>
      <c r="M22" s="157">
        <v>6</v>
      </c>
      <c r="N22" s="160">
        <f t="shared" si="0"/>
        <v>0.10275841845068417</v>
      </c>
      <c r="O22" s="161">
        <f t="shared" si="0"/>
        <v>8.5063447394190028E-2</v>
      </c>
    </row>
    <row r="23" spans="4:15" x14ac:dyDescent="0.3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31071.603272909135</v>
      </c>
      <c r="J23" s="158">
        <f>INDEX(all!$1:$1048576, MATCH(CONCATENATE(I$12,"_","mean","_",$D23),all!$A:$A,0), MATCH("value", all!$1:$1,0))</f>
        <v>33471.747969368967</v>
      </c>
      <c r="M23" s="157">
        <v>7</v>
      </c>
      <c r="N23" s="160">
        <f t="shared" si="0"/>
        <v>0.10514007860861802</v>
      </c>
      <c r="O23" s="161">
        <f t="shared" si="0"/>
        <v>4.9851458827754408E-2</v>
      </c>
    </row>
    <row r="24" spans="4:15" x14ac:dyDescent="0.3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38463.310659785544</v>
      </c>
      <c r="J24" s="158">
        <f>INDEX(all!$1:$1048576, MATCH(CONCATENATE(I$12,"_","mean","_",$D24),all!$A:$A,0), MATCH("value", all!$1:$1,0))</f>
        <v>41374.994698407245</v>
      </c>
      <c r="M24" s="157">
        <v>8</v>
      </c>
      <c r="N24" s="160">
        <f t="shared" si="0"/>
        <v>9.8388002709121389E-2</v>
      </c>
      <c r="O24" s="161">
        <f t="shared" si="0"/>
        <v>5.9019874485071878E-2</v>
      </c>
    </row>
    <row r="25" spans="4:15" x14ac:dyDescent="0.3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46590.054361301867</v>
      </c>
      <c r="J25" s="158">
        <f>INDEX(all!$1:$1048576, MATCH(CONCATENATE(I$12,"_","mean","_",$D25),all!$A:$A,0), MATCH("value", all!$1:$1,0))</f>
        <v>50478.159264368987</v>
      </c>
      <c r="M25" s="157">
        <v>9</v>
      </c>
      <c r="N25" s="160">
        <f t="shared" si="0"/>
        <v>0.10192810826096695</v>
      </c>
      <c r="O25" s="161">
        <f t="shared" si="0"/>
        <v>4.2076237161236867E-2</v>
      </c>
    </row>
    <row r="26" spans="4:15" ht="14.95" thickBot="1" x14ac:dyDescent="0.35">
      <c r="D26" s="162">
        <v>10</v>
      </c>
      <c r="E26" s="163">
        <f>INDEX(all!$1:$1048576, MATCH(CONCATENATE(E$12,"_","mean","_",$D26),all!$A:$A,0), MATCH("value", all!$1:$1,0))</f>
        <v>6992.2275344601485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80359.501561709651</v>
      </c>
      <c r="J26" s="164">
        <f>INDEX(all!$1:$1048576, MATCH(CONCATENATE(I$12,"_","mean","_",$D26),all!$A:$A,0), MATCH("value", all!$1:$1,0))</f>
        <v>86590.064285952569</v>
      </c>
      <c r="M26" s="162">
        <v>10</v>
      </c>
      <c r="N26" s="166">
        <f t="shared" si="0"/>
        <v>8.70118330573601E-2</v>
      </c>
      <c r="O26" s="167">
        <f t="shared" si="0"/>
        <v>2.4353256785814136E-2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abSelected="1" topLeftCell="G1" zoomScale="70" zoomScaleNormal="70" workbookViewId="0">
      <selection activeCell="J26" sqref="J26"/>
    </sheetView>
  </sheetViews>
  <sheetFormatPr defaultColWidth="9" defaultRowHeight="14.4" x14ac:dyDescent="0.3"/>
  <cols>
    <col min="1" max="1" width="19" style="168" hidden="1" customWidth="1"/>
    <col min="2" max="6" width="8.69921875" style="168" hidden="1" customWidth="1"/>
    <col min="7" max="7" width="9" style="168" customWidth="1"/>
    <col min="8" max="8" width="41.09765625" style="168" bestFit="1" customWidth="1"/>
    <col min="9" max="9" width="16.09765625" style="168" bestFit="1" customWidth="1"/>
    <col min="10" max="10" width="14.09765625" style="179" bestFit="1" customWidth="1"/>
    <col min="11" max="11" width="14.8984375" style="179" bestFit="1" customWidth="1"/>
    <col min="12" max="12" width="10.8984375" style="179" bestFit="1" customWidth="1"/>
    <col min="13" max="13" width="9" style="168"/>
    <col min="14" max="14" width="14.69921875" style="168" bestFit="1" customWidth="1"/>
    <col min="15" max="16384" width="9" style="168"/>
  </cols>
  <sheetData>
    <row r="1" spans="1:14" ht="14.95" thickBot="1" x14ac:dyDescent="0.35"/>
    <row r="2" spans="1:14" x14ac:dyDescent="0.3">
      <c r="A2" s="168" t="str">
        <f t="array" ref="A2:B70">TRANSPOSE(totals!$B$1:$AZ$2)</f>
        <v>market_income</v>
      </c>
      <c r="B2" s="168">
        <v>34626.576666144567</v>
      </c>
      <c r="H2" s="265" t="s">
        <v>1088</v>
      </c>
      <c r="I2" s="266"/>
      <c r="J2" s="266"/>
      <c r="K2" s="266"/>
      <c r="L2" s="267"/>
    </row>
    <row r="3" spans="1:14" x14ac:dyDescent="0.3">
      <c r="A3" s="168" t="str">
        <v>market_pens_income</v>
      </c>
      <c r="B3" s="168">
        <v>34742.247079590714</v>
      </c>
      <c r="H3" s="169"/>
      <c r="I3" s="170"/>
      <c r="J3" s="177" t="s">
        <v>1089</v>
      </c>
      <c r="K3" s="268" t="s">
        <v>1090</v>
      </c>
      <c r="L3" s="269"/>
    </row>
    <row r="4" spans="1:14" x14ac:dyDescent="0.3">
      <c r="A4" s="168" t="str">
        <v>net_market_income</v>
      </c>
      <c r="B4" s="168">
        <v>28461.362600937126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3">
      <c r="A5" s="168" t="str">
        <v>gross_income</v>
      </c>
      <c r="B5" s="168">
        <v>40725.26874993628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34626.576666144567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3">
      <c r="A6" s="168" t="str">
        <v>disposable_income</v>
      </c>
      <c r="B6" s="168">
        <v>34560.054684728835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222.64691519176475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3">
      <c r="A7" s="168" t="str">
        <v>consumable_income</v>
      </c>
      <c r="B7" s="168">
        <v>32072.25213091361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39.33763023481945</v>
      </c>
      <c r="L7" s="183">
        <f t="shared" si="3"/>
        <v>42.329623872485662</v>
      </c>
    </row>
    <row r="8" spans="1:14" x14ac:dyDescent="0.3">
      <c r="A8" s="168" t="str">
        <v>final_income</v>
      </c>
      <c r="B8" s="168">
        <v>34884.752130913614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1.0010235857208631</v>
      </c>
      <c r="L8" s="183">
        <f t="shared" si="3"/>
        <v>2.8197696049702348</v>
      </c>
    </row>
    <row r="9" spans="1:14" s="174" customFormat="1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273.8001742207814</v>
      </c>
      <c r="L9" s="183">
        <f t="shared" si="3"/>
        <v>656.98115477365434</v>
      </c>
    </row>
    <row r="10" spans="1:14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281.99211408367324</v>
      </c>
      <c r="L10" s="183">
        <f t="shared" si="3"/>
        <v>675.93757188866925</v>
      </c>
    </row>
    <row r="11" spans="1:14" s="174" customFormat="1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spans="1:14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200.35290494846654</v>
      </c>
      <c r="L12" s="185">
        <f t="shared" si="3"/>
        <v>260.90079825776479</v>
      </c>
    </row>
    <row r="13" spans="1:14" x14ac:dyDescent="0.3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spans="1:14" x14ac:dyDescent="0.3">
      <c r="A14" s="168" t="str">
        <v>indirect_subsidies</v>
      </c>
      <c r="B14" s="168">
        <v>872.35519099431519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216.30692849346809</v>
      </c>
      <c r="L14" s="183">
        <f t="shared" si="3"/>
        <v>286.54395648026264</v>
      </c>
    </row>
    <row r="15" spans="1:14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191.42274824547948</v>
      </c>
      <c r="L16" s="183">
        <f t="shared" si="3"/>
        <v>242.20049544699631</v>
      </c>
    </row>
    <row r="17" spans="1:13" s="174" customFormat="1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222.64691519176475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spans="1:13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39.33763023481945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21.789254561996167</v>
      </c>
      <c r="L18" s="183">
        <f t="shared" si="3"/>
        <v>23.475189877565221</v>
      </c>
    </row>
    <row r="19" spans="1:13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1.0010235857208631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1.9419184629179833</v>
      </c>
      <c r="L19" s="183">
        <f t="shared" si="3"/>
        <v>1.9419184629179833</v>
      </c>
    </row>
    <row r="20" spans="1:13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273.8001742207814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44.946022082656803</v>
      </c>
      <c r="L20" s="185">
        <f t="shared" si="3"/>
        <v>51.275455160428642</v>
      </c>
    </row>
    <row r="21" spans="1:13" s="174" customFormat="1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281.99211408367324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127.06205957215185</v>
      </c>
      <c r="L21" s="183">
        <f t="shared" si="3"/>
        <v>484.32620869396516</v>
      </c>
    </row>
    <row r="22" spans="1:13" x14ac:dyDescent="0.3">
      <c r="A22" s="168" t="str">
        <v>SIC</v>
      </c>
      <c r="B22" s="168">
        <v>-4061.5879684336987</v>
      </c>
      <c r="C22" s="176" t="str">
        <v>SIC</v>
      </c>
      <c r="D22" s="176">
        <v>200.35290494846654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42.984500919368109</v>
      </c>
      <c r="L22" s="183">
        <f t="shared" si="3"/>
        <v>114.40616124172877</v>
      </c>
    </row>
    <row r="23" spans="1:13" s="174" customFormat="1" x14ac:dyDescent="0.3">
      <c r="A23" s="168" t="str">
        <v>PIT</v>
      </c>
      <c r="B23" s="168">
        <v>-2103.6260967737444</v>
      </c>
      <c r="C23" s="176" t="str">
        <v>PIT</v>
      </c>
      <c r="D23" s="176">
        <v>216.30692849346809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spans="1:13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191.42274824547948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424.87732793347396</v>
      </c>
      <c r="L24" s="183">
        <f t="shared" si="3"/>
        <v>1000</v>
      </c>
    </row>
    <row r="25" spans="1:13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21.789254561996167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341.42592822439815</v>
      </c>
      <c r="L25" s="183">
        <f t="shared" si="3"/>
        <v>842.41474038752642</v>
      </c>
    </row>
    <row r="26" spans="1:13" s="174" customFormat="1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1.9419184629179833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0">
        <f t="shared" si="1"/>
        <v>872.35519099431519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127.06205957215185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872.35519099431519</v>
      </c>
      <c r="K27" s="182">
        <f t="shared" si="2"/>
        <v>423.74766191820925</v>
      </c>
      <c r="L27" s="183">
        <f t="shared" si="3"/>
        <v>998.02895854424685</v>
      </c>
    </row>
    <row r="28" spans="1:13" x14ac:dyDescent="0.3">
      <c r="A28" s="168" t="str">
        <v>GMI</v>
      </c>
      <c r="B28" s="168">
        <v>433.42965637622132</v>
      </c>
      <c r="C28" s="176" t="str">
        <v>GMI</v>
      </c>
      <c r="D28" s="176">
        <v>42.984500919368109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44.946022082656803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69.322490518232144</v>
      </c>
      <c r="L29" s="183">
        <f t="shared" si="3"/>
        <v>77.586477368496688</v>
      </c>
    </row>
    <row r="30" spans="1:13" x14ac:dyDescent="0.3">
      <c r="A30" s="168" t="str">
        <v>VAT_dir</v>
      </c>
      <c r="B30" s="168">
        <v>-3301.1215805508518</v>
      </c>
      <c r="C30" s="176" t="str">
        <v>VAT_dir</v>
      </c>
      <c r="D30" s="176">
        <v>424.87732793347396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384.11934960941642</v>
      </c>
      <c r="L30" s="183">
        <f t="shared" si="3"/>
        <v>775.62334672130714</v>
      </c>
    </row>
    <row r="31" spans="1:13" x14ac:dyDescent="0.3">
      <c r="A31" s="168" t="str">
        <v>VAT_ind</v>
      </c>
      <c r="B31" s="168">
        <v>-59.036164258691223</v>
      </c>
      <c r="C31" s="176" t="str">
        <v>VAT_ind</v>
      </c>
      <c r="D31" s="176">
        <v>341.42592822439815</v>
      </c>
      <c r="E31" s="176" t="str">
        <v>VAT_ind</v>
      </c>
      <c r="F31" s="176">
        <v>842.41474038752642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spans="1:13" x14ac:dyDescent="0.3">
      <c r="A32" s="168" t="str">
        <v>electr_subs</v>
      </c>
      <c r="B32" s="168">
        <v>872.35519099431519</v>
      </c>
      <c r="C32" s="176" t="str">
        <v>electr_subs</v>
      </c>
      <c r="D32" s="176">
        <v>423.74766191820925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46.406511068090026</v>
      </c>
      <c r="L32" s="183">
        <f t="shared" si="3"/>
        <v>52.219109962924691</v>
      </c>
    </row>
    <row r="33" spans="1:12" x14ac:dyDescent="0.3">
      <c r="A33" s="168" t="str">
        <v>health_in</v>
      </c>
      <c r="B33" s="168">
        <v>825</v>
      </c>
      <c r="C33" s="176" t="str">
        <v>health_in</v>
      </c>
      <c r="D33" s="176">
        <v>69.322490518232144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94.257799554629528</v>
      </c>
      <c r="L33" s="183">
        <f t="shared" si="3"/>
        <v>124.32944355019187</v>
      </c>
    </row>
    <row r="34" spans="1:12" ht="14.95" thickBot="1" x14ac:dyDescent="0.35">
      <c r="A34" s="168" t="str">
        <v>health_out</v>
      </c>
      <c r="B34" s="168">
        <v>487.5</v>
      </c>
      <c r="C34" s="176" t="str">
        <v>health_out</v>
      </c>
      <c r="D34" s="176">
        <v>384.11934960941642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16.978020724909324</v>
      </c>
      <c r="L34" s="187">
        <f t="shared" si="3"/>
        <v>18.080386321443829</v>
      </c>
    </row>
    <row r="35" spans="1:12" x14ac:dyDescent="0.3">
      <c r="A35" s="168" t="str">
        <v>educ_prim</v>
      </c>
      <c r="B35" s="168">
        <v>374.99999999999994</v>
      </c>
      <c r="C35" s="176" t="str">
        <v>educ_prim</v>
      </c>
      <c r="D35" s="176">
        <v>46.406511068090026</v>
      </c>
      <c r="E35" s="176" t="str">
        <v>educ_prim</v>
      </c>
      <c r="F35" s="176">
        <v>52.219109962924691</v>
      </c>
    </row>
    <row r="36" spans="1:12" x14ac:dyDescent="0.3">
      <c r="A36" s="168" t="str">
        <v>educ_sec</v>
      </c>
      <c r="B36" s="168">
        <v>749.99999999999966</v>
      </c>
      <c r="C36" s="176" t="str">
        <v>educ_sec</v>
      </c>
      <c r="D36" s="176">
        <v>94.257799554629528</v>
      </c>
      <c r="E36" s="176" t="str">
        <v>educ_sec</v>
      </c>
      <c r="F36" s="176">
        <v>124.32944355019187</v>
      </c>
    </row>
    <row r="37" spans="1:12" x14ac:dyDescent="0.3">
      <c r="A37" s="168" t="str">
        <v>educ_tert</v>
      </c>
      <c r="B37" s="168">
        <v>374.99999999999994</v>
      </c>
      <c r="C37" s="176" t="str">
        <v>educ_tert</v>
      </c>
      <c r="D37" s="176">
        <v>16.978020724909324</v>
      </c>
      <c r="E37" s="176" t="str">
        <v>educ_tert</v>
      </c>
      <c r="F37" s="176">
        <v>18.080386321443829</v>
      </c>
    </row>
    <row r="38" spans="1:12" x14ac:dyDescent="0.3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3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3">
      <c r="A53" s="168" t="e">
        <v>#N/A</v>
      </c>
      <c r="B53" s="168" t="e">
        <v>#N/A</v>
      </c>
    </row>
    <row r="54" spans="1:6" x14ac:dyDescent="0.3">
      <c r="A54" s="168" t="e">
        <v>#N/A</v>
      </c>
      <c r="B54" s="168" t="e">
        <v>#N/A</v>
      </c>
    </row>
    <row r="55" spans="1:6" x14ac:dyDescent="0.3">
      <c r="A55" s="168" t="e">
        <v>#N/A</v>
      </c>
      <c r="B55" s="168" t="e">
        <v>#N/A</v>
      </c>
    </row>
    <row r="56" spans="1:6" x14ac:dyDescent="0.3">
      <c r="A56" s="168" t="e">
        <v>#N/A</v>
      </c>
      <c r="B56" s="168" t="e">
        <v>#N/A</v>
      </c>
    </row>
    <row r="57" spans="1:6" x14ac:dyDescent="0.3">
      <c r="A57" s="168" t="e">
        <v>#N/A</v>
      </c>
      <c r="B57" s="168" t="e">
        <v>#N/A</v>
      </c>
    </row>
    <row r="58" spans="1:6" x14ac:dyDescent="0.3">
      <c r="A58" s="168" t="e">
        <v>#N/A</v>
      </c>
      <c r="B58" s="168" t="e">
        <v>#N/A</v>
      </c>
    </row>
    <row r="59" spans="1:6" x14ac:dyDescent="0.3">
      <c r="A59" s="168" t="e">
        <v>#N/A</v>
      </c>
      <c r="B59" s="168" t="e">
        <v>#N/A</v>
      </c>
    </row>
    <row r="60" spans="1:6" x14ac:dyDescent="0.3">
      <c r="A60" s="168" t="e">
        <v>#N/A</v>
      </c>
      <c r="B60" s="168" t="e">
        <v>#N/A</v>
      </c>
    </row>
    <row r="61" spans="1:6" x14ac:dyDescent="0.3">
      <c r="A61" s="168" t="e">
        <v>#N/A</v>
      </c>
      <c r="B61" s="168" t="e">
        <v>#N/A</v>
      </c>
    </row>
    <row r="62" spans="1:6" x14ac:dyDescent="0.3">
      <c r="A62" s="168" t="e">
        <v>#N/A</v>
      </c>
      <c r="B62" s="168" t="e">
        <v>#N/A</v>
      </c>
    </row>
    <row r="63" spans="1:6" x14ac:dyDescent="0.3">
      <c r="A63" s="168" t="e">
        <v>#N/A</v>
      </c>
      <c r="B63" s="168" t="e">
        <v>#N/A</v>
      </c>
    </row>
    <row r="64" spans="1:6" x14ac:dyDescent="0.3">
      <c r="A64" s="168" t="e">
        <v>#N/A</v>
      </c>
      <c r="B64" s="168" t="e">
        <v>#N/A</v>
      </c>
    </row>
    <row r="65" spans="1:2" x14ac:dyDescent="0.3">
      <c r="A65" s="168" t="e">
        <v>#N/A</v>
      </c>
      <c r="B65" s="168" t="e">
        <v>#N/A</v>
      </c>
    </row>
    <row r="66" spans="1:2" x14ac:dyDescent="0.3">
      <c r="A66" s="168" t="e">
        <v>#N/A</v>
      </c>
      <c r="B66" s="168" t="e">
        <v>#N/A</v>
      </c>
    </row>
    <row r="67" spans="1:2" x14ac:dyDescent="0.3">
      <c r="A67" s="168" t="e">
        <v>#N/A</v>
      </c>
      <c r="B67" s="168" t="e">
        <v>#N/A</v>
      </c>
    </row>
    <row r="68" spans="1:2" x14ac:dyDescent="0.3">
      <c r="A68" s="168" t="e">
        <v>#N/A</v>
      </c>
      <c r="B68" s="168" t="e">
        <v>#N/A</v>
      </c>
    </row>
    <row r="69" spans="1:2" x14ac:dyDescent="0.3">
      <c r="A69" s="168" t="e">
        <v>#N/A</v>
      </c>
      <c r="B69" s="168" t="e">
        <v>#N/A</v>
      </c>
    </row>
    <row r="70" spans="1:2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1448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1"/>
    <col min="2" max="2" width="19.796875" customWidth="1"/>
  </cols>
  <sheetData>
    <row r="1" spans="1:4" x14ac:dyDescent="0.3">
      <c r="A1" t="s">
        <v>477</v>
      </c>
      <c r="B1" t="s">
        <v>478</v>
      </c>
      <c r="C1" t="s">
        <v>475</v>
      </c>
      <c r="D1" t="s">
        <v>476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482</v>
      </c>
      <c r="B1" t="s">
        <v>483</v>
      </c>
      <c r="C1" t="s">
        <v>487</v>
      </c>
      <c r="D1" t="s">
        <v>489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9765625" bestFit="1" customWidth="1"/>
  </cols>
  <sheetData>
    <row r="1" spans="1:3" x14ac:dyDescent="0.3">
      <c r="A1" t="s">
        <v>1411</v>
      </c>
      <c r="B1" t="s">
        <v>1412</v>
      </c>
      <c r="C1" t="s">
        <v>1413</v>
      </c>
    </row>
    <row r="2" spans="1:3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3">
      <c r="A3" s="64">
        <f>Parameters!C52</f>
        <v>4</v>
      </c>
      <c r="B3" s="64">
        <f>Parameters!D52</f>
        <v>200</v>
      </c>
    </row>
    <row r="4" spans="1:3" x14ac:dyDescent="0.3">
      <c r="A4" s="64">
        <f>Parameters!C53</f>
        <v>6</v>
      </c>
      <c r="B4" s="64">
        <f>Parameters!D53</f>
        <v>300</v>
      </c>
    </row>
    <row r="5" spans="1:3" x14ac:dyDescent="0.3">
      <c r="A5" s="64">
        <f>Parameters!C54</f>
        <v>8</v>
      </c>
      <c r="B5" s="64">
        <f>Parameters!D54</f>
        <v>10000000</v>
      </c>
    </row>
    <row r="6" spans="1:3" x14ac:dyDescent="0.3">
      <c r="A6" s="64">
        <f>Parameters!C55</f>
        <v>0</v>
      </c>
      <c r="B6" s="64">
        <f>Parameters!D55</f>
        <v>0</v>
      </c>
    </row>
    <row r="7" spans="1:3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1" customWidth="1"/>
    <col min="2" max="2" width="12.5" bestFit="1" customWidth="1"/>
    <col min="3" max="3" width="17.296875" bestFit="1" customWidth="1"/>
    <col min="4" max="4" width="12.8984375" bestFit="1" customWidth="1"/>
    <col min="5" max="5" width="14" bestFit="1" customWidth="1"/>
    <col min="6" max="6" width="12.59765625" bestFit="1" customWidth="1"/>
  </cols>
  <sheetData>
    <row r="1" spans="1:7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5" bestFit="1" customWidth="1"/>
    <col min="5" max="5" width="16.09765625" bestFit="1" customWidth="1"/>
    <col min="6" max="6" width="25.19921875" bestFit="1" customWidth="1"/>
  </cols>
  <sheetData>
    <row r="1" spans="1:6" x14ac:dyDescent="0.3">
      <c r="A1" t="s">
        <v>7</v>
      </c>
      <c r="C1" t="s">
        <v>8</v>
      </c>
      <c r="E1" t="s">
        <v>379</v>
      </c>
      <c r="F1" t="s">
        <v>1091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3">
      <c r="E10" t="s">
        <v>170</v>
      </c>
      <c r="F10" t="s">
        <v>1396</v>
      </c>
    </row>
    <row r="11" spans="1:6" x14ac:dyDescent="0.3">
      <c r="E11" t="s">
        <v>182</v>
      </c>
      <c r="F11" t="s">
        <v>1388</v>
      </c>
    </row>
    <row r="12" spans="1:6" x14ac:dyDescent="0.3">
      <c r="E12" t="s">
        <v>171</v>
      </c>
      <c r="F12" t="s">
        <v>27</v>
      </c>
    </row>
    <row r="13" spans="1:6" x14ac:dyDescent="0.3">
      <c r="E13" t="s">
        <v>48</v>
      </c>
      <c r="F13" t="s">
        <v>1389</v>
      </c>
    </row>
    <row r="14" spans="1:6" x14ac:dyDescent="0.3">
      <c r="E14" t="s">
        <v>465</v>
      </c>
      <c r="F14" t="s">
        <v>788</v>
      </c>
    </row>
    <row r="15" spans="1:6" x14ac:dyDescent="0.3">
      <c r="E15" t="s">
        <v>181</v>
      </c>
      <c r="F15" t="s">
        <v>1390</v>
      </c>
    </row>
    <row r="16" spans="1:6" x14ac:dyDescent="0.3">
      <c r="E16" t="s">
        <v>466</v>
      </c>
      <c r="F16" t="s">
        <v>789</v>
      </c>
    </row>
    <row r="17" spans="5:6" x14ac:dyDescent="0.3">
      <c r="E17" t="s">
        <v>468</v>
      </c>
      <c r="F17" t="s">
        <v>1397</v>
      </c>
    </row>
    <row r="18" spans="5:6" x14ac:dyDescent="0.3">
      <c r="E18" t="s">
        <v>467</v>
      </c>
      <c r="F18" t="s">
        <v>791</v>
      </c>
    </row>
    <row r="19" spans="5:6" x14ac:dyDescent="0.3">
      <c r="E19" t="s">
        <v>490</v>
      </c>
      <c r="F19" t="s">
        <v>1407</v>
      </c>
    </row>
    <row r="20" spans="5:6" x14ac:dyDescent="0.3">
      <c r="E20" t="s">
        <v>1096</v>
      </c>
      <c r="F20" t="s">
        <v>790</v>
      </c>
    </row>
    <row r="21" spans="5:6" x14ac:dyDescent="0.3">
      <c r="E21" t="s">
        <v>180</v>
      </c>
      <c r="F21" t="s">
        <v>380</v>
      </c>
    </row>
    <row r="22" spans="5:6" x14ac:dyDescent="0.3">
      <c r="E22" t="s">
        <v>1152</v>
      </c>
      <c r="F22" t="s">
        <v>1398</v>
      </c>
    </row>
    <row r="23" spans="5:6" x14ac:dyDescent="0.3">
      <c r="E23" t="s">
        <v>1153</v>
      </c>
      <c r="F23" t="s">
        <v>1399</v>
      </c>
    </row>
    <row r="24" spans="5:6" x14ac:dyDescent="0.3">
      <c r="E24" t="s">
        <v>179</v>
      </c>
      <c r="F24" t="s">
        <v>381</v>
      </c>
    </row>
    <row r="25" spans="5:6" x14ac:dyDescent="0.3">
      <c r="E25" t="s">
        <v>1414</v>
      </c>
      <c r="F25" t="s">
        <v>1415</v>
      </c>
    </row>
    <row r="26" spans="5:6" x14ac:dyDescent="0.3">
      <c r="E26" t="s">
        <v>178</v>
      </c>
      <c r="F26" t="s">
        <v>1400</v>
      </c>
    </row>
    <row r="27" spans="5:6" x14ac:dyDescent="0.3">
      <c r="E27" t="s">
        <v>469</v>
      </c>
      <c r="F27" t="s">
        <v>1401</v>
      </c>
    </row>
    <row r="28" spans="5:6" x14ac:dyDescent="0.3">
      <c r="E28" t="s">
        <v>470</v>
      </c>
      <c r="F28" t="s">
        <v>1402</v>
      </c>
    </row>
    <row r="29" spans="5:6" x14ac:dyDescent="0.3">
      <c r="E29" t="s">
        <v>177</v>
      </c>
      <c r="F29" t="s">
        <v>1403</v>
      </c>
    </row>
    <row r="30" spans="5:6" x14ac:dyDescent="0.3">
      <c r="E30" t="s">
        <v>471</v>
      </c>
      <c r="F30" t="s">
        <v>1404</v>
      </c>
    </row>
    <row r="31" spans="5:6" x14ac:dyDescent="0.3">
      <c r="E31" t="s">
        <v>172</v>
      </c>
      <c r="F31" t="s">
        <v>1406</v>
      </c>
    </row>
    <row r="32" spans="5:6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5" bestFit="1" customWidth="1"/>
    <col min="2" max="8" width="12.796875" bestFit="1" customWidth="1"/>
    <col min="9" max="10" width="11" bestFit="1" customWidth="1"/>
    <col min="11" max="11" width="15" customWidth="1"/>
    <col min="12" max="12" width="9.796875" customWidth="1"/>
    <col min="13" max="13" width="12" bestFit="1" customWidth="1"/>
    <col min="14" max="15" width="10.5" bestFit="1" customWidth="1"/>
    <col min="16" max="18" width="11.5" bestFit="1" customWidth="1"/>
    <col min="19" max="19" width="10.5" bestFit="1" customWidth="1"/>
    <col min="20" max="21" width="11.5" bestFit="1" customWidth="1"/>
    <col min="22" max="24" width="10.5" bestFit="1" customWidth="1"/>
    <col min="38" max="38" width="12.19921875" customWidth="1"/>
  </cols>
  <sheetData>
    <row r="1" spans="1:52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3">
      <c r="A2">
        <v>1</v>
      </c>
      <c r="B2" s="87">
        <v>34626.576666144567</v>
      </c>
      <c r="C2" s="87">
        <v>34742.247079590714</v>
      </c>
      <c r="D2" s="87">
        <v>28461.362600937126</v>
      </c>
      <c r="E2" s="87">
        <v>40725.26874993628</v>
      </c>
      <c r="F2" s="87">
        <v>34560.054684728835</v>
      </c>
      <c r="G2" s="87">
        <v>32072.25213091361</v>
      </c>
      <c r="H2" s="87">
        <v>34884.752130913614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-3360.1577448095431</v>
      </c>
      <c r="N2" s="87">
        <v>872.35519099431519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-3301.1215805508518</v>
      </c>
      <c r="AE2" s="64">
        <v>-59.036164258691223</v>
      </c>
      <c r="AF2" s="64">
        <v>872.35519099431519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202.2307041744391</v>
      </c>
      <c r="C5" s="64">
        <v>1622.4209093790053</v>
      </c>
      <c r="D5" s="64">
        <v>201.25996113664488</v>
      </c>
      <c r="E5" s="64">
        <v>1927.137506984383</v>
      </c>
      <c r="F5" s="64">
        <v>1926.1667639465888</v>
      </c>
      <c r="G5" s="64">
        <v>1753.1813653725301</v>
      </c>
      <c r="H5" s="64">
        <v>2046.3024927733568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-244.16186146292813</v>
      </c>
      <c r="N5" s="64">
        <v>71.176462888869267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-241.99052042619692</v>
      </c>
      <c r="AE5" s="64">
        <v>-2.1713410367311874</v>
      </c>
      <c r="AF5" s="64">
        <v>71.176462888869267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723.72293256850935</v>
      </c>
      <c r="C6" s="64">
        <v>1429.5882750326766</v>
      </c>
      <c r="D6" s="64">
        <v>708.51535054605063</v>
      </c>
      <c r="E6" s="64">
        <v>1808.403601048328</v>
      </c>
      <c r="F6" s="64">
        <v>1793.1960190258692</v>
      </c>
      <c r="G6" s="64">
        <v>1667.7427495874608</v>
      </c>
      <c r="H6" s="64">
        <v>1960.0890616219558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-200.91087256420764</v>
      </c>
      <c r="N6" s="64">
        <v>75.457603125799267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202.01969463012031</v>
      </c>
      <c r="AC6" s="64">
        <v>26.697186804669059</v>
      </c>
      <c r="AD6" s="64">
        <v>-198.26377218871619</v>
      </c>
      <c r="AE6" s="64">
        <v>-2.6471003754914588</v>
      </c>
      <c r="AF6" s="64">
        <v>75.457603125799267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1317.0785457704399</v>
      </c>
      <c r="C7" s="64">
        <v>1643.2727821589217</v>
      </c>
      <c r="D7" s="64">
        <v>1241.7188372235157</v>
      </c>
      <c r="E7" s="64">
        <v>1958.1574061530102</v>
      </c>
      <c r="F7" s="64">
        <v>1882.7976976060861</v>
      </c>
      <c r="G7" s="64">
        <v>1760.400372659082</v>
      </c>
      <c r="H7" s="64">
        <v>2016.386000056207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-207.71731629546278</v>
      </c>
      <c r="N7" s="64">
        <v>85.319991348458771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43.772284843047323</v>
      </c>
      <c r="AC7" s="64">
        <v>20.584079968696734</v>
      </c>
      <c r="AD7" s="64">
        <v>-205.31643736506709</v>
      </c>
      <c r="AE7" s="64">
        <v>-2.4008789303956903</v>
      </c>
      <c r="AF7" s="64">
        <v>85.319991348458771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1856.4720358119571</v>
      </c>
      <c r="C8" s="64">
        <v>2015.9679783924366</v>
      </c>
      <c r="D8" s="64">
        <v>1678.5539212909553</v>
      </c>
      <c r="E8" s="64">
        <v>2358.5607030731285</v>
      </c>
      <c r="F8" s="64">
        <v>2180.6425885521271</v>
      </c>
      <c r="G8" s="64">
        <v>2043.1964508779306</v>
      </c>
      <c r="H8" s="64">
        <v>2370.0171042214029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-222.93210943209294</v>
      </c>
      <c r="N8" s="64">
        <v>85.485971757896749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-219.94344432662987</v>
      </c>
      <c r="AE8" s="64">
        <v>-2.9886651054630589</v>
      </c>
      <c r="AF8" s="64">
        <v>85.485971757896749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2356.2046889419216</v>
      </c>
      <c r="C9" s="64">
        <v>2433.3226874121256</v>
      </c>
      <c r="D9" s="64">
        <v>2091.4814259435484</v>
      </c>
      <c r="E9" s="64">
        <v>2842.7704808913036</v>
      </c>
      <c r="F9" s="64">
        <v>2578.0472178929299</v>
      </c>
      <c r="G9" s="64">
        <v>2392.5662022571441</v>
      </c>
      <c r="H9" s="64">
        <v>2667.3594001286533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-272.44733957120559</v>
      </c>
      <c r="N9" s="64">
        <v>86.966323935419823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-268.27496862542802</v>
      </c>
      <c r="AE9" s="64">
        <v>-4.1723709457776028</v>
      </c>
      <c r="AF9" s="64">
        <v>86.966323935419823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2980.6606644910712</v>
      </c>
      <c r="C10" s="64">
        <v>2960.210278352281</v>
      </c>
      <c r="D10" s="64">
        <v>2589.5680829890753</v>
      </c>
      <c r="E10" s="64">
        <v>3384.5019209289094</v>
      </c>
      <c r="F10" s="64">
        <v>2993.409339426913</v>
      </c>
      <c r="G10" s="64">
        <v>2793.4060895746406</v>
      </c>
      <c r="H10" s="64">
        <v>3071.3763074864278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-291.91293832265802</v>
      </c>
      <c r="N10" s="64">
        <v>91.909688470385944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-287.04599185520027</v>
      </c>
      <c r="AE10" s="64">
        <v>-4.8669464674577281</v>
      </c>
      <c r="AF10" s="64">
        <v>91.909688470385944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3665.0448557589307</v>
      </c>
      <c r="C11" s="64">
        <v>3391.1144256215907</v>
      </c>
      <c r="D11" s="64">
        <v>3031.8495628637952</v>
      </c>
      <c r="E11" s="64">
        <v>3983.1629037445205</v>
      </c>
      <c r="F11" s="64">
        <v>3349.967610849385</v>
      </c>
      <c r="G11" s="64">
        <v>3109.7528780589014</v>
      </c>
      <c r="H11" s="64">
        <v>3398.3901424560145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-332.35618541249272</v>
      </c>
      <c r="N11" s="64">
        <v>92.141452622009027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-326.95966205248897</v>
      </c>
      <c r="AE11" s="64">
        <v>-5.3965233600036768</v>
      </c>
      <c r="AF11" s="64">
        <v>92.141452622009027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4586.3162020760983</v>
      </c>
      <c r="C12" s="64">
        <v>4289.6049454431868</v>
      </c>
      <c r="D12" s="64">
        <v>3772.0476774856425</v>
      </c>
      <c r="E12" s="64">
        <v>4949.6086792913784</v>
      </c>
      <c r="F12" s="64">
        <v>4135.3401547009216</v>
      </c>
      <c r="G12" s="64">
        <v>3844.3237084032844</v>
      </c>
      <c r="H12" s="64">
        <v>4109.0916989867374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-385.91603740216641</v>
      </c>
      <c r="N12" s="64">
        <v>94.899591104528767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-378.23533143712194</v>
      </c>
      <c r="AE12" s="64">
        <v>-7.6807059650444671</v>
      </c>
      <c r="AF12" s="64">
        <v>94.899591104528767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5939.4808496909263</v>
      </c>
      <c r="C13" s="64">
        <v>5355.6341196997364</v>
      </c>
      <c r="D13" s="64">
        <v>4729.5022776459455</v>
      </c>
      <c r="E13" s="64">
        <v>6248.9120976163367</v>
      </c>
      <c r="F13" s="64">
        <v>5038.9335255713559</v>
      </c>
      <c r="G13" s="64">
        <v>4650.8072065351416</v>
      </c>
      <c r="H13" s="64">
        <v>4914.5256566934386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-483.0663312724879</v>
      </c>
      <c r="N13" s="64">
        <v>94.940012236274612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-474.04798044859916</v>
      </c>
      <c r="AE13" s="64">
        <v>-9.0183508238887047</v>
      </c>
      <c r="AF13" s="64">
        <v>94.940012236274612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10999.365186860274</v>
      </c>
      <c r="C14" s="64">
        <v>9601.1106780987502</v>
      </c>
      <c r="D14" s="64">
        <v>8416.8655038119523</v>
      </c>
      <c r="E14" s="64">
        <v>11264.053450204983</v>
      </c>
      <c r="F14" s="64">
        <v>8681.5537671566617</v>
      </c>
      <c r="G14" s="64">
        <v>8056.8751075874943</v>
      </c>
      <c r="H14" s="64">
        <v>8331.2142664894163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-718.73675307384087</v>
      </c>
      <c r="N14" s="64">
        <v>94.058093504672925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-17.693281248437646</v>
      </c>
      <c r="AF14" s="64">
        <v>94.058093504672925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785.88279228153647</v>
      </c>
      <c r="C17" s="64">
        <v>1145.4956702010536</v>
      </c>
      <c r="D17" s="64">
        <v>742.57773916614758</v>
      </c>
      <c r="E17" s="64">
        <v>1535.1743196016453</v>
      </c>
      <c r="F17" s="64">
        <v>1491.8692664862563</v>
      </c>
      <c r="G17" s="64">
        <v>1359.101418236402</v>
      </c>
      <c r="H17" s="64">
        <v>1442.7008061606734</v>
      </c>
      <c r="I17" s="64">
        <v>-36.129532067293894</v>
      </c>
      <c r="J17" s="64">
        <v>-7.1755210480949945</v>
      </c>
      <c r="K17" s="64">
        <v>395.93264966672427</v>
      </c>
      <c r="L17" s="64">
        <v>353.54911733329777</v>
      </c>
      <c r="M17" s="64">
        <v>-205.9201947554358</v>
      </c>
      <c r="N17" s="64">
        <v>73.152346505581548</v>
      </c>
      <c r="O17" s="64">
        <v>40.74448150220622</v>
      </c>
      <c r="P17" s="64">
        <v>42.854906422065049</v>
      </c>
      <c r="Q17" s="64">
        <v>201.31120094897111</v>
      </c>
      <c r="R17" s="64">
        <v>61.452778513108221</v>
      </c>
      <c r="S17" s="64">
        <v>0</v>
      </c>
      <c r="T17" s="64">
        <v>285.89061692825157</v>
      </c>
      <c r="U17" s="64">
        <v>237.22819589120564</v>
      </c>
      <c r="V17" s="64">
        <v>-36.129532067293894</v>
      </c>
      <c r="W17" s="64">
        <v>-7.1755210480949945</v>
      </c>
      <c r="X17" s="64">
        <v>395.93264966672427</v>
      </c>
      <c r="Y17" s="64">
        <v>23.789152440915846</v>
      </c>
      <c r="Z17" s="64">
        <v>1.1177532705811122</v>
      </c>
      <c r="AA17" s="64">
        <v>63.906184479985669</v>
      </c>
      <c r="AB17" s="64">
        <v>256.25433921006407</v>
      </c>
      <c r="AC17" s="64">
        <v>8.4816879317511074</v>
      </c>
      <c r="AD17" s="64">
        <v>-204.18623741691835</v>
      </c>
      <c r="AE17" s="64">
        <v>-1.7339573385174434</v>
      </c>
      <c r="AF17" s="64">
        <v>73.152346505581548</v>
      </c>
      <c r="AG17" s="64">
        <v>3.2355782084791529</v>
      </c>
      <c r="AH17" s="64">
        <v>37.508903293727073</v>
      </c>
      <c r="AI17" s="64">
        <v>11.448962654226145</v>
      </c>
      <c r="AJ17" s="64">
        <v>31.405943767838906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1061.1589180825042</v>
      </c>
      <c r="C18" s="64">
        <v>1416.736695130407</v>
      </c>
      <c r="D18" s="64">
        <v>953.57361240082196</v>
      </c>
      <c r="E18" s="64">
        <v>1791.1704803191756</v>
      </c>
      <c r="F18" s="64">
        <v>1683.5851746374931</v>
      </c>
      <c r="G18" s="64">
        <v>1555.625202876229</v>
      </c>
      <c r="H18" s="64">
        <v>1774.0265434992759</v>
      </c>
      <c r="I18" s="64">
        <v>-84.577921811705139</v>
      </c>
      <c r="J18" s="64">
        <v>-23.007383869977239</v>
      </c>
      <c r="K18" s="64">
        <v>439.96545917969462</v>
      </c>
      <c r="L18" s="64">
        <v>289.85586337706337</v>
      </c>
      <c r="M18" s="64">
        <v>-206.75069480019278</v>
      </c>
      <c r="N18" s="64">
        <v>78.790723038928633</v>
      </c>
      <c r="O18" s="64">
        <v>89.168210284756441</v>
      </c>
      <c r="P18" s="64">
        <v>128.82766300793938</v>
      </c>
      <c r="Q18" s="64">
        <v>449.06825708143276</v>
      </c>
      <c r="R18" s="64">
        <v>69.435626411741694</v>
      </c>
      <c r="S18" s="64">
        <v>0</v>
      </c>
      <c r="T18" s="64">
        <v>304.61789780210592</v>
      </c>
      <c r="U18" s="64">
        <v>239.49808574018482</v>
      </c>
      <c r="V18" s="64">
        <v>-84.577921811705139</v>
      </c>
      <c r="W18" s="64">
        <v>-23.007383869977239</v>
      </c>
      <c r="X18" s="64">
        <v>439.96545917969462</v>
      </c>
      <c r="Y18" s="64">
        <v>14.009331704058274</v>
      </c>
      <c r="Z18" s="64">
        <v>3.7306094132460479</v>
      </c>
      <c r="AA18" s="64">
        <v>142.53700988675448</v>
      </c>
      <c r="AB18" s="64">
        <v>111.71186775261602</v>
      </c>
      <c r="AC18" s="64">
        <v>17.867044620388569</v>
      </c>
      <c r="AD18" s="64">
        <v>-204.1234947106098</v>
      </c>
      <c r="AE18" s="64">
        <v>-2.6272000895829715</v>
      </c>
      <c r="AF18" s="64">
        <v>78.790723038928633</v>
      </c>
      <c r="AG18" s="64">
        <v>41.042856764702748</v>
      </c>
      <c r="AH18" s="64">
        <v>48.125353520053693</v>
      </c>
      <c r="AI18" s="64">
        <v>46.627077201754922</v>
      </c>
      <c r="AJ18" s="64">
        <v>82.200585806184435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1418.6743428038731</v>
      </c>
      <c r="C19" s="64">
        <v>1790.2405975339038</v>
      </c>
      <c r="D19" s="64">
        <v>1260.493239579489</v>
      </c>
      <c r="E19" s="64">
        <v>2126.9812656037971</v>
      </c>
      <c r="F19" s="64">
        <v>1968.800162379413</v>
      </c>
      <c r="G19" s="64">
        <v>1822.0079205561058</v>
      </c>
      <c r="H19" s="64">
        <v>2075.5596468646359</v>
      </c>
      <c r="I19" s="64">
        <v>-119.15878297718137</v>
      </c>
      <c r="J19" s="64">
        <v>-39.485449110267737</v>
      </c>
      <c r="K19" s="64">
        <v>489.7324362397087</v>
      </c>
      <c r="L19" s="64">
        <v>217.93104599330766</v>
      </c>
      <c r="M19" s="64">
        <v>-228.52015254676397</v>
      </c>
      <c r="N19" s="64">
        <v>81.727910723456802</v>
      </c>
      <c r="O19" s="64">
        <v>110.88489658522677</v>
      </c>
      <c r="P19" s="64">
        <v>143.06128344824481</v>
      </c>
      <c r="Q19" s="64">
        <v>718.90416113198103</v>
      </c>
      <c r="R19" s="64">
        <v>114.53220258648815</v>
      </c>
      <c r="S19" s="64">
        <v>0</v>
      </c>
      <c r="T19" s="64">
        <v>310.38554434002435</v>
      </c>
      <c r="U19" s="64">
        <v>275.13729029539752</v>
      </c>
      <c r="V19" s="64">
        <v>-119.15878297718137</v>
      </c>
      <c r="W19" s="64">
        <v>-39.485449110267737</v>
      </c>
      <c r="X19" s="64">
        <v>489.7324362397087</v>
      </c>
      <c r="Y19" s="64">
        <v>29.791774627900892</v>
      </c>
      <c r="Z19" s="64">
        <v>0</v>
      </c>
      <c r="AA19" s="64">
        <v>127.72838769138772</v>
      </c>
      <c r="AB19" s="64">
        <v>38.55433533045143</v>
      </c>
      <c r="AC19" s="64">
        <v>21.856548343567617</v>
      </c>
      <c r="AD19" s="64">
        <v>-226.36477241731575</v>
      </c>
      <c r="AE19" s="64">
        <v>-2.1553801294482131</v>
      </c>
      <c r="AF19" s="64">
        <v>81.727910723456802</v>
      </c>
      <c r="AG19" s="64">
        <v>60.959213658984623</v>
      </c>
      <c r="AH19" s="64">
        <v>49.925682926242153</v>
      </c>
      <c r="AI19" s="64">
        <v>42.890608240040521</v>
      </c>
      <c r="AJ19" s="64">
        <v>87.072696190866623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1868.5291655563055</v>
      </c>
      <c r="C20" s="64">
        <v>2124.2456078622286</v>
      </c>
      <c r="D20" s="64">
        <v>1627.2560952853516</v>
      </c>
      <c r="E20" s="64">
        <v>2488.4560352352182</v>
      </c>
      <c r="F20" s="64">
        <v>2247.1829649642641</v>
      </c>
      <c r="G20" s="64">
        <v>2087.6852054425831</v>
      </c>
      <c r="H20" s="64">
        <v>2384.0653993961287</v>
      </c>
      <c r="I20" s="64">
        <v>-169.50713524076116</v>
      </c>
      <c r="J20" s="64">
        <v>-71.302806167127528</v>
      </c>
      <c r="K20" s="64">
        <v>426.2161790141875</v>
      </c>
      <c r="L20" s="64">
        <v>194.35413123163232</v>
      </c>
      <c r="M20" s="64">
        <v>-243.35577789208742</v>
      </c>
      <c r="N20" s="64">
        <v>83.85801837040654</v>
      </c>
      <c r="O20" s="64">
        <v>145.25831873021318</v>
      </c>
      <c r="P20" s="64">
        <v>151.13288882874176</v>
      </c>
      <c r="Q20" s="64">
        <v>971.42297847802297</v>
      </c>
      <c r="R20" s="64">
        <v>160.86456642819064</v>
      </c>
      <c r="S20" s="64">
        <v>0</v>
      </c>
      <c r="T20" s="64">
        <v>339.67067145946027</v>
      </c>
      <c r="U20" s="64">
        <v>394.82514468765294</v>
      </c>
      <c r="V20" s="64">
        <v>-169.50713524076116</v>
      </c>
      <c r="W20" s="64">
        <v>-71.302806167127528</v>
      </c>
      <c r="X20" s="64">
        <v>426.2161790141875</v>
      </c>
      <c r="Y20" s="64">
        <v>18.221591060116182</v>
      </c>
      <c r="Z20" s="64">
        <v>0</v>
      </c>
      <c r="AA20" s="64">
        <v>142.85237474929238</v>
      </c>
      <c r="AB20" s="64">
        <v>18.35485013777771</v>
      </c>
      <c r="AC20" s="64">
        <v>14.92531528444607</v>
      </c>
      <c r="AD20" s="64">
        <v>-240.04493054757413</v>
      </c>
      <c r="AE20" s="64">
        <v>-3.3108473445133031</v>
      </c>
      <c r="AF20" s="64">
        <v>83.85801837040654</v>
      </c>
      <c r="AG20" s="64">
        <v>97.718578539667291</v>
      </c>
      <c r="AH20" s="64">
        <v>47.539740190545871</v>
      </c>
      <c r="AI20" s="64">
        <v>43.080829884348951</v>
      </c>
      <c r="AJ20" s="64">
        <v>94.529755836330679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2353.8895001209994</v>
      </c>
      <c r="C21" s="64">
        <v>2548.0686260020198</v>
      </c>
      <c r="D21" s="64">
        <v>2020.5609773681233</v>
      </c>
      <c r="E21" s="64">
        <v>2946.8419915074892</v>
      </c>
      <c r="F21" s="64">
        <v>2613.5134687546133</v>
      </c>
      <c r="G21" s="64">
        <v>2420.0745444191157</v>
      </c>
      <c r="H21" s="64">
        <v>2706.9092010124687</v>
      </c>
      <c r="I21" s="64">
        <v>-240.75697755592472</v>
      </c>
      <c r="J21" s="64">
        <v>-92.57154519695122</v>
      </c>
      <c r="K21" s="64">
        <v>434.93610343694553</v>
      </c>
      <c r="L21" s="64">
        <v>158.01638794954451</v>
      </c>
      <c r="M21" s="64">
        <v>-282.20922624964362</v>
      </c>
      <c r="N21" s="64">
        <v>88.770301914145861</v>
      </c>
      <c r="O21" s="64">
        <v>141.64167331180735</v>
      </c>
      <c r="P21" s="64">
        <v>145.22331029919374</v>
      </c>
      <c r="Q21" s="64">
        <v>1357.812150124063</v>
      </c>
      <c r="R21" s="64">
        <v>162.32856327306413</v>
      </c>
      <c r="S21" s="64">
        <v>0</v>
      </c>
      <c r="T21" s="64">
        <v>340.06430626946445</v>
      </c>
      <c r="U21" s="64">
        <v>497.44805532226451</v>
      </c>
      <c r="V21" s="64">
        <v>-240.75697755592472</v>
      </c>
      <c r="W21" s="64">
        <v>-92.57154519695122</v>
      </c>
      <c r="X21" s="64">
        <v>434.93610343694553</v>
      </c>
      <c r="Y21" s="64">
        <v>14.965239171979801</v>
      </c>
      <c r="Z21" s="64">
        <v>0</v>
      </c>
      <c r="AA21" s="64">
        <v>117.8236040170693</v>
      </c>
      <c r="AB21" s="64">
        <v>5.1812765767949207</v>
      </c>
      <c r="AC21" s="64">
        <v>20.046268183700498</v>
      </c>
      <c r="AD21" s="64">
        <v>-278.46305766951559</v>
      </c>
      <c r="AE21" s="64">
        <v>-3.7461685801280034</v>
      </c>
      <c r="AF21" s="64">
        <v>88.770301914145861</v>
      </c>
      <c r="AG21" s="64">
        <v>93.044234793460333</v>
      </c>
      <c r="AH21" s="64">
        <v>48.597438518347033</v>
      </c>
      <c r="AI21" s="64">
        <v>39.807526618005554</v>
      </c>
      <c r="AJ21" s="64">
        <v>88.593052116155974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2864.4380995986967</v>
      </c>
      <c r="C22" s="64">
        <v>2949.3073668089537</v>
      </c>
      <c r="D22" s="64">
        <v>2426.5007793261489</v>
      </c>
      <c r="E22" s="64">
        <v>3411.7501786683506</v>
      </c>
      <c r="F22" s="64">
        <v>2973.8128583958028</v>
      </c>
      <c r="G22" s="64">
        <v>2771.544970422879</v>
      </c>
      <c r="H22" s="64">
        <v>3115.3034914885511</v>
      </c>
      <c r="I22" s="64">
        <v>-297.61816024008613</v>
      </c>
      <c r="J22" s="64">
        <v>-140.31916003246167</v>
      </c>
      <c r="K22" s="64">
        <v>382.48742745034315</v>
      </c>
      <c r="L22" s="64">
        <v>164.82465161931071</v>
      </c>
      <c r="M22" s="64">
        <v>-292.33435636543595</v>
      </c>
      <c r="N22" s="64">
        <v>90.066468392512121</v>
      </c>
      <c r="O22" s="64">
        <v>161.69712739633152</v>
      </c>
      <c r="P22" s="64">
        <v>182.03106665169278</v>
      </c>
      <c r="Q22" s="64">
        <v>1703.9195102834749</v>
      </c>
      <c r="R22" s="64">
        <v>296.96660020049785</v>
      </c>
      <c r="S22" s="64">
        <v>0</v>
      </c>
      <c r="T22" s="64">
        <v>327.11466664145803</v>
      </c>
      <c r="U22" s="64">
        <v>532.67374760540929</v>
      </c>
      <c r="V22" s="64">
        <v>-297.61816024008613</v>
      </c>
      <c r="W22" s="64">
        <v>-140.31916003246167</v>
      </c>
      <c r="X22" s="64">
        <v>382.48742745034315</v>
      </c>
      <c r="Y22" s="64">
        <v>16.667453429060377</v>
      </c>
      <c r="Z22" s="64">
        <v>7.0287829270233644</v>
      </c>
      <c r="AA22" s="64">
        <v>122.28208199593058</v>
      </c>
      <c r="AB22" s="64">
        <v>2.3571425229714</v>
      </c>
      <c r="AC22" s="64">
        <v>16.48919074432499</v>
      </c>
      <c r="AD22" s="64">
        <v>-287.51211729822063</v>
      </c>
      <c r="AE22" s="64">
        <v>-4.8222390672153397</v>
      </c>
      <c r="AF22" s="64">
        <v>90.066468392512121</v>
      </c>
      <c r="AG22" s="64">
        <v>111.96546757389082</v>
      </c>
      <c r="AH22" s="64">
        <v>49.731659822440704</v>
      </c>
      <c r="AI22" s="64">
        <v>42.294038256816165</v>
      </c>
      <c r="AJ22" s="64">
        <v>95.783450040038886</v>
      </c>
      <c r="AK22" s="64">
        <v>43.953578354837745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3573.334296854558</v>
      </c>
      <c r="C23" s="64">
        <v>3501.0868922451186</v>
      </c>
      <c r="D23" s="64">
        <v>2971.8896625677053</v>
      </c>
      <c r="E23" s="64">
        <v>4052.2895630832045</v>
      </c>
      <c r="F23" s="64">
        <v>3450.8449287963513</v>
      </c>
      <c r="G23" s="64">
        <v>3204.3537638873663</v>
      </c>
      <c r="H23" s="64">
        <v>3540.1926560797569</v>
      </c>
      <c r="I23" s="64">
        <v>-406.25656012065264</v>
      </c>
      <c r="J23" s="64">
        <v>-195.18807416620012</v>
      </c>
      <c r="K23" s="64">
        <v>334.00915551121346</v>
      </c>
      <c r="L23" s="64">
        <v>144.94611071743299</v>
      </c>
      <c r="M23" s="64">
        <v>-338.9402569978734</v>
      </c>
      <c r="N23" s="64">
        <v>92.449092088888335</v>
      </c>
      <c r="O23" s="64">
        <v>160.86919232441272</v>
      </c>
      <c r="P23" s="64">
        <v>174.96969986797734</v>
      </c>
      <c r="Q23" s="64">
        <v>2273.1610204383278</v>
      </c>
      <c r="R23" s="64">
        <v>333.74739994580244</v>
      </c>
      <c r="S23" s="64">
        <v>0</v>
      </c>
      <c r="T23" s="64">
        <v>366.94485642804494</v>
      </c>
      <c r="U23" s="64">
        <v>599.48102004238262</v>
      </c>
      <c r="V23" s="64">
        <v>-406.25656012065264</v>
      </c>
      <c r="W23" s="64">
        <v>-195.18807416620012</v>
      </c>
      <c r="X23" s="64">
        <v>334.00915551121346</v>
      </c>
      <c r="Y23" s="64">
        <v>5.5568249985582376</v>
      </c>
      <c r="Z23" s="64">
        <v>14.329421673210007</v>
      </c>
      <c r="AA23" s="64">
        <v>111.64397493028716</v>
      </c>
      <c r="AB23" s="64">
        <v>1.0158448455457865</v>
      </c>
      <c r="AC23" s="64">
        <v>12.400044269831797</v>
      </c>
      <c r="AD23" s="64">
        <v>-333.4818149241753</v>
      </c>
      <c r="AE23" s="64">
        <v>-5.4584420736981105</v>
      </c>
      <c r="AF23" s="64">
        <v>92.449092088888335</v>
      </c>
      <c r="AG23" s="64">
        <v>112.13492564944744</v>
      </c>
      <c r="AH23" s="64">
        <v>48.734266674965291</v>
      </c>
      <c r="AI23" s="64">
        <v>47.520219982325195</v>
      </c>
      <c r="AJ23" s="64">
        <v>83.733668250459758</v>
      </c>
      <c r="AK23" s="64">
        <v>43.715811635192381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4462.5613984095553</v>
      </c>
      <c r="C24" s="64">
        <v>4269.6926599898561</v>
      </c>
      <c r="D24" s="64">
        <v>3641.6421670842005</v>
      </c>
      <c r="E24" s="64">
        <v>4955.3946213516901</v>
      </c>
      <c r="F24" s="64">
        <v>4134.4753900263349</v>
      </c>
      <c r="G24" s="64">
        <v>3826.5501895663597</v>
      </c>
      <c r="H24" s="64">
        <v>4139.9814592594967</v>
      </c>
      <c r="I24" s="64">
        <v>-547.18664926276813</v>
      </c>
      <c r="J24" s="64">
        <v>-275.97689285413605</v>
      </c>
      <c r="K24" s="64">
        <v>352.85197760016177</v>
      </c>
      <c r="L24" s="64">
        <v>139.98124534197319</v>
      </c>
      <c r="M24" s="64">
        <v>-402.76742652978959</v>
      </c>
      <c r="N24" s="64">
        <v>94.842226069813663</v>
      </c>
      <c r="O24" s="64">
        <v>151.48494499812023</v>
      </c>
      <c r="P24" s="64">
        <v>162.03467761047787</v>
      </c>
      <c r="Q24" s="64">
        <v>3058.307298879025</v>
      </c>
      <c r="R24" s="64">
        <v>331.68371609135301</v>
      </c>
      <c r="S24" s="64">
        <v>0</v>
      </c>
      <c r="T24" s="64">
        <v>323.92767548284883</v>
      </c>
      <c r="U24" s="64">
        <v>755.9723741708649</v>
      </c>
      <c r="V24" s="64">
        <v>-547.18664926276813</v>
      </c>
      <c r="W24" s="64">
        <v>-275.97689285413605</v>
      </c>
      <c r="X24" s="64">
        <v>352.85197760016177</v>
      </c>
      <c r="Y24" s="64">
        <v>9.9950433144785951</v>
      </c>
      <c r="Z24" s="64">
        <v>16.568753286913154</v>
      </c>
      <c r="AA24" s="64">
        <v>101.69578102964537</v>
      </c>
      <c r="AB24" s="64">
        <v>0</v>
      </c>
      <c r="AC24" s="64">
        <v>11.721667710936069</v>
      </c>
      <c r="AD24" s="64">
        <v>-394.71928296201395</v>
      </c>
      <c r="AE24" s="64">
        <v>-8.0481435677756306</v>
      </c>
      <c r="AF24" s="64">
        <v>94.842226069813663</v>
      </c>
      <c r="AG24" s="64">
        <v>100.34264660010086</v>
      </c>
      <c r="AH24" s="64">
        <v>51.142298398019349</v>
      </c>
      <c r="AI24" s="64">
        <v>38.765294154198045</v>
      </c>
      <c r="AJ24" s="64">
        <v>84.515329343947002</v>
      </c>
      <c r="AK24" s="64">
        <v>38.754054112332796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5780.8996216303522</v>
      </c>
      <c r="C25" s="64">
        <v>5370.4217173154002</v>
      </c>
      <c r="D25" s="64">
        <v>4595.7718360999415</v>
      </c>
      <c r="E25" s="64">
        <v>6272.9289675207147</v>
      </c>
      <c r="F25" s="64">
        <v>5087.8011819903031</v>
      </c>
      <c r="G25" s="64">
        <v>4706.3329717860752</v>
      </c>
      <c r="H25" s="64">
        <v>5035.7196799018675</v>
      </c>
      <c r="I25" s="64">
        <v>-774.28175819432408</v>
      </c>
      <c r="J25" s="64">
        <v>-408.60171654453779</v>
      </c>
      <c r="K25" s="64">
        <v>365.26978712227941</v>
      </c>
      <c r="L25" s="64">
        <v>126.75955876808307</v>
      </c>
      <c r="M25" s="64">
        <v>-477.09338586824231</v>
      </c>
      <c r="N25" s="64">
        <v>95.625175664014662</v>
      </c>
      <c r="O25" s="64">
        <v>140.92430495854995</v>
      </c>
      <c r="P25" s="64">
        <v>188.37405024178165</v>
      </c>
      <c r="Q25" s="64">
        <v>4356.4841545180661</v>
      </c>
      <c r="R25" s="64">
        <v>368.26105412011185</v>
      </c>
      <c r="S25" s="64">
        <v>0</v>
      </c>
      <c r="T25" s="64">
        <v>328.94435760996441</v>
      </c>
      <c r="U25" s="64">
        <v>719.88038916767277</v>
      </c>
      <c r="V25" s="64">
        <v>-774.28175819432408</v>
      </c>
      <c r="W25" s="64">
        <v>-408.60171654453779</v>
      </c>
      <c r="X25" s="64">
        <v>365.26978712227941</v>
      </c>
      <c r="Y25" s="64">
        <v>6.3330592323813679</v>
      </c>
      <c r="Z25" s="64">
        <v>35.774401576397928</v>
      </c>
      <c r="AA25" s="64">
        <v>74.962900815210716</v>
      </c>
      <c r="AB25" s="64">
        <v>0</v>
      </c>
      <c r="AC25" s="64">
        <v>9.6891971440930433</v>
      </c>
      <c r="AD25" s="64">
        <v>-468.49340176317378</v>
      </c>
      <c r="AE25" s="64">
        <v>-8.5999841050685522</v>
      </c>
      <c r="AF25" s="64">
        <v>95.625175664014662</v>
      </c>
      <c r="AG25" s="64">
        <v>87.863888395875009</v>
      </c>
      <c r="AH25" s="64">
        <v>53.060416562674931</v>
      </c>
      <c r="AI25" s="64">
        <v>41.021452317492937</v>
      </c>
      <c r="AJ25" s="64">
        <v>65.172342827756339</v>
      </c>
      <c r="AK25" s="64">
        <v>82.180255096532377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10457.208530806187</v>
      </c>
      <c r="C26" s="64">
        <v>9626.9512465017706</v>
      </c>
      <c r="D26" s="64">
        <v>8221.096492059196</v>
      </c>
      <c r="E26" s="64">
        <v>11144.281327044997</v>
      </c>
      <c r="F26" s="64">
        <v>8908.1692882980042</v>
      </c>
      <c r="G26" s="64">
        <v>8318.9759437204939</v>
      </c>
      <c r="H26" s="64">
        <v>8670.2932472507546</v>
      </c>
      <c r="I26" s="64">
        <v>-1386.1144909630011</v>
      </c>
      <c r="J26" s="64">
        <v>-849.99754778399006</v>
      </c>
      <c r="K26" s="64">
        <v>555.85720665858366</v>
      </c>
      <c r="L26" s="64">
        <v>131.21558958022555</v>
      </c>
      <c r="M26" s="64">
        <v>-682.26627280407808</v>
      </c>
      <c r="N26" s="64">
        <v>93.072928226567015</v>
      </c>
      <c r="O26" s="64">
        <v>169.82684990837561</v>
      </c>
      <c r="P26" s="64">
        <v>181.49045362188525</v>
      </c>
      <c r="Q26" s="64">
        <v>7539.6285168578397</v>
      </c>
      <c r="R26" s="64">
        <v>536.25119393664488</v>
      </c>
      <c r="S26" s="64">
        <v>993.35328633880204</v>
      </c>
      <c r="T26" s="64">
        <v>216.29419346326881</v>
      </c>
      <c r="U26" s="64">
        <v>1171.6813402096311</v>
      </c>
      <c r="V26" s="64">
        <v>-1386.1144909630011</v>
      </c>
      <c r="W26" s="64">
        <v>-849.99754778399006</v>
      </c>
      <c r="X26" s="64">
        <v>555.85720665858366</v>
      </c>
      <c r="Y26" s="64">
        <v>7.020454518210598</v>
      </c>
      <c r="Z26" s="64">
        <v>71.512931814712573</v>
      </c>
      <c r="AA26" s="64">
        <v>41.693646622753086</v>
      </c>
      <c r="AB26" s="64">
        <v>0</v>
      </c>
      <c r="AC26" s="64">
        <v>10.988556624549295</v>
      </c>
      <c r="AD26" s="64">
        <v>-663.73247084133448</v>
      </c>
      <c r="AE26" s="64">
        <v>-18.533801962743656</v>
      </c>
      <c r="AF26" s="64">
        <v>93.072928226567015</v>
      </c>
      <c r="AG26" s="64">
        <v>116.69260981539175</v>
      </c>
      <c r="AH26" s="64">
        <v>53.13424009298388</v>
      </c>
      <c r="AI26" s="64">
        <v>21.543990690791496</v>
      </c>
      <c r="AJ26" s="64">
        <v>36.993175820421079</v>
      </c>
      <c r="AK26" s="64">
        <v>122.95328711067265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156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5435.4725659292371</v>
      </c>
      <c r="H29" s="64">
        <v>5917.6226972864761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-606.48761172308673</v>
      </c>
      <c r="N29" s="64">
        <v>157.49863972241877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-596.12814371527361</v>
      </c>
      <c r="AE29" s="64">
        <v>-10.359468007813129</v>
      </c>
      <c r="AF29" s="64">
        <v>157.49863972241877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157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5082.9851191385014</v>
      </c>
      <c r="H30" s="64">
        <v>5688.6002934191647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-540.61897440868847</v>
      </c>
      <c r="N30" s="64">
        <v>177.30428822409928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-530.87334585433359</v>
      </c>
      <c r="AE30" s="64">
        <v>-9.7456285543548535</v>
      </c>
      <c r="AF30" s="64">
        <v>177.30428822409928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158</v>
      </c>
      <c r="B31" s="64">
        <v>1875.0906106676866</v>
      </c>
      <c r="C31" s="64">
        <v>1719.8582442074289</v>
      </c>
      <c r="D31" s="64">
        <v>1557.6541063616364</v>
      </c>
      <c r="E31" s="64">
        <v>2339.9654372874875</v>
      </c>
      <c r="F31" s="64">
        <v>2022.5289329814375</v>
      </c>
      <c r="G31" s="64">
        <v>1912.1370028561194</v>
      </c>
      <c r="H31" s="64">
        <v>2282.763948256134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-196.18355600074409</v>
      </c>
      <c r="N31" s="64">
        <v>85.791625875426107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-192.18251908849027</v>
      </c>
      <c r="AE31" s="64">
        <v>-4.0010369122538103</v>
      </c>
      <c r="AF31" s="64">
        <v>85.791625875426107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159</v>
      </c>
      <c r="B32" s="64">
        <v>1881.3798185408357</v>
      </c>
      <c r="C32" s="64">
        <v>1790.2791594901207</v>
      </c>
      <c r="D32" s="64">
        <v>1696.4263630949822</v>
      </c>
      <c r="E32" s="64">
        <v>2114.3975034084278</v>
      </c>
      <c r="F32" s="64">
        <v>1929.4440479625739</v>
      </c>
      <c r="G32" s="64">
        <v>1795.832780968512</v>
      </c>
      <c r="H32" s="64">
        <v>2066.8468838879444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-192.02013322874794</v>
      </c>
      <c r="N32" s="64">
        <v>58.408866234685959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-188.02505041411555</v>
      </c>
      <c r="AE32" s="64">
        <v>-3.9950828146323687</v>
      </c>
      <c r="AF32" s="64">
        <v>58.408866234685959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160</v>
      </c>
      <c r="B33" s="64">
        <v>16080.808545516065</v>
      </c>
      <c r="C33" s="64">
        <v>15241.167261615186</v>
      </c>
      <c r="D33" s="64">
        <v>13082.334503898976</v>
      </c>
      <c r="E33" s="64">
        <v>17543.946449944746</v>
      </c>
      <c r="F33" s="64">
        <v>14545.472408327654</v>
      </c>
      <c r="G33" s="64">
        <v>13483.908558265128</v>
      </c>
      <c r="H33" s="64">
        <v>14182.228071090631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-1339.0438919151561</v>
      </c>
      <c r="N33" s="64">
        <v>277.48004185263045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-1314.2199940033206</v>
      </c>
      <c r="AE33" s="64">
        <v>-24.82389791183553</v>
      </c>
      <c r="AF33" s="64">
        <v>277.48004185263045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161</v>
      </c>
      <c r="B34" s="64">
        <v>1128.6194850650288</v>
      </c>
      <c r="C34" s="64">
        <v>3019.4571189079379</v>
      </c>
      <c r="D34" s="64">
        <v>1046.499347561753</v>
      </c>
      <c r="E34" s="64">
        <v>3137.0206621143689</v>
      </c>
      <c r="F34" s="64">
        <v>3054.9005246110933</v>
      </c>
      <c r="G34" s="64">
        <v>2801.1596179243456</v>
      </c>
      <c r="H34" s="64">
        <v>3070.5370930574827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-324.01586491330653</v>
      </c>
      <c r="N34" s="64">
        <v>70.274958226558937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-320.27112188978577</v>
      </c>
      <c r="AE34" s="64">
        <v>-3.744743023520793</v>
      </c>
      <c r="AF34" s="64">
        <v>70.274958226558937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162</v>
      </c>
      <c r="B35" s="64">
        <v>1221.7285587412262</v>
      </c>
      <c r="C35" s="64">
        <v>1681.7073384909181</v>
      </c>
      <c r="D35" s="64">
        <v>1018.5832265885637</v>
      </c>
      <c r="E35" s="64">
        <v>1880.0927597457467</v>
      </c>
      <c r="F35" s="64">
        <v>1676.9474275930841</v>
      </c>
      <c r="G35" s="64">
        <v>1560.7564858317667</v>
      </c>
      <c r="H35" s="64">
        <v>1676.1531439157764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-161.78771261981308</v>
      </c>
      <c r="N35" s="64">
        <v>45.596770858495702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-159.42140558553237</v>
      </c>
      <c r="AE35" s="64">
        <v>-2.3663070342807355</v>
      </c>
      <c r="AF35" s="64">
        <v>45.596770858495702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462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8160.9873223449486</v>
      </c>
      <c r="H38" s="64">
        <v>8967.7800666415988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-799.67716690487418</v>
      </c>
      <c r="N38" s="64">
        <v>245.864497243893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-11.103390059191726</v>
      </c>
      <c r="AF38" s="64">
        <v>245.864497243893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463</v>
      </c>
      <c r="B39" s="64">
        <v>9220.2819862262677</v>
      </c>
      <c r="C39" s="64">
        <v>9412.5676536450155</v>
      </c>
      <c r="D39" s="64">
        <v>7758.4909346986942</v>
      </c>
      <c r="E39" s="64">
        <v>11017.728491487765</v>
      </c>
      <c r="F39" s="64">
        <v>9555.9374399601948</v>
      </c>
      <c r="G39" s="64">
        <v>8851.7913809462189</v>
      </c>
      <c r="H39" s="64">
        <v>9669.8019883308571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-958.13862316099539</v>
      </c>
      <c r="N39" s="64">
        <v>253.99256414701932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-943.90023081128686</v>
      </c>
      <c r="AE39" s="64">
        <v>-14.238392349708533</v>
      </c>
      <c r="AF39" s="64">
        <v>253.99256414701932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464</v>
      </c>
      <c r="B40" s="64">
        <v>4886.708511057358</v>
      </c>
      <c r="C40" s="64">
        <v>5197.9184756886825</v>
      </c>
      <c r="D40" s="64">
        <v>4172.7604902723215</v>
      </c>
      <c r="E40" s="64">
        <v>6095.935848798772</v>
      </c>
      <c r="F40" s="64">
        <v>5381.9878280137355</v>
      </c>
      <c r="G40" s="64">
        <v>5044.0800684175292</v>
      </c>
      <c r="H40" s="64">
        <v>5551.8174918120922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-492.84148509649407</v>
      </c>
      <c r="N40" s="64">
        <v>154.93372550028735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98.979726705441863</v>
      </c>
      <c r="AC40" s="64">
        <v>31.290926633885078</v>
      </c>
      <c r="AD40" s="64">
        <v>-487.88833347319871</v>
      </c>
      <c r="AE40" s="64">
        <v>-4.9531516232953283</v>
      </c>
      <c r="AF40" s="64">
        <v>154.93372550028735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1238</v>
      </c>
      <c r="B41" s="64">
        <v>12364.693820969009</v>
      </c>
      <c r="C41" s="64">
        <v>11608.571449548177</v>
      </c>
      <c r="D41" s="64">
        <v>9489.1905218101256</v>
      </c>
      <c r="E41" s="64">
        <v>13782.832723907863</v>
      </c>
      <c r="F41" s="64">
        <v>10907.329424748978</v>
      </c>
      <c r="G41" s="64">
        <v>10015.393359204914</v>
      </c>
      <c r="H41" s="64">
        <v>10695.352584129065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-1109.5004696471794</v>
      </c>
      <c r="N41" s="64">
        <v>217.56440410311552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-1080.7592394206836</v>
      </c>
      <c r="AE41" s="64">
        <v>-28.741230226495635</v>
      </c>
      <c r="AF41" s="64">
        <v>217.56440410311552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438</v>
      </c>
      <c r="B44" s="64">
        <v>11868.474900756453</v>
      </c>
      <c r="C44" s="64">
        <v>11206.124563995469</v>
      </c>
      <c r="D44" s="64">
        <v>9128.9140747464098</v>
      </c>
      <c r="E44" s="64">
        <v>13276.106136699938</v>
      </c>
      <c r="F44" s="64">
        <v>10536.545310689895</v>
      </c>
      <c r="G44" s="64">
        <v>9659.2756315665101</v>
      </c>
      <c r="H44" s="64">
        <v>10329.930612363416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-1086.411174410046</v>
      </c>
      <c r="N44" s="64">
        <v>209.14149528665965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-1057.3511525133345</v>
      </c>
      <c r="AE44" s="64">
        <v>-29.060021896711756</v>
      </c>
      <c r="AF44" s="64">
        <v>209.14149528665965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439</v>
      </c>
      <c r="B45" s="64">
        <v>5473.2385585318525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5071.6189012243267</v>
      </c>
      <c r="H45" s="64">
        <v>5602.4905712343325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-579.24914274689877</v>
      </c>
      <c r="N45" s="64">
        <v>152.02087379416031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-571.63399909453653</v>
      </c>
      <c r="AE45" s="64">
        <v>-7.6151436523622777</v>
      </c>
      <c r="AF45" s="64">
        <v>152.02087379416031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440</v>
      </c>
      <c r="B46" s="64">
        <v>17284.863206856262</v>
      </c>
      <c r="C46" s="64">
        <v>17980.109660586149</v>
      </c>
      <c r="D46" s="64">
        <v>14909.139566104535</v>
      </c>
      <c r="E46" s="64">
        <v>20900.3858446136</v>
      </c>
      <c r="F46" s="64">
        <v>18524.662203861877</v>
      </c>
      <c r="G46" s="64">
        <v>17341.357598122773</v>
      </c>
      <c r="H46" s="64">
        <v>18952.330947315862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-1694.4974276525979</v>
      </c>
      <c r="N46" s="64">
        <v>511.19282191349521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-1672.1364289429807</v>
      </c>
      <c r="AE46" s="64">
        <v>-22.360998709617185</v>
      </c>
      <c r="AF46" s="64">
        <v>511.19282191349521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796875" customWidth="1"/>
    <col min="10" max="10" width="31.69921875" bestFit="1" customWidth="1"/>
  </cols>
  <sheetData>
    <row r="1" spans="1:15" x14ac:dyDescent="0.3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3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 spans="1:15" x14ac:dyDescent="0.3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 spans="1:15" x14ac:dyDescent="0.3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 spans="1:15" x14ac:dyDescent="0.3">
      <c r="A5" t="s">
        <v>61</v>
      </c>
      <c r="B5" s="13">
        <v>1</v>
      </c>
      <c r="C5" t="s">
        <v>95</v>
      </c>
      <c r="D5" s="13">
        <v>1000000</v>
      </c>
      <c r="E5" s="13">
        <v>0.17716056985615253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0.12660023761550088</v>
      </c>
      <c r="M5">
        <v>167048.81454253715</v>
      </c>
      <c r="N5" t="s">
        <v>166</v>
      </c>
      <c r="O5" t="s">
        <v>415</v>
      </c>
    </row>
    <row r="6" spans="1:15" x14ac:dyDescent="0.3">
      <c r="A6" t="s">
        <v>62</v>
      </c>
      <c r="B6" s="13">
        <v>1</v>
      </c>
      <c r="C6" t="s">
        <v>96</v>
      </c>
      <c r="D6" s="13">
        <v>1000000</v>
      </c>
      <c r="E6" s="13">
        <v>0.12407229702605803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0.16030140282247396</v>
      </c>
      <c r="M6">
        <v>167048.81454253715</v>
      </c>
      <c r="N6" t="s">
        <v>167</v>
      </c>
      <c r="O6" t="s">
        <v>415</v>
      </c>
    </row>
    <row r="7" spans="1:15" x14ac:dyDescent="0.3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0.20015154817594172</v>
      </c>
      <c r="M7">
        <v>167048.81454253715</v>
      </c>
      <c r="N7" t="s">
        <v>168</v>
      </c>
      <c r="O7" t="s">
        <v>415</v>
      </c>
    </row>
    <row r="8" spans="1:15" x14ac:dyDescent="0.3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0.12756760444378412</v>
      </c>
      <c r="M8">
        <v>167048.81454253715</v>
      </c>
      <c r="N8" t="s">
        <v>169</v>
      </c>
      <c r="O8" t="s">
        <v>415</v>
      </c>
    </row>
    <row r="9" spans="1:15" x14ac:dyDescent="0.3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3">
      <c r="A10" t="s">
        <v>66</v>
      </c>
      <c r="B10" s="13">
        <v>1</v>
      </c>
      <c r="C10" t="s">
        <v>95</v>
      </c>
      <c r="D10" s="13">
        <v>1000000</v>
      </c>
      <c r="E10" s="13">
        <v>7.7555407906039403E-2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 spans="1:15" x14ac:dyDescent="0.3">
      <c r="A11" t="s">
        <v>67</v>
      </c>
      <c r="B11" s="13">
        <v>1</v>
      </c>
      <c r="C11" t="s">
        <v>96</v>
      </c>
      <c r="D11" s="13">
        <v>1000000</v>
      </c>
      <c r="E11" s="13">
        <v>3.8805543561015322E-2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 spans="1:15" x14ac:dyDescent="0.3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3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0.21169910589877602</v>
      </c>
      <c r="M13">
        <v>184596.5912601536</v>
      </c>
      <c r="N13" t="s">
        <v>167</v>
      </c>
      <c r="O13" t="s">
        <v>415</v>
      </c>
    </row>
    <row r="14" spans="1:15" x14ac:dyDescent="0.3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0.25749613391860121</v>
      </c>
      <c r="M14">
        <v>184596.5912601536</v>
      </c>
      <c r="N14" t="s">
        <v>168</v>
      </c>
      <c r="O14" t="s">
        <v>415</v>
      </c>
    </row>
    <row r="15" spans="1:15" x14ac:dyDescent="0.3">
      <c r="A15" t="s">
        <v>71</v>
      </c>
      <c r="B15" s="13">
        <v>1</v>
      </c>
      <c r="C15" t="s">
        <v>95</v>
      </c>
      <c r="D15" s="13">
        <v>1000000</v>
      </c>
      <c r="E15" s="13">
        <v>0.19011822164280867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0.15201189277769561</v>
      </c>
      <c r="M15">
        <v>184596.5912601536</v>
      </c>
      <c r="N15" t="s">
        <v>169</v>
      </c>
      <c r="O15" t="s">
        <v>415</v>
      </c>
    </row>
    <row r="16" spans="1:15" x14ac:dyDescent="0.3">
      <c r="A16" t="s">
        <v>72</v>
      </c>
      <c r="B16" s="13">
        <v>1</v>
      </c>
      <c r="C16" t="s">
        <v>96</v>
      </c>
      <c r="D16" s="13">
        <v>1000000</v>
      </c>
      <c r="E16" s="13">
        <v>0.12926614813252724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3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3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3">
      <c r="A19" t="s">
        <v>75</v>
      </c>
      <c r="B19" s="13">
        <v>1</v>
      </c>
      <c r="C19" t="s">
        <v>149</v>
      </c>
      <c r="D19" s="13">
        <v>1000000</v>
      </c>
      <c r="E19" s="13">
        <v>0.17851557927642162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3">
      <c r="A20" t="s">
        <v>76</v>
      </c>
      <c r="B20" s="13">
        <v>1</v>
      </c>
      <c r="C20" t="s">
        <v>95</v>
      </c>
      <c r="D20" s="13">
        <v>1000000</v>
      </c>
      <c r="E20" s="13">
        <v>2.6361890258195336E-2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0.36147692427924855</v>
      </c>
      <c r="M20">
        <v>86941.15189749781</v>
      </c>
      <c r="N20" t="s">
        <v>167</v>
      </c>
      <c r="O20" t="s">
        <v>415</v>
      </c>
    </row>
    <row r="21" spans="1:15" x14ac:dyDescent="0.3">
      <c r="A21" t="s">
        <v>77</v>
      </c>
      <c r="B21" s="13">
        <v>1</v>
      </c>
      <c r="C21" t="s">
        <v>96</v>
      </c>
      <c r="D21" s="13">
        <v>1000000</v>
      </c>
      <c r="E21" s="13">
        <v>4.6525425759336228E-3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 spans="1:15" x14ac:dyDescent="0.3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 spans="1:15" x14ac:dyDescent="0.3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 spans="1:15" x14ac:dyDescent="0.3">
      <c r="A24" t="s">
        <v>80</v>
      </c>
      <c r="B24" s="13">
        <v>1</v>
      </c>
      <c r="C24" t="s">
        <v>149</v>
      </c>
      <c r="D24" s="13">
        <v>1000000</v>
      </c>
      <c r="E24" s="13">
        <v>0.20590136474251095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 spans="1:15" x14ac:dyDescent="0.3">
      <c r="A25" t="s">
        <v>81</v>
      </c>
      <c r="B25" s="13">
        <v>1</v>
      </c>
      <c r="C25" t="s">
        <v>95</v>
      </c>
      <c r="D25" s="13">
        <v>1000000</v>
      </c>
      <c r="E25" s="13">
        <v>3.1466143453894931E-2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 spans="1:15" x14ac:dyDescent="0.3">
      <c r="A26" t="s">
        <v>82</v>
      </c>
      <c r="B26" s="13">
        <v>1</v>
      </c>
      <c r="C26" t="s">
        <v>96</v>
      </c>
      <c r="D26" s="13">
        <v>1000000</v>
      </c>
      <c r="E26" s="13">
        <v>5.694880554397006E-3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0.22042324851114775</v>
      </c>
      <c r="M26">
        <v>63900.536915252065</v>
      </c>
      <c r="N26" t="s">
        <v>166</v>
      </c>
      <c r="O26" t="s">
        <v>415</v>
      </c>
    </row>
    <row r="27" spans="1:15" x14ac:dyDescent="0.3">
      <c r="A27" t="s">
        <v>83</v>
      </c>
      <c r="B27" s="13">
        <v>1</v>
      </c>
      <c r="C27" t="s">
        <v>93</v>
      </c>
      <c r="D27" s="13">
        <v>1000000</v>
      </c>
      <c r="E27" s="13">
        <v>0.32124940000000002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 spans="1:15" x14ac:dyDescent="0.3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0.26662662423129413</v>
      </c>
      <c r="M28">
        <v>63900.536915252065</v>
      </c>
      <c r="N28" t="s">
        <v>168</v>
      </c>
      <c r="O28" t="s">
        <v>415</v>
      </c>
    </row>
    <row r="29" spans="1:15" x14ac:dyDescent="0.3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0.13769422630324307</v>
      </c>
      <c r="M29">
        <v>63900.536915252065</v>
      </c>
      <c r="N29" t="s">
        <v>169</v>
      </c>
      <c r="O29" t="s">
        <v>415</v>
      </c>
    </row>
    <row r="30" spans="1:15" x14ac:dyDescent="0.3">
      <c r="A30" t="s">
        <v>86</v>
      </c>
      <c r="B30" s="13">
        <v>1</v>
      </c>
      <c r="C30" t="s">
        <v>95</v>
      </c>
      <c r="D30" s="13">
        <v>1000000</v>
      </c>
      <c r="E30" s="13">
        <v>4.6182869466039979E-2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 spans="1:15" x14ac:dyDescent="0.3">
      <c r="A31" t="s">
        <v>87</v>
      </c>
      <c r="B31" s="13">
        <v>1</v>
      </c>
      <c r="C31" t="s">
        <v>96</v>
      </c>
      <c r="D31" s="13">
        <v>1000000</v>
      </c>
      <c r="E31" s="13">
        <v>1.0590046013096519E-2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 spans="1:15" x14ac:dyDescent="0.3">
      <c r="A32" t="s">
        <v>88</v>
      </c>
      <c r="B32" s="13">
        <v>1</v>
      </c>
      <c r="C32" t="s">
        <v>93</v>
      </c>
      <c r="D32" s="13">
        <v>1000000</v>
      </c>
      <c r="E32" s="13">
        <v>0.30047010000000002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 spans="1:15" x14ac:dyDescent="0.3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0.14729035157933465</v>
      </c>
      <c r="M33">
        <v>334441.30677796475</v>
      </c>
      <c r="N33" t="s">
        <v>166</v>
      </c>
      <c r="O33" t="s">
        <v>415</v>
      </c>
    </row>
    <row r="34" spans="1:15" x14ac:dyDescent="0.3">
      <c r="A34" t="s">
        <v>90</v>
      </c>
      <c r="B34" s="13">
        <v>1</v>
      </c>
      <c r="C34" t="s">
        <v>149</v>
      </c>
      <c r="D34" s="13">
        <v>1000000</v>
      </c>
      <c r="E34" s="13">
        <v>0.15985169561613871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0.16971365959831075</v>
      </c>
      <c r="M34">
        <v>334441.30677796475</v>
      </c>
      <c r="N34" t="s">
        <v>167</v>
      </c>
      <c r="O34" t="s">
        <v>415</v>
      </c>
    </row>
    <row r="35" spans="1:15" x14ac:dyDescent="0.3">
      <c r="A35" t="s">
        <v>91</v>
      </c>
      <c r="B35" s="13">
        <v>1</v>
      </c>
      <c r="C35" t="s">
        <v>95</v>
      </c>
      <c r="D35" s="13">
        <v>1000000</v>
      </c>
      <c r="E35" s="13">
        <v>2.2553174940164917E-2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0.20710937770702512</v>
      </c>
      <c r="M35">
        <v>334441.30677796475</v>
      </c>
      <c r="N35" t="s">
        <v>168</v>
      </c>
      <c r="O35" t="s">
        <v>415</v>
      </c>
    </row>
    <row r="36" spans="1:15" x14ac:dyDescent="0.3">
      <c r="A36" t="s">
        <v>92</v>
      </c>
      <c r="B36" s="13">
        <v>1</v>
      </c>
      <c r="C36" t="s">
        <v>96</v>
      </c>
      <c r="D36" s="13">
        <v>1000000</v>
      </c>
      <c r="E36" s="13">
        <v>4.5255200862868612E-3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0.14960118120685209</v>
      </c>
      <c r="M36">
        <v>334441.30677796475</v>
      </c>
      <c r="N36" t="s">
        <v>169</v>
      </c>
      <c r="O36" t="s">
        <v>415</v>
      </c>
    </row>
    <row r="37" spans="1:15" x14ac:dyDescent="0.3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 spans="1:15" x14ac:dyDescent="0.3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 spans="1:15" x14ac:dyDescent="0.3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 spans="1:15" x14ac:dyDescent="0.3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 spans="1:15" x14ac:dyDescent="0.3">
      <c r="I41" t="s">
        <v>137</v>
      </c>
      <c r="J41" t="s">
        <v>161</v>
      </c>
      <c r="K41" t="s">
        <v>149</v>
      </c>
      <c r="L41">
        <v>0.22812611223889004</v>
      </c>
      <c r="M41">
        <v>107677.80149337703</v>
      </c>
      <c r="N41" t="s">
        <v>167</v>
      </c>
      <c r="O41" t="s">
        <v>415</v>
      </c>
    </row>
    <row r="42" spans="1:15" x14ac:dyDescent="0.3">
      <c r="I42" t="s">
        <v>138</v>
      </c>
      <c r="J42" t="s">
        <v>161</v>
      </c>
      <c r="K42" t="s">
        <v>149</v>
      </c>
      <c r="L42">
        <v>0.34251274671355297</v>
      </c>
      <c r="M42">
        <v>107677.80149337703</v>
      </c>
      <c r="N42" t="s">
        <v>168</v>
      </c>
      <c r="O42" t="s">
        <v>415</v>
      </c>
    </row>
    <row r="43" spans="1:15" x14ac:dyDescent="0.3">
      <c r="I43" t="s">
        <v>139</v>
      </c>
      <c r="J43" t="s">
        <v>161</v>
      </c>
      <c r="K43" t="s">
        <v>149</v>
      </c>
      <c r="L43">
        <v>0.23593721500058681</v>
      </c>
      <c r="M43">
        <v>107677.80149337703</v>
      </c>
      <c r="N43" t="s">
        <v>169</v>
      </c>
      <c r="O43" t="s">
        <v>415</v>
      </c>
    </row>
    <row r="44" spans="1:15" x14ac:dyDescent="0.3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 spans="1:15" x14ac:dyDescent="0.3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 spans="1:15" x14ac:dyDescent="0.3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 spans="1:15" x14ac:dyDescent="0.3">
      <c r="I47" t="s">
        <v>143</v>
      </c>
      <c r="J47" t="s">
        <v>162</v>
      </c>
      <c r="K47" t="s">
        <v>149</v>
      </c>
      <c r="L47">
        <v>0.20156091142167398</v>
      </c>
      <c r="M47">
        <v>55393.797113217515</v>
      </c>
      <c r="N47" t="s">
        <v>166</v>
      </c>
      <c r="O47" t="s">
        <v>415</v>
      </c>
    </row>
    <row r="48" spans="1:15" x14ac:dyDescent="0.3">
      <c r="I48" t="s">
        <v>144</v>
      </c>
      <c r="J48" t="s">
        <v>162</v>
      </c>
      <c r="K48" t="s">
        <v>149</v>
      </c>
      <c r="L48">
        <v>0.21762824458558261</v>
      </c>
      <c r="M48">
        <v>55393.797113217515</v>
      </c>
      <c r="N48" t="s">
        <v>167</v>
      </c>
      <c r="O48" t="s">
        <v>415</v>
      </c>
    </row>
    <row r="49" spans="9:15" x14ac:dyDescent="0.3">
      <c r="I49" t="s">
        <v>145</v>
      </c>
      <c r="J49" t="s">
        <v>162</v>
      </c>
      <c r="K49" t="s">
        <v>149</v>
      </c>
      <c r="L49">
        <v>0.28369019166301462</v>
      </c>
      <c r="M49">
        <v>55393.797113217515</v>
      </c>
      <c r="N49" t="s">
        <v>168</v>
      </c>
      <c r="O49" t="s">
        <v>415</v>
      </c>
    </row>
    <row r="50" spans="9:15" x14ac:dyDescent="0.3">
      <c r="I50" t="s">
        <v>146</v>
      </c>
      <c r="J50" t="s">
        <v>162</v>
      </c>
      <c r="K50" t="s">
        <v>149</v>
      </c>
      <c r="L50">
        <v>0.19240383932025171</v>
      </c>
      <c r="M50">
        <v>55393.797113217515</v>
      </c>
      <c r="N50" t="s">
        <v>169</v>
      </c>
      <c r="O50" t="s">
        <v>415</v>
      </c>
    </row>
    <row r="101" spans="9:15" x14ac:dyDescent="0.3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3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 spans="9:15" x14ac:dyDescent="0.3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 spans="9:15" x14ac:dyDescent="0.3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3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3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3">
      <c r="I107" t="s">
        <v>446</v>
      </c>
      <c r="J107" t="s">
        <v>462</v>
      </c>
      <c r="K107" t="s">
        <v>149</v>
      </c>
      <c r="L107">
        <v>0.29769526073700137</v>
      </c>
      <c r="M107">
        <v>285033.96149917261</v>
      </c>
      <c r="N107" t="s">
        <v>168</v>
      </c>
      <c r="O107" t="s">
        <v>415</v>
      </c>
    </row>
    <row r="108" spans="9:15" x14ac:dyDescent="0.3">
      <c r="I108" t="s">
        <v>447</v>
      </c>
      <c r="J108" t="s">
        <v>462</v>
      </c>
      <c r="K108" t="s">
        <v>149</v>
      </c>
      <c r="L108">
        <v>0.19223436048676859</v>
      </c>
      <c r="M108">
        <v>285033.96149917261</v>
      </c>
      <c r="N108" t="s">
        <v>169</v>
      </c>
      <c r="O108" t="s">
        <v>415</v>
      </c>
    </row>
    <row r="109" spans="9:15" x14ac:dyDescent="0.3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 spans="9:15" x14ac:dyDescent="0.3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3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 spans="9:15" x14ac:dyDescent="0.3">
      <c r="I112" t="s">
        <v>451</v>
      </c>
      <c r="J112" t="s">
        <v>463</v>
      </c>
      <c r="K112" t="s">
        <v>149</v>
      </c>
      <c r="L112">
        <v>0.22584757102138614</v>
      </c>
      <c r="M112">
        <v>303204.8924387063</v>
      </c>
      <c r="N112" t="s">
        <v>166</v>
      </c>
      <c r="O112" t="s">
        <v>415</v>
      </c>
    </row>
    <row r="113" spans="9:15" x14ac:dyDescent="0.3">
      <c r="I113" t="s">
        <v>452</v>
      </c>
      <c r="J113" t="s">
        <v>463</v>
      </c>
      <c r="K113" t="s">
        <v>149</v>
      </c>
      <c r="L113">
        <v>0.25057735337845655</v>
      </c>
      <c r="M113">
        <v>303204.8924387063</v>
      </c>
      <c r="N113" t="s">
        <v>167</v>
      </c>
      <c r="O113" t="s">
        <v>415</v>
      </c>
    </row>
    <row r="114" spans="9:15" x14ac:dyDescent="0.3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 spans="9:15" x14ac:dyDescent="0.3">
      <c r="I115" t="s">
        <v>454</v>
      </c>
      <c r="J115" t="s">
        <v>463</v>
      </c>
      <c r="K115" t="s">
        <v>149</v>
      </c>
      <c r="L115">
        <v>0.20085753289046601</v>
      </c>
      <c r="M115">
        <v>303204.8924387063</v>
      </c>
      <c r="N115" t="s">
        <v>169</v>
      </c>
      <c r="O115" t="s">
        <v>415</v>
      </c>
    </row>
    <row r="116" spans="9:15" x14ac:dyDescent="0.3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 spans="9:15" x14ac:dyDescent="0.3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 spans="9:15" x14ac:dyDescent="0.3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 spans="9:15" x14ac:dyDescent="0.3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189917.89991517513</v>
      </c>
      <c r="N119" t="s">
        <v>166</v>
      </c>
      <c r="O119" t="s">
        <v>415</v>
      </c>
    </row>
    <row r="120" spans="9:15" x14ac:dyDescent="0.3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189917.89991517513</v>
      </c>
      <c r="N120" t="s">
        <v>167</v>
      </c>
      <c r="O120" t="s">
        <v>415</v>
      </c>
    </row>
    <row r="121" spans="9:15" x14ac:dyDescent="0.3">
      <c r="I121" t="s">
        <v>460</v>
      </c>
      <c r="J121" t="s">
        <v>464</v>
      </c>
      <c r="K121" t="s">
        <v>149</v>
      </c>
      <c r="L121">
        <v>0.33207805797106626</v>
      </c>
      <c r="M121">
        <v>189917.89991517513</v>
      </c>
      <c r="N121" t="s">
        <v>168</v>
      </c>
      <c r="O121" t="s">
        <v>415</v>
      </c>
    </row>
    <row r="122" spans="9:15" x14ac:dyDescent="0.3">
      <c r="I122" t="s">
        <v>461</v>
      </c>
      <c r="J122" t="s">
        <v>464</v>
      </c>
      <c r="K122" t="s">
        <v>149</v>
      </c>
      <c r="L122">
        <v>0.19511938198643256</v>
      </c>
      <c r="M122">
        <v>189917.89991517513</v>
      </c>
      <c r="N122" t="s">
        <v>169</v>
      </c>
      <c r="O122" t="s">
        <v>415</v>
      </c>
    </row>
    <row r="123" spans="9:15" x14ac:dyDescent="0.3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 spans="9:15" x14ac:dyDescent="0.3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3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 spans="9:15" x14ac:dyDescent="0.3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3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3">
      <c r="I128" t="s">
        <v>1244</v>
      </c>
      <c r="J128" t="s">
        <v>1238</v>
      </c>
      <c r="K128" t="s">
        <v>149</v>
      </c>
      <c r="L128">
        <v>7.2938381793182086E-2</v>
      </c>
      <c r="M128">
        <v>221843.24614694589</v>
      </c>
      <c r="N128" t="s">
        <v>168</v>
      </c>
      <c r="O128" t="s">
        <v>415</v>
      </c>
    </row>
    <row r="129" spans="9:15" x14ac:dyDescent="0.3">
      <c r="I129" t="s">
        <v>1245</v>
      </c>
      <c r="J129" t="s">
        <v>1238</v>
      </c>
      <c r="K129" t="s">
        <v>149</v>
      </c>
      <c r="L129">
        <v>3.2007845713111577E-2</v>
      </c>
      <c r="M129">
        <v>221843.24614694589</v>
      </c>
      <c r="N129" t="s">
        <v>169</v>
      </c>
      <c r="O129" t="s">
        <v>415</v>
      </c>
    </row>
    <row r="201" spans="9:15" x14ac:dyDescent="0.3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3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 spans="9:15" x14ac:dyDescent="0.3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3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3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3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3">
      <c r="I207" t="s">
        <v>421</v>
      </c>
      <c r="J207" t="s">
        <v>438</v>
      </c>
      <c r="K207" t="s">
        <v>149</v>
      </c>
      <c r="L207">
        <v>8.3919640451337943E-2</v>
      </c>
      <c r="M207">
        <v>214389.5387161618</v>
      </c>
      <c r="N207" t="s">
        <v>168</v>
      </c>
      <c r="O207" t="s">
        <v>415</v>
      </c>
    </row>
    <row r="208" spans="9:15" x14ac:dyDescent="0.3">
      <c r="I208" t="s">
        <v>422</v>
      </c>
      <c r="J208" t="s">
        <v>438</v>
      </c>
      <c r="K208" t="s">
        <v>149</v>
      </c>
      <c r="L208">
        <v>3.5628396157213284E-2</v>
      </c>
      <c r="M208">
        <v>214389.5387161618</v>
      </c>
      <c r="N208" t="s">
        <v>169</v>
      </c>
      <c r="O208" t="s">
        <v>415</v>
      </c>
    </row>
    <row r="209" spans="9:15" x14ac:dyDescent="0.3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 spans="9:15" x14ac:dyDescent="0.3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 spans="9:15" x14ac:dyDescent="0.3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 spans="9:15" x14ac:dyDescent="0.3">
      <c r="I212" t="s">
        <v>426</v>
      </c>
      <c r="J212" t="s">
        <v>439</v>
      </c>
      <c r="K212" t="s">
        <v>149</v>
      </c>
      <c r="L212">
        <v>0.16455097286814813</v>
      </c>
      <c r="M212">
        <v>171808.69253016336</v>
      </c>
      <c r="N212" t="s">
        <v>166</v>
      </c>
      <c r="O212" t="s">
        <v>415</v>
      </c>
    </row>
    <row r="213" spans="9:15" x14ac:dyDescent="0.3">
      <c r="I213" t="s">
        <v>427</v>
      </c>
      <c r="J213" t="s">
        <v>439</v>
      </c>
      <c r="K213" t="s">
        <v>149</v>
      </c>
      <c r="L213">
        <v>0.19667556686537827</v>
      </c>
      <c r="M213">
        <v>171808.69253016336</v>
      </c>
      <c r="N213" t="s">
        <v>167</v>
      </c>
      <c r="O213" t="s">
        <v>415</v>
      </c>
    </row>
    <row r="214" spans="9:15" x14ac:dyDescent="0.3">
      <c r="I214" t="s">
        <v>428</v>
      </c>
      <c r="J214" t="s">
        <v>439</v>
      </c>
      <c r="K214" t="s">
        <v>149</v>
      </c>
      <c r="L214">
        <v>0.24153333987561074</v>
      </c>
      <c r="M214">
        <v>171808.69253016336</v>
      </c>
      <c r="N214" t="s">
        <v>168</v>
      </c>
      <c r="O214" t="s">
        <v>415</v>
      </c>
    </row>
    <row r="215" spans="9:15" x14ac:dyDescent="0.3">
      <c r="I215" t="s">
        <v>429</v>
      </c>
      <c r="J215" t="s">
        <v>439</v>
      </c>
      <c r="K215" t="s">
        <v>149</v>
      </c>
      <c r="L215">
        <v>0.1529141020545966</v>
      </c>
      <c r="M215">
        <v>171808.69253016336</v>
      </c>
      <c r="N215" t="s">
        <v>169</v>
      </c>
      <c r="O215" t="s">
        <v>415</v>
      </c>
    </row>
    <row r="216" spans="9:15" x14ac:dyDescent="0.3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 spans="9:15" x14ac:dyDescent="0.3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3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 spans="9:15" x14ac:dyDescent="0.3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3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3">
      <c r="I221" t="s">
        <v>435</v>
      </c>
      <c r="J221" t="s">
        <v>440</v>
      </c>
      <c r="K221" t="s">
        <v>149</v>
      </c>
      <c r="L221">
        <v>0.31865049645500759</v>
      </c>
      <c r="M221">
        <v>613801.76875367481</v>
      </c>
      <c r="N221" t="s">
        <v>168</v>
      </c>
      <c r="O221" t="s">
        <v>415</v>
      </c>
    </row>
    <row r="222" spans="9:15" x14ac:dyDescent="0.3">
      <c r="I222" t="s">
        <v>436</v>
      </c>
      <c r="J222" t="s">
        <v>440</v>
      </c>
      <c r="K222" t="s">
        <v>149</v>
      </c>
      <c r="L222">
        <v>0.20518247855671221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5" bestFit="1" customWidth="1"/>
    <col min="3" max="5" width="12.5" bestFit="1" customWidth="1"/>
    <col min="6" max="6" width="11.19921875" bestFit="1" customWidth="1"/>
    <col min="7" max="7" width="12.5" bestFit="1" customWidth="1"/>
    <col min="8" max="8" width="12.5" customWidth="1"/>
    <col min="9" max="9" width="13.5" bestFit="1" customWidth="1"/>
    <col min="10" max="10" width="12.5" bestFit="1" customWidth="1"/>
    <col min="11" max="20" width="13.5" bestFit="1" customWidth="1"/>
  </cols>
  <sheetData>
    <row r="1" spans="1:21" x14ac:dyDescent="0.3">
      <c r="A1" t="s">
        <v>479</v>
      </c>
    </row>
    <row r="2" spans="1:21" x14ac:dyDescent="0.3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341.42592822439815</v>
      </c>
      <c r="P3">
        <v>423.74766191820925</v>
      </c>
      <c r="Q3">
        <v>69.322490518232144</v>
      </c>
      <c r="R3">
        <v>384.11934960941642</v>
      </c>
      <c r="S3">
        <v>46.406511068090026</v>
      </c>
      <c r="T3">
        <v>94.257799554629528</v>
      </c>
      <c r="U3">
        <v>16.978020724909324</v>
      </c>
    </row>
    <row r="5" spans="1:21" x14ac:dyDescent="0.3">
      <c r="A5" t="s">
        <v>480</v>
      </c>
    </row>
    <row r="6" spans="1:21" x14ac:dyDescent="0.3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842.41474038752642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3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 spans="1:6" x14ac:dyDescent="0.3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 spans="1:6" x14ac:dyDescent="0.3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 spans="1:6" x14ac:dyDescent="0.3">
      <c r="A5" t="s">
        <v>493</v>
      </c>
      <c r="B5" s="13">
        <v>1</v>
      </c>
      <c r="C5" t="s">
        <v>378</v>
      </c>
      <c r="D5" s="13">
        <v>1870.0572402309992</v>
      </c>
      <c r="E5" s="13">
        <v>99983.870481725811</v>
      </c>
      <c r="F5" t="s">
        <v>490</v>
      </c>
    </row>
    <row r="6" spans="1:6" x14ac:dyDescent="0.3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3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 spans="1:6" x14ac:dyDescent="0.3">
      <c r="A8" t="s">
        <v>1155</v>
      </c>
      <c r="B8" s="13">
        <v>1</v>
      </c>
      <c r="C8" t="s">
        <v>378</v>
      </c>
      <c r="D8" s="13">
        <v>21.716913200795183</v>
      </c>
      <c r="E8" s="13">
        <v>99983.870481725811</v>
      </c>
      <c r="F8" t="s">
        <v>1153</v>
      </c>
    </row>
    <row r="9" spans="1:6" x14ac:dyDescent="0.3">
      <c r="A9" t="s">
        <v>1416</v>
      </c>
      <c r="B9" s="13">
        <v>1</v>
      </c>
      <c r="C9" t="s">
        <v>378</v>
      </c>
      <c r="D9" s="13">
        <v>711.8794516149311</v>
      </c>
      <c r="E9" s="13">
        <v>99983.870481725811</v>
      </c>
      <c r="F9" t="s">
        <v>1414</v>
      </c>
    </row>
    <row r="10" spans="1:6" x14ac:dyDescent="0.3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 spans="1:6" x14ac:dyDescent="0.3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3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 spans="1:6" x14ac:dyDescent="0.3">
      <c r="A13" t="s">
        <v>1451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1450</v>
      </c>
    </row>
    <row r="14" spans="1:6" x14ac:dyDescent="0.3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 spans="1:6" x14ac:dyDescent="0.3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3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3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 spans="1:6" x14ac:dyDescent="0.3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 spans="1:6" x14ac:dyDescent="0.3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3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 spans="1:6" x14ac:dyDescent="0.3">
      <c r="A21" t="s">
        <v>204</v>
      </c>
      <c r="B21" s="13">
        <v>1</v>
      </c>
      <c r="C21" t="s">
        <v>378</v>
      </c>
      <c r="D21" s="13">
        <v>711.8794516149311</v>
      </c>
      <c r="E21" s="13">
        <v>99983.870481725811</v>
      </c>
      <c r="F21" t="s">
        <v>179</v>
      </c>
    </row>
    <row r="22" spans="1:6" x14ac:dyDescent="0.3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 spans="1:6" x14ac:dyDescent="0.3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 spans="1:6" x14ac:dyDescent="0.3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3">
      <c r="A25" t="s">
        <v>192</v>
      </c>
      <c r="B25" s="13">
        <v>1</v>
      </c>
      <c r="C25" t="s">
        <v>378</v>
      </c>
      <c r="D25" s="13">
        <v>2022.6332827493518</v>
      </c>
      <c r="E25" s="13">
        <v>99983.870481725811</v>
      </c>
      <c r="F25" t="s">
        <v>163</v>
      </c>
    </row>
    <row r="26" spans="1:6" x14ac:dyDescent="0.3">
      <c r="A26" t="s">
        <v>193</v>
      </c>
      <c r="B26" s="13">
        <v>1</v>
      </c>
      <c r="C26" t="s">
        <v>378</v>
      </c>
      <c r="D26" s="13">
        <v>16226.82640272</v>
      </c>
      <c r="E26" s="13">
        <v>99983.870481725811</v>
      </c>
      <c r="F26" t="s">
        <v>164</v>
      </c>
    </row>
    <row r="27" spans="1:6" x14ac:dyDescent="0.3">
      <c r="A27" t="s">
        <v>194</v>
      </c>
      <c r="B27" s="13">
        <v>1</v>
      </c>
      <c r="C27" t="s">
        <v>378</v>
      </c>
      <c r="D27" s="13">
        <v>2012.9242863570623</v>
      </c>
      <c r="E27" s="13">
        <v>99983.870481725811</v>
      </c>
      <c r="F27" t="s">
        <v>165</v>
      </c>
    </row>
    <row r="28" spans="1:6" x14ac:dyDescent="0.3">
      <c r="A28" t="s">
        <v>195</v>
      </c>
      <c r="B28" s="13">
        <v>1</v>
      </c>
      <c r="C28" t="s">
        <v>378</v>
      </c>
      <c r="D28" s="13">
        <v>19274.483951255002</v>
      </c>
      <c r="E28" s="13">
        <v>99983.870481725811</v>
      </c>
      <c r="F28" t="s">
        <v>166</v>
      </c>
    </row>
    <row r="29" spans="1:6" x14ac:dyDescent="0.3">
      <c r="A29" t="s">
        <v>196</v>
      </c>
      <c r="B29" s="13">
        <v>1</v>
      </c>
      <c r="C29" t="s">
        <v>378</v>
      </c>
      <c r="D29" s="13">
        <v>19264.774954862714</v>
      </c>
      <c r="E29" s="13">
        <v>99983.870481725811</v>
      </c>
      <c r="F29" t="s">
        <v>167</v>
      </c>
    </row>
    <row r="30" spans="1:6" x14ac:dyDescent="0.3">
      <c r="A30" t="s">
        <v>197</v>
      </c>
      <c r="B30" s="13">
        <v>1</v>
      </c>
      <c r="C30" t="s">
        <v>378</v>
      </c>
      <c r="D30" s="13">
        <v>17534.641906996003</v>
      </c>
      <c r="E30" s="13">
        <v>99983.870481725811</v>
      </c>
      <c r="F30" t="s">
        <v>168</v>
      </c>
    </row>
    <row r="31" spans="1:6" x14ac:dyDescent="0.3">
      <c r="A31" t="s">
        <v>198</v>
      </c>
      <c r="B31" s="13">
        <v>1</v>
      </c>
      <c r="C31" t="s">
        <v>378</v>
      </c>
      <c r="D31" s="13">
        <v>20466.326047533457</v>
      </c>
      <c r="E31" s="13">
        <v>99983.870481725811</v>
      </c>
      <c r="F31" t="s">
        <v>169</v>
      </c>
    </row>
    <row r="32" spans="1:6" x14ac:dyDescent="0.3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 spans="1:6" x14ac:dyDescent="0.3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3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3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 spans="1:6" x14ac:dyDescent="0.3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 spans="1:6" x14ac:dyDescent="0.3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3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3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3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 spans="1:6" x14ac:dyDescent="0.3">
      <c r="A41" t="s">
        <v>501</v>
      </c>
      <c r="B41" s="13">
        <v>2</v>
      </c>
      <c r="C41" t="s">
        <v>378</v>
      </c>
      <c r="D41" s="13">
        <v>2020.4226071964447</v>
      </c>
      <c r="E41" s="13">
        <v>99988.831005234359</v>
      </c>
      <c r="F41" t="s">
        <v>490</v>
      </c>
    </row>
    <row r="42" spans="1:6" x14ac:dyDescent="0.3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3">
      <c r="A43" t="s">
        <v>1156</v>
      </c>
      <c r="B43" s="13">
        <v>2</v>
      </c>
      <c r="C43" t="s">
        <v>378</v>
      </c>
      <c r="D43" s="13">
        <v>1982.8591873260045</v>
      </c>
      <c r="E43" s="13">
        <v>99988.831005234359</v>
      </c>
      <c r="F43" t="s">
        <v>1152</v>
      </c>
    </row>
    <row r="44" spans="1:6" x14ac:dyDescent="0.3">
      <c r="A44" t="s">
        <v>1157</v>
      </c>
      <c r="B44" s="13">
        <v>2</v>
      </c>
      <c r="C44" t="s">
        <v>378</v>
      </c>
      <c r="D44" s="13">
        <v>26.473960630191634</v>
      </c>
      <c r="E44" s="13">
        <v>99988.831005234359</v>
      </c>
      <c r="F44" t="s">
        <v>1153</v>
      </c>
    </row>
    <row r="45" spans="1:6" x14ac:dyDescent="0.3">
      <c r="A45" t="s">
        <v>1417</v>
      </c>
      <c r="B45" s="13">
        <v>2</v>
      </c>
      <c r="C45" t="s">
        <v>378</v>
      </c>
      <c r="D45" s="13">
        <v>754.66031922954585</v>
      </c>
      <c r="E45" s="13">
        <v>99988.831005234359</v>
      </c>
      <c r="F45" t="s">
        <v>1414</v>
      </c>
    </row>
    <row r="46" spans="1:6" x14ac:dyDescent="0.3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 spans="1:6" x14ac:dyDescent="0.3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3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 spans="1:6" x14ac:dyDescent="0.3">
      <c r="A49" t="s">
        <v>1452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1450</v>
      </c>
    </row>
    <row r="50" spans="1:6" x14ac:dyDescent="0.3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3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 spans="1:6" x14ac:dyDescent="0.3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3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 spans="1:6" x14ac:dyDescent="0.3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3">
      <c r="A55" t="s">
        <v>221</v>
      </c>
      <c r="B55" s="13">
        <v>2</v>
      </c>
      <c r="C55" t="s">
        <v>378</v>
      </c>
      <c r="D55" s="13">
        <v>3653.4660741774896</v>
      </c>
      <c r="E55" s="13">
        <v>99988.831005234359</v>
      </c>
      <c r="F55" t="s">
        <v>181</v>
      </c>
    </row>
    <row r="56" spans="1:6" x14ac:dyDescent="0.3">
      <c r="A56" t="s">
        <v>222</v>
      </c>
      <c r="B56" s="13">
        <v>2</v>
      </c>
      <c r="C56" t="s">
        <v>378</v>
      </c>
      <c r="D56" s="13">
        <v>2009.3331479561959</v>
      </c>
      <c r="E56" s="13">
        <v>99988.831005234359</v>
      </c>
      <c r="F56" t="s">
        <v>180</v>
      </c>
    </row>
    <row r="57" spans="1:6" x14ac:dyDescent="0.3">
      <c r="A57" t="s">
        <v>223</v>
      </c>
      <c r="B57" s="13">
        <v>2</v>
      </c>
      <c r="C57" t="s">
        <v>378</v>
      </c>
      <c r="D57" s="13">
        <v>754.66031922954585</v>
      </c>
      <c r="E57" s="13">
        <v>99988.831005234359</v>
      </c>
      <c r="F57" t="s">
        <v>179</v>
      </c>
    </row>
    <row r="58" spans="1:6" x14ac:dyDescent="0.3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3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3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3">
      <c r="A61" t="s">
        <v>211</v>
      </c>
      <c r="B61" s="13">
        <v>2</v>
      </c>
      <c r="C61" t="s">
        <v>378</v>
      </c>
      <c r="D61" s="13">
        <v>7238.0377417416039</v>
      </c>
      <c r="E61" s="13">
        <v>99988.831005234359</v>
      </c>
      <c r="F61" t="s">
        <v>163</v>
      </c>
    </row>
    <row r="62" spans="1:6" x14ac:dyDescent="0.3">
      <c r="A62" t="s">
        <v>212</v>
      </c>
      <c r="B62" s="13">
        <v>2</v>
      </c>
      <c r="C62" t="s">
        <v>378</v>
      </c>
      <c r="D62" s="13">
        <v>14297.479635078827</v>
      </c>
      <c r="E62" s="13">
        <v>99988.831005234359</v>
      </c>
      <c r="F62" t="s">
        <v>164</v>
      </c>
    </row>
    <row r="63" spans="1:6" x14ac:dyDescent="0.3">
      <c r="A63" t="s">
        <v>213</v>
      </c>
      <c r="B63" s="13">
        <v>2</v>
      </c>
      <c r="C63" t="s">
        <v>378</v>
      </c>
      <c r="D63" s="13">
        <v>7085.9449342793123</v>
      </c>
      <c r="E63" s="13">
        <v>99988.831005234359</v>
      </c>
      <c r="F63" t="s">
        <v>165</v>
      </c>
    </row>
    <row r="64" spans="1:6" x14ac:dyDescent="0.3">
      <c r="A64" t="s">
        <v>214</v>
      </c>
      <c r="B64" s="13">
        <v>2</v>
      </c>
      <c r="C64" t="s">
        <v>378</v>
      </c>
      <c r="D64" s="13">
        <v>18086.056041135824</v>
      </c>
      <c r="E64" s="13">
        <v>99988.831005234359</v>
      </c>
      <c r="F64" t="s">
        <v>166</v>
      </c>
    </row>
    <row r="65" spans="1:6" x14ac:dyDescent="0.3">
      <c r="A65" t="s">
        <v>215</v>
      </c>
      <c r="B65" s="13">
        <v>2</v>
      </c>
      <c r="C65" t="s">
        <v>378</v>
      </c>
      <c r="D65" s="13">
        <v>17933.963233673534</v>
      </c>
      <c r="E65" s="13">
        <v>99988.831005234359</v>
      </c>
      <c r="F65" t="s">
        <v>167</v>
      </c>
    </row>
    <row r="66" spans="1:6" x14ac:dyDescent="0.3">
      <c r="A66" t="s">
        <v>216</v>
      </c>
      <c r="B66" s="13">
        <v>2</v>
      </c>
      <c r="C66" t="s">
        <v>378</v>
      </c>
      <c r="D66" s="13">
        <v>16679.290404946882</v>
      </c>
      <c r="E66" s="13">
        <v>99988.831005234359</v>
      </c>
      <c r="F66" t="s">
        <v>168</v>
      </c>
    </row>
    <row r="67" spans="1:6" x14ac:dyDescent="0.3">
      <c r="A67" t="s">
        <v>217</v>
      </c>
      <c r="B67" s="13">
        <v>2</v>
      </c>
      <c r="C67" t="s">
        <v>378</v>
      </c>
      <c r="D67" s="13">
        <v>19603.080083207955</v>
      </c>
      <c r="E67" s="13">
        <v>99988.831005234359</v>
      </c>
      <c r="F67" t="s">
        <v>169</v>
      </c>
    </row>
    <row r="68" spans="1:6" x14ac:dyDescent="0.3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 spans="1:6" x14ac:dyDescent="0.3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 spans="1:6" x14ac:dyDescent="0.3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3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 spans="1:6" x14ac:dyDescent="0.3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3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3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 spans="1:6" x14ac:dyDescent="0.3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 spans="1:6" x14ac:dyDescent="0.3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 spans="1:6" x14ac:dyDescent="0.3">
      <c r="A77" t="s">
        <v>509</v>
      </c>
      <c r="B77" s="13">
        <v>3</v>
      </c>
      <c r="C77" t="s">
        <v>378</v>
      </c>
      <c r="D77" s="13">
        <v>437.72893591580146</v>
      </c>
      <c r="E77" s="13">
        <v>99998.609302509212</v>
      </c>
      <c r="F77" t="s">
        <v>490</v>
      </c>
    </row>
    <row r="78" spans="1:6" x14ac:dyDescent="0.3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3">
      <c r="A79" t="s">
        <v>1158</v>
      </c>
      <c r="B79" s="13">
        <v>3</v>
      </c>
      <c r="C79" t="s">
        <v>378</v>
      </c>
      <c r="D79" s="13">
        <v>2053.1929273531928</v>
      </c>
      <c r="E79" s="13">
        <v>99998.609302509212</v>
      </c>
      <c r="F79" t="s">
        <v>1152</v>
      </c>
    </row>
    <row r="80" spans="1:6" x14ac:dyDescent="0.3">
      <c r="A80" t="s">
        <v>1159</v>
      </c>
      <c r="B80" s="13">
        <v>3</v>
      </c>
      <c r="C80" t="s">
        <v>378</v>
      </c>
      <c r="D80" s="13">
        <v>24.009123198230782</v>
      </c>
      <c r="E80" s="13">
        <v>99998.609302509212</v>
      </c>
      <c r="F80" t="s">
        <v>1153</v>
      </c>
    </row>
    <row r="81" spans="1:6" x14ac:dyDescent="0.3">
      <c r="A81" t="s">
        <v>1418</v>
      </c>
      <c r="B81" s="13">
        <v>3</v>
      </c>
      <c r="C81" t="s">
        <v>378</v>
      </c>
      <c r="D81" s="13">
        <v>853.21177907939045</v>
      </c>
      <c r="E81" s="13">
        <v>99998.609302509212</v>
      </c>
      <c r="F81" t="s">
        <v>1414</v>
      </c>
    </row>
    <row r="82" spans="1:6" x14ac:dyDescent="0.3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3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3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3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1450</v>
      </c>
    </row>
    <row r="86" spans="1:6" x14ac:dyDescent="0.3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3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3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3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 spans="1:6" x14ac:dyDescent="0.3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 spans="1:6" x14ac:dyDescent="0.3">
      <c r="A91" t="s">
        <v>240</v>
      </c>
      <c r="B91" s="13">
        <v>3</v>
      </c>
      <c r="C91" t="s">
        <v>378</v>
      </c>
      <c r="D91" s="13">
        <v>2535.3071038277103</v>
      </c>
      <c r="E91" s="13">
        <v>99998.609302509212</v>
      </c>
      <c r="F91" t="s">
        <v>181</v>
      </c>
    </row>
    <row r="92" spans="1:6" x14ac:dyDescent="0.3">
      <c r="A92" t="s">
        <v>241</v>
      </c>
      <c r="B92" s="13">
        <v>3</v>
      </c>
      <c r="C92" t="s">
        <v>378</v>
      </c>
      <c r="D92" s="13">
        <v>2077.2020505514233</v>
      </c>
      <c r="E92" s="13">
        <v>99998.609302509212</v>
      </c>
      <c r="F92" t="s">
        <v>180</v>
      </c>
    </row>
    <row r="93" spans="1:6" x14ac:dyDescent="0.3">
      <c r="A93" t="s">
        <v>242</v>
      </c>
      <c r="B93" s="13">
        <v>3</v>
      </c>
      <c r="C93" t="s">
        <v>378</v>
      </c>
      <c r="D93" s="13">
        <v>853.21177907939045</v>
      </c>
      <c r="E93" s="13">
        <v>99998.609302509212</v>
      </c>
      <c r="F93" t="s">
        <v>179</v>
      </c>
    </row>
    <row r="94" spans="1:6" x14ac:dyDescent="0.3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3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 spans="1:6" x14ac:dyDescent="0.3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3">
      <c r="A97" t="s">
        <v>230</v>
      </c>
      <c r="B97" s="13">
        <v>3</v>
      </c>
      <c r="C97" t="s">
        <v>378</v>
      </c>
      <c r="D97" s="13">
        <v>13170.968626034593</v>
      </c>
      <c r="E97" s="13">
        <v>99998.609302509212</v>
      </c>
      <c r="F97" t="s">
        <v>163</v>
      </c>
    </row>
    <row r="98" spans="1:6" x14ac:dyDescent="0.3">
      <c r="A98" t="s">
        <v>231</v>
      </c>
      <c r="B98" s="13">
        <v>3</v>
      </c>
      <c r="C98" t="s">
        <v>378</v>
      </c>
      <c r="D98" s="13">
        <v>16432.956354300899</v>
      </c>
      <c r="E98" s="13">
        <v>99998.609302509212</v>
      </c>
      <c r="F98" t="s">
        <v>164</v>
      </c>
    </row>
    <row r="99" spans="1:6" x14ac:dyDescent="0.3">
      <c r="A99" t="s">
        <v>232</v>
      </c>
      <c r="B99" s="13">
        <v>3</v>
      </c>
      <c r="C99" t="s">
        <v>378</v>
      </c>
      <c r="D99" s="13">
        <v>12417.361060163843</v>
      </c>
      <c r="E99" s="13">
        <v>99998.609302509212</v>
      </c>
      <c r="F99" t="s">
        <v>165</v>
      </c>
    </row>
    <row r="100" spans="1:6" x14ac:dyDescent="0.3">
      <c r="A100" t="s">
        <v>233</v>
      </c>
      <c r="B100" s="13">
        <v>3</v>
      </c>
      <c r="C100" t="s">
        <v>378</v>
      </c>
      <c r="D100" s="13">
        <v>19581.84638577644</v>
      </c>
      <c r="E100" s="13">
        <v>99998.609302509212</v>
      </c>
      <c r="F100" t="s">
        <v>166</v>
      </c>
    </row>
    <row r="101" spans="1:6" x14ac:dyDescent="0.3">
      <c r="A101" t="s">
        <v>234</v>
      </c>
      <c r="B101" s="13">
        <v>3</v>
      </c>
      <c r="C101" t="s">
        <v>378</v>
      </c>
      <c r="D101" s="13">
        <v>18828.238819905688</v>
      </c>
      <c r="E101" s="13">
        <v>99998.609302509212</v>
      </c>
      <c r="F101" t="s">
        <v>167</v>
      </c>
    </row>
    <row r="102" spans="1:6" x14ac:dyDescent="0.3">
      <c r="A102" t="s">
        <v>235</v>
      </c>
      <c r="B102" s="13">
        <v>3</v>
      </c>
      <c r="C102" t="s">
        <v>378</v>
      </c>
      <c r="D102" s="13">
        <v>17604.248548433654</v>
      </c>
      <c r="E102" s="13">
        <v>99998.609302509212</v>
      </c>
      <c r="F102" t="s">
        <v>168</v>
      </c>
    </row>
    <row r="103" spans="1:6" x14ac:dyDescent="0.3">
      <c r="A103" t="s">
        <v>236</v>
      </c>
      <c r="B103" s="13">
        <v>3</v>
      </c>
      <c r="C103" t="s">
        <v>378</v>
      </c>
      <c r="D103" s="13">
        <v>20164.140422756969</v>
      </c>
      <c r="E103" s="13">
        <v>99998.609302509212</v>
      </c>
      <c r="F103" t="s">
        <v>169</v>
      </c>
    </row>
    <row r="104" spans="1:6" x14ac:dyDescent="0.3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3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 spans="1:6" x14ac:dyDescent="0.3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3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 spans="1:6" x14ac:dyDescent="0.3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 spans="1:6" x14ac:dyDescent="0.3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3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3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 spans="1:6" x14ac:dyDescent="0.3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 spans="1:6" x14ac:dyDescent="0.3">
      <c r="A113" t="s">
        <v>517</v>
      </c>
      <c r="B113" s="13">
        <v>4</v>
      </c>
      <c r="C113" t="s">
        <v>378</v>
      </c>
      <c r="D113" s="13">
        <v>6.6216730517490552</v>
      </c>
      <c r="E113" s="13">
        <v>99992.252291726545</v>
      </c>
      <c r="F113" t="s">
        <v>490</v>
      </c>
    </row>
    <row r="114" spans="1:6" x14ac:dyDescent="0.3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 spans="1:6" x14ac:dyDescent="0.3">
      <c r="A115" t="s">
        <v>1160</v>
      </c>
      <c r="B115" s="13">
        <v>4</v>
      </c>
      <c r="C115" t="s">
        <v>378</v>
      </c>
      <c r="D115" s="13">
        <v>2199.6048622341932</v>
      </c>
      <c r="E115" s="13">
        <v>99992.252291726545</v>
      </c>
      <c r="F115" t="s">
        <v>1152</v>
      </c>
    </row>
    <row r="116" spans="1:6" x14ac:dyDescent="0.3">
      <c r="A116" t="s">
        <v>1161</v>
      </c>
      <c r="B116" s="13">
        <v>4</v>
      </c>
      <c r="C116" t="s">
        <v>378</v>
      </c>
      <c r="D116" s="13">
        <v>29.888966764581458</v>
      </c>
      <c r="E116" s="13">
        <v>99992.252291726545</v>
      </c>
      <c r="F116" t="s">
        <v>1153</v>
      </c>
    </row>
    <row r="117" spans="1:6" x14ac:dyDescent="0.3">
      <c r="A117" t="s">
        <v>1419</v>
      </c>
      <c r="B117" s="13">
        <v>4</v>
      </c>
      <c r="C117" t="s">
        <v>378</v>
      </c>
      <c r="D117" s="13">
        <v>854.92595474789539</v>
      </c>
      <c r="E117" s="13">
        <v>99992.252291726545</v>
      </c>
      <c r="F117" t="s">
        <v>1414</v>
      </c>
    </row>
    <row r="118" spans="1:6" x14ac:dyDescent="0.3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 spans="1:6" x14ac:dyDescent="0.3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 spans="1:6" x14ac:dyDescent="0.3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3">
      <c r="A121" t="s">
        <v>1454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1450</v>
      </c>
    </row>
    <row r="122" spans="1:6" x14ac:dyDescent="0.3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 spans="1:6" x14ac:dyDescent="0.3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 spans="1:6" x14ac:dyDescent="0.3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 spans="1:6" x14ac:dyDescent="0.3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3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 spans="1:6" x14ac:dyDescent="0.3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3">
      <c r="A128" t="s">
        <v>260</v>
      </c>
      <c r="B128" s="13">
        <v>4</v>
      </c>
      <c r="C128" t="s">
        <v>378</v>
      </c>
      <c r="D128" s="13">
        <v>2229.4938289987749</v>
      </c>
      <c r="E128" s="13">
        <v>99992.252291726545</v>
      </c>
      <c r="F128" t="s">
        <v>180</v>
      </c>
    </row>
    <row r="129" spans="1:6" x14ac:dyDescent="0.3">
      <c r="A129" t="s">
        <v>261</v>
      </c>
      <c r="B129" s="13">
        <v>4</v>
      </c>
      <c r="C129" t="s">
        <v>378</v>
      </c>
      <c r="D129" s="13">
        <v>854.92595474789539</v>
      </c>
      <c r="E129" s="13">
        <v>99992.252291726545</v>
      </c>
      <c r="F129" t="s">
        <v>179</v>
      </c>
    </row>
    <row r="130" spans="1:6" x14ac:dyDescent="0.3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 spans="1:6" x14ac:dyDescent="0.3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3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3">
      <c r="A133" t="s">
        <v>249</v>
      </c>
      <c r="B133" s="13">
        <v>4</v>
      </c>
      <c r="C133" t="s">
        <v>378</v>
      </c>
      <c r="D133" s="13">
        <v>18566.158809941753</v>
      </c>
      <c r="E133" s="13">
        <v>99992.252291726545</v>
      </c>
      <c r="F133" t="s">
        <v>163</v>
      </c>
    </row>
    <row r="134" spans="1:6" x14ac:dyDescent="0.3">
      <c r="A134" t="s">
        <v>250</v>
      </c>
      <c r="B134" s="13">
        <v>4</v>
      </c>
      <c r="C134" t="s">
        <v>378</v>
      </c>
      <c r="D134" s="13">
        <v>20161.241818124741</v>
      </c>
      <c r="E134" s="13">
        <v>99992.252291726545</v>
      </c>
      <c r="F134" t="s">
        <v>164</v>
      </c>
    </row>
    <row r="135" spans="1:6" x14ac:dyDescent="0.3">
      <c r="A135" t="s">
        <v>251</v>
      </c>
      <c r="B135" s="13">
        <v>4</v>
      </c>
      <c r="C135" t="s">
        <v>378</v>
      </c>
      <c r="D135" s="13">
        <v>16786.83980828623</v>
      </c>
      <c r="E135" s="13">
        <v>99992.252291726545</v>
      </c>
      <c r="F135" t="s">
        <v>165</v>
      </c>
    </row>
    <row r="136" spans="1:6" x14ac:dyDescent="0.3">
      <c r="A136" t="s">
        <v>252</v>
      </c>
      <c r="B136" s="13">
        <v>4</v>
      </c>
      <c r="C136" t="s">
        <v>378</v>
      </c>
      <c r="D136" s="13">
        <v>23587.434516346806</v>
      </c>
      <c r="E136" s="13">
        <v>99992.252291726545</v>
      </c>
      <c r="F136" t="s">
        <v>166</v>
      </c>
    </row>
    <row r="137" spans="1:6" x14ac:dyDescent="0.3">
      <c r="A137" t="s">
        <v>253</v>
      </c>
      <c r="B137" s="13">
        <v>4</v>
      </c>
      <c r="C137" t="s">
        <v>378</v>
      </c>
      <c r="D137" s="13">
        <v>21808.115514691286</v>
      </c>
      <c r="E137" s="13">
        <v>99992.252291726545</v>
      </c>
      <c r="F137" t="s">
        <v>167</v>
      </c>
    </row>
    <row r="138" spans="1:6" x14ac:dyDescent="0.3">
      <c r="A138" t="s">
        <v>254</v>
      </c>
      <c r="B138" s="13">
        <v>4</v>
      </c>
      <c r="C138" t="s">
        <v>378</v>
      </c>
      <c r="D138" s="13">
        <v>20433.547640440403</v>
      </c>
      <c r="E138" s="13">
        <v>99992.252291726545</v>
      </c>
      <c r="F138" t="s">
        <v>168</v>
      </c>
    </row>
    <row r="139" spans="1:6" x14ac:dyDescent="0.3">
      <c r="A139" t="s">
        <v>255</v>
      </c>
      <c r="B139" s="13">
        <v>4</v>
      </c>
      <c r="C139" t="s">
        <v>378</v>
      </c>
      <c r="D139" s="13">
        <v>23702.007404602689</v>
      </c>
      <c r="E139" s="13">
        <v>99992.252291726545</v>
      </c>
      <c r="F139" t="s">
        <v>169</v>
      </c>
    </row>
    <row r="140" spans="1:6" x14ac:dyDescent="0.3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 spans="1:6" x14ac:dyDescent="0.3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3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 spans="1:6" x14ac:dyDescent="0.3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3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 spans="1:6" x14ac:dyDescent="0.3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3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 spans="1:6" x14ac:dyDescent="0.3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3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 spans="1:6" x14ac:dyDescent="0.3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3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3">
      <c r="A151" t="s">
        <v>1162</v>
      </c>
      <c r="B151" s="13">
        <v>5</v>
      </c>
      <c r="C151" t="s">
        <v>378</v>
      </c>
      <c r="D151" s="13">
        <v>2684.3809905200437</v>
      </c>
      <c r="E151" s="13">
        <v>99939.229778800975</v>
      </c>
      <c r="F151" t="s">
        <v>1152</v>
      </c>
    </row>
    <row r="152" spans="1:6" x14ac:dyDescent="0.3">
      <c r="A152" t="s">
        <v>1163</v>
      </c>
      <c r="B152" s="13">
        <v>5</v>
      </c>
      <c r="C152" t="s">
        <v>378</v>
      </c>
      <c r="D152" s="13">
        <v>41.749080466323967</v>
      </c>
      <c r="E152" s="13">
        <v>99939.229778800975</v>
      </c>
      <c r="F152" t="s">
        <v>1153</v>
      </c>
    </row>
    <row r="153" spans="1:6" x14ac:dyDescent="0.3">
      <c r="A153" t="s">
        <v>1420</v>
      </c>
      <c r="B153" s="13">
        <v>5</v>
      </c>
      <c r="C153" t="s">
        <v>378</v>
      </c>
      <c r="D153" s="13">
        <v>870.19205699208874</v>
      </c>
      <c r="E153" s="13">
        <v>99939.229778800975</v>
      </c>
      <c r="F153" t="s">
        <v>1414</v>
      </c>
    </row>
    <row r="154" spans="1:6" x14ac:dyDescent="0.3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3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 spans="1:6" x14ac:dyDescent="0.3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3">
      <c r="A157" t="s">
        <v>1455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1450</v>
      </c>
    </row>
    <row r="158" spans="1:6" x14ac:dyDescent="0.3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3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 spans="1:6" x14ac:dyDescent="0.3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3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3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 spans="1:6" x14ac:dyDescent="0.3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 spans="1:6" x14ac:dyDescent="0.3">
      <c r="A164" t="s">
        <v>279</v>
      </c>
      <c r="B164" s="13">
        <v>5</v>
      </c>
      <c r="C164" t="s">
        <v>378</v>
      </c>
      <c r="D164" s="13">
        <v>2726.1300709863676</v>
      </c>
      <c r="E164" s="13">
        <v>99939.229778800975</v>
      </c>
      <c r="F164" t="s">
        <v>180</v>
      </c>
    </row>
    <row r="165" spans="1:6" x14ac:dyDescent="0.3">
      <c r="A165" t="s">
        <v>280</v>
      </c>
      <c r="B165" s="13">
        <v>5</v>
      </c>
      <c r="C165" t="s">
        <v>378</v>
      </c>
      <c r="D165" s="13">
        <v>870.19205699208874</v>
      </c>
      <c r="E165" s="13">
        <v>99939.229778800975</v>
      </c>
      <c r="F165" t="s">
        <v>179</v>
      </c>
    </row>
    <row r="166" spans="1:6" x14ac:dyDescent="0.3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3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 spans="1:6" x14ac:dyDescent="0.3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3">
      <c r="A169" t="s">
        <v>268</v>
      </c>
      <c r="B169" s="13">
        <v>5</v>
      </c>
      <c r="C169" t="s">
        <v>378</v>
      </c>
      <c r="D169" s="13">
        <v>23576.37430423461</v>
      </c>
      <c r="E169" s="13">
        <v>99939.229778800975</v>
      </c>
      <c r="F169" t="s">
        <v>163</v>
      </c>
    </row>
    <row r="170" spans="1:6" x14ac:dyDescent="0.3">
      <c r="A170" t="s">
        <v>269</v>
      </c>
      <c r="B170" s="13">
        <v>5</v>
      </c>
      <c r="C170" t="s">
        <v>378</v>
      </c>
      <c r="D170" s="13">
        <v>24348.023221690666</v>
      </c>
      <c r="E170" s="13">
        <v>99939.229778800975</v>
      </c>
      <c r="F170" t="s">
        <v>164</v>
      </c>
    </row>
    <row r="171" spans="1:6" x14ac:dyDescent="0.3">
      <c r="A171" t="s">
        <v>270</v>
      </c>
      <c r="B171" s="13">
        <v>5</v>
      </c>
      <c r="C171" t="s">
        <v>378</v>
      </c>
      <c r="D171" s="13">
        <v>20927.531966903265</v>
      </c>
      <c r="E171" s="13">
        <v>99939.229778800975</v>
      </c>
      <c r="F171" t="s">
        <v>165</v>
      </c>
    </row>
    <row r="172" spans="1:6" x14ac:dyDescent="0.3">
      <c r="A172" t="s">
        <v>271</v>
      </c>
      <c r="B172" s="13">
        <v>5</v>
      </c>
      <c r="C172" t="s">
        <v>378</v>
      </c>
      <c r="D172" s="13">
        <v>28444.990892798633</v>
      </c>
      <c r="E172" s="13">
        <v>99939.229778800975</v>
      </c>
      <c r="F172" t="s">
        <v>166</v>
      </c>
    </row>
    <row r="173" spans="1:6" x14ac:dyDescent="0.3">
      <c r="A173" t="s">
        <v>272</v>
      </c>
      <c r="B173" s="13">
        <v>5</v>
      </c>
      <c r="C173" t="s">
        <v>378</v>
      </c>
      <c r="D173" s="13">
        <v>25796.148555467287</v>
      </c>
      <c r="E173" s="13">
        <v>99939.229778800975</v>
      </c>
      <c r="F173" t="s">
        <v>167</v>
      </c>
    </row>
    <row r="174" spans="1:6" x14ac:dyDescent="0.3">
      <c r="A174" t="s">
        <v>273</v>
      </c>
      <c r="B174" s="13">
        <v>5</v>
      </c>
      <c r="C174" t="s">
        <v>378</v>
      </c>
      <c r="D174" s="13">
        <v>23940.210541473007</v>
      </c>
      <c r="E174" s="13">
        <v>99939.229778800975</v>
      </c>
      <c r="F174" t="s">
        <v>168</v>
      </c>
    </row>
    <row r="175" spans="1:6" x14ac:dyDescent="0.3">
      <c r="A175" t="s">
        <v>274</v>
      </c>
      <c r="B175" s="13">
        <v>5</v>
      </c>
      <c r="C175" t="s">
        <v>378</v>
      </c>
      <c r="D175" s="13">
        <v>26689.813459963763</v>
      </c>
      <c r="E175" s="13">
        <v>99939.229778800975</v>
      </c>
      <c r="F175" t="s">
        <v>169</v>
      </c>
    </row>
    <row r="176" spans="1:6" x14ac:dyDescent="0.3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3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 spans="1:6" x14ac:dyDescent="0.3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3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3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 spans="1:6" x14ac:dyDescent="0.3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3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 spans="1:6" x14ac:dyDescent="0.3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3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 spans="1:6" x14ac:dyDescent="0.3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3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 spans="1:6" x14ac:dyDescent="0.3">
      <c r="A187" t="s">
        <v>1164</v>
      </c>
      <c r="B187" s="13">
        <v>6</v>
      </c>
      <c r="C187" t="s">
        <v>378</v>
      </c>
      <c r="D187" s="13">
        <v>2870.9901455614163</v>
      </c>
      <c r="E187" s="13">
        <v>99981.531562891876</v>
      </c>
      <c r="F187" t="s">
        <v>1152</v>
      </c>
    </row>
    <row r="188" spans="1:6" x14ac:dyDescent="0.3">
      <c r="A188" t="s">
        <v>1165</v>
      </c>
      <c r="B188" s="13">
        <v>6</v>
      </c>
      <c r="C188" t="s">
        <v>378</v>
      </c>
      <c r="D188" s="13">
        <v>48.678454824391736</v>
      </c>
      <c r="E188" s="13">
        <v>99981.531562891876</v>
      </c>
      <c r="F188" t="s">
        <v>1153</v>
      </c>
    </row>
    <row r="189" spans="1:6" x14ac:dyDescent="0.3">
      <c r="A189" t="s">
        <v>1421</v>
      </c>
      <c r="B189" s="13">
        <v>6</v>
      </c>
      <c r="C189" t="s">
        <v>378</v>
      </c>
      <c r="D189" s="13">
        <v>919.26665888861214</v>
      </c>
      <c r="E189" s="13">
        <v>99981.531562891876</v>
      </c>
      <c r="F189" t="s">
        <v>1414</v>
      </c>
    </row>
    <row r="190" spans="1:6" x14ac:dyDescent="0.3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3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 spans="1:6" x14ac:dyDescent="0.3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 spans="1:6" x14ac:dyDescent="0.3">
      <c r="A193" t="s">
        <v>1456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1450</v>
      </c>
    </row>
    <row r="194" spans="1:6" x14ac:dyDescent="0.3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3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 spans="1:6" x14ac:dyDescent="0.3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3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 spans="1:6" x14ac:dyDescent="0.3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3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3">
      <c r="A200" t="s">
        <v>298</v>
      </c>
      <c r="B200" s="13">
        <v>6</v>
      </c>
      <c r="C200" t="s">
        <v>378</v>
      </c>
      <c r="D200" s="13">
        <v>2919.6686003858081</v>
      </c>
      <c r="E200" s="13">
        <v>99981.531562891876</v>
      </c>
      <c r="F200" t="s">
        <v>180</v>
      </c>
    </row>
    <row r="201" spans="1:6" x14ac:dyDescent="0.3">
      <c r="A201" t="s">
        <v>299</v>
      </c>
      <c r="B201" s="13">
        <v>6</v>
      </c>
      <c r="C201" t="s">
        <v>378</v>
      </c>
      <c r="D201" s="13">
        <v>919.26665888861214</v>
      </c>
      <c r="E201" s="13">
        <v>99981.531562891876</v>
      </c>
      <c r="F201" t="s">
        <v>179</v>
      </c>
    </row>
    <row r="202" spans="1:6" x14ac:dyDescent="0.3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 spans="1:6" x14ac:dyDescent="0.3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 spans="1:6" x14ac:dyDescent="0.3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3">
      <c r="A205" t="s">
        <v>287</v>
      </c>
      <c r="B205" s="13">
        <v>6</v>
      </c>
      <c r="C205" t="s">
        <v>378</v>
      </c>
      <c r="D205" s="13">
        <v>29812.112476153972</v>
      </c>
      <c r="E205" s="13">
        <v>99981.531562891876</v>
      </c>
      <c r="F205" t="s">
        <v>163</v>
      </c>
    </row>
    <row r="206" spans="1:6" x14ac:dyDescent="0.3">
      <c r="A206" t="s">
        <v>288</v>
      </c>
      <c r="B206" s="13">
        <v>6</v>
      </c>
      <c r="C206" t="s">
        <v>378</v>
      </c>
      <c r="D206" s="13">
        <v>29607.570839122476</v>
      </c>
      <c r="E206" s="13">
        <v>99981.531562891876</v>
      </c>
      <c r="F206" t="s">
        <v>164</v>
      </c>
    </row>
    <row r="207" spans="1:6" x14ac:dyDescent="0.3">
      <c r="A207" t="s">
        <v>289</v>
      </c>
      <c r="B207" s="13">
        <v>6</v>
      </c>
      <c r="C207" t="s">
        <v>378</v>
      </c>
      <c r="D207" s="13">
        <v>25900.464240839785</v>
      </c>
      <c r="E207" s="13">
        <v>99981.531562891876</v>
      </c>
      <c r="F207" t="s">
        <v>165</v>
      </c>
    </row>
    <row r="208" spans="1:6" x14ac:dyDescent="0.3">
      <c r="A208" t="s">
        <v>290</v>
      </c>
      <c r="B208" s="13">
        <v>6</v>
      </c>
      <c r="C208" t="s">
        <v>378</v>
      </c>
      <c r="D208" s="13">
        <v>33851.271009985874</v>
      </c>
      <c r="E208" s="13">
        <v>99981.531562891876</v>
      </c>
      <c r="F208" t="s">
        <v>166</v>
      </c>
    </row>
    <row r="209" spans="1:6" x14ac:dyDescent="0.3">
      <c r="A209" t="s">
        <v>291</v>
      </c>
      <c r="B209" s="13">
        <v>6</v>
      </c>
      <c r="C209" t="s">
        <v>378</v>
      </c>
      <c r="D209" s="13">
        <v>29939.622774671676</v>
      </c>
      <c r="E209" s="13">
        <v>99981.531562891876</v>
      </c>
      <c r="F209" t="s">
        <v>167</v>
      </c>
    </row>
    <row r="210" spans="1:6" x14ac:dyDescent="0.3">
      <c r="A210" t="s">
        <v>292</v>
      </c>
      <c r="B210" s="13">
        <v>6</v>
      </c>
      <c r="C210" t="s">
        <v>378</v>
      </c>
      <c r="D210" s="13">
        <v>27939.220833174481</v>
      </c>
      <c r="E210" s="13">
        <v>99981.531562891876</v>
      </c>
      <c r="F210" t="s">
        <v>168</v>
      </c>
    </row>
    <row r="211" spans="1:6" x14ac:dyDescent="0.3">
      <c r="A211" t="s">
        <v>293</v>
      </c>
      <c r="B211" s="13">
        <v>6</v>
      </c>
      <c r="C211" t="s">
        <v>378</v>
      </c>
      <c r="D211" s="13">
        <v>30719.436474669572</v>
      </c>
      <c r="E211" s="13">
        <v>99981.531562891876</v>
      </c>
      <c r="F211" t="s">
        <v>169</v>
      </c>
    </row>
    <row r="212" spans="1:6" x14ac:dyDescent="0.3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3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3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 spans="1:6" x14ac:dyDescent="0.3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3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3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 spans="1:6" x14ac:dyDescent="0.3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 spans="1:6" x14ac:dyDescent="0.3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 spans="1:6" x14ac:dyDescent="0.3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 spans="1:6" x14ac:dyDescent="0.3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 spans="1:6" x14ac:dyDescent="0.3">
      <c r="A223" t="s">
        <v>1166</v>
      </c>
      <c r="B223" s="13">
        <v>7</v>
      </c>
      <c r="C223" t="s">
        <v>378</v>
      </c>
      <c r="D223" s="13">
        <v>3266.8708106094591</v>
      </c>
      <c r="E223" s="13">
        <v>100083.43794638522</v>
      </c>
      <c r="F223" t="s">
        <v>1152</v>
      </c>
    </row>
    <row r="224" spans="1:6" x14ac:dyDescent="0.3">
      <c r="A224" t="s">
        <v>1167</v>
      </c>
      <c r="B224" s="13">
        <v>7</v>
      </c>
      <c r="C224" t="s">
        <v>378</v>
      </c>
      <c r="D224" s="13">
        <v>53.920243656044256</v>
      </c>
      <c r="E224" s="13">
        <v>100083.43794638522</v>
      </c>
      <c r="F224" t="s">
        <v>1153</v>
      </c>
    </row>
    <row r="225" spans="1:6" x14ac:dyDescent="0.3">
      <c r="A225" t="s">
        <v>1422</v>
      </c>
      <c r="B225" s="13">
        <v>7</v>
      </c>
      <c r="C225" t="s">
        <v>378</v>
      </c>
      <c r="D225" s="13">
        <v>920.64635780566687</v>
      </c>
      <c r="E225" s="13">
        <v>100083.43794638522</v>
      </c>
      <c r="F225" t="s">
        <v>1414</v>
      </c>
    </row>
    <row r="226" spans="1:6" x14ac:dyDescent="0.3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 spans="1:6" x14ac:dyDescent="0.3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 spans="1:6" x14ac:dyDescent="0.3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 spans="1:6" x14ac:dyDescent="0.3">
      <c r="A229" t="s">
        <v>1457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1450</v>
      </c>
    </row>
    <row r="230" spans="1:6" x14ac:dyDescent="0.3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 spans="1:6" x14ac:dyDescent="0.3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 spans="1:6" x14ac:dyDescent="0.3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 spans="1:6" x14ac:dyDescent="0.3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 spans="1:6" x14ac:dyDescent="0.3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 spans="1:6" x14ac:dyDescent="0.3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 spans="1:6" x14ac:dyDescent="0.3">
      <c r="A236" t="s">
        <v>317</v>
      </c>
      <c r="B236" s="13">
        <v>7</v>
      </c>
      <c r="C236" t="s">
        <v>378</v>
      </c>
      <c r="D236" s="13">
        <v>3320.7910542655036</v>
      </c>
      <c r="E236" s="13">
        <v>100083.43794638522</v>
      </c>
      <c r="F236" t="s">
        <v>180</v>
      </c>
    </row>
    <row r="237" spans="1:6" x14ac:dyDescent="0.3">
      <c r="A237" t="s">
        <v>318</v>
      </c>
      <c r="B237" s="13">
        <v>7</v>
      </c>
      <c r="C237" t="s">
        <v>378</v>
      </c>
      <c r="D237" s="13">
        <v>920.64635780566687</v>
      </c>
      <c r="E237" s="13">
        <v>100083.43794638522</v>
      </c>
      <c r="F237" t="s">
        <v>179</v>
      </c>
    </row>
    <row r="238" spans="1:6" x14ac:dyDescent="0.3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 spans="1:6" x14ac:dyDescent="0.3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 spans="1:6" x14ac:dyDescent="0.3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 spans="1:6" x14ac:dyDescent="0.3">
      <c r="A241" t="s">
        <v>306</v>
      </c>
      <c r="B241" s="13">
        <v>7</v>
      </c>
      <c r="C241" t="s">
        <v>378</v>
      </c>
      <c r="D241" s="13">
        <v>36619.893670342324</v>
      </c>
      <c r="E241" s="13">
        <v>100083.43794638522</v>
      </c>
      <c r="F241" t="s">
        <v>163</v>
      </c>
    </row>
    <row r="242" spans="1:6" x14ac:dyDescent="0.3">
      <c r="A242" t="s">
        <v>307</v>
      </c>
      <c r="B242" s="13">
        <v>7</v>
      </c>
      <c r="C242" t="s">
        <v>378</v>
      </c>
      <c r="D242" s="13">
        <v>33882.873082739359</v>
      </c>
      <c r="E242" s="13">
        <v>100083.43794638522</v>
      </c>
      <c r="F242" t="s">
        <v>164</v>
      </c>
    </row>
    <row r="243" spans="1:6" x14ac:dyDescent="0.3">
      <c r="A243" t="s">
        <v>308</v>
      </c>
      <c r="B243" s="13">
        <v>7</v>
      </c>
      <c r="C243" t="s">
        <v>378</v>
      </c>
      <c r="D243" s="13">
        <v>30293.219588319491</v>
      </c>
      <c r="E243" s="13">
        <v>100083.43794638522</v>
      </c>
      <c r="F243" t="s">
        <v>165</v>
      </c>
    </row>
    <row r="244" spans="1:6" x14ac:dyDescent="0.3">
      <c r="A244" t="s">
        <v>309</v>
      </c>
      <c r="B244" s="13">
        <v>7</v>
      </c>
      <c r="C244" t="s">
        <v>378</v>
      </c>
      <c r="D244" s="13">
        <v>39798.422051391804</v>
      </c>
      <c r="E244" s="13">
        <v>100083.43794638522</v>
      </c>
      <c r="F244" t="s">
        <v>166</v>
      </c>
    </row>
    <row r="245" spans="1:6" x14ac:dyDescent="0.3">
      <c r="A245" t="s">
        <v>310</v>
      </c>
      <c r="B245" s="13">
        <v>7</v>
      </c>
      <c r="C245" t="s">
        <v>378</v>
      </c>
      <c r="D245" s="13">
        <v>33471.747969368967</v>
      </c>
      <c r="E245" s="13">
        <v>100083.43794638522</v>
      </c>
      <c r="F245" t="s">
        <v>167</v>
      </c>
    </row>
    <row r="246" spans="1:6" x14ac:dyDescent="0.3">
      <c r="A246" t="s">
        <v>311</v>
      </c>
      <c r="B246" s="13">
        <v>7</v>
      </c>
      <c r="C246" t="s">
        <v>378</v>
      </c>
      <c r="D246" s="13">
        <v>31071.603272909135</v>
      </c>
      <c r="E246" s="13">
        <v>100083.43794638522</v>
      </c>
      <c r="F246" t="s">
        <v>168</v>
      </c>
    </row>
    <row r="247" spans="1:6" x14ac:dyDescent="0.3">
      <c r="A247" t="s">
        <v>312</v>
      </c>
      <c r="B247" s="13">
        <v>7</v>
      </c>
      <c r="C247" t="s">
        <v>378</v>
      </c>
      <c r="D247" s="13">
        <v>33955.569594606997</v>
      </c>
      <c r="E247" s="13">
        <v>100083.43794638522</v>
      </c>
      <c r="F247" t="s">
        <v>169</v>
      </c>
    </row>
    <row r="248" spans="1:6" x14ac:dyDescent="0.3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 spans="1:6" x14ac:dyDescent="0.3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 spans="1:6" x14ac:dyDescent="0.3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 spans="1:6" x14ac:dyDescent="0.3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 spans="1:6" x14ac:dyDescent="0.3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 spans="1:6" x14ac:dyDescent="0.3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 spans="1:6" x14ac:dyDescent="0.3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3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 spans="1:6" x14ac:dyDescent="0.3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3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3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3">
      <c r="A259" t="s">
        <v>1168</v>
      </c>
      <c r="B259" s="13">
        <v>8</v>
      </c>
      <c r="C259" t="s">
        <v>378</v>
      </c>
      <c r="D259" s="13">
        <v>3784.3283133967579</v>
      </c>
      <c r="E259" s="13">
        <v>99947.811107758622</v>
      </c>
      <c r="F259" t="s">
        <v>1152</v>
      </c>
    </row>
    <row r="260" spans="1:6" x14ac:dyDescent="0.3">
      <c r="A260" t="s">
        <v>1169</v>
      </c>
      <c r="B260" s="13">
        <v>8</v>
      </c>
      <c r="C260" t="s">
        <v>378</v>
      </c>
      <c r="D260" s="13">
        <v>76.847165334751779</v>
      </c>
      <c r="E260" s="13">
        <v>99947.811107758622</v>
      </c>
      <c r="F260" t="s">
        <v>1153</v>
      </c>
    </row>
    <row r="261" spans="1:6" x14ac:dyDescent="0.3">
      <c r="A261" t="s">
        <v>1423</v>
      </c>
      <c r="B261" s="13">
        <v>8</v>
      </c>
      <c r="C261" t="s">
        <v>378</v>
      </c>
      <c r="D261" s="13">
        <v>949.49144010980774</v>
      </c>
      <c r="E261" s="13">
        <v>99947.811107758622</v>
      </c>
      <c r="F261" t="s">
        <v>1414</v>
      </c>
    </row>
    <row r="262" spans="1:6" x14ac:dyDescent="0.3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3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 spans="1:6" x14ac:dyDescent="0.3">
      <c r="A265" t="s">
        <v>1458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1450</v>
      </c>
    </row>
    <row r="266" spans="1:6" x14ac:dyDescent="0.3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3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 spans="1:6" x14ac:dyDescent="0.3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3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 spans="1:6" x14ac:dyDescent="0.3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3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3">
      <c r="A272" t="s">
        <v>336</v>
      </c>
      <c r="B272" s="13">
        <v>8</v>
      </c>
      <c r="C272" t="s">
        <v>378</v>
      </c>
      <c r="D272" s="13">
        <v>3861.1754787315099</v>
      </c>
      <c r="E272" s="13">
        <v>99947.811107758622</v>
      </c>
      <c r="F272" t="s">
        <v>180</v>
      </c>
    </row>
    <row r="273" spans="1:6" x14ac:dyDescent="0.3">
      <c r="A273" t="s">
        <v>337</v>
      </c>
      <c r="B273" s="13">
        <v>8</v>
      </c>
      <c r="C273" t="s">
        <v>378</v>
      </c>
      <c r="D273" s="13">
        <v>949.49144010980774</v>
      </c>
      <c r="E273" s="13">
        <v>99947.811107758622</v>
      </c>
      <c r="F273" t="s">
        <v>179</v>
      </c>
    </row>
    <row r="274" spans="1:6" x14ac:dyDescent="0.3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 spans="1:6" x14ac:dyDescent="0.3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 spans="1:6" x14ac:dyDescent="0.3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3">
      <c r="A277" t="s">
        <v>325</v>
      </c>
      <c r="B277" s="13">
        <v>8</v>
      </c>
      <c r="C277" t="s">
        <v>378</v>
      </c>
      <c r="D277" s="13">
        <v>45887.109995149032</v>
      </c>
      <c r="E277" s="13">
        <v>99947.811107758622</v>
      </c>
      <c r="F277" t="s">
        <v>163</v>
      </c>
    </row>
    <row r="278" spans="1:6" x14ac:dyDescent="0.3">
      <c r="A278" t="s">
        <v>326</v>
      </c>
      <c r="B278" s="13">
        <v>8</v>
      </c>
      <c r="C278" t="s">
        <v>378</v>
      </c>
      <c r="D278" s="13">
        <v>42918.448117071355</v>
      </c>
      <c r="E278" s="13">
        <v>99947.811107758622</v>
      </c>
      <c r="F278" t="s">
        <v>164</v>
      </c>
    </row>
    <row r="279" spans="1:6" x14ac:dyDescent="0.3">
      <c r="A279" t="s">
        <v>327</v>
      </c>
      <c r="B279" s="13">
        <v>8</v>
      </c>
      <c r="C279" t="s">
        <v>378</v>
      </c>
      <c r="D279" s="13">
        <v>37740.172953050598</v>
      </c>
      <c r="E279" s="13">
        <v>99947.811107758622</v>
      </c>
      <c r="F279" t="s">
        <v>165</v>
      </c>
    </row>
    <row r="280" spans="1:6" x14ac:dyDescent="0.3">
      <c r="A280" t="s">
        <v>328</v>
      </c>
      <c r="B280" s="13">
        <v>8</v>
      </c>
      <c r="C280" t="s">
        <v>378</v>
      </c>
      <c r="D280" s="13">
        <v>49521.931740505679</v>
      </c>
      <c r="E280" s="13">
        <v>99947.811107758622</v>
      </c>
      <c r="F280" t="s">
        <v>166</v>
      </c>
    </row>
    <row r="281" spans="1:6" x14ac:dyDescent="0.3">
      <c r="A281" t="s">
        <v>329</v>
      </c>
      <c r="B281" s="13">
        <v>8</v>
      </c>
      <c r="C281" t="s">
        <v>378</v>
      </c>
      <c r="D281" s="13">
        <v>41374.994698407245</v>
      </c>
      <c r="E281" s="13">
        <v>99947.811107758622</v>
      </c>
      <c r="F281" t="s">
        <v>167</v>
      </c>
    </row>
    <row r="282" spans="1:6" x14ac:dyDescent="0.3">
      <c r="A282" t="s">
        <v>330</v>
      </c>
      <c r="B282" s="13">
        <v>8</v>
      </c>
      <c r="C282" t="s">
        <v>378</v>
      </c>
      <c r="D282" s="13">
        <v>38463.310659785544</v>
      </c>
      <c r="E282" s="13">
        <v>99947.811107758622</v>
      </c>
      <c r="F282" t="s">
        <v>168</v>
      </c>
    </row>
    <row r="283" spans="1:6" x14ac:dyDescent="0.3">
      <c r="A283" t="s">
        <v>331</v>
      </c>
      <c r="B283" s="13">
        <v>8</v>
      </c>
      <c r="C283" t="s">
        <v>378</v>
      </c>
      <c r="D283" s="13">
        <v>41112.373081952988</v>
      </c>
      <c r="E283" s="13">
        <v>99947.811107758622</v>
      </c>
      <c r="F283" t="s">
        <v>169</v>
      </c>
    </row>
    <row r="284" spans="1:6" x14ac:dyDescent="0.3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3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3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3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 spans="1:6" x14ac:dyDescent="0.3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3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3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3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 spans="1:6" x14ac:dyDescent="0.3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3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3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3">
      <c r="A295" t="s">
        <v>1170</v>
      </c>
      <c r="B295" s="13">
        <v>9</v>
      </c>
      <c r="C295" t="s">
        <v>378</v>
      </c>
      <c r="D295" s="13">
        <v>4748.8361048231118</v>
      </c>
      <c r="E295" s="13">
        <v>99824.034770780301</v>
      </c>
      <c r="F295" t="s">
        <v>1152</v>
      </c>
    </row>
    <row r="296" spans="1:6" x14ac:dyDescent="0.3">
      <c r="A296" t="s">
        <v>1171</v>
      </c>
      <c r="B296" s="13">
        <v>9</v>
      </c>
      <c r="C296" t="s">
        <v>378</v>
      </c>
      <c r="D296" s="13">
        <v>90.342479590180659</v>
      </c>
      <c r="E296" s="13">
        <v>99824.034770780301</v>
      </c>
      <c r="F296" t="s">
        <v>1153</v>
      </c>
    </row>
    <row r="297" spans="1:6" x14ac:dyDescent="0.3">
      <c r="A297" t="s">
        <v>1424</v>
      </c>
      <c r="B297" s="13">
        <v>9</v>
      </c>
      <c r="C297" t="s">
        <v>378</v>
      </c>
      <c r="D297" s="13">
        <v>951.07368134617514</v>
      </c>
      <c r="E297" s="13">
        <v>99824.034770780301</v>
      </c>
      <c r="F297" t="s">
        <v>1414</v>
      </c>
    </row>
    <row r="298" spans="1:6" x14ac:dyDescent="0.3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 spans="1:6" x14ac:dyDescent="0.3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3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3">
      <c r="A301" t="s">
        <v>1459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1450</v>
      </c>
    </row>
    <row r="302" spans="1:6" x14ac:dyDescent="0.3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3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3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3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 spans="1:6" x14ac:dyDescent="0.3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3">
      <c r="A308" t="s">
        <v>355</v>
      </c>
      <c r="B308" s="13">
        <v>9</v>
      </c>
      <c r="C308" t="s">
        <v>378</v>
      </c>
      <c r="D308" s="13">
        <v>4839.1785844132919</v>
      </c>
      <c r="E308" s="13">
        <v>99824.034770780301</v>
      </c>
      <c r="F308" t="s">
        <v>180</v>
      </c>
    </row>
    <row r="309" spans="1:6" x14ac:dyDescent="0.3">
      <c r="A309" t="s">
        <v>356</v>
      </c>
      <c r="B309" s="13">
        <v>9</v>
      </c>
      <c r="C309" t="s">
        <v>378</v>
      </c>
      <c r="D309" s="13">
        <v>951.07368134617514</v>
      </c>
      <c r="E309" s="13">
        <v>99824.034770780301</v>
      </c>
      <c r="F309" t="s">
        <v>179</v>
      </c>
    </row>
    <row r="310" spans="1:6" x14ac:dyDescent="0.3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3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 spans="1:6" x14ac:dyDescent="0.3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3">
      <c r="A313" t="s">
        <v>344</v>
      </c>
      <c r="B313" s="13">
        <v>9</v>
      </c>
      <c r="C313" t="s">
        <v>378</v>
      </c>
      <c r="D313" s="13">
        <v>59499.506940682026</v>
      </c>
      <c r="E313" s="13">
        <v>99824.034770780301</v>
      </c>
      <c r="F313" t="s">
        <v>163</v>
      </c>
    </row>
    <row r="314" spans="1:6" x14ac:dyDescent="0.3">
      <c r="A314" t="s">
        <v>345</v>
      </c>
      <c r="B314" s="13">
        <v>9</v>
      </c>
      <c r="C314" t="s">
        <v>378</v>
      </c>
      <c r="D314" s="13">
        <v>53650.747858444563</v>
      </c>
      <c r="E314" s="13">
        <v>99824.034770780301</v>
      </c>
      <c r="F314" t="s">
        <v>164</v>
      </c>
    </row>
    <row r="315" spans="1:6" x14ac:dyDescent="0.3">
      <c r="A315" t="s">
        <v>346</v>
      </c>
      <c r="B315" s="13">
        <v>9</v>
      </c>
      <c r="C315" t="s">
        <v>378</v>
      </c>
      <c r="D315" s="13">
        <v>47378.392273023288</v>
      </c>
      <c r="E315" s="13">
        <v>99824.034770780301</v>
      </c>
      <c r="F315" t="s">
        <v>165</v>
      </c>
    </row>
    <row r="316" spans="1:6" x14ac:dyDescent="0.3">
      <c r="A316" t="s">
        <v>347</v>
      </c>
      <c r="B316" s="13">
        <v>9</v>
      </c>
      <c r="C316" t="s">
        <v>378</v>
      </c>
      <c r="D316" s="13">
        <v>62599.273932027725</v>
      </c>
      <c r="E316" s="13">
        <v>99824.034770780301</v>
      </c>
      <c r="F316" t="s">
        <v>166</v>
      </c>
    </row>
    <row r="317" spans="1:6" x14ac:dyDescent="0.3">
      <c r="A317" t="s">
        <v>348</v>
      </c>
      <c r="B317" s="13">
        <v>9</v>
      </c>
      <c r="C317" t="s">
        <v>378</v>
      </c>
      <c r="D317" s="13">
        <v>50478.159264368987</v>
      </c>
      <c r="E317" s="13">
        <v>99824.034770780301</v>
      </c>
      <c r="F317" t="s">
        <v>167</v>
      </c>
    </row>
    <row r="318" spans="1:6" x14ac:dyDescent="0.3">
      <c r="A318" t="s">
        <v>349</v>
      </c>
      <c r="B318" s="13">
        <v>9</v>
      </c>
      <c r="C318" t="s">
        <v>378</v>
      </c>
      <c r="D318" s="13">
        <v>46590.054361301867</v>
      </c>
      <c r="E318" s="13">
        <v>99824.034770780301</v>
      </c>
      <c r="F318" t="s">
        <v>168</v>
      </c>
    </row>
    <row r="319" spans="1:6" x14ac:dyDescent="0.3">
      <c r="A319" t="s">
        <v>350</v>
      </c>
      <c r="B319" s="13">
        <v>9</v>
      </c>
      <c r="C319" t="s">
        <v>378</v>
      </c>
      <c r="D319" s="13">
        <v>49231.887570747436</v>
      </c>
      <c r="E319" s="13">
        <v>99824.034770780301</v>
      </c>
      <c r="F319" t="s">
        <v>169</v>
      </c>
    </row>
    <row r="320" spans="1:6" x14ac:dyDescent="0.3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3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3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3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3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 spans="1:6" x14ac:dyDescent="0.3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3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 spans="1:6" x14ac:dyDescent="0.3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 spans="1:6" x14ac:dyDescent="0.3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 spans="1:6" x14ac:dyDescent="0.3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 spans="1:6" x14ac:dyDescent="0.3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 spans="1:6" x14ac:dyDescent="0.3">
      <c r="A331" t="s">
        <v>1172</v>
      </c>
      <c r="B331" s="13">
        <v>10</v>
      </c>
      <c r="C331" t="s">
        <v>378</v>
      </c>
      <c r="D331" s="13">
        <v>6992.2275344601485</v>
      </c>
      <c r="E331" s="13">
        <v>100260.39175218702</v>
      </c>
      <c r="F331" t="s">
        <v>1152</v>
      </c>
    </row>
    <row r="332" spans="1:6" x14ac:dyDescent="0.3">
      <c r="A332" t="s">
        <v>1173</v>
      </c>
      <c r="B332" s="13">
        <v>10</v>
      </c>
      <c r="C332" t="s">
        <v>378</v>
      </c>
      <c r="D332" s="13">
        <v>176.47329059086482</v>
      </c>
      <c r="E332" s="13">
        <v>100260.39175218702</v>
      </c>
      <c r="F332" t="s">
        <v>1153</v>
      </c>
    </row>
    <row r="333" spans="1:6" x14ac:dyDescent="0.3">
      <c r="A333" t="s">
        <v>1425</v>
      </c>
      <c r="B333" s="13">
        <v>10</v>
      </c>
      <c r="C333" t="s">
        <v>378</v>
      </c>
      <c r="D333" s="13">
        <v>938.13810080810106</v>
      </c>
      <c r="E333" s="13">
        <v>100260.39175218702</v>
      </c>
      <c r="F333" t="s">
        <v>1414</v>
      </c>
    </row>
    <row r="334" spans="1:6" x14ac:dyDescent="0.3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 spans="1:6" x14ac:dyDescent="0.3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 spans="1:6" x14ac:dyDescent="0.3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 spans="1:6" x14ac:dyDescent="0.3">
      <c r="A337" t="s">
        <v>1460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1450</v>
      </c>
    </row>
    <row r="338" spans="1:6" x14ac:dyDescent="0.3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 spans="1:6" x14ac:dyDescent="0.3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 spans="1:6" x14ac:dyDescent="0.3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 spans="1:6" x14ac:dyDescent="0.3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 spans="1:6" x14ac:dyDescent="0.3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 spans="1:6" x14ac:dyDescent="0.3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 spans="1:6" x14ac:dyDescent="0.3">
      <c r="A344" t="s">
        <v>374</v>
      </c>
      <c r="B344" s="13">
        <v>10</v>
      </c>
      <c r="C344" t="s">
        <v>378</v>
      </c>
      <c r="D344" s="13">
        <v>7168.7008250510135</v>
      </c>
      <c r="E344" s="13">
        <v>100260.39175218702</v>
      </c>
      <c r="F344" t="s">
        <v>180</v>
      </c>
    </row>
    <row r="345" spans="1:6" x14ac:dyDescent="0.3">
      <c r="A345" t="s">
        <v>375</v>
      </c>
      <c r="B345" s="13">
        <v>10</v>
      </c>
      <c r="C345" t="s">
        <v>378</v>
      </c>
      <c r="D345" s="13">
        <v>938.13810080810106</v>
      </c>
      <c r="E345" s="13">
        <v>100260.39175218702</v>
      </c>
      <c r="F345" t="s">
        <v>179</v>
      </c>
    </row>
    <row r="346" spans="1:6" x14ac:dyDescent="0.3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 spans="1:6" x14ac:dyDescent="0.3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 spans="1:6" x14ac:dyDescent="0.3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 spans="1:6" x14ac:dyDescent="0.3">
      <c r="A349" t="s">
        <v>363</v>
      </c>
      <c r="B349" s="13">
        <v>10</v>
      </c>
      <c r="C349" t="s">
        <v>378</v>
      </c>
      <c r="D349" s="13">
        <v>109707.98133371885</v>
      </c>
      <c r="E349" s="13">
        <v>100260.39175218702</v>
      </c>
      <c r="F349" t="s">
        <v>163</v>
      </c>
    </row>
    <row r="350" spans="1:6" x14ac:dyDescent="0.3">
      <c r="A350" t="s">
        <v>364</v>
      </c>
      <c r="B350" s="13">
        <v>10</v>
      </c>
      <c r="C350" t="s">
        <v>378</v>
      </c>
      <c r="D350" s="13">
        <v>95761.751079426816</v>
      </c>
      <c r="E350" s="13">
        <v>100260.39175218702</v>
      </c>
      <c r="F350" t="s">
        <v>164</v>
      </c>
    </row>
    <row r="351" spans="1:6" x14ac:dyDescent="0.3">
      <c r="A351" t="s">
        <v>365</v>
      </c>
      <c r="B351" s="13">
        <v>10</v>
      </c>
      <c r="C351" t="s">
        <v>378</v>
      </c>
      <c r="D351" s="13">
        <v>83950.056016296701</v>
      </c>
      <c r="E351" s="13">
        <v>100260.39175218702</v>
      </c>
      <c r="F351" t="s">
        <v>165</v>
      </c>
    </row>
    <row r="352" spans="1:6" x14ac:dyDescent="0.3">
      <c r="A352" t="s">
        <v>366</v>
      </c>
      <c r="B352" s="13">
        <v>10</v>
      </c>
      <c r="C352" t="s">
        <v>378</v>
      </c>
      <c r="D352" s="13">
        <v>112347.98960337471</v>
      </c>
      <c r="E352" s="13">
        <v>100260.39175218702</v>
      </c>
      <c r="F352" t="s">
        <v>166</v>
      </c>
    </row>
    <row r="353" spans="1:6" x14ac:dyDescent="0.3">
      <c r="A353" t="s">
        <v>367</v>
      </c>
      <c r="B353" s="13">
        <v>10</v>
      </c>
      <c r="C353" t="s">
        <v>378</v>
      </c>
      <c r="D353" s="13">
        <v>86590.064285952569</v>
      </c>
      <c r="E353" s="13">
        <v>100260.39175218702</v>
      </c>
      <c r="F353" t="s">
        <v>167</v>
      </c>
    </row>
    <row r="354" spans="1:6" x14ac:dyDescent="0.3">
      <c r="A354" t="s">
        <v>368</v>
      </c>
      <c r="B354" s="13">
        <v>10</v>
      </c>
      <c r="C354" t="s">
        <v>378</v>
      </c>
      <c r="D354" s="13">
        <v>80359.501561709651</v>
      </c>
      <c r="E354" s="13">
        <v>100260.39175218702</v>
      </c>
      <c r="F354" t="s">
        <v>168</v>
      </c>
    </row>
    <row r="355" spans="1:6" x14ac:dyDescent="0.3">
      <c r="A355" t="s">
        <v>369</v>
      </c>
      <c r="B355" s="13">
        <v>10</v>
      </c>
      <c r="C355" t="s">
        <v>378</v>
      </c>
      <c r="D355" s="13">
        <v>83095.768138245723</v>
      </c>
      <c r="E355" s="13">
        <v>100260.39175218702</v>
      </c>
      <c r="F355" t="s">
        <v>169</v>
      </c>
    </row>
    <row r="356" spans="1:6" x14ac:dyDescent="0.3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 spans="1:6" x14ac:dyDescent="0.3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 spans="1:6" x14ac:dyDescent="0.3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 spans="1:6" x14ac:dyDescent="0.3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 spans="1:6" x14ac:dyDescent="0.3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 spans="1:6" x14ac:dyDescent="0.3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147</v>
      </c>
      <c r="B1" t="s">
        <v>152</v>
      </c>
      <c r="C1" t="s">
        <v>148</v>
      </c>
      <c r="D1" t="s">
        <v>150</v>
      </c>
    </row>
    <row r="2" spans="1:4" x14ac:dyDescent="0.3">
      <c r="A2" t="s">
        <v>571</v>
      </c>
      <c r="B2" t="s">
        <v>709</v>
      </c>
      <c r="C2" t="s">
        <v>149</v>
      </c>
      <c r="D2" s="13">
        <v>0.255077258670381</v>
      </c>
    </row>
    <row r="3" spans="1:4" x14ac:dyDescent="0.3">
      <c r="A3" t="s">
        <v>572</v>
      </c>
      <c r="B3" t="s">
        <v>709</v>
      </c>
      <c r="C3" t="s">
        <v>93</v>
      </c>
      <c r="D3" s="13">
        <v>0.3382425</v>
      </c>
    </row>
    <row r="4" spans="1:4" x14ac:dyDescent="0.3">
      <c r="A4" t="s">
        <v>573</v>
      </c>
      <c r="B4" t="s">
        <v>710</v>
      </c>
      <c r="C4" t="s">
        <v>149</v>
      </c>
      <c r="D4" s="13">
        <v>0.24621338991915764</v>
      </c>
    </row>
    <row r="5" spans="1:4" x14ac:dyDescent="0.3">
      <c r="A5" t="s">
        <v>574</v>
      </c>
      <c r="B5" t="s">
        <v>710</v>
      </c>
      <c r="C5" t="s">
        <v>93</v>
      </c>
      <c r="D5" s="13">
        <v>0.34151189999999998</v>
      </c>
    </row>
    <row r="6" spans="1:4" x14ac:dyDescent="0.3">
      <c r="A6" t="s">
        <v>575</v>
      </c>
      <c r="B6" t="s">
        <v>711</v>
      </c>
      <c r="C6" t="s">
        <v>149</v>
      </c>
      <c r="D6" s="13">
        <v>0.234872156831302</v>
      </c>
    </row>
    <row r="7" spans="1:4" x14ac:dyDescent="0.3">
      <c r="A7" t="s">
        <v>576</v>
      </c>
      <c r="B7" t="s">
        <v>711</v>
      </c>
      <c r="C7" t="s">
        <v>93</v>
      </c>
      <c r="D7" s="13">
        <v>0.35442960000000001</v>
      </c>
    </row>
    <row r="8" spans="1:4" x14ac:dyDescent="0.3">
      <c r="A8" t="s">
        <v>577</v>
      </c>
      <c r="B8" t="s">
        <v>712</v>
      </c>
      <c r="C8" t="s">
        <v>149</v>
      </c>
      <c r="D8" s="13">
        <v>0.234872156831302</v>
      </c>
    </row>
    <row r="9" spans="1:4" x14ac:dyDescent="0.3">
      <c r="A9" t="s">
        <v>578</v>
      </c>
      <c r="B9" t="s">
        <v>712</v>
      </c>
      <c r="C9" t="s">
        <v>93</v>
      </c>
      <c r="D9" s="13">
        <v>0.35442960000000001</v>
      </c>
    </row>
    <row r="10" spans="1:4" x14ac:dyDescent="0.3">
      <c r="A10" t="s">
        <v>1174</v>
      </c>
      <c r="B10" t="s">
        <v>1202</v>
      </c>
      <c r="C10" t="s">
        <v>149</v>
      </c>
      <c r="D10" s="13">
        <v>0.18268333773518858</v>
      </c>
    </row>
    <row r="11" spans="1:4" x14ac:dyDescent="0.3">
      <c r="A11" t="s">
        <v>1175</v>
      </c>
      <c r="B11" t="s">
        <v>1202</v>
      </c>
      <c r="C11" t="s">
        <v>93</v>
      </c>
      <c r="D11" s="13">
        <v>0.3133592</v>
      </c>
    </row>
    <row r="12" spans="1:4" x14ac:dyDescent="0.3">
      <c r="A12" t="s">
        <v>1176</v>
      </c>
      <c r="B12" t="s">
        <v>1203</v>
      </c>
      <c r="C12" t="s">
        <v>149</v>
      </c>
      <c r="D12" s="13">
        <v>0.25415432060363258</v>
      </c>
    </row>
    <row r="13" spans="1:4" x14ac:dyDescent="0.3">
      <c r="A13" t="s">
        <v>1177</v>
      </c>
      <c r="B13" t="s">
        <v>1203</v>
      </c>
      <c r="C13" t="s">
        <v>93</v>
      </c>
      <c r="D13" s="13">
        <v>0.32137710000000003</v>
      </c>
    </row>
    <row r="14" spans="1:4" x14ac:dyDescent="0.3">
      <c r="A14" t="s">
        <v>579</v>
      </c>
      <c r="B14" t="s">
        <v>713</v>
      </c>
      <c r="C14" t="s">
        <v>149</v>
      </c>
      <c r="D14" s="13">
        <v>0.37211763111127366</v>
      </c>
    </row>
    <row r="15" spans="1:4" x14ac:dyDescent="0.3">
      <c r="A15" t="s">
        <v>580</v>
      </c>
      <c r="B15" t="s">
        <v>713</v>
      </c>
      <c r="C15" t="s">
        <v>93</v>
      </c>
      <c r="D15" s="13">
        <v>0.3776737</v>
      </c>
    </row>
    <row r="16" spans="1:4" x14ac:dyDescent="0.3">
      <c r="A16" t="s">
        <v>1366</v>
      </c>
      <c r="B16" t="s">
        <v>1380</v>
      </c>
      <c r="C16" t="s">
        <v>149</v>
      </c>
      <c r="D16" s="13">
        <v>0.25643409946559903</v>
      </c>
    </row>
    <row r="17" spans="1:4" x14ac:dyDescent="0.3">
      <c r="A17" t="s">
        <v>1367</v>
      </c>
      <c r="B17" t="s">
        <v>1380</v>
      </c>
      <c r="C17" t="s">
        <v>93</v>
      </c>
      <c r="D17" s="13">
        <v>0.3019268</v>
      </c>
    </row>
    <row r="18" spans="1:4" x14ac:dyDescent="0.3">
      <c r="A18" t="s">
        <v>581</v>
      </c>
      <c r="B18" t="s">
        <v>714</v>
      </c>
      <c r="C18" t="s">
        <v>149</v>
      </c>
      <c r="D18" s="13">
        <v>0.3010635150316795</v>
      </c>
    </row>
    <row r="19" spans="1:4" x14ac:dyDescent="0.3">
      <c r="A19" t="s">
        <v>582</v>
      </c>
      <c r="B19" t="s">
        <v>714</v>
      </c>
      <c r="C19" t="s">
        <v>93</v>
      </c>
      <c r="D19" s="13">
        <v>0.3377735</v>
      </c>
    </row>
    <row r="20" spans="1:4" x14ac:dyDescent="0.3">
      <c r="A20" t="s">
        <v>583</v>
      </c>
      <c r="B20" t="s">
        <v>715</v>
      </c>
      <c r="C20" t="s">
        <v>149</v>
      </c>
      <c r="D20" s="13">
        <v>0.24621338991915764</v>
      </c>
    </row>
    <row r="21" spans="1:4" x14ac:dyDescent="0.3">
      <c r="A21" t="s">
        <v>584</v>
      </c>
      <c r="B21" t="s">
        <v>715</v>
      </c>
      <c r="C21" t="s">
        <v>93</v>
      </c>
      <c r="D21" s="13">
        <v>0.34151189999999998</v>
      </c>
    </row>
    <row r="22" spans="1:4" x14ac:dyDescent="0.3">
      <c r="A22" t="s">
        <v>585</v>
      </c>
      <c r="B22" t="s">
        <v>716</v>
      </c>
      <c r="C22" t="s">
        <v>149</v>
      </c>
      <c r="D22" s="13">
        <v>0.31248137616787586</v>
      </c>
    </row>
    <row r="23" spans="1:4" x14ac:dyDescent="0.3">
      <c r="A23" t="s">
        <v>586</v>
      </c>
      <c r="B23" t="s">
        <v>716</v>
      </c>
      <c r="C23" t="s">
        <v>93</v>
      </c>
      <c r="D23" s="13">
        <v>0.36585689999999998</v>
      </c>
    </row>
    <row r="24" spans="1:4" x14ac:dyDescent="0.3">
      <c r="A24" t="s">
        <v>587</v>
      </c>
      <c r="B24" t="s">
        <v>717</v>
      </c>
      <c r="C24" t="s">
        <v>149</v>
      </c>
      <c r="D24" s="13">
        <v>0.26705971718260929</v>
      </c>
    </row>
    <row r="25" spans="1:4" x14ac:dyDescent="0.3">
      <c r="A25" t="s">
        <v>588</v>
      </c>
      <c r="B25" t="s">
        <v>717</v>
      </c>
      <c r="C25" t="s">
        <v>93</v>
      </c>
      <c r="D25" s="13">
        <v>0.3276329</v>
      </c>
    </row>
    <row r="26" spans="1:4" x14ac:dyDescent="0.3">
      <c r="A26" t="s">
        <v>589</v>
      </c>
      <c r="B26" t="s">
        <v>718</v>
      </c>
      <c r="C26" t="s">
        <v>149</v>
      </c>
      <c r="D26" s="13">
        <v>0.28273824892514365</v>
      </c>
    </row>
    <row r="27" spans="1:4" x14ac:dyDescent="0.3">
      <c r="A27" t="s">
        <v>590</v>
      </c>
      <c r="B27" t="s">
        <v>718</v>
      </c>
      <c r="C27" t="s">
        <v>93</v>
      </c>
      <c r="D27" s="13">
        <v>0.33383279999999999</v>
      </c>
    </row>
    <row r="28" spans="1:4" x14ac:dyDescent="0.3">
      <c r="A28" t="s">
        <v>591</v>
      </c>
      <c r="B28" t="s">
        <v>719</v>
      </c>
      <c r="C28" t="s">
        <v>149</v>
      </c>
      <c r="D28" s="13">
        <v>0.26251472906249779</v>
      </c>
    </row>
    <row r="29" spans="1:4" x14ac:dyDescent="0.3">
      <c r="A29" t="s">
        <v>592</v>
      </c>
      <c r="B29" t="s">
        <v>719</v>
      </c>
      <c r="C29" t="s">
        <v>93</v>
      </c>
      <c r="D29" s="13">
        <v>0.3252506</v>
      </c>
    </row>
    <row r="30" spans="1:4" x14ac:dyDescent="0.3">
      <c r="A30" t="s">
        <v>593</v>
      </c>
      <c r="B30" t="s">
        <v>720</v>
      </c>
      <c r="C30" t="s">
        <v>149</v>
      </c>
      <c r="D30" s="13">
        <v>0.30215817782948873</v>
      </c>
    </row>
    <row r="31" spans="1:4" x14ac:dyDescent="0.3">
      <c r="A31" t="s">
        <v>594</v>
      </c>
      <c r="B31" t="s">
        <v>720</v>
      </c>
      <c r="C31" t="s">
        <v>93</v>
      </c>
      <c r="D31" s="13">
        <v>0.34393220000000002</v>
      </c>
    </row>
    <row r="32" spans="1:4" x14ac:dyDescent="0.3">
      <c r="A32" t="s">
        <v>1426</v>
      </c>
      <c r="B32" t="s">
        <v>1440</v>
      </c>
      <c r="C32" t="s">
        <v>149</v>
      </c>
      <c r="D32" s="13">
        <v>0.28358669868169795</v>
      </c>
    </row>
    <row r="33" spans="1:4" x14ac:dyDescent="0.3">
      <c r="A33" t="s">
        <v>1427</v>
      </c>
      <c r="B33" t="s">
        <v>1440</v>
      </c>
      <c r="C33" t="s">
        <v>93</v>
      </c>
      <c r="D33" s="13">
        <v>0.3290922</v>
      </c>
    </row>
    <row r="34" spans="1:4" x14ac:dyDescent="0.3">
      <c r="A34" t="s">
        <v>595</v>
      </c>
      <c r="B34" t="s">
        <v>721</v>
      </c>
      <c r="C34" t="s">
        <v>149</v>
      </c>
      <c r="D34" s="13">
        <v>0.29352348207324525</v>
      </c>
    </row>
    <row r="35" spans="1:4" x14ac:dyDescent="0.3">
      <c r="A35" t="s">
        <v>596</v>
      </c>
      <c r="B35" t="s">
        <v>721</v>
      </c>
      <c r="C35" t="s">
        <v>93</v>
      </c>
      <c r="D35" s="13">
        <v>0.34556559999999997</v>
      </c>
    </row>
    <row r="36" spans="1:4" x14ac:dyDescent="0.3">
      <c r="A36" t="s">
        <v>597</v>
      </c>
      <c r="B36" t="s">
        <v>722</v>
      </c>
      <c r="C36" t="s">
        <v>149</v>
      </c>
      <c r="D36" s="13">
        <v>0.27508192335941734</v>
      </c>
    </row>
    <row r="37" spans="1:4" x14ac:dyDescent="0.3">
      <c r="A37" t="s">
        <v>598</v>
      </c>
      <c r="B37" t="s">
        <v>722</v>
      </c>
      <c r="C37" t="s">
        <v>93</v>
      </c>
      <c r="D37" s="13">
        <v>0.34041090000000002</v>
      </c>
    </row>
    <row r="38" spans="1:4" x14ac:dyDescent="0.3">
      <c r="A38" t="s">
        <v>599</v>
      </c>
      <c r="B38" t="s">
        <v>723</v>
      </c>
      <c r="C38" t="s">
        <v>149</v>
      </c>
      <c r="D38" s="13">
        <v>0.27471362677359923</v>
      </c>
    </row>
    <row r="39" spans="1:4" x14ac:dyDescent="0.3">
      <c r="A39" t="s">
        <v>600</v>
      </c>
      <c r="B39" t="s">
        <v>723</v>
      </c>
      <c r="C39" t="s">
        <v>93</v>
      </c>
      <c r="D39" s="13">
        <v>0.3258355</v>
      </c>
    </row>
    <row r="40" spans="1:4" x14ac:dyDescent="0.3">
      <c r="A40" t="s">
        <v>601</v>
      </c>
      <c r="B40" t="s">
        <v>724</v>
      </c>
      <c r="C40" t="s">
        <v>149</v>
      </c>
      <c r="D40" s="13">
        <v>0.28358669868169795</v>
      </c>
    </row>
    <row r="41" spans="1:4" x14ac:dyDescent="0.3">
      <c r="A41" t="s">
        <v>602</v>
      </c>
      <c r="B41" t="s">
        <v>724</v>
      </c>
      <c r="C41" t="s">
        <v>93</v>
      </c>
      <c r="D41" s="13">
        <v>0.3290922</v>
      </c>
    </row>
    <row r="42" spans="1:4" x14ac:dyDescent="0.3">
      <c r="A42" t="s">
        <v>603</v>
      </c>
      <c r="B42" t="s">
        <v>725</v>
      </c>
      <c r="C42" t="s">
        <v>149</v>
      </c>
      <c r="D42" s="13">
        <v>0.18268333773518858</v>
      </c>
    </row>
    <row r="43" spans="1:4" x14ac:dyDescent="0.3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3">
      <c r="A44" t="s">
        <v>605</v>
      </c>
      <c r="B44" t="s">
        <v>726</v>
      </c>
      <c r="C44" t="s">
        <v>149</v>
      </c>
      <c r="D44" s="13">
        <v>0.36936804238080506</v>
      </c>
    </row>
    <row r="45" spans="1:4" x14ac:dyDescent="0.3">
      <c r="A45" t="s">
        <v>606</v>
      </c>
      <c r="B45" t="s">
        <v>726</v>
      </c>
      <c r="C45" t="s">
        <v>93</v>
      </c>
      <c r="D45" s="13">
        <v>0.41738769999999997</v>
      </c>
    </row>
    <row r="46" spans="1:4" x14ac:dyDescent="0.3">
      <c r="A46" t="s">
        <v>1131</v>
      </c>
      <c r="B46" t="s">
        <v>1145</v>
      </c>
      <c r="C46" t="s">
        <v>149</v>
      </c>
      <c r="D46" s="13">
        <v>0.26273565691469031</v>
      </c>
    </row>
    <row r="47" spans="1:4" x14ac:dyDescent="0.3">
      <c r="A47" t="s">
        <v>1132</v>
      </c>
      <c r="B47" t="s">
        <v>1145</v>
      </c>
      <c r="C47" t="s">
        <v>93</v>
      </c>
      <c r="D47" s="13">
        <v>0.32358340000000002</v>
      </c>
    </row>
    <row r="48" spans="1:4" x14ac:dyDescent="0.3">
      <c r="A48" t="s">
        <v>607</v>
      </c>
      <c r="B48" t="s">
        <v>727</v>
      </c>
      <c r="C48" t="s">
        <v>149</v>
      </c>
      <c r="D48" s="13">
        <v>0.36936804238080506</v>
      </c>
    </row>
    <row r="49" spans="1:4" x14ac:dyDescent="0.3">
      <c r="A49" t="s">
        <v>608</v>
      </c>
      <c r="B49" t="s">
        <v>727</v>
      </c>
      <c r="C49" t="s">
        <v>93</v>
      </c>
      <c r="D49" s="13">
        <v>0.41738769999999997</v>
      </c>
    </row>
    <row r="50" spans="1:4" x14ac:dyDescent="0.3">
      <c r="A50" t="s">
        <v>609</v>
      </c>
      <c r="B50" t="s">
        <v>728</v>
      </c>
      <c r="C50" t="s">
        <v>149</v>
      </c>
      <c r="D50" s="13">
        <v>0.41455575153110014</v>
      </c>
    </row>
    <row r="51" spans="1:4" x14ac:dyDescent="0.3">
      <c r="A51" t="s">
        <v>610</v>
      </c>
      <c r="B51" t="s">
        <v>728</v>
      </c>
      <c r="C51" t="s">
        <v>93</v>
      </c>
      <c r="D51" s="13">
        <v>0.39766299999999999</v>
      </c>
    </row>
    <row r="52" spans="1:4" x14ac:dyDescent="0.3">
      <c r="A52" t="s">
        <v>1461</v>
      </c>
      <c r="B52" t="s">
        <v>1475</v>
      </c>
      <c r="C52" t="s">
        <v>149</v>
      </c>
      <c r="D52" s="13">
        <v>0.28885866823123613</v>
      </c>
    </row>
    <row r="53" spans="1:4" x14ac:dyDescent="0.3">
      <c r="A53" t="s">
        <v>1462</v>
      </c>
      <c r="B53" t="s">
        <v>1475</v>
      </c>
      <c r="C53" t="s">
        <v>93</v>
      </c>
      <c r="D53" s="13">
        <v>0.39206940000000001</v>
      </c>
    </row>
    <row r="54" spans="1:4" x14ac:dyDescent="0.3">
      <c r="A54" t="s">
        <v>611</v>
      </c>
      <c r="B54" t="s">
        <v>729</v>
      </c>
      <c r="C54" t="s">
        <v>149</v>
      </c>
      <c r="D54" s="13">
        <v>0.26026975522365542</v>
      </c>
    </row>
    <row r="55" spans="1:4" x14ac:dyDescent="0.3">
      <c r="A55" t="s">
        <v>612</v>
      </c>
      <c r="B55" t="s">
        <v>729</v>
      </c>
      <c r="C55" t="s">
        <v>93</v>
      </c>
      <c r="D55" s="13">
        <v>0.32493260000000002</v>
      </c>
    </row>
    <row r="56" spans="1:4" x14ac:dyDescent="0.3">
      <c r="A56" t="s">
        <v>613</v>
      </c>
      <c r="B56" t="s">
        <v>730</v>
      </c>
      <c r="C56" t="s">
        <v>149</v>
      </c>
      <c r="D56" s="13">
        <v>0.25660819033828752</v>
      </c>
    </row>
    <row r="57" spans="1:4" x14ac:dyDescent="0.3">
      <c r="A57" t="s">
        <v>614</v>
      </c>
      <c r="B57" t="s">
        <v>730</v>
      </c>
      <c r="C57" t="s">
        <v>93</v>
      </c>
      <c r="D57" s="13">
        <v>0.32479669999999999</v>
      </c>
    </row>
    <row r="58" spans="1:4" x14ac:dyDescent="0.3">
      <c r="A58" t="s">
        <v>615</v>
      </c>
      <c r="B58" t="s">
        <v>731</v>
      </c>
      <c r="C58" t="s">
        <v>149</v>
      </c>
      <c r="D58" s="13">
        <v>0.52277690845863523</v>
      </c>
    </row>
    <row r="59" spans="1:4" x14ac:dyDescent="0.3">
      <c r="A59" t="s">
        <v>616</v>
      </c>
      <c r="B59" t="s">
        <v>731</v>
      </c>
      <c r="C59" t="s">
        <v>93</v>
      </c>
      <c r="D59" s="13">
        <v>2.0000369999999998</v>
      </c>
    </row>
    <row r="60" spans="1:4" x14ac:dyDescent="0.3">
      <c r="A60" t="s">
        <v>617</v>
      </c>
      <c r="B60" t="s">
        <v>732</v>
      </c>
      <c r="C60" t="s">
        <v>149</v>
      </c>
      <c r="D60" s="13">
        <v>0.20590136474251095</v>
      </c>
    </row>
    <row r="61" spans="1:4" x14ac:dyDescent="0.3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3">
      <c r="A62" t="s">
        <v>619</v>
      </c>
      <c r="B62" t="s">
        <v>733</v>
      </c>
      <c r="C62" t="s">
        <v>149</v>
      </c>
      <c r="D62" s="13">
        <v>0.20005775361950884</v>
      </c>
    </row>
    <row r="63" spans="1:4" x14ac:dyDescent="0.3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3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3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3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3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3">
      <c r="A68" t="s">
        <v>1178</v>
      </c>
      <c r="B68" t="s">
        <v>1204</v>
      </c>
      <c r="C68" t="s">
        <v>149</v>
      </c>
      <c r="D68" s="13">
        <v>0.15325383696511088</v>
      </c>
    </row>
    <row r="69" spans="1:4" x14ac:dyDescent="0.3">
      <c r="A69" t="s">
        <v>1179</v>
      </c>
      <c r="B69" t="s">
        <v>1204</v>
      </c>
      <c r="C69" t="s">
        <v>93</v>
      </c>
      <c r="D69" s="13">
        <v>0.31517000000000001</v>
      </c>
    </row>
    <row r="70" spans="1:4" x14ac:dyDescent="0.3">
      <c r="A70" t="s">
        <v>1180</v>
      </c>
      <c r="B70" t="s">
        <v>1205</v>
      </c>
      <c r="C70" t="s">
        <v>149</v>
      </c>
      <c r="D70" s="13">
        <v>0.20574890620951078</v>
      </c>
    </row>
    <row r="71" spans="1:4" x14ac:dyDescent="0.3">
      <c r="A71" t="s">
        <v>1181</v>
      </c>
      <c r="B71" t="s">
        <v>1205</v>
      </c>
      <c r="C71" t="s">
        <v>93</v>
      </c>
      <c r="D71" s="13">
        <v>0.32043939999999999</v>
      </c>
    </row>
    <row r="72" spans="1:4" x14ac:dyDescent="0.3">
      <c r="A72" t="s">
        <v>625</v>
      </c>
      <c r="B72" t="s">
        <v>736</v>
      </c>
      <c r="C72" t="s">
        <v>149</v>
      </c>
      <c r="D72" s="13">
        <v>0.32651812854804341</v>
      </c>
    </row>
    <row r="73" spans="1:4" x14ac:dyDescent="0.3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3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3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3">
      <c r="A76" t="s">
        <v>627</v>
      </c>
      <c r="B76" t="s">
        <v>737</v>
      </c>
      <c r="C76" t="s">
        <v>149</v>
      </c>
      <c r="D76" s="13">
        <v>0.24496343659899356</v>
      </c>
    </row>
    <row r="77" spans="1:4" x14ac:dyDescent="0.3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3">
      <c r="A78" t="s">
        <v>629</v>
      </c>
      <c r="B78" t="s">
        <v>738</v>
      </c>
      <c r="C78" t="s">
        <v>149</v>
      </c>
      <c r="D78" s="13">
        <v>0.20005775361950884</v>
      </c>
    </row>
    <row r="79" spans="1:4" x14ac:dyDescent="0.3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3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3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3">
      <c r="A82" t="s">
        <v>633</v>
      </c>
      <c r="B82" t="s">
        <v>740</v>
      </c>
      <c r="C82" t="s">
        <v>149</v>
      </c>
      <c r="D82" s="13">
        <v>0.21816522884638392</v>
      </c>
    </row>
    <row r="83" spans="1:4" x14ac:dyDescent="0.3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3">
      <c r="A84" t="s">
        <v>635</v>
      </c>
      <c r="B84" t="s">
        <v>741</v>
      </c>
      <c r="C84" t="s">
        <v>149</v>
      </c>
      <c r="D84" s="13">
        <v>0.23390569108851986</v>
      </c>
    </row>
    <row r="85" spans="1:4" x14ac:dyDescent="0.3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3">
      <c r="A86" t="s">
        <v>637</v>
      </c>
      <c r="B86" t="s">
        <v>742</v>
      </c>
      <c r="C86" t="s">
        <v>149</v>
      </c>
      <c r="D86" s="13">
        <v>0.21263078409013625</v>
      </c>
    </row>
    <row r="87" spans="1:4" x14ac:dyDescent="0.3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3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3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3">
      <c r="A90" t="s">
        <v>1428</v>
      </c>
      <c r="B90" t="s">
        <v>1441</v>
      </c>
      <c r="C90" t="s">
        <v>149</v>
      </c>
      <c r="D90" s="13">
        <v>0.23034446566843253</v>
      </c>
    </row>
    <row r="91" spans="1:4" x14ac:dyDescent="0.3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3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3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3">
      <c r="A94" t="s">
        <v>643</v>
      </c>
      <c r="B94" t="s">
        <v>745</v>
      </c>
      <c r="C94" t="s">
        <v>149</v>
      </c>
      <c r="D94" s="13">
        <v>0.22799602791091184</v>
      </c>
    </row>
    <row r="95" spans="1:4" x14ac:dyDescent="0.3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3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3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3">
      <c r="A98" t="s">
        <v>647</v>
      </c>
      <c r="B98" t="s">
        <v>747</v>
      </c>
      <c r="C98" t="s">
        <v>149</v>
      </c>
      <c r="D98" s="13">
        <v>0.23034446566843253</v>
      </c>
    </row>
    <row r="99" spans="1:4" x14ac:dyDescent="0.3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3">
      <c r="A100" t="s">
        <v>649</v>
      </c>
      <c r="B100" t="s">
        <v>748</v>
      </c>
      <c r="C100" t="s">
        <v>149</v>
      </c>
      <c r="D100" s="13">
        <v>0.15267528812698572</v>
      </c>
    </row>
    <row r="101" spans="1:4" x14ac:dyDescent="0.3">
      <c r="A101" t="s">
        <v>650</v>
      </c>
      <c r="B101" t="s">
        <v>748</v>
      </c>
      <c r="C101" t="s">
        <v>93</v>
      </c>
      <c r="D101" s="13">
        <v>0.31529390000000002</v>
      </c>
    </row>
    <row r="102" spans="1:4" x14ac:dyDescent="0.3">
      <c r="A102" t="s">
        <v>651</v>
      </c>
      <c r="B102" t="s">
        <v>749</v>
      </c>
      <c r="C102" t="s">
        <v>149</v>
      </c>
      <c r="D102" s="13">
        <v>0.33206234025214904</v>
      </c>
    </row>
    <row r="103" spans="1:4" x14ac:dyDescent="0.3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3">
      <c r="A104" t="s">
        <v>1133</v>
      </c>
      <c r="B104" t="s">
        <v>1146</v>
      </c>
      <c r="C104" t="s">
        <v>149</v>
      </c>
      <c r="D104" s="13">
        <v>0.21330019018643312</v>
      </c>
    </row>
    <row r="105" spans="1:4" x14ac:dyDescent="0.3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3">
      <c r="A106" t="s">
        <v>653</v>
      </c>
      <c r="B106" t="s">
        <v>750</v>
      </c>
      <c r="C106" t="s">
        <v>149</v>
      </c>
      <c r="D106" s="13">
        <v>0.33206234025214904</v>
      </c>
    </row>
    <row r="107" spans="1:4" x14ac:dyDescent="0.3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3">
      <c r="A108" t="s">
        <v>655</v>
      </c>
      <c r="B108" t="s">
        <v>751</v>
      </c>
      <c r="C108" t="s">
        <v>149</v>
      </c>
      <c r="D108" s="13">
        <v>0.35337871164049528</v>
      </c>
    </row>
    <row r="109" spans="1:4" x14ac:dyDescent="0.3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3">
      <c r="A110" t="s">
        <v>1463</v>
      </c>
      <c r="B110" t="s">
        <v>1476</v>
      </c>
      <c r="C110" t="s">
        <v>149</v>
      </c>
      <c r="D110" s="13">
        <v>0.23974067238672683</v>
      </c>
    </row>
    <row r="111" spans="1:4" x14ac:dyDescent="0.3">
      <c r="A111" t="s">
        <v>1464</v>
      </c>
      <c r="B111" t="s">
        <v>1476</v>
      </c>
      <c r="C111" t="s">
        <v>93</v>
      </c>
      <c r="D111" s="13">
        <v>0.38333159999999999</v>
      </c>
    </row>
    <row r="112" spans="1:4" x14ac:dyDescent="0.3">
      <c r="A112" t="s">
        <v>657</v>
      </c>
      <c r="B112" t="s">
        <v>752</v>
      </c>
      <c r="C112" t="s">
        <v>149</v>
      </c>
      <c r="D112" s="13">
        <v>0.21106508138096716</v>
      </c>
    </row>
    <row r="113" spans="1:4" x14ac:dyDescent="0.3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3">
      <c r="A114" t="s">
        <v>659</v>
      </c>
      <c r="B114" t="s">
        <v>753</v>
      </c>
      <c r="C114" t="s">
        <v>149</v>
      </c>
      <c r="D114" s="13">
        <v>0.20743229641041747</v>
      </c>
    </row>
    <row r="115" spans="1:4" x14ac:dyDescent="0.3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3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3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3">
      <c r="A118" t="s">
        <v>663</v>
      </c>
      <c r="B118" t="s">
        <v>755</v>
      </c>
      <c r="C118" t="s">
        <v>149</v>
      </c>
      <c r="D118" s="13">
        <v>0.17312344430966428</v>
      </c>
    </row>
    <row r="119" spans="1:4" x14ac:dyDescent="0.3">
      <c r="A119" t="s">
        <v>664</v>
      </c>
      <c r="B119" t="s">
        <v>755</v>
      </c>
      <c r="C119" t="s">
        <v>93</v>
      </c>
      <c r="D119" s="13">
        <v>0.31504900000000002</v>
      </c>
    </row>
    <row r="120" spans="1:4" x14ac:dyDescent="0.3">
      <c r="A120" t="s">
        <v>665</v>
      </c>
      <c r="B120" t="s">
        <v>756</v>
      </c>
      <c r="C120" t="s">
        <v>149</v>
      </c>
      <c r="D120" s="13">
        <v>0.1552400115311422</v>
      </c>
    </row>
    <row r="121" spans="1:4" x14ac:dyDescent="0.3">
      <c r="A121" t="s">
        <v>666</v>
      </c>
      <c r="B121" t="s">
        <v>756</v>
      </c>
      <c r="C121" t="s">
        <v>93</v>
      </c>
      <c r="D121" s="13">
        <v>0.3202064</v>
      </c>
    </row>
    <row r="122" spans="1:4" x14ac:dyDescent="0.3">
      <c r="A122" t="s">
        <v>667</v>
      </c>
      <c r="B122" t="s">
        <v>757</v>
      </c>
      <c r="C122" t="s">
        <v>149</v>
      </c>
      <c r="D122" s="13">
        <v>0.14870966659104221</v>
      </c>
    </row>
    <row r="123" spans="1:4" x14ac:dyDescent="0.3">
      <c r="A123" t="s">
        <v>668</v>
      </c>
      <c r="B123" t="s">
        <v>757</v>
      </c>
      <c r="C123" t="s">
        <v>93</v>
      </c>
      <c r="D123" s="13">
        <v>0.33281539999999998</v>
      </c>
    </row>
    <row r="124" spans="1:4" x14ac:dyDescent="0.3">
      <c r="A124" t="s">
        <v>669</v>
      </c>
      <c r="B124" t="s">
        <v>758</v>
      </c>
      <c r="C124" t="s">
        <v>149</v>
      </c>
      <c r="D124" s="13">
        <v>0.14870966659104221</v>
      </c>
    </row>
    <row r="125" spans="1:4" x14ac:dyDescent="0.3">
      <c r="A125" t="s">
        <v>670</v>
      </c>
      <c r="B125" t="s">
        <v>758</v>
      </c>
      <c r="C125" t="s">
        <v>93</v>
      </c>
      <c r="D125" s="13">
        <v>0.33281539999999998</v>
      </c>
    </row>
    <row r="126" spans="1:4" x14ac:dyDescent="0.3">
      <c r="A126" t="s">
        <v>1182</v>
      </c>
      <c r="B126" t="s">
        <v>1206</v>
      </c>
      <c r="C126" t="s">
        <v>149</v>
      </c>
      <c r="D126" s="13">
        <v>9.6002387335712355E-2</v>
      </c>
    </row>
    <row r="127" spans="1:4" x14ac:dyDescent="0.3">
      <c r="A127" t="s">
        <v>1183</v>
      </c>
      <c r="B127" t="s">
        <v>1206</v>
      </c>
      <c r="C127" t="s">
        <v>93</v>
      </c>
      <c r="D127" s="13">
        <v>0.29460609999999998</v>
      </c>
    </row>
    <row r="128" spans="1:4" x14ac:dyDescent="0.3">
      <c r="A128" t="s">
        <v>1184</v>
      </c>
      <c r="B128" t="s">
        <v>1207</v>
      </c>
      <c r="C128" t="s">
        <v>149</v>
      </c>
      <c r="D128" s="13">
        <v>0.15759743728714792</v>
      </c>
    </row>
    <row r="129" spans="1:4" x14ac:dyDescent="0.3">
      <c r="A129" t="s">
        <v>1185</v>
      </c>
      <c r="B129" t="s">
        <v>1207</v>
      </c>
      <c r="C129" t="s">
        <v>93</v>
      </c>
      <c r="D129" s="13">
        <v>0.3006355</v>
      </c>
    </row>
    <row r="130" spans="1:4" x14ac:dyDescent="0.3">
      <c r="A130" t="s">
        <v>671</v>
      </c>
      <c r="B130" t="s">
        <v>759</v>
      </c>
      <c r="C130" t="s">
        <v>149</v>
      </c>
      <c r="D130" s="13">
        <v>0.27115130224941536</v>
      </c>
    </row>
    <row r="131" spans="1:4" x14ac:dyDescent="0.3">
      <c r="A131" t="s">
        <v>672</v>
      </c>
      <c r="B131" t="s">
        <v>759</v>
      </c>
      <c r="C131" t="s">
        <v>93</v>
      </c>
      <c r="D131" s="13">
        <v>0.35120180000000001</v>
      </c>
    </row>
    <row r="132" spans="1:4" x14ac:dyDescent="0.3">
      <c r="A132" t="s">
        <v>1370</v>
      </c>
      <c r="B132" t="s">
        <v>1382</v>
      </c>
      <c r="C132" t="s">
        <v>149</v>
      </c>
      <c r="D132" s="13">
        <v>0.16072205591219893</v>
      </c>
    </row>
    <row r="133" spans="1:4" x14ac:dyDescent="0.3">
      <c r="A133" t="s">
        <v>1371</v>
      </c>
      <c r="B133" t="s">
        <v>1382</v>
      </c>
      <c r="C133" t="s">
        <v>93</v>
      </c>
      <c r="D133" s="13">
        <v>0.28217720000000002</v>
      </c>
    </row>
    <row r="134" spans="1:4" x14ac:dyDescent="0.3">
      <c r="A134" t="s">
        <v>673</v>
      </c>
      <c r="B134" t="s">
        <v>760</v>
      </c>
      <c r="C134" t="s">
        <v>149</v>
      </c>
      <c r="D134" s="13">
        <v>0.19924812399999101</v>
      </c>
    </row>
    <row r="135" spans="1:4" x14ac:dyDescent="0.3">
      <c r="A135" t="s">
        <v>674</v>
      </c>
      <c r="B135" t="s">
        <v>760</v>
      </c>
      <c r="C135" t="s">
        <v>93</v>
      </c>
      <c r="D135" s="13">
        <v>0.31344450000000001</v>
      </c>
    </row>
    <row r="136" spans="1:4" x14ac:dyDescent="0.3">
      <c r="A136" t="s">
        <v>675</v>
      </c>
      <c r="B136" t="s">
        <v>761</v>
      </c>
      <c r="C136" t="s">
        <v>149</v>
      </c>
      <c r="D136" s="13">
        <v>0.1552400115311422</v>
      </c>
    </row>
    <row r="137" spans="1:4" x14ac:dyDescent="0.3">
      <c r="A137" t="s">
        <v>676</v>
      </c>
      <c r="B137" t="s">
        <v>761</v>
      </c>
      <c r="C137" t="s">
        <v>93</v>
      </c>
      <c r="D137" s="13">
        <v>0.3202064</v>
      </c>
    </row>
    <row r="138" spans="1:4" x14ac:dyDescent="0.3">
      <c r="A138" t="s">
        <v>677</v>
      </c>
      <c r="B138" t="s">
        <v>762</v>
      </c>
      <c r="C138" t="s">
        <v>149</v>
      </c>
      <c r="D138" s="13">
        <v>0.21974424642600227</v>
      </c>
    </row>
    <row r="139" spans="1:4" x14ac:dyDescent="0.3">
      <c r="A139" t="s">
        <v>678</v>
      </c>
      <c r="B139" t="s">
        <v>762</v>
      </c>
      <c r="C139" t="s">
        <v>93</v>
      </c>
      <c r="D139" s="13">
        <v>0.33773110000000001</v>
      </c>
    </row>
    <row r="140" spans="1:4" x14ac:dyDescent="0.3">
      <c r="A140" t="s">
        <v>679</v>
      </c>
      <c r="B140" t="s">
        <v>763</v>
      </c>
      <c r="C140" t="s">
        <v>149</v>
      </c>
      <c r="D140" s="13">
        <v>0.17396935643774544</v>
      </c>
    </row>
    <row r="141" spans="1:4" x14ac:dyDescent="0.3">
      <c r="A141" t="s">
        <v>680</v>
      </c>
      <c r="B141" t="s">
        <v>763</v>
      </c>
      <c r="C141" t="s">
        <v>93</v>
      </c>
      <c r="D141" s="13">
        <v>0.30529139999999999</v>
      </c>
    </row>
    <row r="142" spans="1:4" x14ac:dyDescent="0.3">
      <c r="A142" t="s">
        <v>681</v>
      </c>
      <c r="B142" t="s">
        <v>764</v>
      </c>
      <c r="C142" t="s">
        <v>149</v>
      </c>
      <c r="D142" s="13">
        <v>0.18735663943311578</v>
      </c>
    </row>
    <row r="143" spans="1:4" x14ac:dyDescent="0.3">
      <c r="A143" t="s">
        <v>682</v>
      </c>
      <c r="B143" t="s">
        <v>764</v>
      </c>
      <c r="C143" t="s">
        <v>93</v>
      </c>
      <c r="D143" s="13">
        <v>0.31017289999999997</v>
      </c>
    </row>
    <row r="144" spans="1:4" x14ac:dyDescent="0.3">
      <c r="A144" t="s">
        <v>683</v>
      </c>
      <c r="B144" t="s">
        <v>765</v>
      </c>
      <c r="C144" t="s">
        <v>149</v>
      </c>
      <c r="D144" s="13">
        <v>0.16627656742719332</v>
      </c>
    </row>
    <row r="145" spans="1:4" x14ac:dyDescent="0.3">
      <c r="A145" t="s">
        <v>684</v>
      </c>
      <c r="B145" t="s">
        <v>765</v>
      </c>
      <c r="C145" t="s">
        <v>93</v>
      </c>
      <c r="D145" s="13">
        <v>0.30153489999999999</v>
      </c>
    </row>
    <row r="146" spans="1:4" x14ac:dyDescent="0.3">
      <c r="A146" t="s">
        <v>685</v>
      </c>
      <c r="B146" t="s">
        <v>766</v>
      </c>
      <c r="C146" t="s">
        <v>149</v>
      </c>
      <c r="D146" s="13">
        <v>0.2078991720657771</v>
      </c>
    </row>
    <row r="147" spans="1:4" x14ac:dyDescent="0.3">
      <c r="A147" t="s">
        <v>686</v>
      </c>
      <c r="B147" t="s">
        <v>766</v>
      </c>
      <c r="C147" t="s">
        <v>93</v>
      </c>
      <c r="D147" s="13">
        <v>0.3156215</v>
      </c>
    </row>
    <row r="148" spans="1:4" x14ac:dyDescent="0.3">
      <c r="A148" t="s">
        <v>1430</v>
      </c>
      <c r="B148" t="s">
        <v>1442</v>
      </c>
      <c r="C148" t="s">
        <v>149</v>
      </c>
      <c r="D148" s="13">
        <v>0.1860000855252357</v>
      </c>
    </row>
    <row r="149" spans="1:4" x14ac:dyDescent="0.3">
      <c r="A149" t="s">
        <v>1431</v>
      </c>
      <c r="B149" t="s">
        <v>1442</v>
      </c>
      <c r="C149" t="s">
        <v>93</v>
      </c>
      <c r="D149" s="13">
        <v>0.3070561</v>
      </c>
    </row>
    <row r="150" spans="1:4" x14ac:dyDescent="0.3">
      <c r="A150" t="s">
        <v>687</v>
      </c>
      <c r="B150" t="s">
        <v>767</v>
      </c>
      <c r="C150" t="s">
        <v>149</v>
      </c>
      <c r="D150" s="13">
        <v>0.2045675585469672</v>
      </c>
    </row>
    <row r="151" spans="1:4" x14ac:dyDescent="0.3">
      <c r="A151" t="s">
        <v>688</v>
      </c>
      <c r="B151" t="s">
        <v>767</v>
      </c>
      <c r="C151" t="s">
        <v>93</v>
      </c>
      <c r="D151" s="13">
        <v>0.31493470000000001</v>
      </c>
    </row>
    <row r="152" spans="1:4" x14ac:dyDescent="0.3">
      <c r="A152" t="s">
        <v>689</v>
      </c>
      <c r="B152" t="s">
        <v>768</v>
      </c>
      <c r="C152" t="s">
        <v>149</v>
      </c>
      <c r="D152" s="13">
        <v>0.18854577075977103</v>
      </c>
    </row>
    <row r="153" spans="1:4" x14ac:dyDescent="0.3">
      <c r="A153" t="s">
        <v>690</v>
      </c>
      <c r="B153" t="s">
        <v>768</v>
      </c>
      <c r="C153" t="s">
        <v>93</v>
      </c>
      <c r="D153" s="13">
        <v>0.3107898</v>
      </c>
    </row>
    <row r="154" spans="1:4" x14ac:dyDescent="0.3">
      <c r="A154" t="s">
        <v>691</v>
      </c>
      <c r="B154" t="s">
        <v>769</v>
      </c>
      <c r="C154" t="s">
        <v>149</v>
      </c>
      <c r="D154" s="13">
        <v>0.17714815829861708</v>
      </c>
    </row>
    <row r="155" spans="1:4" x14ac:dyDescent="0.3">
      <c r="A155" t="s">
        <v>692</v>
      </c>
      <c r="B155" t="s">
        <v>769</v>
      </c>
      <c r="C155" t="s">
        <v>93</v>
      </c>
      <c r="D155" s="13">
        <v>0.30421969999999998</v>
      </c>
    </row>
    <row r="156" spans="1:4" x14ac:dyDescent="0.3">
      <c r="A156" t="s">
        <v>693</v>
      </c>
      <c r="B156" t="s">
        <v>770</v>
      </c>
      <c r="C156" t="s">
        <v>149</v>
      </c>
      <c r="D156" s="13">
        <v>0.1860000855252357</v>
      </c>
    </row>
    <row r="157" spans="1:4" x14ac:dyDescent="0.3">
      <c r="A157" t="s">
        <v>694</v>
      </c>
      <c r="B157" t="s">
        <v>770</v>
      </c>
      <c r="C157" t="s">
        <v>93</v>
      </c>
      <c r="D157" s="13">
        <v>0.3070561</v>
      </c>
    </row>
    <row r="158" spans="1:4" x14ac:dyDescent="0.3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3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3">
      <c r="A160" t="s">
        <v>697</v>
      </c>
      <c r="B160" t="s">
        <v>772</v>
      </c>
      <c r="C160" t="s">
        <v>149</v>
      </c>
      <c r="D160" s="13">
        <v>0.28646595025230065</v>
      </c>
    </row>
    <row r="161" spans="1:4" x14ac:dyDescent="0.3">
      <c r="A161" t="s">
        <v>698</v>
      </c>
      <c r="B161" t="s">
        <v>772</v>
      </c>
      <c r="C161" t="s">
        <v>93</v>
      </c>
      <c r="D161" s="13">
        <v>0.38410240000000001</v>
      </c>
    </row>
    <row r="162" spans="1:4" x14ac:dyDescent="0.3">
      <c r="A162" t="s">
        <v>1135</v>
      </c>
      <c r="B162" t="s">
        <v>1147</v>
      </c>
      <c r="C162" t="s">
        <v>149</v>
      </c>
      <c r="D162" s="13">
        <v>0.16659160431307787</v>
      </c>
    </row>
    <row r="163" spans="1:4" x14ac:dyDescent="0.3">
      <c r="A163" t="s">
        <v>1136</v>
      </c>
      <c r="B163" t="s">
        <v>1147</v>
      </c>
      <c r="C163" t="s">
        <v>93</v>
      </c>
      <c r="D163" s="13">
        <v>0.30238809999999999</v>
      </c>
    </row>
    <row r="164" spans="1:4" x14ac:dyDescent="0.3">
      <c r="A164" t="s">
        <v>699</v>
      </c>
      <c r="B164" t="s">
        <v>773</v>
      </c>
      <c r="C164" t="s">
        <v>149</v>
      </c>
      <c r="D164" s="13">
        <v>0.28646595025230065</v>
      </c>
    </row>
    <row r="165" spans="1:4" x14ac:dyDescent="0.3">
      <c r="A165" t="s">
        <v>700</v>
      </c>
      <c r="B165" t="s">
        <v>773</v>
      </c>
      <c r="C165" t="s">
        <v>93</v>
      </c>
      <c r="D165" s="13">
        <v>0.38410240000000001</v>
      </c>
    </row>
    <row r="166" spans="1:4" x14ac:dyDescent="0.3">
      <c r="A166" t="s">
        <v>701</v>
      </c>
      <c r="B166" t="s">
        <v>774</v>
      </c>
      <c r="C166" t="s">
        <v>149</v>
      </c>
      <c r="D166" s="13">
        <v>0.30803876921309392</v>
      </c>
    </row>
    <row r="167" spans="1:4" x14ac:dyDescent="0.3">
      <c r="A167" t="s">
        <v>702</v>
      </c>
      <c r="B167" t="s">
        <v>774</v>
      </c>
      <c r="C167" t="s">
        <v>93</v>
      </c>
      <c r="D167" s="13">
        <v>0.36488549999999997</v>
      </c>
    </row>
    <row r="168" spans="1:4" x14ac:dyDescent="0.3">
      <c r="A168" t="s">
        <v>1465</v>
      </c>
      <c r="B168" t="s">
        <v>1477</v>
      </c>
      <c r="C168" t="s">
        <v>149</v>
      </c>
      <c r="D168" s="13">
        <v>0.1951181483162569</v>
      </c>
    </row>
    <row r="169" spans="1:4" x14ac:dyDescent="0.3">
      <c r="A169" t="s">
        <v>1466</v>
      </c>
      <c r="B169" t="s">
        <v>1477</v>
      </c>
      <c r="C169" t="s">
        <v>93</v>
      </c>
      <c r="D169" s="13">
        <v>0.36422569999999999</v>
      </c>
    </row>
    <row r="170" spans="1:4" x14ac:dyDescent="0.3">
      <c r="A170" t="s">
        <v>703</v>
      </c>
      <c r="B170" t="s">
        <v>775</v>
      </c>
      <c r="C170" t="s">
        <v>149</v>
      </c>
      <c r="D170" s="13">
        <v>0.16723445540075141</v>
      </c>
    </row>
    <row r="171" spans="1:4" x14ac:dyDescent="0.3">
      <c r="A171" t="s">
        <v>704</v>
      </c>
      <c r="B171" t="s">
        <v>775</v>
      </c>
      <c r="C171" t="s">
        <v>93</v>
      </c>
      <c r="D171" s="13">
        <v>0.30350379999999999</v>
      </c>
    </row>
    <row r="172" spans="1:4" x14ac:dyDescent="0.3">
      <c r="A172" t="s">
        <v>705</v>
      </c>
      <c r="B172" t="s">
        <v>776</v>
      </c>
      <c r="C172" t="s">
        <v>149</v>
      </c>
      <c r="D172" s="13">
        <v>0.16138262728404523</v>
      </c>
    </row>
    <row r="173" spans="1:4" x14ac:dyDescent="0.3">
      <c r="A173" t="s">
        <v>706</v>
      </c>
      <c r="B173" t="s">
        <v>776</v>
      </c>
      <c r="C173" t="s">
        <v>93</v>
      </c>
      <c r="D173" s="13">
        <v>0.30356509999999998</v>
      </c>
    </row>
    <row r="174" spans="1:4" x14ac:dyDescent="0.3">
      <c r="A174" t="s">
        <v>707</v>
      </c>
      <c r="B174" t="s">
        <v>777</v>
      </c>
      <c r="C174" t="s">
        <v>149</v>
      </c>
      <c r="D174" s="13">
        <v>0.43881100278412571</v>
      </c>
    </row>
    <row r="175" spans="1:4" x14ac:dyDescent="0.3">
      <c r="A175" t="s">
        <v>708</v>
      </c>
      <c r="B175" t="s">
        <v>777</v>
      </c>
      <c r="C175" t="s">
        <v>93</v>
      </c>
      <c r="D175" s="13">
        <v>1.558489</v>
      </c>
    </row>
    <row r="176" spans="1:4" x14ac:dyDescent="0.3">
      <c r="A176" t="s">
        <v>811</v>
      </c>
      <c r="B176" t="s">
        <v>995</v>
      </c>
      <c r="C176" t="s">
        <v>149</v>
      </c>
      <c r="D176" s="13">
        <v>0.17957100711126148</v>
      </c>
    </row>
    <row r="177" spans="1:4" x14ac:dyDescent="0.3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3">
      <c r="A178" t="s">
        <v>813</v>
      </c>
      <c r="B178" t="s">
        <v>996</v>
      </c>
      <c r="C178" t="s">
        <v>149</v>
      </c>
      <c r="D178" s="13">
        <v>0.17550561948321575</v>
      </c>
    </row>
    <row r="179" spans="1:4" x14ac:dyDescent="0.3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3">
      <c r="A180" t="s">
        <v>815</v>
      </c>
      <c r="B180" t="s">
        <v>997</v>
      </c>
      <c r="C180" t="s">
        <v>149</v>
      </c>
      <c r="D180" s="13">
        <v>0.17136763155052454</v>
      </c>
    </row>
    <row r="181" spans="1:4" x14ac:dyDescent="0.3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3">
      <c r="A182" t="s">
        <v>817</v>
      </c>
      <c r="B182" t="s">
        <v>998</v>
      </c>
      <c r="C182" t="s">
        <v>149</v>
      </c>
      <c r="D182" s="13">
        <v>0.17136763155052454</v>
      </c>
    </row>
    <row r="183" spans="1:4" x14ac:dyDescent="0.3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3">
      <c r="A184" t="s">
        <v>1186</v>
      </c>
      <c r="B184" t="s">
        <v>1208</v>
      </c>
      <c r="C184" t="s">
        <v>149</v>
      </c>
      <c r="D184" s="13">
        <v>0.13007220283389959</v>
      </c>
    </row>
    <row r="185" spans="1:4" x14ac:dyDescent="0.3">
      <c r="A185" t="s">
        <v>1187</v>
      </c>
      <c r="B185" t="s">
        <v>1208</v>
      </c>
      <c r="C185" t="s">
        <v>93</v>
      </c>
      <c r="D185" s="13">
        <v>0.35025620000000002</v>
      </c>
    </row>
    <row r="186" spans="1:4" x14ac:dyDescent="0.3">
      <c r="A186" t="s">
        <v>1188</v>
      </c>
      <c r="B186" t="s">
        <v>1209</v>
      </c>
      <c r="C186" t="s">
        <v>149</v>
      </c>
      <c r="D186" s="13">
        <v>0.1776741962359337</v>
      </c>
    </row>
    <row r="187" spans="1:4" x14ac:dyDescent="0.3">
      <c r="A187" t="s">
        <v>1189</v>
      </c>
      <c r="B187" t="s">
        <v>1209</v>
      </c>
      <c r="C187" t="s">
        <v>93</v>
      </c>
      <c r="D187" s="13">
        <v>0.35796410000000001</v>
      </c>
    </row>
    <row r="188" spans="1:4" x14ac:dyDescent="0.3">
      <c r="A188" t="s">
        <v>819</v>
      </c>
      <c r="B188" t="s">
        <v>999</v>
      </c>
      <c r="C188" t="s">
        <v>149</v>
      </c>
      <c r="D188" s="13">
        <v>0.28356717160827793</v>
      </c>
    </row>
    <row r="189" spans="1:4" x14ac:dyDescent="0.3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3">
      <c r="A190" t="s">
        <v>1372</v>
      </c>
      <c r="B190" t="s">
        <v>1383</v>
      </c>
      <c r="C190" t="s">
        <v>149</v>
      </c>
      <c r="D190" s="13">
        <v>0.17987242007163964</v>
      </c>
    </row>
    <row r="191" spans="1:4" x14ac:dyDescent="0.3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3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3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3">
      <c r="A194" t="s">
        <v>823</v>
      </c>
      <c r="B194" t="s">
        <v>1001</v>
      </c>
      <c r="C194" t="s">
        <v>149</v>
      </c>
      <c r="D194" s="13">
        <v>0.17550561948321575</v>
      </c>
    </row>
    <row r="195" spans="1:4" x14ac:dyDescent="0.3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3">
      <c r="A196" t="s">
        <v>825</v>
      </c>
      <c r="B196" t="s">
        <v>1002</v>
      </c>
      <c r="C196" t="s">
        <v>149</v>
      </c>
      <c r="D196" s="13">
        <v>0.21788949358785756</v>
      </c>
    </row>
    <row r="197" spans="1:4" x14ac:dyDescent="0.3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3">
      <c r="A198" t="s">
        <v>827</v>
      </c>
      <c r="B198" t="s">
        <v>1003</v>
      </c>
      <c r="C198" t="s">
        <v>149</v>
      </c>
      <c r="D198" s="13">
        <v>0.18875902206864445</v>
      </c>
    </row>
    <row r="199" spans="1:4" x14ac:dyDescent="0.3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3">
      <c r="A200" t="s">
        <v>829</v>
      </c>
      <c r="B200" t="s">
        <v>1004</v>
      </c>
      <c r="C200" t="s">
        <v>149</v>
      </c>
      <c r="D200" s="13">
        <v>0.20008525575752864</v>
      </c>
    </row>
    <row r="201" spans="1:4" x14ac:dyDescent="0.3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3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3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3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3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3">
      <c r="A206" t="s">
        <v>1432</v>
      </c>
      <c r="B206" t="s">
        <v>1443</v>
      </c>
      <c r="C206" t="s">
        <v>149</v>
      </c>
      <c r="D206" s="13">
        <v>0.19793407899515827</v>
      </c>
    </row>
    <row r="207" spans="1:4" x14ac:dyDescent="0.3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3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3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3">
      <c r="A210" t="s">
        <v>837</v>
      </c>
      <c r="B210" t="s">
        <v>1008</v>
      </c>
      <c r="C210" t="s">
        <v>149</v>
      </c>
      <c r="D210" s="13">
        <v>0.20047698883567677</v>
      </c>
    </row>
    <row r="211" spans="1:4" x14ac:dyDescent="0.3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3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3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3">
      <c r="A214" t="s">
        <v>841</v>
      </c>
      <c r="B214" t="s">
        <v>1010</v>
      </c>
      <c r="C214" t="s">
        <v>149</v>
      </c>
      <c r="D214" s="13">
        <v>0.19793407899515827</v>
      </c>
    </row>
    <row r="215" spans="1:4" x14ac:dyDescent="0.3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3">
      <c r="A216" t="s">
        <v>843</v>
      </c>
      <c r="B216" t="s">
        <v>1011</v>
      </c>
      <c r="C216" t="s">
        <v>149</v>
      </c>
      <c r="D216" s="13">
        <v>0.12848859353308095</v>
      </c>
    </row>
    <row r="217" spans="1:4" x14ac:dyDescent="0.3">
      <c r="A217" t="s">
        <v>844</v>
      </c>
      <c r="B217" t="s">
        <v>1011</v>
      </c>
      <c r="C217" t="s">
        <v>93</v>
      </c>
      <c r="D217" s="13">
        <v>0.3503173</v>
      </c>
    </row>
    <row r="218" spans="1:4" x14ac:dyDescent="0.3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3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3">
      <c r="A220" t="s">
        <v>1137</v>
      </c>
      <c r="B220" t="s">
        <v>1148</v>
      </c>
      <c r="C220" t="s">
        <v>149</v>
      </c>
      <c r="D220" s="13">
        <v>0.18566696329596474</v>
      </c>
    </row>
    <row r="221" spans="1:4" x14ac:dyDescent="0.3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3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3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3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3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3">
      <c r="A226" t="s">
        <v>1467</v>
      </c>
      <c r="B226" t="s">
        <v>1478</v>
      </c>
      <c r="C226" t="s">
        <v>149</v>
      </c>
      <c r="D226" s="13">
        <v>0.21248909231591814</v>
      </c>
    </row>
    <row r="227" spans="1:4" x14ac:dyDescent="0.3">
      <c r="A227" t="s">
        <v>1468</v>
      </c>
      <c r="B227" t="s">
        <v>1478</v>
      </c>
      <c r="C227" t="s">
        <v>93</v>
      </c>
      <c r="D227" s="13">
        <v>0.40946670000000002</v>
      </c>
    </row>
    <row r="228" spans="1:4" x14ac:dyDescent="0.3">
      <c r="A228" t="s">
        <v>851</v>
      </c>
      <c r="B228" t="s">
        <v>1015</v>
      </c>
      <c r="C228" t="s">
        <v>149</v>
      </c>
      <c r="D228" s="13">
        <v>0.18353968791258654</v>
      </c>
    </row>
    <row r="229" spans="1:4" x14ac:dyDescent="0.3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3">
      <c r="A230" t="s">
        <v>853</v>
      </c>
      <c r="B230" t="s">
        <v>1016</v>
      </c>
      <c r="C230" t="s">
        <v>149</v>
      </c>
      <c r="D230" s="13">
        <v>0.18031571934283033</v>
      </c>
    </row>
    <row r="231" spans="1:4" x14ac:dyDescent="0.3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3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3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3">
      <c r="A234" t="s">
        <v>857</v>
      </c>
      <c r="B234" t="s">
        <v>1018</v>
      </c>
      <c r="C234" t="s">
        <v>149</v>
      </c>
      <c r="D234" s="13">
        <v>0.33602431617831874</v>
      </c>
    </row>
    <row r="235" spans="1:4" x14ac:dyDescent="0.3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3">
      <c r="A236" t="s">
        <v>859</v>
      </c>
      <c r="B236" t="s">
        <v>1019</v>
      </c>
      <c r="C236" t="s">
        <v>149</v>
      </c>
      <c r="D236" s="13">
        <v>0.33100375662181664</v>
      </c>
    </row>
    <row r="237" spans="1:4" x14ac:dyDescent="0.3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3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3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3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3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3">
      <c r="A242" t="s">
        <v>1190</v>
      </c>
      <c r="B242" t="s">
        <v>1210</v>
      </c>
      <c r="C242" t="s">
        <v>149</v>
      </c>
      <c r="D242" s="13">
        <v>0.29701071363202841</v>
      </c>
    </row>
    <row r="243" spans="1:4" x14ac:dyDescent="0.3">
      <c r="A243" t="s">
        <v>1191</v>
      </c>
      <c r="B243" t="s">
        <v>1210</v>
      </c>
      <c r="C243" t="s">
        <v>93</v>
      </c>
      <c r="D243" s="13">
        <v>0.44157639999999998</v>
      </c>
    </row>
    <row r="244" spans="1:4" x14ac:dyDescent="0.3">
      <c r="A244" t="s">
        <v>1192</v>
      </c>
      <c r="B244" t="s">
        <v>1211</v>
      </c>
      <c r="C244" t="s">
        <v>149</v>
      </c>
      <c r="D244" s="13">
        <v>0.33602431617831874</v>
      </c>
    </row>
    <row r="245" spans="1:4" x14ac:dyDescent="0.3">
      <c r="A245" t="s">
        <v>1193</v>
      </c>
      <c r="B245" t="s">
        <v>1211</v>
      </c>
      <c r="C245" t="s">
        <v>93</v>
      </c>
      <c r="D245" s="13">
        <v>0.4613757</v>
      </c>
    </row>
    <row r="246" spans="1:4" x14ac:dyDescent="0.3">
      <c r="A246" t="s">
        <v>865</v>
      </c>
      <c r="B246" t="s">
        <v>1022</v>
      </c>
      <c r="C246" t="s">
        <v>149</v>
      </c>
      <c r="D246" s="13">
        <v>0.41156557161246443</v>
      </c>
    </row>
    <row r="247" spans="1:4" x14ac:dyDescent="0.3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3">
      <c r="A248" t="s">
        <v>1374</v>
      </c>
      <c r="B248" t="s">
        <v>1384</v>
      </c>
      <c r="C248" t="s">
        <v>149</v>
      </c>
      <c r="D248" s="13">
        <v>0.33738115697353677</v>
      </c>
    </row>
    <row r="249" spans="1:4" x14ac:dyDescent="0.3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3">
      <c r="A250" t="s">
        <v>867</v>
      </c>
      <c r="B250" t="s">
        <v>1023</v>
      </c>
      <c r="C250" t="s">
        <v>149</v>
      </c>
      <c r="D250" s="13">
        <v>0.37180578142620424</v>
      </c>
    </row>
    <row r="251" spans="1:4" x14ac:dyDescent="0.3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3">
      <c r="A252" t="s">
        <v>869</v>
      </c>
      <c r="B252" t="s">
        <v>1024</v>
      </c>
      <c r="C252" t="s">
        <v>149</v>
      </c>
      <c r="D252" s="13">
        <v>0.33100375662181664</v>
      </c>
    </row>
    <row r="253" spans="1:4" x14ac:dyDescent="0.3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3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3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3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3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3">
      <c r="A258" t="s">
        <v>875</v>
      </c>
      <c r="B258" t="s">
        <v>1027</v>
      </c>
      <c r="C258" t="s">
        <v>149</v>
      </c>
      <c r="D258" s="13">
        <v>0.35646131979158846</v>
      </c>
    </row>
    <row r="259" spans="1:4" x14ac:dyDescent="0.3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3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3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3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3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3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3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3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3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3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3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3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3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3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3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3">
      <c r="A274" t="s">
        <v>889</v>
      </c>
      <c r="B274" t="s">
        <v>1034</v>
      </c>
      <c r="C274" t="s">
        <v>149</v>
      </c>
      <c r="D274" s="13">
        <v>0.2968384613743757</v>
      </c>
    </row>
    <row r="275" spans="1:4" x14ac:dyDescent="0.3">
      <c r="A275" t="s">
        <v>890</v>
      </c>
      <c r="B275" t="s">
        <v>1034</v>
      </c>
      <c r="C275" t="s">
        <v>93</v>
      </c>
      <c r="D275" s="13">
        <v>0.44148150000000003</v>
      </c>
    </row>
    <row r="276" spans="1:4" x14ac:dyDescent="0.3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3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3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3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3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3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3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3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3">
      <c r="A284" t="s">
        <v>897</v>
      </c>
      <c r="B284" t="s">
        <v>1038</v>
      </c>
      <c r="C284" t="s">
        <v>149</v>
      </c>
      <c r="D284" s="13">
        <v>0.23303482735887793</v>
      </c>
    </row>
    <row r="285" spans="1:4" x14ac:dyDescent="0.3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3">
      <c r="A286" t="s">
        <v>899</v>
      </c>
      <c r="B286" t="s">
        <v>1039</v>
      </c>
      <c r="C286" t="s">
        <v>149</v>
      </c>
      <c r="D286" s="13">
        <v>0.23303482735887793</v>
      </c>
    </row>
    <row r="287" spans="1:4" x14ac:dyDescent="0.3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3">
      <c r="A288" t="s">
        <v>1194</v>
      </c>
      <c r="B288" t="s">
        <v>1212</v>
      </c>
      <c r="C288" t="s">
        <v>149</v>
      </c>
      <c r="D288" s="13">
        <v>0.18521437716041605</v>
      </c>
    </row>
    <row r="289" spans="1:4" x14ac:dyDescent="0.3">
      <c r="A289" t="s">
        <v>1195</v>
      </c>
      <c r="B289" t="s">
        <v>1212</v>
      </c>
      <c r="C289" t="s">
        <v>93</v>
      </c>
      <c r="D289" s="13">
        <v>0.3623671</v>
      </c>
    </row>
    <row r="290" spans="1:4" x14ac:dyDescent="0.3">
      <c r="A290" t="s">
        <v>1196</v>
      </c>
      <c r="B290" t="s">
        <v>1213</v>
      </c>
      <c r="C290" t="s">
        <v>149</v>
      </c>
      <c r="D290" s="13">
        <v>0.24919714506561688</v>
      </c>
    </row>
    <row r="291" spans="1:4" x14ac:dyDescent="0.3">
      <c r="A291" t="s">
        <v>1197</v>
      </c>
      <c r="B291" t="s">
        <v>1213</v>
      </c>
      <c r="C291" t="s">
        <v>93</v>
      </c>
      <c r="D291" s="13">
        <v>0.37216149999999998</v>
      </c>
    </row>
    <row r="292" spans="1:4" x14ac:dyDescent="0.3">
      <c r="A292" t="s">
        <v>901</v>
      </c>
      <c r="B292" t="s">
        <v>1040</v>
      </c>
      <c r="C292" t="s">
        <v>149</v>
      </c>
      <c r="D292" s="13">
        <v>0.35694970496002115</v>
      </c>
    </row>
    <row r="293" spans="1:4" x14ac:dyDescent="0.3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3">
      <c r="A294" t="s">
        <v>1376</v>
      </c>
      <c r="B294" t="s">
        <v>1385</v>
      </c>
      <c r="C294" t="s">
        <v>149</v>
      </c>
      <c r="D294" s="13">
        <v>0.25098982048137314</v>
      </c>
    </row>
    <row r="295" spans="1:4" x14ac:dyDescent="0.3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3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3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3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3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3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3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3">
      <c r="A302" t="s">
        <v>909</v>
      </c>
      <c r="B302" t="s">
        <v>1044</v>
      </c>
      <c r="C302" t="s">
        <v>149</v>
      </c>
      <c r="D302" s="13">
        <v>0.25888118220463746</v>
      </c>
    </row>
    <row r="303" spans="1:4" x14ac:dyDescent="0.3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3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3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3">
      <c r="A306" t="s">
        <v>913</v>
      </c>
      <c r="B306" t="s">
        <v>1046</v>
      </c>
      <c r="C306" t="s">
        <v>149</v>
      </c>
      <c r="D306" s="13">
        <v>0.25584128950333523</v>
      </c>
    </row>
    <row r="307" spans="1:4" x14ac:dyDescent="0.3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3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3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3">
      <c r="A310" t="s">
        <v>1436</v>
      </c>
      <c r="B310" t="s">
        <v>1445</v>
      </c>
      <c r="C310" t="s">
        <v>149</v>
      </c>
      <c r="D310" s="13">
        <v>0.27571713419029215</v>
      </c>
    </row>
    <row r="311" spans="1:4" x14ac:dyDescent="0.3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3">
      <c r="A312" t="s">
        <v>917</v>
      </c>
      <c r="B312" t="s">
        <v>1048</v>
      </c>
      <c r="C312" t="s">
        <v>149</v>
      </c>
      <c r="D312" s="13">
        <v>0.28333466456873097</v>
      </c>
    </row>
    <row r="313" spans="1:4" x14ac:dyDescent="0.3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3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3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3">
      <c r="A316" t="s">
        <v>921</v>
      </c>
      <c r="B316" t="s">
        <v>1050</v>
      </c>
      <c r="C316" t="s">
        <v>149</v>
      </c>
      <c r="D316" s="13">
        <v>0.26517552791171406</v>
      </c>
    </row>
    <row r="317" spans="1:4" x14ac:dyDescent="0.3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3">
      <c r="A318" t="s">
        <v>923</v>
      </c>
      <c r="B318" t="s">
        <v>1051</v>
      </c>
      <c r="C318" t="s">
        <v>149</v>
      </c>
      <c r="D318" s="13">
        <v>0.27571713419029215</v>
      </c>
    </row>
    <row r="319" spans="1:4" x14ac:dyDescent="0.3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3">
      <c r="A320" t="s">
        <v>925</v>
      </c>
      <c r="B320" t="s">
        <v>1052</v>
      </c>
      <c r="C320" t="s">
        <v>149</v>
      </c>
      <c r="D320" s="13">
        <v>0.18486770453342152</v>
      </c>
    </row>
    <row r="321" spans="1:4" x14ac:dyDescent="0.3">
      <c r="A321" t="s">
        <v>926</v>
      </c>
      <c r="B321" t="s">
        <v>1052</v>
      </c>
      <c r="C321" t="s">
        <v>93</v>
      </c>
      <c r="D321" s="13">
        <v>0.36241640000000003</v>
      </c>
    </row>
    <row r="322" spans="1:4" x14ac:dyDescent="0.3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3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3">
      <c r="A324" t="s">
        <v>1141</v>
      </c>
      <c r="B324" t="s">
        <v>1150</v>
      </c>
      <c r="C324" t="s">
        <v>149</v>
      </c>
      <c r="D324" s="13">
        <v>0.25612793012579377</v>
      </c>
    </row>
    <row r="325" spans="1:4" x14ac:dyDescent="0.3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3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3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3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3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3">
      <c r="A330" t="s">
        <v>1469</v>
      </c>
      <c r="B330" t="s">
        <v>1479</v>
      </c>
      <c r="C330" t="s">
        <v>149</v>
      </c>
      <c r="D330" s="13">
        <v>0.28200316168836265</v>
      </c>
    </row>
    <row r="331" spans="1:4" x14ac:dyDescent="0.3">
      <c r="A331" t="s">
        <v>1470</v>
      </c>
      <c r="B331" t="s">
        <v>1479</v>
      </c>
      <c r="C331" t="s">
        <v>93</v>
      </c>
      <c r="D331" s="13">
        <v>0.43231310000000001</v>
      </c>
    </row>
    <row r="332" spans="1:4" x14ac:dyDescent="0.3">
      <c r="A332" t="s">
        <v>933</v>
      </c>
      <c r="B332" t="s">
        <v>1056</v>
      </c>
      <c r="C332" t="s">
        <v>149</v>
      </c>
      <c r="D332" s="13">
        <v>0.25346994834413605</v>
      </c>
    </row>
    <row r="333" spans="1:4" x14ac:dyDescent="0.3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3">
      <c r="A334" t="s">
        <v>935</v>
      </c>
      <c r="B334" t="s">
        <v>1057</v>
      </c>
      <c r="C334" t="s">
        <v>149</v>
      </c>
      <c r="D334" s="13">
        <v>0.25031537336290344</v>
      </c>
    </row>
    <row r="335" spans="1:4" x14ac:dyDescent="0.3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3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3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3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3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3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3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3">
      <c r="A342" t="s">
        <v>1471</v>
      </c>
      <c r="B342" t="s">
        <v>1480</v>
      </c>
      <c r="C342" t="s">
        <v>149</v>
      </c>
      <c r="D342" s="13">
        <v>0.3677992955556712</v>
      </c>
    </row>
    <row r="343" spans="1:4" x14ac:dyDescent="0.3">
      <c r="A343" t="s">
        <v>1472</v>
      </c>
      <c r="B343" t="s">
        <v>1480</v>
      </c>
      <c r="C343" t="s">
        <v>93</v>
      </c>
      <c r="D343" s="13">
        <v>0.52393060000000002</v>
      </c>
    </row>
    <row r="344" spans="1:4" x14ac:dyDescent="0.3">
      <c r="A344" t="s">
        <v>943</v>
      </c>
      <c r="B344" t="s">
        <v>1061</v>
      </c>
      <c r="C344" t="s">
        <v>149</v>
      </c>
      <c r="D344" s="13">
        <v>0.33852543383937594</v>
      </c>
    </row>
    <row r="345" spans="1:4" x14ac:dyDescent="0.3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3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3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3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3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3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3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3">
      <c r="A352" t="s">
        <v>951</v>
      </c>
      <c r="B352" t="s">
        <v>1065</v>
      </c>
      <c r="C352" t="s">
        <v>149</v>
      </c>
      <c r="D352" s="13">
        <v>0.37580018067663334</v>
      </c>
    </row>
    <row r="353" spans="1:4" x14ac:dyDescent="0.3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3">
      <c r="A354" t="s">
        <v>953</v>
      </c>
      <c r="B354" t="s">
        <v>1066</v>
      </c>
      <c r="C354" t="s">
        <v>149</v>
      </c>
      <c r="D354" s="13">
        <v>0.36249987423549807</v>
      </c>
    </row>
    <row r="355" spans="1:4" x14ac:dyDescent="0.3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3">
      <c r="A356" t="s">
        <v>955</v>
      </c>
      <c r="B356" t="s">
        <v>1067</v>
      </c>
      <c r="C356" t="s">
        <v>149</v>
      </c>
      <c r="D356" s="13">
        <v>0.36249987423549807</v>
      </c>
    </row>
    <row r="357" spans="1:4" x14ac:dyDescent="0.3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3">
      <c r="A358" t="s">
        <v>1198</v>
      </c>
      <c r="B358" t="s">
        <v>1214</v>
      </c>
      <c r="C358" t="s">
        <v>149</v>
      </c>
      <c r="D358" s="13">
        <v>0.33306312249046277</v>
      </c>
    </row>
    <row r="359" spans="1:4" x14ac:dyDescent="0.3">
      <c r="A359" t="s">
        <v>1199</v>
      </c>
      <c r="B359" t="s">
        <v>1214</v>
      </c>
      <c r="C359" t="s">
        <v>93</v>
      </c>
      <c r="D359" s="13">
        <v>0.41336070000000003</v>
      </c>
    </row>
    <row r="360" spans="1:4" x14ac:dyDescent="0.3">
      <c r="A360" t="s">
        <v>1200</v>
      </c>
      <c r="B360" t="s">
        <v>1215</v>
      </c>
      <c r="C360" t="s">
        <v>149</v>
      </c>
      <c r="D360" s="13">
        <v>0.38674503445316361</v>
      </c>
    </row>
    <row r="361" spans="1:4" x14ac:dyDescent="0.3">
      <c r="A361" t="s">
        <v>1201</v>
      </c>
      <c r="B361" t="s">
        <v>1215</v>
      </c>
      <c r="C361" t="s">
        <v>93</v>
      </c>
      <c r="D361" s="13">
        <v>0.43391459999999998</v>
      </c>
    </row>
    <row r="362" spans="1:4" x14ac:dyDescent="0.3">
      <c r="A362" t="s">
        <v>957</v>
      </c>
      <c r="B362" t="s">
        <v>1068</v>
      </c>
      <c r="C362" t="s">
        <v>149</v>
      </c>
      <c r="D362" s="13">
        <v>0.46183137721612061</v>
      </c>
    </row>
    <row r="363" spans="1:4" x14ac:dyDescent="0.3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3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3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3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3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3">
      <c r="A368" t="s">
        <v>961</v>
      </c>
      <c r="B368" t="s">
        <v>1070</v>
      </c>
      <c r="C368" t="s">
        <v>149</v>
      </c>
      <c r="D368" s="13">
        <v>0.37580018067663334</v>
      </c>
    </row>
    <row r="369" spans="1:4" x14ac:dyDescent="0.3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3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3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3">
      <c r="A372" t="s">
        <v>965</v>
      </c>
      <c r="B372" t="s">
        <v>1072</v>
      </c>
      <c r="C372" t="s">
        <v>149</v>
      </c>
      <c r="D372" s="13">
        <v>0.39610972651819454</v>
      </c>
    </row>
    <row r="373" spans="1:4" x14ac:dyDescent="0.3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3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3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3">
      <c r="A376" t="s">
        <v>969</v>
      </c>
      <c r="B376" t="s">
        <v>1074</v>
      </c>
      <c r="C376" t="s">
        <v>149</v>
      </c>
      <c r="D376" s="13">
        <v>0.39449562169117547</v>
      </c>
    </row>
    <row r="377" spans="1:4" x14ac:dyDescent="0.3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3">
      <c r="A378" t="s">
        <v>971</v>
      </c>
      <c r="B378" t="s">
        <v>1075</v>
      </c>
      <c r="C378" t="s">
        <v>149</v>
      </c>
      <c r="D378" s="13">
        <v>0.42699104862595083</v>
      </c>
    </row>
    <row r="379" spans="1:4" x14ac:dyDescent="0.3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3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3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3">
      <c r="A382" t="s">
        <v>973</v>
      </c>
      <c r="B382" t="s">
        <v>1076</v>
      </c>
      <c r="C382" t="s">
        <v>149</v>
      </c>
      <c r="D382" s="13">
        <v>0.41306184895158093</v>
      </c>
    </row>
    <row r="383" spans="1:4" x14ac:dyDescent="0.3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3">
      <c r="A384" t="s">
        <v>975</v>
      </c>
      <c r="B384" t="s">
        <v>1077</v>
      </c>
      <c r="C384" t="s">
        <v>149</v>
      </c>
      <c r="D384" s="13">
        <v>0.39776070736505736</v>
      </c>
    </row>
    <row r="385" spans="1:4" x14ac:dyDescent="0.3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3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3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3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3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3">
      <c r="A390" t="s">
        <v>981</v>
      </c>
      <c r="B390" t="s">
        <v>1080</v>
      </c>
      <c r="C390" t="s">
        <v>149</v>
      </c>
      <c r="D390" s="13">
        <v>0.33209315594255739</v>
      </c>
    </row>
    <row r="391" spans="1:4" x14ac:dyDescent="0.3">
      <c r="A391" t="s">
        <v>982</v>
      </c>
      <c r="B391" t="s">
        <v>1080</v>
      </c>
      <c r="C391" t="s">
        <v>93</v>
      </c>
      <c r="D391" s="13">
        <v>0.41329979999999999</v>
      </c>
    </row>
    <row r="392" spans="1:4" x14ac:dyDescent="0.3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3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3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3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3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3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3">
      <c r="A398" t="s">
        <v>987</v>
      </c>
      <c r="B398" t="s">
        <v>1083</v>
      </c>
      <c r="C398" t="s">
        <v>149</v>
      </c>
      <c r="D398" s="13">
        <v>0.51760124616362779</v>
      </c>
    </row>
    <row r="399" spans="1:4" x14ac:dyDescent="0.3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3">
      <c r="A400" t="s">
        <v>1473</v>
      </c>
      <c r="B400" t="s">
        <v>1481</v>
      </c>
      <c r="C400" t="s">
        <v>149</v>
      </c>
      <c r="D400" s="13">
        <v>0.41848179403970143</v>
      </c>
    </row>
    <row r="401" spans="1:4" x14ac:dyDescent="0.3">
      <c r="A401" t="s">
        <v>1474</v>
      </c>
      <c r="B401" t="s">
        <v>1481</v>
      </c>
      <c r="C401" t="s">
        <v>93</v>
      </c>
      <c r="D401" s="13">
        <v>0.51387430000000001</v>
      </c>
    </row>
    <row r="402" spans="1:4" x14ac:dyDescent="0.3">
      <c r="A402" t="s">
        <v>989</v>
      </c>
      <c r="B402" t="s">
        <v>1084</v>
      </c>
      <c r="C402" t="s">
        <v>149</v>
      </c>
      <c r="D402" s="13">
        <v>0.38937010618180457</v>
      </c>
    </row>
    <row r="403" spans="1:4" x14ac:dyDescent="0.3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3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3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3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3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2023-02-07T20:38:38Z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