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+xml" PartName="/xl/drawings/drawing4.xml"/>
  <Override ContentType="application/vnd.openxmlformats-officedocument.drawingml.chart+xml" PartName="/xl/charts/chart9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395877\GitHub\Example_FiscalSim\03.Tool\"/>
    </mc:Choice>
  </mc:AlternateContent>
  <xr:revisionPtr revIDLastSave="0" documentId="13_ncr:1_{E6F5A1AC-C881-4297-A050-723E9C873DDC}" xr6:coauthVersionLast="47" xr6:coauthVersionMax="47" xr10:uidLastSave="{00000000-0000-0000-0000-000000000000}"/>
  <bookViews>
    <workbookView xWindow="-100" yWindow="-100" windowWidth="21467" windowHeight="11720" firstSheet="6" activeTab="8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excises" sheetId="48" r:id="rId14"/>
    <sheet name="subsidy" sheetId="46" r:id="rId15"/>
    <sheet name="inkind" sheetId="45" r:id="rId16"/>
    <sheet name="legend" sheetId="7" r:id="rId17"/>
    <sheet name="totals" sheetId="31" r:id="rId18"/>
    <sheet name="gini_poverty" sheetId="22" r:id="rId19"/>
    <sheet name="recipients" sheetId="26" r:id="rId20"/>
    <sheet name="all" sheetId="36" r:id="rId21"/>
    <sheet name="MC" sheetId="37" r:id="rId22"/>
  </sheets>
  <definedNames>
    <definedName name="incomes">legend!$A$2:$A$10</definedName>
    <definedName name="names">legend!$F$2:$F$50</definedName>
    <definedName name="programs">legend!$E$2:$E$49</definedName>
    <definedName name="programs_names">legend!$E$2:$F$49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<sst xmlns="http://schemas.openxmlformats.org/spreadsheetml/2006/main" count="8021" uniqueCount="5973">
  <si>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</si>
  <si>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</si>
  <si>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</si>
  <si>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</si>
  <si>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</si>
  <si>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</si>
  <si>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</si>
  <si>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</si>
  <si>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</si>
  <si>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</si>
  <si>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</si>
  <si>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</si>
  <si>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</si>
  <si>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</si>
  <si>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</si>
  <si>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</si>
  <si>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</si>
  <si>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</si>
  <si>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</si>
  <si>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</si>
  <si>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</si>
  <si>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</si>
  <si>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</si>
  <si>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</si>
  <si>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</si>
  <si>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</si>
  <si>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</si>
  <si>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</si>
  <si>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</si>
  <si>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</si>
  <si>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</si>
  <si>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</si>
  <si>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</si>
  <si>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</si>
  <si>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</si>
  <si>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</si>
  <si>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</si>
  <si>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</si>
  <si>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</si>
  <si>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</si>
  <si>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</si>
  <si>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</si>
  <si>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</si>
  <si>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</si>
  <si>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</si>
  <si>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</si>
  <si>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</si>
  <si>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</si>
  <si>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</si>
  <si>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</si>
  <si>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</si>
  <si>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</si>
  <si>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</si>
  <si>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</si>
  <si>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</si>
  <si>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</si>
  <si>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</si>
  <si>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</si>
  <si>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</si>
  <si>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</si>
  <si>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</si>
  <si>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</si>
  <si>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</si>
  <si>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</si>
  <si>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</si>
  <si>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</si>
  <si>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</si>
  <si>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</si>
  <si>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</si>
  <si>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</si>
  <si>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</si>
  <si>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</si>
  <si>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</si>
  <si>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</si>
  <si>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</si>
  <si>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</si>
  <si>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</si>
  <si>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</si>
  <si>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</si>
  <si>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</si>
  <si>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</si>
  <si>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</si>
  <si>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</si>
  <si>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</si>
  <si>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</si>
  <si>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</si>
  <si>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</si>
  <si>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</si>
  <si>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</si>
  <si>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</si>
  <si>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</si>
  <si>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</si>
  <si>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</si>
  <si>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</si>
  <si>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</si>
  <si>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</si>
  <si>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</si>
  <si>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</si>
  <si>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</si>
  <si>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</si>
  <si>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</si>
  <si>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</si>
  <si>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</si>
  <si>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</si>
  <si>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</si>
  <si>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</si>
  <si>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</si>
  <si>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</si>
  <si>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</si>
  <si>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</si>
  <si>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</si>
  <si>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</si>
  <si>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</si>
  <si>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</si>
  <si>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</si>
  <si>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</si>
  <si>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</si>
  <si>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</si>
  <si>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</si>
  <si>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</si>
  <si>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</si>
  <si>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</si>
  <si>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</si>
  <si>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</si>
  <si>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</si>
  <si>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</si>
  <si>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</si>
  <si>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</si>
  <si>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</si>
  <si>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</si>
  <si>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</si>
  <si>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</si>
  <si>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</si>
  <si>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</si>
  <si>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</si>
  <si>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</si>
  <si>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</si>
  <si>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</si>
  <si>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</si>
  <si>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</si>
  <si>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</si>
  <si>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</si>
  <si>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</si>
  <si>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</si>
  <si>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</si>
  <si>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</si>
  <si>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</si>
  <si>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</si>
  <si>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</si>
  <si>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</si>
  <si>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</si>
  <si>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</si>
  <si>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</si>
  <si>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</si>
  <si>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</si>
  <si>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</si>
  <si>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</si>
  <si>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</si>
  <si>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</si>
  <si>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</si>
  <si>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</si>
  <si>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</si>
  <si>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</si>
  <si>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</si>
  <si>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</si>
  <si>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</si>
  <si>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</si>
  <si>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</si>
  <si>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</si>
  <si>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</si>
  <si>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</si>
  <si>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</si>
  <si>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</si>
  <si>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</si>
  <si>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</si>
  <si>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</si>
  <si>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</si>
  <si>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</si>
  <si>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</si>
  <si>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</si>
  <si>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</si>
  <si>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</si>
  <si>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</si>
  <si>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</si>
  <si>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</si>
  <si>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</si>
  <si>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</si>
  <si>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</si>
  <si>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</si>
  <si>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</si>
  <si>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</si>
  <si>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</si>
  <si>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</si>
  <si>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</si>
  <si>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</si>
  <si>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</si>
  <si>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</si>
  <si>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</si>
  <si>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</si>
  <si>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</si>
  <si>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</si>
  <si>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</si>
  <si>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</si>
  <si>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</si>
  <si>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</si>
  <si>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</si>
  <si>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</si>
  <si>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</si>
  <si>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</si>
  <si>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</si>
  <si>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</si>
  <si>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</si>
  <si>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</si>
  <si>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</si>
  <si>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</si>
  <si>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</si>
  <si>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</si>
  <si>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</si>
  <si>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</si>
  <si>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</si>
  <si>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</si>
  <si>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</si>
  <si>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</si>
  <si>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</si>
  <si>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</si>
  <si>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</si>
  <si>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</si>
  <si>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</si>
  <si>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</si>
  <si>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</si>
  <si>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</si>
  <si>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</si>
  <si>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</si>
  <si>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</si>
  <si>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</si>
  <si>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</si>
  <si>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</si>
  <si>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</si>
  <si>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</si>
  <si>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</si>
  <si>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</si>
  <si>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</si>
  <si>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</si>
  <si>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</si>
  <si>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</si>
  <si>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</si>
  <si>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</si>
  <si>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</si>
  <si>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</si>
  <si>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</si>
  <si>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</si>
  <si>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</si>
  <si>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</si>
  <si>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</si>
  <si>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</si>
  <si>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</si>
  <si>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</si>
  <si>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</si>
  <si>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</si>
  <si>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</si>
  <si>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</si>
  <si>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</si>
  <si>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</si>
  <si>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</si>
  <si>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</si>
  <si>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</si>
  <si>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</si>
  <si>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</si>
  <si>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</si>
  <si>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</si>
  <si>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</si>
  <si>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</si>
  <si>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</si>
  <si>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</si>
  <si>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</si>
  <si>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</si>
  <si>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</si>
  <si>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</si>
  <si>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</si>
  <si>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</si>
  <si>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</si>
  <si>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</si>
  <si>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</si>
  <si>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</si>
  <si>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</si>
  <si>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</si>
  <si>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</si>
  <si>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</si>
  <si>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</si>
  <si>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</si>
  <si>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</si>
  <si>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</si>
  <si>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</si>
  <si>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</si>
  <si>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</si>
  <si>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</si>
  <si>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</si>
  <si>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</si>
  <si>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</si>
  <si>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</si>
  <si>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</si>
  <si>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</si>
  <si>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</si>
  <si>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Indirect subsidies</t>
  </si>
  <si>
    <t>VAT_exempt_share_SY</t>
  </si>
  <si>
    <t>VAT_exempt_share_PY</t>
  </si>
  <si>
    <t>Tobacco</t>
  </si>
  <si>
    <t>Product code</t>
  </si>
  <si>
    <t>excise_rate_SY</t>
  </si>
  <si>
    <t>excise_rate_PY</t>
  </si>
  <si>
    <t>Excises</t>
  </si>
  <si>
    <t xml:space="preserve">Excise rate SY (tax/price before VAT) </t>
  </si>
  <si>
    <t xml:space="preserve">Excise rate PY (tax/price before VAT) </t>
  </si>
  <si>
    <t>School books</t>
  </si>
  <si>
    <t>Extra tuition</t>
  </si>
  <si>
    <t>School meals</t>
  </si>
  <si>
    <t>Other education services</t>
  </si>
  <si>
    <t>excises</t>
  </si>
  <si>
    <t>edu_exp_prim</t>
  </si>
  <si>
    <t>edu_exp_seco</t>
  </si>
  <si>
    <t>edu_exp_psec</t>
  </si>
  <si>
    <t>edu_exp_tert</t>
  </si>
  <si>
    <t>edu_enroll_prim</t>
  </si>
  <si>
    <t>edu_enroll_tert</t>
  </si>
  <si>
    <t>hlt_exp_outp</t>
  </si>
  <si>
    <t>hlt_exp_hosp</t>
  </si>
  <si>
    <t>edu_enroll_seco</t>
  </si>
  <si>
    <t>edu_enroll_psec</t>
  </si>
  <si>
    <t>Primary education expenditure</t>
  </si>
  <si>
    <t>Secondary education expenditure</t>
  </si>
  <si>
    <t>Post-secondary non-tertiary education expenditure</t>
  </si>
  <si>
    <t>Tertiary education expenditure</t>
  </si>
  <si>
    <t>Outpatient health expenditure</t>
  </si>
  <si>
    <t>Hospital health expenditure</t>
  </si>
  <si>
    <t>Primary education enrollment</t>
  </si>
  <si>
    <t>Secondary education enrollment</t>
  </si>
  <si>
    <t>Post-secondary non-tertiary education enrollment</t>
  </si>
  <si>
    <t>Tertiary education enrollment</t>
  </si>
  <si>
    <t>Scaling factor</t>
  </si>
  <si>
    <t>Currency units</t>
  </si>
  <si>
    <t>Desciption table</t>
  </si>
  <si>
    <t>market_income</t>
  </si>
  <si>
    <t>Market income</t>
  </si>
  <si>
    <t>wage</t>
  </si>
  <si>
    <t>Wage/salary, gross</t>
  </si>
  <si>
    <t>self_inc</t>
  </si>
  <si>
    <t>Self-employed income, gross</t>
  </si>
  <si>
    <t>cap_income</t>
  </si>
  <si>
    <t>Capital income, gross</t>
  </si>
  <si>
    <t>agri_inc</t>
  </si>
  <si>
    <t>Agricultural income, gross</t>
  </si>
  <si>
    <t>priv_trans</t>
  </si>
  <si>
    <t>Private transfers, gross</t>
  </si>
  <si>
    <t>SSC</t>
  </si>
  <si>
    <t>Social contributions</t>
  </si>
  <si>
    <t>SIC</t>
  </si>
  <si>
    <t>Social insurance contributions</t>
  </si>
  <si>
    <t>direct_taxes</t>
  </si>
  <si>
    <t>All direct taxes other than social contributions</t>
  </si>
  <si>
    <t>PIT</t>
  </si>
  <si>
    <t>Personal income tax</t>
  </si>
  <si>
    <t>pensions</t>
  </si>
  <si>
    <t>Contributory pensions</t>
  </si>
  <si>
    <t>lab_pens</t>
  </si>
  <si>
    <t>Labor pensions</t>
  </si>
  <si>
    <t>direct_transfers</t>
  </si>
  <si>
    <t>Direct transfers and non-contributory pensions</t>
  </si>
  <si>
    <t>soc_pens</t>
  </si>
  <si>
    <t>Social pensions</t>
  </si>
  <si>
    <t>unem_ben</t>
  </si>
  <si>
    <t>Unemployment benefits</t>
  </si>
  <si>
    <t>child_ben</t>
  </si>
  <si>
    <t>Child benefits</t>
  </si>
  <si>
    <t>GMI</t>
  </si>
  <si>
    <t>Guaranteed minimum income benefits</t>
  </si>
  <si>
    <t>other_ben</t>
  </si>
  <si>
    <t>Other benefits</t>
  </si>
  <si>
    <t>indirect_taxes</t>
  </si>
  <si>
    <t>Indirect taxes</t>
  </si>
  <si>
    <t>VAT_dir</t>
  </si>
  <si>
    <t>Value added tax (direct effect)</t>
  </si>
  <si>
    <t>VAT_ind</t>
  </si>
  <si>
    <t>Value added tax (indirect effect)</t>
  </si>
  <si>
    <t>excises</t>
  </si>
  <si>
    <t>Excises</t>
  </si>
  <si>
    <t>indirect_subsidies</t>
  </si>
  <si>
    <t>Indirect subsidies</t>
  </si>
  <si>
    <t>electr_sub</t>
  </si>
  <si>
    <t>Electricity subsidy</t>
  </si>
  <si>
    <t>gas_sub_dir</t>
  </si>
  <si>
    <t>Gas subsidy (direct effects)</t>
  </si>
  <si>
    <t>gas_sub_ind</t>
  </si>
  <si>
    <t>Gas subsidy (indirect effects)</t>
  </si>
  <si>
    <t>health</t>
  </si>
  <si>
    <t>In-kind health benefits</t>
  </si>
  <si>
    <t>hlt_outp_in</t>
  </si>
  <si>
    <t>Out-patient health benefits</t>
  </si>
  <si>
    <t>hlt_hosp_in</t>
  </si>
  <si>
    <t>Hospital health benefits</t>
  </si>
  <si>
    <t>education</t>
  </si>
  <si>
    <t>In-kind education benefits</t>
  </si>
  <si>
    <t>edu_prim_in</t>
  </si>
  <si>
    <t>Primary school benefit</t>
  </si>
  <si>
    <t>edu_seco_in</t>
  </si>
  <si>
    <t>Secondary school benefit</t>
  </si>
  <si>
    <t>edu_psec_in</t>
  </si>
  <si>
    <t>Post-secondary school benefit</t>
  </si>
  <si>
    <t>edu_tert_in</t>
  </si>
  <si>
    <t>Tertiary school benefit</t>
  </si>
  <si>
    <t>educfees</t>
  </si>
  <si>
    <t>In-kind education fees</t>
  </si>
  <si>
    <t>fee_educ_ps1</t>
  </si>
  <si>
    <t>Userfees</t>
  </si>
  <si>
    <t>all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</si>
  <si>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</si>
  <si>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</si>
  <si>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</si>
  <si>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</si>
  <si>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</si>
  <si>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</si>
  <si>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</si>
  <si>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</si>
  <si>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</si>
  <si>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</si>
  <si>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</si>
  <si>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</si>
  <si>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</si>
  <si>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</si>
  <si>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</si>
  <si>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</si>
  <si>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</si>
  <si>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</si>
  <si>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</si>
  <si>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</si>
  <si>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</si>
  <si>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</si>
  <si>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</si>
  <si>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</si>
  <si>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</si>
  <si>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</si>
  <si>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</si>
  <si>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</si>
  <si>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</si>
  <si>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</si>
  <si>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</si>
  <si>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</si>
  <si>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</si>
  <si>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</si>
  <si>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</si>
  <si>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</si>
  <si>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</si>
  <si>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</si>
  <si>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</si>
  <si>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</si>
  <si>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</si>
  <si>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</si>
  <si>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decile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</si>
  <si>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</si>
  <si>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</si>
  <si>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</si>
  <si>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</si>
  <si>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</si>
  <si>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</si>
  <si>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</si>
  <si>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</si>
  <si>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</si>
  <si>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</si>
  <si>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</si>
  <si>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</si>
  <si>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</si>
  <si>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</si>
  <si>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</si>
  <si>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</si>
  <si>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</si>
  <si>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</si>
  <si>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</si>
  <si>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</si>
  <si>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</si>
  <si>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</si>
  <si>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</si>
  <si>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</si>
  <si>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</si>
  <si>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</si>
  <si>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</si>
  <si>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</si>
  <si>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</si>
  <si>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</si>
  <si>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</si>
  <si>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</si>
  <si>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</si>
  <si>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</si>
  <si>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</si>
  <si>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</si>
  <si>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</si>
  <si>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</si>
  <si>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</si>
  <si>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</si>
  <si>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</si>
  <si>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</si>
  <si>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decile_final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</si>
  <si>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</si>
  <si>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</si>
  <si>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</si>
  <si>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</si>
  <si>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</si>
  <si>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</si>
  <si>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</si>
  <si>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</si>
  <si>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</si>
  <si>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</si>
  <si>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</si>
  <si>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</si>
  <si>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</si>
  <si>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</si>
  <si>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</si>
  <si>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</si>
  <si>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</si>
  <si>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</si>
  <si>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</si>
  <si>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</si>
  <si>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</si>
  <si>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</si>
  <si>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</si>
  <si>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</si>
  <si>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</si>
  <si>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</si>
  <si>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</si>
  <si>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</si>
  <si>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</si>
  <si>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</si>
  <si>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</si>
  <si>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</si>
  <si>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</si>
  <si>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</si>
  <si>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</si>
  <si>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</si>
  <si>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</si>
  <si>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</si>
  <si>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</si>
  <si>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</si>
  <si>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</si>
  <si>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</si>
  <si>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</si>
  <si>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</si>
  <si>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</si>
  <si>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</si>
  <si>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</si>
  <si>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</si>
  <si>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</si>
  <si>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</si>
  <si>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</si>
  <si>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</si>
  <si>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</si>
  <si>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</si>
  <si>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</si>
  <si>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</si>
  <si>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</si>
  <si>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</si>
  <si>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</si>
  <si>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</si>
  <si>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</si>
  <si>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</si>
  <si>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</si>
  <si>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</si>
  <si>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</si>
  <si>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</si>
  <si>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</si>
  <si>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</si>
  <si>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</si>
  <si>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</si>
  <si>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</si>
  <si>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</si>
  <si>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</si>
  <si>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</si>
  <si>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</si>
  <si>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</si>
  <si>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</si>
  <si>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</si>
  <si>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</si>
  <si>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</si>
  <si>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</si>
  <si>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</si>
  <si>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</si>
  <si>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</si>
  <si>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</si>
  <si>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</si>
  <si>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</si>
  <si>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</si>
  <si>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</si>
  <si>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</si>
  <si>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</si>
  <si>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</si>
  <si>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region</t>
  </si>
  <si>
    <t>north</t>
  </si>
  <si>
    <t>center</t>
  </si>
  <si>
    <t>south</t>
  </si>
  <si>
    <t>capital city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</si>
  <si>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</si>
  <si>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</si>
  <si>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</si>
  <si>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</si>
  <si>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</si>
  <si>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</si>
  <si>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</si>
  <si>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</si>
  <si>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</si>
  <si>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</si>
  <si>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</si>
  <si>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</si>
  <si>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</si>
  <si>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</si>
  <si>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</si>
  <si>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</si>
  <si>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</si>
  <si>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</si>
  <si>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</si>
  <si>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</si>
  <si>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</si>
  <si>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</si>
  <si>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</si>
  <si>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</si>
  <si>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</si>
  <si>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</si>
  <si>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</si>
  <si>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</si>
  <si>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</si>
  <si>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</si>
  <si>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</si>
  <si>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</si>
  <si>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</si>
  <si>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</si>
  <si>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</si>
  <si>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</si>
  <si>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</si>
  <si>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</si>
  <si>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</si>
  <si>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</si>
  <si>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</si>
  <si>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</si>
  <si>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strata</t>
  </si>
  <si>
    <t>big cities</t>
  </si>
  <si>
    <t>small towns</t>
  </si>
  <si>
    <t>rural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</si>
  <si>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</si>
  <si>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</si>
  <si>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</si>
  <si>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</si>
  <si>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</si>
  <si>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</si>
  <si>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</si>
  <si>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</si>
  <si>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</si>
  <si>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</si>
  <si>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</si>
  <si>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</si>
  <si>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</si>
  <si>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</si>
  <si>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</si>
  <si>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</si>
  <si>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</si>
  <si>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</si>
  <si>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</si>
  <si>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</si>
  <si>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</si>
  <si>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</si>
  <si>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</si>
  <si>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</si>
  <si>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</si>
  <si>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</si>
  <si>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</si>
  <si>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</si>
  <si>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</si>
  <si>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</si>
  <si>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</si>
  <si>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</si>
  <si>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</si>
  <si>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</si>
  <si>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</si>
  <si>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</si>
  <si>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</si>
  <si>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</si>
  <si>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</si>
  <si>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</si>
  <si>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</si>
  <si>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</si>
  <si>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househols</t>
  </si>
  <si>
    <t>individuals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</si>
  <si>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</si>
  <si>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</si>
  <si>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</si>
  <si>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</si>
  <si>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</si>
  <si>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</si>
  <si>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</si>
  <si>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</si>
  <si>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</si>
  <si>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</si>
  <si>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</si>
  <si>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</si>
  <si>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</si>
  <si>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</si>
  <si>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</si>
  <si>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</si>
  <si>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</si>
  <si>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</si>
  <si>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</si>
  <si>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</si>
  <si>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</si>
  <si>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</si>
  <si>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</si>
  <si>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</si>
  <si>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</si>
  <si>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</si>
  <si>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</si>
  <si>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</si>
  <si>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</si>
  <si>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</si>
  <si>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</si>
  <si>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</si>
  <si>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</si>
  <si>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</si>
  <si>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</si>
  <si>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</si>
  <si>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</si>
  <si>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</si>
  <si>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</si>
  <si>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</si>
  <si>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</si>
  <si>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</si>
  <si>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</si>
  <si>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</si>
  <si>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</si>
  <si>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</si>
  <si>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</si>
  <si>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</si>
  <si>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</si>
  <si>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</si>
  <si>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</si>
  <si>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</si>
  <si>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concat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</si>
  <si>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</si>
  <si>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</si>
  <si>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</si>
  <si>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</si>
  <si>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</si>
  <si>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</si>
  <si>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</si>
  <si>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</si>
  <si>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</si>
  <si>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</si>
  <si>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</si>
  <si>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</si>
  <si>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</si>
  <si>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</si>
  <si>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</si>
  <si>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</si>
  <si>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</si>
  <si>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</si>
  <si>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</si>
  <si>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</si>
  <si>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</si>
  <si>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</si>
  <si>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</si>
  <si>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</si>
  <si>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</si>
  <si>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</si>
  <si>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</si>
  <si>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</si>
  <si>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</si>
  <si>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</si>
  <si>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</si>
  <si>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</si>
  <si>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</si>
  <si>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</si>
  <si>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</si>
  <si>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</si>
  <si>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measure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</si>
  <si>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</si>
  <si>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</si>
  <si>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</si>
  <si>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</si>
  <si>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</si>
  <si>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</si>
  <si>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</si>
  <si>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</si>
  <si>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</si>
  <si>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</si>
  <si>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</si>
  <si>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</si>
  <si>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</si>
  <si>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</si>
  <si>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</si>
  <si>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</si>
  <si>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</si>
  <si>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</si>
  <si>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</si>
  <si>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</si>
  <si>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</si>
  <si>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</si>
  <si>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</si>
  <si>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</si>
  <si>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</si>
  <si>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</si>
  <si>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</si>
  <si>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</si>
  <si>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</si>
  <si>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</si>
  <si>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</si>
  <si>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</si>
  <si>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</si>
  <si>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</si>
  <si>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</si>
  <si>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_population</t>
  </si>
  <si>
    <t>value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</si>
  <si>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</si>
  <si>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</si>
  <si>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</si>
  <si>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</si>
  <si>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</si>
  <si>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</si>
  <si>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</si>
  <si>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</si>
  <si>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</si>
  <si>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</si>
  <si>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</si>
  <si>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</si>
  <si>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</si>
  <si>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</si>
  <si>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</si>
  <si>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</si>
  <si>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</si>
  <si>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</si>
  <si>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</si>
  <si>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</si>
  <si>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</si>
  <si>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</si>
  <si>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</si>
  <si>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</si>
  <si>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</si>
  <si>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</si>
  <si>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</si>
  <si>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</si>
  <si>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</si>
  <si>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</si>
  <si>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>concat</t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</si>
  <si>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</si>
  <si>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</si>
  <si>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</si>
  <si>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</si>
  <si>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</si>
  <si>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</si>
  <si>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</si>
  <si>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</si>
  <si>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</si>
  <si>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</si>
  <si>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</si>
  <si>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</si>
  <si>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</si>
  <si>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</si>
  <si>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</si>
  <si>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</si>
  <si>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</si>
  <si>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</si>
  <si>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</si>
  <si>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</si>
  <si>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</si>
  <si>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</si>
  <si>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</si>
  <si>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</si>
  <si>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</si>
  <si>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</si>
  <si>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</si>
  <si>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</si>
  <si>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</si>
  <si>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</si>
  <si>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</si>
  <si>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</si>
  <si>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</si>
  <si>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</si>
  <si>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</si>
  <si>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</si>
  <si>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</si>
  <si>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</si>
  <si>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</si>
  <si>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</si>
  <si>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</si>
  <si>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</si>
  <si>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</si>
  <si>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</si>
  <si>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</si>
  <si>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</si>
  <si>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</si>
  <si>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</si>
  <si>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</si>
  <si>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</si>
  <si>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</si>
  <si>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</si>
  <si>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</si>
  <si>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</si>
  <si>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</si>
  <si>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</si>
  <si>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</si>
  <si>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</si>
  <si>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</si>
  <si>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</si>
  <si>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</si>
  <si>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</si>
  <si>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</si>
  <si>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</si>
  <si>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</si>
  <si>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</si>
  <si>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</si>
  <si>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</si>
  <si>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</si>
  <si>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</si>
  <si>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</si>
  <si>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</si>
  <si>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</si>
  <si>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</si>
  <si>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</si>
  <si>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</si>
  <si>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</si>
  <si>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</si>
  <si>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</si>
  <si>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</si>
  <si>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</si>
  <si>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</si>
  <si>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</si>
  <si>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</si>
  <si>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</si>
  <si>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</si>
  <si>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</si>
  <si>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</si>
  <si>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</si>
  <si>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</si>
  <si>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</si>
  <si>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</si>
  <si>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</si>
  <si>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</si>
  <si>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</si>
  <si>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</si>
  <si>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</si>
  <si>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</si>
  <si>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</si>
  <si>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</si>
  <si>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</si>
  <si>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</si>
  <si>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</si>
  <si>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</si>
  <si>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</si>
  <si>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</si>
  <si>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</si>
  <si>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</si>
  <si>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</si>
  <si>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</si>
  <si>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</si>
  <si>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</si>
  <si>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</si>
  <si>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</si>
  <si>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</si>
  <si>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</si>
  <si>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</si>
  <si>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</si>
  <si>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</si>
  <si>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</si>
  <si>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</si>
  <si>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</si>
  <si>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</si>
  <si>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</si>
  <si>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</si>
  <si>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</si>
  <si>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</si>
  <si>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</si>
  <si>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</si>
  <si>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</si>
  <si>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</si>
  <si>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</si>
  <si>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</si>
  <si>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</si>
  <si>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</si>
  <si>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</si>
  <si>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</si>
  <si>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</si>
  <si>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</si>
  <si>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</si>
  <si>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</si>
  <si>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</si>
  <si>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</si>
  <si>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</si>
  <si>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</si>
  <si>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</si>
  <si>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</si>
  <si>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</si>
  <si>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</si>
  <si>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</si>
  <si>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</si>
  <si>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</si>
  <si>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</si>
  <si>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</si>
  <si>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</si>
  <si>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</si>
  <si>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</si>
  <si>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</si>
  <si>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</si>
  <si>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</si>
  <si>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</si>
  <si>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</si>
  <si>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</si>
  <si>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</si>
  <si>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</si>
  <si>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</si>
  <si>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</si>
  <si>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</si>
  <si>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</si>
  <si>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</si>
  <si>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</si>
  <si>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</si>
  <si>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</si>
  <si>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</si>
  <si>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</si>
  <si>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</si>
  <si>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</si>
  <si>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</si>
  <si>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</si>
  <si>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</si>
  <si>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</si>
  <si>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</si>
  <si>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</si>
  <si>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</si>
  <si>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</si>
  <si>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</si>
  <si>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</si>
  <si>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</si>
  <si>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</si>
  <si>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</si>
  <si>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</si>
  <si>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</si>
  <si>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</si>
  <si>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</si>
  <si>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</si>
  <si>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</si>
  <si>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</si>
  <si>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</si>
  <si>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</si>
  <si>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</si>
  <si>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</si>
  <si>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</si>
  <si>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</si>
  <si>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</si>
  <si>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</si>
  <si>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</si>
  <si>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</si>
  <si>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</si>
  <si>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</si>
  <si>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</si>
  <si>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</si>
  <si>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</si>
  <si>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</si>
  <si>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</si>
  <si>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</si>
  <si>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</si>
  <si>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</si>
  <si>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</si>
  <si>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</si>
  <si>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</si>
  <si>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</si>
  <si>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</si>
  <si>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</si>
  <si>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</si>
  <si>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</si>
  <si>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</si>
  <si>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</si>
  <si>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</si>
  <si>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</si>
  <si>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</si>
  <si>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</si>
  <si>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</si>
  <si>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</si>
  <si>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</si>
  <si>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</si>
  <si>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</si>
  <si>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</si>
  <si>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</si>
  <si>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</si>
  <si>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</si>
  <si>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</si>
  <si>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</si>
  <si>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</si>
  <si>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</si>
  <si>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excises_mean_1</t>
  </si>
  <si>
    <t>electr_sub_mean_1</t>
  </si>
  <si>
    <t>gas_sub_dir_mean_1</t>
  </si>
  <si>
    <t>gas_sub_ind_mean_1</t>
  </si>
  <si>
    <t>self_inc_mean_1</t>
  </si>
  <si>
    <t>hlt_outp_in_mean_1</t>
  </si>
  <si>
    <t>hlt_hosp_in_mean_1</t>
  </si>
  <si>
    <t>edu_prim_in_mean_1</t>
  </si>
  <si>
    <t>edu_seco_in_mean_1</t>
  </si>
  <si>
    <t>edu_psec_in_mean_1</t>
  </si>
  <si>
    <t>edu_tert_in_mean_1</t>
  </si>
  <si>
    <t>fee_educ_ps1_mean_1</t>
  </si>
  <si>
    <t>SSC_mean_1</t>
  </si>
  <si>
    <t>direct_taxes_mean_1</t>
  </si>
  <si>
    <t>pensions_mean_1</t>
  </si>
  <si>
    <t>cap_income_mean_1</t>
  </si>
  <si>
    <t>direct_transfers_mean_1</t>
  </si>
  <si>
    <t>indirect_taxes_mean_1</t>
  </si>
  <si>
    <t>indirect_subsidies_mean_1</t>
  </si>
  <si>
    <t>health_mean_1</t>
  </si>
  <si>
    <t>education_mean_1</t>
  </si>
  <si>
    <t>educfees_mean_1</t>
  </si>
  <si>
    <t>market_income_mean_1</t>
  </si>
  <si>
    <t>market_pens_income_mean_1</t>
  </si>
  <si>
    <t>net_market_income_mean_1</t>
  </si>
  <si>
    <t>gross_income_mean_1</t>
  </si>
  <si>
    <t>agri_inc_mean_1</t>
  </si>
  <si>
    <t>disposable_income_mean_1</t>
  </si>
  <si>
    <t>consumable_income_mean_1</t>
  </si>
  <si>
    <t>final_income_mean_1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</si>
  <si>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</si>
  <si>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</si>
  <si>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</si>
  <si>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</si>
  <si>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</si>
  <si>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</si>
  <si>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</si>
  <si>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</si>
  <si>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</si>
  <si>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</si>
  <si>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</si>
  <si>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</si>
  <si>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excises_mean_2</t>
  </si>
  <si>
    <t>electr_sub_mean_2</t>
  </si>
  <si>
    <t>gas_sub_dir_mean_2</t>
  </si>
  <si>
    <t>gas_sub_ind_mean_2</t>
  </si>
  <si>
    <t>self_inc_mean_2</t>
  </si>
  <si>
    <t>hlt_outp_in_mean_2</t>
  </si>
  <si>
    <t>hlt_hosp_in_mean_2</t>
  </si>
  <si>
    <t>edu_prim_in_mean_2</t>
  </si>
  <si>
    <t>edu_seco_in_mean_2</t>
  </si>
  <si>
    <t>edu_psec_in_mean_2</t>
  </si>
  <si>
    <t>edu_tert_in_mean_2</t>
  </si>
  <si>
    <t>fee_educ_ps1_mean_2</t>
  </si>
  <si>
    <t>SSC_mean_2</t>
  </si>
  <si>
    <t>direct_taxes_mean_2</t>
  </si>
  <si>
    <t>pensions_mean_2</t>
  </si>
  <si>
    <t>cap_income_mean_2</t>
  </si>
  <si>
    <t>direct_transfers_mean_2</t>
  </si>
  <si>
    <t>indirect_taxes_mean_2</t>
  </si>
  <si>
    <t>indirect_subsidies_mean_2</t>
  </si>
  <si>
    <t>health_mean_2</t>
  </si>
  <si>
    <t>education_mean_2</t>
  </si>
  <si>
    <t>educfees_mean_2</t>
  </si>
  <si>
    <t>market_income_mean_2</t>
  </si>
  <si>
    <t>market_pens_income_mean_2</t>
  </si>
  <si>
    <t>net_market_income_mean_2</t>
  </si>
  <si>
    <t>gross_income_mean_2</t>
  </si>
  <si>
    <t>agri_inc_mean_2</t>
  </si>
  <si>
    <t>disposable_income_mean_2</t>
  </si>
  <si>
    <t>consumable_income_mean_2</t>
  </si>
  <si>
    <t>final_income_mean_2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</si>
  <si>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</si>
  <si>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</si>
  <si>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</si>
  <si>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</si>
  <si>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</si>
  <si>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</si>
  <si>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</si>
  <si>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</si>
  <si>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</si>
  <si>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</si>
  <si>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</si>
  <si>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</si>
  <si>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excises_mean_3</t>
  </si>
  <si>
    <t>electr_sub_mean_3</t>
  </si>
  <si>
    <t>gas_sub_dir_mean_3</t>
  </si>
  <si>
    <t>gas_sub_ind_mean_3</t>
  </si>
  <si>
    <t>self_inc_mean_3</t>
  </si>
  <si>
    <t>hlt_outp_in_mean_3</t>
  </si>
  <si>
    <t>hlt_hosp_in_mean_3</t>
  </si>
  <si>
    <t>edu_prim_in_mean_3</t>
  </si>
  <si>
    <t>edu_seco_in_mean_3</t>
  </si>
  <si>
    <t>edu_psec_in_mean_3</t>
  </si>
  <si>
    <t>edu_tert_in_mean_3</t>
  </si>
  <si>
    <t>fee_educ_ps1_mean_3</t>
  </si>
  <si>
    <t>SSC_mean_3</t>
  </si>
  <si>
    <t>direct_taxes_mean_3</t>
  </si>
  <si>
    <t>pensions_mean_3</t>
  </si>
  <si>
    <t>cap_income_mean_3</t>
  </si>
  <si>
    <t>direct_transfers_mean_3</t>
  </si>
  <si>
    <t>indirect_taxes_mean_3</t>
  </si>
  <si>
    <t>indirect_subsidies_mean_3</t>
  </si>
  <si>
    <t>health_mean_3</t>
  </si>
  <si>
    <t>education_mean_3</t>
  </si>
  <si>
    <t>educfees_mean_3</t>
  </si>
  <si>
    <t>market_income_mean_3</t>
  </si>
  <si>
    <t>market_pens_income_mean_3</t>
  </si>
  <si>
    <t>net_market_income_mean_3</t>
  </si>
  <si>
    <t>gross_income_mean_3</t>
  </si>
  <si>
    <t>agri_inc_mean_3</t>
  </si>
  <si>
    <t>disposable_income_mean_3</t>
  </si>
  <si>
    <t>consumable_income_mean_3</t>
  </si>
  <si>
    <t>final_income_mean_3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</si>
  <si>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</si>
  <si>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</si>
  <si>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</si>
  <si>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</si>
  <si>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</si>
  <si>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</si>
  <si>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</si>
  <si>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</si>
  <si>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</si>
  <si>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</si>
  <si>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</si>
  <si>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</si>
  <si>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excises_mean_4</t>
  </si>
  <si>
    <t>electr_sub_mean_4</t>
  </si>
  <si>
    <t>gas_sub_dir_mean_4</t>
  </si>
  <si>
    <t>gas_sub_ind_mean_4</t>
  </si>
  <si>
    <t>self_inc_mean_4</t>
  </si>
  <si>
    <t>hlt_outp_in_mean_4</t>
  </si>
  <si>
    <t>hlt_hosp_in_mean_4</t>
  </si>
  <si>
    <t>edu_prim_in_mean_4</t>
  </si>
  <si>
    <t>edu_seco_in_mean_4</t>
  </si>
  <si>
    <t>edu_psec_in_mean_4</t>
  </si>
  <si>
    <t>edu_tert_in_mean_4</t>
  </si>
  <si>
    <t>fee_educ_ps1_mean_4</t>
  </si>
  <si>
    <t>SSC_mean_4</t>
  </si>
  <si>
    <t>direct_taxes_mean_4</t>
  </si>
  <si>
    <t>pensions_mean_4</t>
  </si>
  <si>
    <t>cap_income_mean_4</t>
  </si>
  <si>
    <t>direct_transfers_mean_4</t>
  </si>
  <si>
    <t>indirect_taxes_mean_4</t>
  </si>
  <si>
    <t>indirect_subsidies_mean_4</t>
  </si>
  <si>
    <t>health_mean_4</t>
  </si>
  <si>
    <t>education_mean_4</t>
  </si>
  <si>
    <t>educfees_mean_4</t>
  </si>
  <si>
    <t>market_income_mean_4</t>
  </si>
  <si>
    <t>market_pens_income_mean_4</t>
  </si>
  <si>
    <t>net_market_income_mean_4</t>
  </si>
  <si>
    <t>gross_income_mean_4</t>
  </si>
  <si>
    <t>agri_inc_mean_4</t>
  </si>
  <si>
    <t>disposable_income_mean_4</t>
  </si>
  <si>
    <t>consumable_income_mean_4</t>
  </si>
  <si>
    <t>final_income_mean_4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</si>
  <si>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</si>
  <si>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</si>
  <si>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</si>
  <si>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</si>
  <si>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</si>
  <si>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</si>
  <si>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</si>
  <si>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</si>
  <si>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</si>
  <si>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</si>
  <si>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</si>
  <si>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</si>
  <si>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excises_mean_5</t>
  </si>
  <si>
    <t>electr_sub_mean_5</t>
  </si>
  <si>
    <t>gas_sub_dir_mean_5</t>
  </si>
  <si>
    <t>gas_sub_ind_mean_5</t>
  </si>
  <si>
    <t>self_inc_mean_5</t>
  </si>
  <si>
    <t>hlt_outp_in_mean_5</t>
  </si>
  <si>
    <t>hlt_hosp_in_mean_5</t>
  </si>
  <si>
    <t>edu_prim_in_mean_5</t>
  </si>
  <si>
    <t>edu_seco_in_mean_5</t>
  </si>
  <si>
    <t>edu_psec_in_mean_5</t>
  </si>
  <si>
    <t>edu_tert_in_mean_5</t>
  </si>
  <si>
    <t>fee_educ_ps1_mean_5</t>
  </si>
  <si>
    <t>SSC_mean_5</t>
  </si>
  <si>
    <t>direct_taxes_mean_5</t>
  </si>
  <si>
    <t>pensions_mean_5</t>
  </si>
  <si>
    <t>cap_income_mean_5</t>
  </si>
  <si>
    <t>direct_transfers_mean_5</t>
  </si>
  <si>
    <t>indirect_taxes_mean_5</t>
  </si>
  <si>
    <t>indirect_subsidies_mean_5</t>
  </si>
  <si>
    <t>health_mean_5</t>
  </si>
  <si>
    <t>education_mean_5</t>
  </si>
  <si>
    <t>educfees_mean_5</t>
  </si>
  <si>
    <t>market_income_mean_5</t>
  </si>
  <si>
    <t>market_pens_income_mean_5</t>
  </si>
  <si>
    <t>net_market_income_mean_5</t>
  </si>
  <si>
    <t>gross_income_mean_5</t>
  </si>
  <si>
    <t>agri_inc_mean_5</t>
  </si>
  <si>
    <t>disposable_income_mean_5</t>
  </si>
  <si>
    <t>consumable_income_mean_5</t>
  </si>
  <si>
    <t>final_income_mean_5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</si>
  <si>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</si>
  <si>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</si>
  <si>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</si>
  <si>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</si>
  <si>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</si>
  <si>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</si>
  <si>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</si>
  <si>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</si>
  <si>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</si>
  <si>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</si>
  <si>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</si>
  <si>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</si>
  <si>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excises_mean_6</t>
  </si>
  <si>
    <t>electr_sub_mean_6</t>
  </si>
  <si>
    <t>gas_sub_dir_mean_6</t>
  </si>
  <si>
    <t>gas_sub_ind_mean_6</t>
  </si>
  <si>
    <t>self_inc_mean_6</t>
  </si>
  <si>
    <t>hlt_outp_in_mean_6</t>
  </si>
  <si>
    <t>hlt_hosp_in_mean_6</t>
  </si>
  <si>
    <t>edu_prim_in_mean_6</t>
  </si>
  <si>
    <t>edu_seco_in_mean_6</t>
  </si>
  <si>
    <t>edu_psec_in_mean_6</t>
  </si>
  <si>
    <t>edu_tert_in_mean_6</t>
  </si>
  <si>
    <t>fee_educ_ps1_mean_6</t>
  </si>
  <si>
    <t>SSC_mean_6</t>
  </si>
  <si>
    <t>direct_taxes_mean_6</t>
  </si>
  <si>
    <t>pensions_mean_6</t>
  </si>
  <si>
    <t>cap_income_mean_6</t>
  </si>
  <si>
    <t>direct_transfers_mean_6</t>
  </si>
  <si>
    <t>indirect_taxes_mean_6</t>
  </si>
  <si>
    <t>indirect_subsidies_mean_6</t>
  </si>
  <si>
    <t>health_mean_6</t>
  </si>
  <si>
    <t>education_mean_6</t>
  </si>
  <si>
    <t>educfees_mean_6</t>
  </si>
  <si>
    <t>market_income_mean_6</t>
  </si>
  <si>
    <t>market_pens_income_mean_6</t>
  </si>
  <si>
    <t>net_market_income_mean_6</t>
  </si>
  <si>
    <t>gross_income_mean_6</t>
  </si>
  <si>
    <t>agri_inc_mean_6</t>
  </si>
  <si>
    <t>disposable_income_mean_6</t>
  </si>
  <si>
    <t>consumable_income_mean_6</t>
  </si>
  <si>
    <t>final_income_mean_6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</si>
  <si>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</si>
  <si>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</si>
  <si>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</si>
  <si>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</si>
  <si>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</si>
  <si>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</si>
  <si>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</si>
  <si>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</si>
  <si>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</si>
  <si>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</si>
  <si>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</si>
  <si>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</si>
  <si>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excises_mean_7</t>
  </si>
  <si>
    <t>electr_sub_mean_7</t>
  </si>
  <si>
    <t>gas_sub_dir_mean_7</t>
  </si>
  <si>
    <t>gas_sub_ind_mean_7</t>
  </si>
  <si>
    <t>self_inc_mean_7</t>
  </si>
  <si>
    <t>hlt_outp_in_mean_7</t>
  </si>
  <si>
    <t>hlt_hosp_in_mean_7</t>
  </si>
  <si>
    <t>edu_prim_in_mean_7</t>
  </si>
  <si>
    <t>edu_seco_in_mean_7</t>
  </si>
  <si>
    <t>edu_psec_in_mean_7</t>
  </si>
  <si>
    <t>edu_tert_in_mean_7</t>
  </si>
  <si>
    <t>fee_educ_ps1_mean_7</t>
  </si>
  <si>
    <t>SSC_mean_7</t>
  </si>
  <si>
    <t>direct_taxes_mean_7</t>
  </si>
  <si>
    <t>pensions_mean_7</t>
  </si>
  <si>
    <t>cap_income_mean_7</t>
  </si>
  <si>
    <t>direct_transfers_mean_7</t>
  </si>
  <si>
    <t>indirect_taxes_mean_7</t>
  </si>
  <si>
    <t>indirect_subsidies_mean_7</t>
  </si>
  <si>
    <t>health_mean_7</t>
  </si>
  <si>
    <t>education_mean_7</t>
  </si>
  <si>
    <t>educfees_mean_7</t>
  </si>
  <si>
    <t>market_income_mean_7</t>
  </si>
  <si>
    <t>market_pens_income_mean_7</t>
  </si>
  <si>
    <t>net_market_income_mean_7</t>
  </si>
  <si>
    <t>gross_income_mean_7</t>
  </si>
  <si>
    <t>agri_inc_mean_7</t>
  </si>
  <si>
    <t>disposable_income_mean_7</t>
  </si>
  <si>
    <t>consumable_income_mean_7</t>
  </si>
  <si>
    <t>final_income_mean_7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</si>
  <si>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</si>
  <si>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</si>
  <si>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</si>
  <si>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</si>
  <si>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</si>
  <si>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</si>
  <si>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</si>
  <si>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</si>
  <si>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</si>
  <si>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</si>
  <si>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</si>
  <si>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</si>
  <si>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excises_mean_8</t>
  </si>
  <si>
    <t>electr_sub_mean_8</t>
  </si>
  <si>
    <t>gas_sub_dir_mean_8</t>
  </si>
  <si>
    <t>gas_sub_ind_mean_8</t>
  </si>
  <si>
    <t>self_inc_mean_8</t>
  </si>
  <si>
    <t>hlt_outp_in_mean_8</t>
  </si>
  <si>
    <t>hlt_hosp_in_mean_8</t>
  </si>
  <si>
    <t>edu_prim_in_mean_8</t>
  </si>
  <si>
    <t>edu_seco_in_mean_8</t>
  </si>
  <si>
    <t>edu_psec_in_mean_8</t>
  </si>
  <si>
    <t>edu_tert_in_mean_8</t>
  </si>
  <si>
    <t>fee_educ_ps1_mean_8</t>
  </si>
  <si>
    <t>SSC_mean_8</t>
  </si>
  <si>
    <t>direct_taxes_mean_8</t>
  </si>
  <si>
    <t>pensions_mean_8</t>
  </si>
  <si>
    <t>cap_income_mean_8</t>
  </si>
  <si>
    <t>direct_transfers_mean_8</t>
  </si>
  <si>
    <t>indirect_taxes_mean_8</t>
  </si>
  <si>
    <t>indirect_subsidies_mean_8</t>
  </si>
  <si>
    <t>health_mean_8</t>
  </si>
  <si>
    <t>education_mean_8</t>
  </si>
  <si>
    <t>educfees_mean_8</t>
  </si>
  <si>
    <t>market_income_mean_8</t>
  </si>
  <si>
    <t>market_pens_income_mean_8</t>
  </si>
  <si>
    <t>net_market_income_mean_8</t>
  </si>
  <si>
    <t>gross_income_mean_8</t>
  </si>
  <si>
    <t>agri_inc_mean_8</t>
  </si>
  <si>
    <t>disposable_income_mean_8</t>
  </si>
  <si>
    <t>consumable_income_mean_8</t>
  </si>
  <si>
    <t>final_income_mean_8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</si>
  <si>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</si>
  <si>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</si>
  <si>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</si>
  <si>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</si>
  <si>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</si>
  <si>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</si>
  <si>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</si>
  <si>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</si>
  <si>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</si>
  <si>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</si>
  <si>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</si>
  <si>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</si>
  <si>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excises_mean_9</t>
  </si>
  <si>
    <t>electr_sub_mean_9</t>
  </si>
  <si>
    <t>gas_sub_dir_mean_9</t>
  </si>
  <si>
    <t>gas_sub_ind_mean_9</t>
  </si>
  <si>
    <t>self_inc_mean_9</t>
  </si>
  <si>
    <t>hlt_outp_in_mean_9</t>
  </si>
  <si>
    <t>hlt_hosp_in_mean_9</t>
  </si>
  <si>
    <t>edu_prim_in_mean_9</t>
  </si>
  <si>
    <t>edu_seco_in_mean_9</t>
  </si>
  <si>
    <t>edu_psec_in_mean_9</t>
  </si>
  <si>
    <t>edu_tert_in_mean_9</t>
  </si>
  <si>
    <t>fee_educ_ps1_mean_9</t>
  </si>
  <si>
    <t>SSC_mean_9</t>
  </si>
  <si>
    <t>direct_taxes_mean_9</t>
  </si>
  <si>
    <t>pensions_mean_9</t>
  </si>
  <si>
    <t>cap_income_mean_9</t>
  </si>
  <si>
    <t>direct_transfers_mean_9</t>
  </si>
  <si>
    <t>indirect_taxes_mean_9</t>
  </si>
  <si>
    <t>indirect_subsidies_mean_9</t>
  </si>
  <si>
    <t>health_mean_9</t>
  </si>
  <si>
    <t>education_mean_9</t>
  </si>
  <si>
    <t>educfees_mean_9</t>
  </si>
  <si>
    <t>market_income_mean_9</t>
  </si>
  <si>
    <t>market_pens_income_mean_9</t>
  </si>
  <si>
    <t>net_market_income_mean_9</t>
  </si>
  <si>
    <t>gross_income_mean_9</t>
  </si>
  <si>
    <t>agri_inc_mean_9</t>
  </si>
  <si>
    <t>disposable_income_mean_9</t>
  </si>
  <si>
    <t>consumable_income_mean_9</t>
  </si>
  <si>
    <t>final_income_mean_9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</si>
  <si>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</si>
  <si>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</si>
  <si>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</si>
  <si>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</si>
  <si>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</si>
  <si>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</si>
  <si>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</si>
  <si>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</si>
  <si>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</si>
  <si>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</si>
  <si>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</si>
  <si>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</si>
  <si>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excises_mean_10</t>
  </si>
  <si>
    <t>electr_sub_mean_10</t>
  </si>
  <si>
    <t>gas_sub_dir_mean_10</t>
  </si>
  <si>
    <t>gas_sub_ind_mean_10</t>
  </si>
  <si>
    <t>self_inc_mean_10</t>
  </si>
  <si>
    <t>hlt_outp_in_mean_10</t>
  </si>
  <si>
    <t>hlt_hosp_in_mean_10</t>
  </si>
  <si>
    <t>edu_prim_in_mean_10</t>
  </si>
  <si>
    <t>edu_seco_in_mean_10</t>
  </si>
  <si>
    <t>edu_psec_in_mean_10</t>
  </si>
  <si>
    <t>edu_tert_in_mean_10</t>
  </si>
  <si>
    <t>fee_educ_ps1_mean_10</t>
  </si>
  <si>
    <t>SSC_mean_10</t>
  </si>
  <si>
    <t>direct_taxes_mean_10</t>
  </si>
  <si>
    <t>pensions_mean_10</t>
  </si>
  <si>
    <t>cap_income_mean_10</t>
  </si>
  <si>
    <t>direct_transfers_mean_10</t>
  </si>
  <si>
    <t>indirect_taxes_mean_10</t>
  </si>
  <si>
    <t>indirect_subsidies_mean_10</t>
  </si>
  <si>
    <t>health_mean_10</t>
  </si>
  <si>
    <t>education_mean_10</t>
  </si>
  <si>
    <t>educfees_mean_10</t>
  </si>
  <si>
    <t>market_income_mean_10</t>
  </si>
  <si>
    <t>market_pens_income_mean_10</t>
  </si>
  <si>
    <t>net_market_income_mean_10</t>
  </si>
  <si>
    <t>gross_income_mean_10</t>
  </si>
  <si>
    <t>agri_inc_mean_10</t>
  </si>
  <si>
    <t>disposable_income_mean_10</t>
  </si>
  <si>
    <t>consumable_income_mean_10</t>
  </si>
  <si>
    <t>final_income_mean_10</t>
  </si>
  <si>
    <t>priv_trans_mean_10</t>
  </si>
  <si>
    <t>SIC_mean_10</t>
  </si>
  <si>
    <t>PIT_mean_10</t>
  </si>
  <si>
    <t>lab_pens_mean_10</t>
  </si>
  <si>
    <t>soc_pens_mean_10</t>
  </si>
  <si>
    <t>decile</t>
  </si>
  <si>
    <t>measure</t>
  </si>
  <si>
    <t>mean</t>
  </si>
  <si>
    <t>value</t>
  </si>
  <si>
    <t>_population</t>
  </si>
  <si>
    <t>variable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</si>
  <si>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</si>
  <si>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</si>
  <si>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</si>
  <si>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</si>
  <si>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</si>
  <si>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</si>
  <si>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</si>
  <si>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</si>
  <si>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</si>
  <si>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</si>
  <si>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</si>
  <si>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</si>
  <si>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</si>
  <si>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</si>
  <si>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</si>
  <si>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</si>
  <si>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</si>
  <si>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</si>
  <si>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</si>
  <si>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</si>
  <si>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</si>
  <si>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</si>
  <si>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</si>
  <si>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</si>
  <si>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</si>
  <si>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</si>
  <si>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</si>
  <si>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</si>
  <si>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</si>
  <si>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</si>
  <si>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</si>
  <si>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</si>
  <si>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</si>
  <si>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</si>
  <si>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</si>
  <si>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</si>
  <si>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</si>
  <si>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</si>
  <si>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</si>
  <si>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</si>
  <si>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</si>
  <si>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</si>
  <si>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</si>
  <si>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</si>
  <si>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</si>
  <si>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</si>
  <si>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</si>
  <si>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</si>
  <si>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</si>
  <si>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</si>
  <si>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</si>
  <si>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</si>
  <si>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</si>
  <si>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</si>
  <si>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</si>
  <si>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</si>
  <si>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</si>
  <si>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</si>
  <si>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</si>
  <si>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</si>
  <si>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</si>
  <si>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</si>
  <si>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</si>
  <si>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</si>
  <si>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</si>
  <si>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</si>
  <si>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</si>
  <si>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</si>
  <si>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</si>
  <si>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</si>
  <si>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</si>
  <si>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</si>
  <si>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</si>
  <si>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</si>
  <si>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</si>
  <si>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</si>
  <si>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</si>
  <si>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</si>
  <si>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</si>
  <si>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</si>
  <si>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</si>
  <si>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</si>
  <si>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</si>
  <si>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</si>
  <si>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</si>
  <si>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</si>
  <si>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</si>
  <si>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</si>
  <si>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</si>
  <si>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</si>
  <si>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</si>
  <si>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</si>
  <si>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</si>
  <si>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</si>
  <si>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</si>
  <si>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</si>
  <si>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</si>
  <si>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</si>
  <si>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</si>
  <si>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</si>
  <si>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</si>
  <si>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</si>
  <si>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</si>
  <si>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</si>
  <si>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</si>
  <si>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</si>
  <si>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</si>
  <si>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</si>
  <si>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</si>
  <si>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</si>
  <si>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</si>
  <si>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</si>
  <si>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</si>
  <si>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</si>
  <si>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</si>
  <si>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</si>
  <si>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</si>
  <si>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</si>
  <si>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</si>
  <si>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</si>
  <si>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</si>
  <si>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</si>
  <si>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</si>
  <si>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</si>
  <si>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</si>
  <si>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</si>
  <si>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</si>
  <si>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</si>
  <si>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</si>
  <si>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</si>
  <si>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</si>
  <si>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</si>
  <si>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</si>
  <si>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</si>
  <si>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</si>
  <si>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</si>
  <si>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</si>
  <si>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</si>
  <si>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</si>
  <si>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</si>
  <si>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</si>
  <si>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</si>
  <si>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</si>
  <si>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</si>
  <si>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</si>
  <si>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</si>
  <si>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</si>
  <si>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</si>
  <si>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</si>
  <si>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</si>
  <si>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</si>
  <si>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</si>
  <si>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</si>
  <si>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</si>
  <si>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</si>
  <si>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</si>
  <si>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</si>
  <si>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</si>
  <si>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</si>
  <si>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</si>
  <si>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</si>
  <si>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</si>
  <si>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</si>
  <si>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</si>
  <si>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</si>
  <si>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</si>
  <si>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</si>
  <si>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</si>
  <si>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</si>
  <si>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</si>
  <si>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</si>
  <si>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</si>
  <si>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</si>
  <si>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</si>
  <si>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</si>
  <si>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</si>
  <si>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</si>
  <si>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</si>
  <si>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</si>
  <si>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</si>
  <si>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</si>
  <si>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</si>
  <si>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</si>
  <si>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</si>
  <si>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</si>
  <si>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</si>
  <si>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</si>
  <si>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</si>
  <si>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</si>
  <si>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</si>
  <si>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</si>
  <si>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</si>
  <si>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</si>
  <si>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</si>
  <si>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</si>
  <si>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</si>
  <si>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</si>
  <si>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</si>
  <si>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</si>
  <si>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</si>
  <si>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</si>
  <si>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</si>
  <si>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</si>
  <si>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</si>
  <si>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</si>
  <si>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</si>
  <si>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</si>
  <si>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</si>
  <si>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</si>
  <si>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</si>
  <si>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</si>
  <si>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</si>
  <si>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</si>
  <si>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</si>
  <si>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</si>
  <si>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</si>
  <si>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</si>
  <si>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</si>
  <si>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</si>
  <si>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</si>
  <si>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</si>
  <si>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</si>
  <si>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</si>
  <si>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</si>
  <si>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</si>
  <si>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</si>
  <si>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</si>
  <si>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</si>
  <si>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</si>
  <si>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</si>
  <si>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</si>
  <si>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</si>
  <si>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</si>
  <si>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</si>
  <si>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</si>
  <si>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</si>
  <si>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</si>
  <si>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</si>
  <si>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</si>
  <si>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</si>
  <si>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</si>
  <si>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</si>
  <si>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</si>
  <si>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</si>
  <si>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</si>
  <si>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</si>
  <si>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</si>
  <si>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</si>
  <si>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</si>
  <si>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</si>
  <si>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</si>
  <si>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</si>
  <si>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</si>
  <si>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</si>
  <si>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</si>
  <si>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</si>
  <si>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</si>
  <si>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</si>
  <si>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</si>
  <si>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</si>
  <si>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</si>
  <si>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</si>
  <si>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</si>
  <si>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</si>
  <si>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</si>
  <si>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</si>
  <si>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</si>
  <si>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</si>
  <si>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</si>
  <si>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</si>
  <si>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</si>
  <si>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</si>
  <si>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</si>
  <si>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</si>
  <si>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</si>
  <si>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</si>
  <si>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</si>
  <si>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</si>
  <si>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</si>
  <si>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</si>
  <si>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</si>
  <si>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</si>
  <si>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</si>
  <si>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</si>
  <si>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</si>
  <si>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</si>
  <si>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</si>
  <si>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</si>
  <si>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</si>
  <si>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</si>
  <si>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</si>
  <si>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</si>
  <si>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</si>
  <si>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</si>
  <si>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</si>
  <si>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</si>
  <si>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</si>
  <si>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</si>
  <si>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</si>
  <si>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</si>
  <si>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</si>
  <si>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</si>
  <si>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</si>
  <si>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</si>
  <si>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</si>
  <si>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</si>
  <si>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</si>
  <si>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</si>
  <si>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</si>
  <si>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</si>
  <si>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</si>
  <si>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</si>
  <si>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</si>
  <si>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</si>
  <si>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</si>
  <si>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</si>
  <si>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</si>
  <si>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</si>
  <si>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</si>
  <si>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</si>
  <si>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</si>
  <si>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</si>
  <si>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</si>
  <si>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</si>
  <si>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</si>
  <si>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</si>
  <si>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</si>
  <si>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</si>
  <si>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</si>
  <si>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</si>
  <si>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</si>
  <si>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</si>
  <si>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</si>
  <si>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</si>
  <si>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</si>
  <si>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</si>
  <si>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</si>
  <si>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</si>
  <si>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</si>
  <si>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</si>
  <si>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</si>
  <si>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</si>
  <si>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</si>
  <si>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</si>
  <si>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</si>
  <si>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</si>
  <si>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</si>
  <si>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</si>
  <si>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</si>
  <si>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</si>
  <si>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</si>
  <si>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</si>
  <si>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</si>
  <si>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</si>
  <si>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</si>
  <si>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</si>
  <si>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</si>
  <si>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</si>
  <si>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</si>
  <si>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</si>
  <si>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</si>
  <si>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</si>
  <si>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</si>
  <si>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</si>
  <si>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</si>
  <si>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</si>
  <si>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</si>
  <si>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</si>
  <si>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</si>
  <si>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</si>
  <si>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</si>
  <si>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</si>
  <si>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</si>
  <si>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</si>
  <si>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</si>
  <si>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</si>
  <si>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</si>
  <si>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</si>
  <si>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</si>
  <si>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</si>
  <si>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</si>
  <si>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</si>
  <si>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</si>
  <si>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</si>
  <si>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</si>
  <si>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</si>
  <si>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</si>
  <si>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</si>
  <si>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</si>
  <si>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</si>
  <si>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</si>
  <si>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</si>
  <si>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</si>
  <si>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</si>
  <si>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</si>
  <si>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</si>
  <si>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</si>
  <si>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</si>
  <si>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</si>
  <si>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</si>
  <si>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</si>
  <si>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</si>
  <si>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</si>
  <si>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</si>
  <si>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</si>
  <si>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</si>
  <si>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</si>
  <si>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</si>
  <si>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</si>
  <si>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</si>
  <si>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</si>
  <si>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</si>
  <si>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</si>
  <si>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</si>
  <si>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</si>
  <si>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</si>
  <si>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</si>
  <si>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</si>
  <si>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</si>
  <si>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</si>
  <si>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</si>
  <si>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</si>
  <si>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</si>
  <si>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</si>
  <si>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</si>
  <si>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</si>
  <si>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</si>
  <si>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</si>
  <si>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</si>
  <si>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</si>
  <si>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</si>
  <si>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</si>
  <si>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</si>
  <si>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</si>
  <si>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</si>
  <si>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</si>
  <si>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</si>
  <si>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</si>
  <si>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</si>
  <si>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</si>
  <si>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</si>
  <si>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</si>
  <si>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</si>
  <si>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consumable_edu_prim_in_fgt0</t>
  </si>
  <si>
    <t>consumable_edu_prim_in_gini</t>
  </si>
  <si>
    <t>consumable_edu_psec_in_fgt0</t>
  </si>
  <si>
    <t>consumable_edu_psec_in_gini</t>
  </si>
  <si>
    <t>consumable_edu_seco_in_fgt0</t>
  </si>
  <si>
    <t>consumable_edu_seco_in_gini</t>
  </si>
  <si>
    <t>consumable_edu_tert_in_fgt0</t>
  </si>
  <si>
    <t>consumable_edu_tert_in_gini</t>
  </si>
  <si>
    <t>consumable_education_fgt0</t>
  </si>
  <si>
    <t>consumable_education_gini</t>
  </si>
  <si>
    <t>consumable_educfees_fgt0</t>
  </si>
  <si>
    <t>consumable_educfees_gini</t>
  </si>
  <si>
    <t>consumable_electr_sub_fgt0</t>
  </si>
  <si>
    <t>consumable_electr_sub_gini</t>
  </si>
  <si>
    <t>consumable_excises_fgt0</t>
  </si>
  <si>
    <t>consumable_excises_gini</t>
  </si>
  <si>
    <t>consumable_fee_educ_ps1_fgt0</t>
  </si>
  <si>
    <t>consumable_fee_educ_ps1_gini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</si>
  <si>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</si>
  <si>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</si>
  <si>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</si>
  <si>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</si>
  <si>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</si>
  <si>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</si>
  <si>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consumable_hlt_hosp_in_fgt0</t>
  </si>
  <si>
    <t>consumable_hlt_hosp_in_gini</t>
  </si>
  <si>
    <t>consumable_hlt_outp_in_fgt0</t>
  </si>
  <si>
    <t>consumable_hlt_outp_in_gini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</si>
  <si>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</si>
  <si>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</si>
  <si>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</si>
  <si>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</si>
  <si>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</si>
  <si>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</si>
  <si>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</si>
  <si>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</si>
  <si>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</si>
  <si>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</si>
  <si>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</si>
  <si>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</si>
  <si>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</si>
  <si>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</si>
  <si>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</si>
  <si>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</si>
  <si>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</si>
  <si>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</si>
  <si>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</si>
  <si>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</si>
  <si>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</si>
  <si>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</si>
  <si>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</si>
  <si>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</si>
  <si>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</si>
  <si>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</si>
  <si>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</si>
  <si>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</si>
  <si>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</si>
  <si>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</si>
  <si>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</si>
  <si>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</si>
  <si>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</si>
  <si>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</si>
  <si>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</si>
  <si>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</si>
  <si>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</si>
  <si>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</si>
  <si>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</si>
  <si>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</si>
  <si>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</si>
  <si>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</si>
  <si>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disposable_edu_prim_in_fgt0</t>
  </si>
  <si>
    <t>disposable_edu_prim_in_gini</t>
  </si>
  <si>
    <t>disposable_edu_psec_in_fgt0</t>
  </si>
  <si>
    <t>disposable_edu_psec_in_gini</t>
  </si>
  <si>
    <t>disposable_edu_seco_in_fgt0</t>
  </si>
  <si>
    <t>disposable_edu_seco_in_gini</t>
  </si>
  <si>
    <t>disposable_edu_tert_in_fgt0</t>
  </si>
  <si>
    <t>disposable_edu_tert_in_gini</t>
  </si>
  <si>
    <t>disposable_education_fgt0</t>
  </si>
  <si>
    <t>disposable_education_gini</t>
  </si>
  <si>
    <t>disposable_educfees_fgt0</t>
  </si>
  <si>
    <t>disposable_educfees_gini</t>
  </si>
  <si>
    <t>disposable_electr_sub_fgt0</t>
  </si>
  <si>
    <t>disposable_electr_sub_gini</t>
  </si>
  <si>
    <t>disposable_excises_fgt0</t>
  </si>
  <si>
    <t>disposable_excises_gini</t>
  </si>
  <si>
    <t>disposable_fee_educ_ps1_fgt0</t>
  </si>
  <si>
    <t>disposable_fee_educ_ps1_gini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</si>
  <si>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</si>
  <si>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</si>
  <si>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</si>
  <si>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</si>
  <si>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</si>
  <si>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</si>
  <si>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disposable_hlt_hosp_in_fgt0</t>
  </si>
  <si>
    <t>disposable_hlt_hosp_in_gini</t>
  </si>
  <si>
    <t>disposable_hlt_outp_in_fgt0</t>
  </si>
  <si>
    <t>disposable_hlt_outp_in_gini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</si>
  <si>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</si>
  <si>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</si>
  <si>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</si>
  <si>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</si>
  <si>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</si>
  <si>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</si>
  <si>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</si>
  <si>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</si>
  <si>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</si>
  <si>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</si>
  <si>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</si>
  <si>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</si>
  <si>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</si>
  <si>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</si>
  <si>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</si>
  <si>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</si>
  <si>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</si>
  <si>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</si>
  <si>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</si>
  <si>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</si>
  <si>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</si>
  <si>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</si>
  <si>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</si>
  <si>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</si>
  <si>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</si>
  <si>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</si>
  <si>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</si>
  <si>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</si>
  <si>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</si>
  <si>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</si>
  <si>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</si>
  <si>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</si>
  <si>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</si>
  <si>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</si>
  <si>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</si>
  <si>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</si>
  <si>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</si>
  <si>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</si>
  <si>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</si>
  <si>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</si>
  <si>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</si>
  <si>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</si>
  <si>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final_edu_prim_in_fgt0</t>
  </si>
  <si>
    <t>final_edu_prim_in_gini</t>
  </si>
  <si>
    <t>final_edu_psec_in_fgt0</t>
  </si>
  <si>
    <t>final_edu_psec_in_gini</t>
  </si>
  <si>
    <t>final_edu_seco_in_fgt0</t>
  </si>
  <si>
    <t>final_edu_seco_in_gini</t>
  </si>
  <si>
    <t>final_edu_tert_in_fgt0</t>
  </si>
  <si>
    <t>final_edu_tert_in_gini</t>
  </si>
  <si>
    <t>final_education_fgt0</t>
  </si>
  <si>
    <t>final_education_gini</t>
  </si>
  <si>
    <t>final_educfees_fgt0</t>
  </si>
  <si>
    <t>final_educfees_gini</t>
  </si>
  <si>
    <t>final_electr_sub_fgt0</t>
  </si>
  <si>
    <t>final_electr_sub_gini</t>
  </si>
  <si>
    <t>final_excises_fgt0</t>
  </si>
  <si>
    <t>final_excises_gini</t>
  </si>
  <si>
    <t>final_fee_educ_ps1_fgt0</t>
  </si>
  <si>
    <t>final_fee_educ_ps1_gini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</si>
  <si>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</si>
  <si>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</si>
  <si>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</si>
  <si>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</si>
  <si>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</si>
  <si>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</si>
  <si>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final_hlt_hosp_in_fgt0</t>
  </si>
  <si>
    <t>final_hlt_hosp_in_gini</t>
  </si>
  <si>
    <t>final_hlt_outp_in_fgt0</t>
  </si>
  <si>
    <t>final_hlt_outp_in_gini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</si>
  <si>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</si>
  <si>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</si>
  <si>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</si>
  <si>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</si>
  <si>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</si>
  <si>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</si>
  <si>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</si>
  <si>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</si>
  <si>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</si>
  <si>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</si>
  <si>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</si>
  <si>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</si>
  <si>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</si>
  <si>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</si>
  <si>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</si>
  <si>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</si>
  <si>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</si>
  <si>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</si>
  <si>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</si>
  <si>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</si>
  <si>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</si>
  <si>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</si>
  <si>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</si>
  <si>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</si>
  <si>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</si>
  <si>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</si>
  <si>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</si>
  <si>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</si>
  <si>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</si>
  <si>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</si>
  <si>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</si>
  <si>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</si>
  <si>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</si>
  <si>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</si>
  <si>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</si>
  <si>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</si>
  <si>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</si>
  <si>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</si>
  <si>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</si>
  <si>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</si>
  <si>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</si>
  <si>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</si>
  <si>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gross_edu_prim_in_fgt0</t>
  </si>
  <si>
    <t>gross_edu_prim_in_gini</t>
  </si>
  <si>
    <t>gross_edu_psec_in_fgt0</t>
  </si>
  <si>
    <t>gross_edu_psec_in_gini</t>
  </si>
  <si>
    <t>gross_edu_seco_in_fgt0</t>
  </si>
  <si>
    <t>gross_edu_seco_in_gini</t>
  </si>
  <si>
    <t>gross_edu_tert_in_fgt0</t>
  </si>
  <si>
    <t>gross_edu_tert_in_gini</t>
  </si>
  <si>
    <t>gross_education_fgt0</t>
  </si>
  <si>
    <t>gross_education_gini</t>
  </si>
  <si>
    <t>gross_educfees_fgt0</t>
  </si>
  <si>
    <t>gross_educfees_gini</t>
  </si>
  <si>
    <t>gross_electr_sub_fgt0</t>
  </si>
  <si>
    <t>gross_electr_sub_gini</t>
  </si>
  <si>
    <t>gross_excises_fgt0</t>
  </si>
  <si>
    <t>gross_excises_gini</t>
  </si>
  <si>
    <t>gross_fee_educ_ps1_fgt0</t>
  </si>
  <si>
    <t>gross_fee_educ_ps1_gini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</si>
  <si>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</si>
  <si>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</si>
  <si>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</si>
  <si>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</si>
  <si>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</si>
  <si>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</si>
  <si>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gross_hlt_hosp_in_fgt0</t>
  </si>
  <si>
    <t>gross_hlt_hosp_in_gini</t>
  </si>
  <si>
    <t>gross_hlt_outp_in_fgt0</t>
  </si>
  <si>
    <t>gross_hlt_outp_in_gini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</si>
  <si>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</si>
  <si>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</si>
  <si>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</si>
  <si>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</si>
  <si>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</si>
  <si>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</si>
  <si>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</si>
  <si>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</si>
  <si>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</si>
  <si>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</si>
  <si>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</si>
  <si>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</si>
  <si>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</si>
  <si>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</si>
  <si>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</si>
  <si>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</si>
  <si>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</si>
  <si>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</si>
  <si>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</si>
  <si>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</si>
  <si>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</si>
  <si>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</si>
  <si>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</si>
  <si>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</si>
  <si>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</si>
  <si>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</si>
  <si>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</si>
  <si>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</si>
  <si>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</si>
  <si>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</si>
  <si>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</si>
  <si>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</si>
  <si>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</si>
  <si>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</si>
  <si>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</si>
  <si>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</si>
  <si>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</si>
  <si>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</si>
  <si>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</si>
  <si>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</si>
  <si>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</si>
  <si>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</si>
  <si>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market_edu_prim_in_fgt0</t>
  </si>
  <si>
    <t>market_edu_prim_in_gini</t>
  </si>
  <si>
    <t>market_edu_psec_in_fgt0</t>
  </si>
  <si>
    <t>market_edu_psec_in_gini</t>
  </si>
  <si>
    <t>market_edu_seco_in_fgt0</t>
  </si>
  <si>
    <t>market_edu_seco_in_gini</t>
  </si>
  <si>
    <t>market_edu_tert_in_fgt0</t>
  </si>
  <si>
    <t>market_edu_tert_in_gini</t>
  </si>
  <si>
    <t>market_education_fgt0</t>
  </si>
  <si>
    <t>market_education_gini</t>
  </si>
  <si>
    <t>market_educfees_fgt0</t>
  </si>
  <si>
    <t>market_educfees_gini</t>
  </si>
  <si>
    <t>market_electr_sub_fgt0</t>
  </si>
  <si>
    <t>market_electr_sub_gini</t>
  </si>
  <si>
    <t>market_excises_fgt0</t>
  </si>
  <si>
    <t>market_excises_gini</t>
  </si>
  <si>
    <t>market_fee_educ_ps1_fgt0</t>
  </si>
  <si>
    <t>market_fee_educ_ps1_gini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</si>
  <si>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</si>
  <si>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</si>
  <si>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</si>
  <si>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</si>
  <si>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</si>
  <si>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</si>
  <si>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market_hlt_hosp_in_fgt0</t>
  </si>
  <si>
    <t>market_hlt_hosp_in_gini</t>
  </si>
  <si>
    <t>market_hlt_outp_in_fgt0</t>
  </si>
  <si>
    <t>market_hlt_outp_in_gini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</si>
  <si>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</si>
  <si>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</si>
  <si>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</si>
  <si>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</si>
  <si>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</si>
  <si>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</si>
  <si>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</si>
  <si>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</si>
  <si>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</si>
  <si>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</si>
  <si>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</si>
  <si>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</si>
  <si>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</si>
  <si>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</si>
  <si>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</si>
  <si>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</si>
  <si>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</si>
  <si>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</si>
  <si>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</si>
  <si>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</si>
  <si>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</si>
  <si>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</si>
  <si>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</si>
  <si>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</si>
  <si>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</si>
  <si>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</si>
  <si>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</si>
  <si>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</si>
  <si>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</si>
  <si>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</si>
  <si>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market_pens_edu_prim_in_fgt0</t>
  </si>
  <si>
    <t>market_pens_edu_prim_in_gini</t>
  </si>
  <si>
    <t>market_pens_edu_psec_in_fgt0</t>
  </si>
  <si>
    <t>market_pens_edu_psec_in_gini</t>
  </si>
  <si>
    <t>market_pens_edu_seco_in_fgt0</t>
  </si>
  <si>
    <t>market_pens_edu_seco_in_gini</t>
  </si>
  <si>
    <t>market_pens_edu_tert_in_fgt0</t>
  </si>
  <si>
    <t>market_pens_edu_tert_in_gini</t>
  </si>
  <si>
    <t>market_pens_education_fgt0</t>
  </si>
  <si>
    <t>market_pens_education_gini</t>
  </si>
  <si>
    <t>market_pens_educfees_fgt0</t>
  </si>
  <si>
    <t>market_pens_educfees_gini</t>
  </si>
  <si>
    <t>market_pens_electr_sub_fgt0</t>
  </si>
  <si>
    <t>market_pens_electr_sub_gini</t>
  </si>
  <si>
    <t>market_pens_excises_fgt0</t>
  </si>
  <si>
    <t>market_pens_excises_gini</t>
  </si>
  <si>
    <t>market_pens_fee_educ_ps1_fgt0</t>
  </si>
  <si>
    <t>market_pens_fee_educ_ps1_gini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</si>
  <si>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</si>
  <si>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</si>
  <si>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</si>
  <si>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</si>
  <si>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</si>
  <si>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</si>
  <si>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market_pens_hlt_hosp_in_fgt0</t>
  </si>
  <si>
    <t>market_pens_hlt_hosp_in_gini</t>
  </si>
  <si>
    <t>market_pens_hlt_outp_in_fgt0</t>
  </si>
  <si>
    <t>market_pens_hlt_outp_in_gini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</si>
  <si>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</si>
  <si>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</si>
  <si>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</si>
  <si>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</si>
  <si>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</si>
  <si>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</si>
  <si>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</si>
  <si>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</si>
  <si>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</si>
  <si>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</si>
  <si>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</si>
  <si>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</si>
  <si>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</si>
  <si>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</si>
  <si>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</si>
  <si>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</si>
  <si>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</si>
  <si>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</si>
  <si>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</si>
  <si>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</si>
  <si>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</si>
  <si>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</si>
  <si>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</si>
  <si>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</si>
  <si>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</si>
  <si>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</si>
  <si>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</si>
  <si>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</si>
  <si>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</si>
  <si>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</si>
  <si>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</si>
  <si>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</si>
  <si>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</si>
  <si>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</si>
  <si>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</si>
  <si>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</si>
  <si>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</si>
  <si>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</si>
  <si>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</si>
  <si>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</si>
  <si>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</si>
  <si>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</si>
  <si>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</si>
  <si>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</si>
  <si>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</si>
  <si>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</si>
  <si>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</si>
  <si>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</si>
  <si>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</si>
  <si>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</si>
  <si>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</si>
  <si>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</si>
  <si>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</si>
  <si>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</si>
  <si>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net_market_edu_prim_in_fgt0</t>
  </si>
  <si>
    <t>net_market_edu_prim_in_gini</t>
  </si>
  <si>
    <t>net_market_edu_psec_in_fgt0</t>
  </si>
  <si>
    <t>net_market_edu_psec_in_gini</t>
  </si>
  <si>
    <t>net_market_edu_seco_in_fgt0</t>
  </si>
  <si>
    <t>net_market_edu_seco_in_gini</t>
  </si>
  <si>
    <t>net_market_edu_tert_in_fgt0</t>
  </si>
  <si>
    <t>net_market_edu_tert_in_gini</t>
  </si>
  <si>
    <t>net_market_education_fgt0</t>
  </si>
  <si>
    <t>net_market_education_gini</t>
  </si>
  <si>
    <t>net_market_educfees_fgt0</t>
  </si>
  <si>
    <t>net_market_educfees_gini</t>
  </si>
  <si>
    <t>net_market_electr_sub_fgt0</t>
  </si>
  <si>
    <t>net_market_electr_sub_gini</t>
  </si>
  <si>
    <t>net_market_excises_fgt0</t>
  </si>
  <si>
    <t>net_market_excises_gini</t>
  </si>
  <si>
    <t>net_market_fee_educ_ps1_fgt0</t>
  </si>
  <si>
    <t>net_market_fee_educ_ps1_gini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</si>
  <si>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</si>
  <si>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</si>
  <si>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</si>
  <si>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</si>
  <si>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</si>
  <si>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</si>
  <si>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net_market_hlt_hosp_in_fgt0</t>
  </si>
  <si>
    <t>net_market_hlt_hosp_in_gini</t>
  </si>
  <si>
    <t>net_market_hlt_outp_in_fgt0</t>
  </si>
  <si>
    <t>net_market_hlt_outp_in_gini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</si>
  <si>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</si>
  <si>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</si>
  <si>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</si>
  <si>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</si>
  <si>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</si>
  <si>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</si>
  <si>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</si>
  <si>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</si>
  <si>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</si>
  <si>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</si>
  <si>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</si>
  <si>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</si>
  <si>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</si>
  <si>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</si>
  <si>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</si>
  <si>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</si>
  <si>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</si>
  <si>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</si>
  <si>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</si>
  <si>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</si>
  <si>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</si>
  <si>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</si>
  <si>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</si>
  <si>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</si>
  <si>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</si>
  <si>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</si>
  <si>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</si>
  <si>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</si>
  <si>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</si>
  <si>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</si>
  <si>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</si>
  <si>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</si>
  <si>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consumable_edu_prim_in</t>
  </si>
  <si>
    <t>consumable_edu_psec_in</t>
  </si>
  <si>
    <t>consumable_edu_seco_in</t>
  </si>
  <si>
    <t>consumable_edu_tert_in</t>
  </si>
  <si>
    <t>consumable_education</t>
  </si>
  <si>
    <t>consumable_educfees</t>
  </si>
  <si>
    <t>consumable_electr_sub</t>
  </si>
  <si>
    <t>consumable_excises</t>
  </si>
  <si>
    <t>consumable_fee_educ_ps1</t>
  </si>
  <si>
    <t>consumable_gas_sub_dir</t>
  </si>
  <si>
    <t>consumable_gas_sub_ind</t>
  </si>
  <si>
    <t>consumable_health</t>
  </si>
  <si>
    <t>consumable_hlt_hosp_in</t>
  </si>
  <si>
    <t>consumable_hlt_outp_in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</si>
  <si>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</si>
  <si>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</si>
  <si>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</si>
  <si>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</si>
  <si>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</si>
  <si>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</si>
  <si>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</si>
  <si>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</si>
  <si>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</si>
  <si>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</si>
  <si>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</si>
  <si>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</si>
  <si>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</si>
  <si>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</si>
  <si>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</si>
  <si>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</si>
  <si>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</si>
  <si>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</si>
  <si>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</si>
  <si>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</si>
  <si>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</si>
  <si>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disposable_edu_prim_in</t>
  </si>
  <si>
    <t>disposable_edu_psec_in</t>
  </si>
  <si>
    <t>disposable_edu_seco_in</t>
  </si>
  <si>
    <t>disposable_edu_tert_in</t>
  </si>
  <si>
    <t>disposable_education</t>
  </si>
  <si>
    <t>disposable_educfees</t>
  </si>
  <si>
    <t>disposable_electr_sub</t>
  </si>
  <si>
    <t>disposable_excises</t>
  </si>
  <si>
    <t>disposable_fee_educ_ps1</t>
  </si>
  <si>
    <t>disposable_gas_sub_dir</t>
  </si>
  <si>
    <t>disposable_gas_sub_ind</t>
  </si>
  <si>
    <t>disposable_health</t>
  </si>
  <si>
    <t>disposable_hlt_hosp_in</t>
  </si>
  <si>
    <t>disposable_hlt_outp_in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</si>
  <si>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</si>
  <si>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</si>
  <si>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</si>
  <si>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</si>
  <si>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</si>
  <si>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</si>
  <si>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</si>
  <si>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</si>
  <si>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</si>
  <si>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</si>
  <si>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</si>
  <si>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</si>
  <si>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</si>
  <si>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</si>
  <si>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</si>
  <si>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</si>
  <si>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</si>
  <si>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</si>
  <si>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</si>
  <si>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</si>
  <si>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</si>
  <si>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final_edu_prim_in</t>
  </si>
  <si>
    <t>final_edu_psec_in</t>
  </si>
  <si>
    <t>final_edu_seco_in</t>
  </si>
  <si>
    <t>final_edu_tert_in</t>
  </si>
  <si>
    <t>final_education</t>
  </si>
  <si>
    <t>final_educfees</t>
  </si>
  <si>
    <t>final_electr_sub</t>
  </si>
  <si>
    <t>final_excises</t>
  </si>
  <si>
    <t>final_fee_educ_ps1</t>
  </si>
  <si>
    <t>final_gas_sub_dir</t>
  </si>
  <si>
    <t>final_gas_sub_ind</t>
  </si>
  <si>
    <t>final_health</t>
  </si>
  <si>
    <t>final_hlt_hosp_in</t>
  </si>
  <si>
    <t>final_hlt_outp_in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</si>
  <si>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</si>
  <si>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</si>
  <si>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</si>
  <si>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</si>
  <si>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</si>
  <si>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</si>
  <si>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</si>
  <si>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</si>
  <si>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</si>
  <si>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</si>
  <si>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</si>
  <si>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</si>
  <si>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</si>
  <si>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</si>
  <si>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</si>
  <si>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</si>
  <si>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</si>
  <si>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</si>
  <si>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</si>
  <si>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</si>
  <si>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</si>
  <si>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gross_edu_prim_in</t>
  </si>
  <si>
    <t>gross_edu_psec_in</t>
  </si>
  <si>
    <t>gross_edu_seco_in</t>
  </si>
  <si>
    <t>gross_edu_tert_in</t>
  </si>
  <si>
    <t>gross_education</t>
  </si>
  <si>
    <t>gross_educfees</t>
  </si>
  <si>
    <t>gross_electr_sub</t>
  </si>
  <si>
    <t>gross_excises</t>
  </si>
  <si>
    <t>gross_fee_educ_ps1</t>
  </si>
  <si>
    <t>gross_gas_sub_dir</t>
  </si>
  <si>
    <t>gross_gas_sub_ind</t>
  </si>
  <si>
    <t>gross_health</t>
  </si>
  <si>
    <t>gross_hlt_hosp_in</t>
  </si>
  <si>
    <t>gross_hlt_outp_in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</si>
  <si>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</si>
  <si>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</si>
  <si>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</si>
  <si>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</si>
  <si>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</si>
  <si>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</si>
  <si>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</si>
  <si>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</si>
  <si>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</si>
  <si>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</si>
  <si>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</si>
  <si>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</si>
  <si>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</si>
  <si>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</si>
  <si>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</si>
  <si>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</si>
  <si>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</si>
  <si>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</si>
  <si>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</si>
  <si>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</si>
  <si>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</si>
  <si>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market_edu_prim_in</t>
  </si>
  <si>
    <t>market_edu_psec_in</t>
  </si>
  <si>
    <t>market_edu_seco_in</t>
  </si>
  <si>
    <t>market_edu_tert_in</t>
  </si>
  <si>
    <t>market_education</t>
  </si>
  <si>
    <t>market_educfees</t>
  </si>
  <si>
    <t>market_electr_sub</t>
  </si>
  <si>
    <t>market_excises</t>
  </si>
  <si>
    <t>market_fee_educ_ps1</t>
  </si>
  <si>
    <t>market_gas_sub_dir</t>
  </si>
  <si>
    <t>market_gas_sub_ind</t>
  </si>
  <si>
    <t>market_health</t>
  </si>
  <si>
    <t>market_hlt_hosp_in</t>
  </si>
  <si>
    <t>market_hlt_outp_in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</si>
  <si>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</si>
  <si>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</si>
  <si>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</si>
  <si>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</si>
  <si>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</si>
  <si>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</si>
  <si>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</si>
  <si>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</si>
  <si>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</si>
  <si>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</si>
  <si>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</si>
  <si>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</si>
  <si>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</si>
  <si>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</si>
  <si>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</si>
  <si>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market_pens_edu_prim_in</t>
  </si>
  <si>
    <t>market_pens_edu_psec_in</t>
  </si>
  <si>
    <t>market_pens_edu_seco_in</t>
  </si>
  <si>
    <t>market_pens_edu_tert_in</t>
  </si>
  <si>
    <t>market_pens_education</t>
  </si>
  <si>
    <t>market_pens_educfees</t>
  </si>
  <si>
    <t>market_pens_electr_sub</t>
  </si>
  <si>
    <t>market_pens_excises</t>
  </si>
  <si>
    <t>market_pens_fee_educ_ps1</t>
  </si>
  <si>
    <t>market_pens_gas_sub_dir</t>
  </si>
  <si>
    <t>market_pens_gas_sub_ind</t>
  </si>
  <si>
    <t>market_pens_health</t>
  </si>
  <si>
    <t>market_pens_hlt_hosp_in</t>
  </si>
  <si>
    <t>market_pens_hlt_outp_in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</si>
  <si>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</si>
  <si>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</si>
  <si>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</si>
  <si>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</si>
  <si>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</si>
  <si>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</si>
  <si>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</si>
  <si>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</si>
  <si>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</si>
  <si>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</si>
  <si>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</si>
  <si>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</si>
  <si>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</si>
  <si>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</si>
  <si>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</si>
  <si>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</si>
  <si>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</si>
  <si>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</si>
  <si>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</si>
  <si>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</si>
  <si>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</si>
  <si>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</si>
  <si>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</si>
  <si>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</si>
  <si>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</si>
  <si>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</si>
  <si>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</si>
  <si>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net_market_edu_prim_in</t>
  </si>
  <si>
    <t>net_market_edu_psec_in</t>
  </si>
  <si>
    <t>net_market_edu_seco_in</t>
  </si>
  <si>
    <t>net_market_edu_tert_in</t>
  </si>
  <si>
    <t>net_market_education</t>
  </si>
  <si>
    <t>net_market_educfees</t>
  </si>
  <si>
    <t>net_market_electr_sub</t>
  </si>
  <si>
    <t>net_market_excises</t>
  </si>
  <si>
    <t>net_market_fee_educ_ps1</t>
  </si>
  <si>
    <t>net_market_gas_sub_dir</t>
  </si>
  <si>
    <t>net_market_gas_sub_ind</t>
  </si>
  <si>
    <t>net_market_health</t>
  </si>
  <si>
    <t>net_market_hlt_hosp_in</t>
  </si>
  <si>
    <t>net_market_hlt_outp_in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</si>
  <si>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</si>
  <si>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</si>
  <si>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</si>
  <si>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</si>
  <si>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</si>
  <si>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</si>
  <si>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</si>
  <si>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</si>
  <si>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</si>
  <si>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</si>
  <si>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</si>
  <si>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</si>
  <si>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</si>
  <si>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</si>
  <si>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</si>
  <si>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</si>
  <si>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</si>
  <si>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</si>
  <si>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</si>
  <si>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</si>
  <si>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</si>
  <si>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</si>
  <si>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</si>
  <si>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</si>
  <si>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</si>
  <si>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</si>
  <si>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</si>
  <si>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</si>
  <si>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</si>
  <si>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</si>
  <si>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</si>
  <si>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</si>
  <si>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</si>
  <si>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</si>
  <si>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</si>
  <si>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</si>
  <si>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</si>
  <si>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</si>
  <si>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</si>
  <si>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</si>
  <si>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</si>
  <si>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</si>
  <si>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</si>
  <si>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</si>
  <si>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</si>
  <si>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</si>
  <si>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</si>
  <si>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</si>
  <si>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</si>
  <si>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</si>
  <si>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</si>
  <si>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</si>
  <si>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</si>
  <si>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</si>
  <si>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</si>
  <si>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</si>
  <si>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</si>
  <si>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</si>
  <si>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</si>
  <si>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</si>
  <si>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</si>
  <si>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</si>
  <si>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</si>
  <si>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</si>
  <si>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</si>
  <si>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</si>
  <si>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</si>
  <si>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</si>
  <si>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</si>
  <si>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</si>
  <si>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</si>
  <si>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</si>
  <si>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</si>
  <si>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</si>
  <si>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</si>
  <si>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</si>
  <si>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</si>
  <si>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</si>
  <si>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</si>
  <si>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</si>
  <si>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</si>
  <si>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</si>
  <si>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</si>
  <si>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</si>
  <si>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</si>
  <si>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</si>
  <si>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</si>
  <si>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</si>
  <si>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</si>
  <si>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</si>
  <si>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</si>
  <si>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</si>
  <si>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</si>
  <si>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</si>
  <si>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</si>
  <si>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</si>
  <si>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</si>
  <si>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</si>
  <si>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</si>
  <si>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</si>
  <si>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</si>
  <si>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</si>
  <si>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</si>
  <si>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</si>
  <si>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</si>
  <si>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</si>
  <si>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</si>
  <si>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</si>
  <si>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</si>
  <si>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</si>
  <si>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</si>
  <si>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</si>
  <si>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</si>
  <si>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</si>
  <si>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</si>
  <si>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</si>
  <si>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</si>
  <si>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</si>
  <si>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</si>
  <si>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</si>
  <si>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</si>
  <si>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</si>
  <si>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</si>
  <si>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</si>
  <si>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</si>
  <si>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</si>
  <si>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</si>
  <si>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</si>
  <si>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</si>
  <si>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</si>
  <si>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</si>
  <si>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</si>
  <si>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</si>
  <si>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</si>
  <si>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</si>
  <si>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</si>
  <si>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</si>
  <si>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</si>
  <si>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</si>
  <si>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</si>
  <si>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</si>
  <si>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</si>
  <si>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</si>
  <si>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</si>
  <si>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</si>
  <si>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</si>
  <si>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</si>
  <si>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</si>
  <si>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</si>
  <si>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</si>
  <si>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</si>
  <si>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</si>
  <si>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</si>
  <si>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</si>
  <si>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</si>
  <si>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</si>
  <si>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</si>
  <si>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</si>
  <si>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</si>
  <si>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</si>
  <si>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</si>
  <si>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</si>
  <si>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</si>
  <si>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</si>
  <si>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</si>
  <si>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</si>
  <si>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</si>
  <si>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</si>
  <si>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</si>
  <si>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</si>
  <si>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</si>
  <si>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</si>
  <si>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</si>
  <si>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</si>
  <si>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</si>
  <si>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</si>
  <si>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</si>
  <si>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</si>
  <si>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</si>
  <si>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</si>
  <si>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</si>
  <si>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</si>
  <si>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</si>
  <si>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</si>
  <si>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</si>
  <si>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</si>
  <si>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</si>
  <si>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</si>
  <si>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</si>
  <si>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</si>
  <si>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</si>
  <si>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</si>
  <si>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</si>
  <si>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</si>
  <si>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</si>
  <si>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</si>
  <si>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</si>
  <si>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</si>
  <si>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</si>
  <si>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</si>
  <si>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</si>
  <si>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</si>
  <si>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</si>
  <si>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</si>
  <si>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</si>
  <si>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</si>
  <si>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</si>
  <si>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</si>
  <si>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</si>
  <si>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</si>
  <si>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</si>
  <si>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</si>
  <si>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</si>
  <si>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</si>
  <si>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</si>
  <si>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</si>
  <si>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</si>
  <si>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</si>
  <si>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</si>
  <si>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</si>
  <si>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</si>
  <si>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</si>
  <si>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</si>
  <si>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</si>
  <si>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</si>
  <si>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</si>
  <si>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</si>
  <si>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</si>
  <si>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</si>
  <si>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</si>
  <si>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</si>
  <si>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</si>
  <si>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</si>
  <si>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</si>
  <si>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</si>
  <si>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</si>
  <si>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</si>
  <si>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</si>
  <si>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</si>
  <si>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</si>
  <si>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</si>
  <si>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</si>
  <si>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</si>
  <si>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</si>
  <si>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</si>
  <si>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</si>
  <si>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</si>
  <si>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</si>
  <si>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</si>
  <si>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</si>
  <si>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</si>
  <si>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</si>
  <si>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</si>
  <si>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</si>
  <si>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</si>
  <si>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</si>
  <si>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</si>
  <si>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</si>
  <si>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</si>
  <si>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</si>
  <si>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</si>
  <si>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</si>
  <si>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</si>
  <si>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</si>
  <si>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</si>
  <si>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</si>
  <si>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</si>
  <si>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</si>
  <si>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</si>
  <si>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</si>
  <si>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</si>
  <si>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</si>
  <si>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</si>
  <si>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</si>
  <si>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</si>
  <si>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</si>
  <si>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</si>
  <si>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</si>
  <si>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</si>
  <si>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</si>
  <si>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</si>
  <si>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</si>
  <si>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</si>
  <si>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</si>
  <si>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</si>
  <si>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</si>
  <si>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</si>
  <si>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</si>
  <si>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</si>
  <si>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</si>
  <si>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</si>
  <si>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</si>
  <si>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</si>
  <si>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</si>
  <si>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</si>
  <si>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</si>
  <si>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</si>
  <si>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</si>
  <si>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</si>
  <si>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</si>
  <si>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</si>
  <si>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</si>
  <si>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</si>
  <si>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</si>
  <si>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</si>
  <si>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</si>
  <si>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</si>
  <si>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</si>
  <si>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</si>
  <si>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</si>
  <si>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</si>
  <si>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</si>
  <si>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</si>
  <si>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</si>
  <si>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</si>
  <si>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</si>
  <si>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</si>
  <si>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</si>
  <si>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</si>
  <si>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</si>
  <si>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</si>
  <si>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</si>
  <si>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</si>
  <si>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</si>
  <si>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</si>
  <si>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</si>
  <si>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</si>
  <si>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</si>
  <si>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</si>
  <si>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</si>
  <si>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</si>
  <si>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</si>
  <si>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</si>
  <si>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</si>
  <si>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</si>
  <si>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</si>
  <si>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</si>
  <si>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</si>
  <si>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</si>
  <si>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</si>
  <si>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</si>
  <si>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</si>
  <si>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</si>
  <si>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</si>
  <si>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</si>
  <si>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</si>
  <si>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</si>
  <si>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</si>
  <si>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</si>
  <si>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</si>
  <si>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</si>
  <si>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</si>
  <si>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</si>
  <si>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</si>
  <si>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</si>
  <si>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</si>
  <si>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</si>
  <si>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</si>
  <si>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</si>
  <si>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</si>
  <si>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</si>
  <si>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</si>
  <si>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</si>
  <si>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</si>
  <si>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</si>
  <si>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</si>
  <si>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</si>
  <si>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</si>
  <si>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</si>
  <si>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</si>
  <si>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</si>
  <si>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</si>
  <si>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</si>
  <si>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</si>
  <si>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</si>
  <si>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</si>
  <si>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</si>
  <si>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</si>
  <si>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</si>
  <si>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</si>
  <si>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</si>
  <si>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</si>
  <si>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</si>
  <si>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</si>
  <si>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</si>
  <si>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</si>
  <si>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</si>
  <si>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</si>
  <si>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</si>
  <si>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</si>
  <si>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</si>
  <si>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</si>
  <si>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</si>
  <si>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</si>
  <si>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</si>
  <si>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</si>
  <si>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</si>
  <si>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</si>
  <si>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</si>
  <si>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</si>
  <si>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</si>
  <si>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</si>
  <si>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</si>
  <si>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</si>
  <si>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</si>
  <si>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</si>
  <si>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</si>
  <si>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</si>
  <si>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</si>
  <si>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</si>
  <si>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</si>
  <si>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</si>
  <si>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</si>
  <si>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</si>
  <si>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</si>
  <si>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</si>
  <si>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</si>
  <si>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</si>
  <si>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</si>
  <si>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</si>
  <si>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</si>
  <si>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</si>
  <si>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</si>
  <si>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</si>
  <si>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</si>
  <si>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</si>
  <si>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</si>
  <si>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</si>
  <si>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</si>
  <si>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</si>
  <si>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</si>
  <si>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</si>
  <si>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</si>
  <si>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</si>
  <si>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</si>
  <si>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</si>
  <si>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</si>
  <si>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</si>
  <si>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</si>
  <si>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</si>
  <si>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</si>
  <si>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</si>
  <si>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</si>
  <si>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</si>
  <si>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</si>
  <si>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</si>
  <si>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</si>
  <si>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</si>
  <si>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</si>
  <si>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</si>
  <si>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</si>
  <si>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</si>
  <si>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</si>
  <si>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</si>
  <si>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</si>
  <si>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</si>
  <si>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</si>
  <si>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</si>
  <si>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</si>
  <si>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</si>
  <si>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</si>
  <si>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</si>
  <si>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</si>
  <si>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</si>
  <si>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</si>
  <si>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</si>
  <si>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</si>
  <si>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</si>
  <si>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</si>
  <si>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</si>
  <si>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</si>
  <si>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</si>
  <si>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</si>
  <si>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</si>
  <si>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</si>
  <si>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</si>
  <si>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</si>
  <si>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</si>
  <si>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</si>
  <si>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</si>
  <si>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</si>
  <si>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</si>
  <si>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</si>
  <si>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</si>
  <si>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</si>
  <si>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</si>
  <si>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</si>
  <si>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</si>
  <si>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</si>
  <si>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</si>
  <si>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</si>
  <si>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</si>
  <si>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</si>
  <si>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</si>
  <si>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</si>
  <si>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</si>
  <si>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</si>
  <si>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</si>
  <si>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</si>
  <si>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</si>
  <si>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</si>
  <si>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value</t>
  </si>
  <si>
    <t>market_income</t>
  </si>
  <si>
    <t>Market income</t>
  </si>
  <si>
    <t>wage</t>
  </si>
  <si>
    <t>Wage/salary, gross</t>
  </si>
  <si>
    <t>self_inc</t>
  </si>
  <si>
    <t>Self-employed income, gross</t>
  </si>
  <si>
    <t>cap_income</t>
  </si>
  <si>
    <t>Capital income, gross</t>
  </si>
  <si>
    <t>agri_inc</t>
  </si>
  <si>
    <t>Agricultural income, gross</t>
  </si>
  <si>
    <t>priv_trans</t>
  </si>
  <si>
    <t>Private transfers, gross</t>
  </si>
  <si>
    <t>SSC</t>
  </si>
  <si>
    <t>Social contributions</t>
  </si>
  <si>
    <t>SIC</t>
  </si>
  <si>
    <t>Social insurance contributions</t>
  </si>
  <si>
    <t>direct_taxes</t>
  </si>
  <si>
    <t>All direct taxes other than social contributions</t>
  </si>
  <si>
    <t>PIT</t>
  </si>
  <si>
    <t>Personal income tax</t>
  </si>
  <si>
    <t>pensions</t>
  </si>
  <si>
    <t>Contributory pensions</t>
  </si>
  <si>
    <t>lab_pens</t>
  </si>
  <si>
    <t>Labor pensions</t>
  </si>
  <si>
    <t>direct_transfers</t>
  </si>
  <si>
    <t>Direct transfers and non-contributory pensions</t>
  </si>
  <si>
    <t>soc_pens</t>
  </si>
  <si>
    <t>Social pensions</t>
  </si>
  <si>
    <t>unem_ben</t>
  </si>
  <si>
    <t>Unemployment benefits</t>
  </si>
  <si>
    <t>child_ben</t>
  </si>
  <si>
    <t>Child benefits</t>
  </si>
  <si>
    <t>GMI</t>
  </si>
  <si>
    <t>Guaranteed minimum income benefits</t>
  </si>
  <si>
    <t>other_ben</t>
  </si>
  <si>
    <t>Other benefits</t>
  </si>
  <si>
    <t>indirect_taxes</t>
  </si>
  <si>
    <t>Indirect taxes</t>
  </si>
  <si>
    <t>VAT_dir</t>
  </si>
  <si>
    <t>Value added tax (direct effect)</t>
  </si>
  <si>
    <t>VAT_ind</t>
  </si>
  <si>
    <t>Value added tax (indirect effect)</t>
  </si>
  <si>
    <t>excises</t>
  </si>
  <si>
    <t>Excises</t>
  </si>
  <si>
    <t>indirect_subsidies</t>
  </si>
  <si>
    <t>Indirect subsidies</t>
  </si>
  <si>
    <t>electr_sub</t>
  </si>
  <si>
    <t>Electricity subsidy</t>
  </si>
  <si>
    <t>gas_sub_dir</t>
  </si>
  <si>
    <t>Gas subsidy (direct effects)</t>
  </si>
  <si>
    <t>gas_sub_ind</t>
  </si>
  <si>
    <t>Gas subsidy (indirect effects)</t>
  </si>
  <si>
    <t>health</t>
  </si>
  <si>
    <t>In-kind health benefits</t>
  </si>
  <si>
    <t>hlt_outp_in</t>
  </si>
  <si>
    <t>Out-patient health benefits</t>
  </si>
  <si>
    <t>hlt_hosp_in</t>
  </si>
  <si>
    <t>Hospital health benefits</t>
  </si>
  <si>
    <t>education</t>
  </si>
  <si>
    <t>In-kind education benefits</t>
  </si>
  <si>
    <t>edu_prim_in</t>
  </si>
  <si>
    <t>Primary school benefit</t>
  </si>
  <si>
    <t>edu_seco_in</t>
  </si>
  <si>
    <t>Secondary school benefit</t>
  </si>
  <si>
    <t>edu_psec_in</t>
  </si>
  <si>
    <t>Post-secondary school benefit</t>
  </si>
  <si>
    <t>edu_tert_in</t>
  </si>
  <si>
    <t>Tertiary school benefit</t>
  </si>
  <si>
    <t>educfees</t>
  </si>
  <si>
    <t>In-kind education fees</t>
  </si>
  <si>
    <t>fee_educ_ps1</t>
  </si>
  <si>
    <t>Userfees</t>
  </si>
  <si>
    <t>all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</si>
  <si>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</si>
  <si>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</si>
  <si>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</si>
  <si>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</si>
  <si>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</si>
  <si>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</si>
  <si>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</si>
  <si>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</si>
  <si>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</si>
  <si>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</si>
  <si>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</si>
  <si>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</si>
  <si>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</si>
  <si>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</si>
  <si>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</si>
  <si>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</si>
  <si>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</si>
  <si>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</si>
  <si>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</si>
  <si>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</si>
  <si>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</si>
  <si>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</si>
  <si>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</si>
  <si>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</si>
  <si>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</si>
  <si>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</si>
  <si>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</si>
  <si>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</si>
  <si>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</si>
  <si>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</si>
  <si>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</si>
  <si>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</si>
  <si>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</si>
  <si>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</si>
  <si>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</si>
  <si>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</si>
  <si>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</si>
  <si>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</si>
  <si>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</si>
  <si>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</si>
  <si>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</si>
  <si>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</si>
  <si>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decile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</si>
  <si>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</si>
  <si>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</si>
  <si>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</si>
  <si>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</si>
  <si>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</si>
  <si>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</si>
  <si>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</si>
  <si>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</si>
  <si>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</si>
  <si>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</si>
  <si>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</si>
  <si>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</si>
  <si>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</si>
  <si>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</si>
  <si>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</si>
  <si>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</si>
  <si>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</si>
  <si>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</si>
  <si>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</si>
  <si>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</si>
  <si>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</si>
  <si>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</si>
  <si>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</si>
  <si>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</si>
  <si>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</si>
  <si>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</si>
  <si>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</si>
  <si>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</si>
  <si>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</si>
  <si>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</si>
  <si>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</si>
  <si>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</si>
  <si>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</si>
  <si>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</si>
  <si>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</si>
  <si>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</si>
  <si>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</si>
  <si>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</si>
  <si>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</si>
  <si>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</si>
  <si>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</si>
  <si>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</si>
  <si>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decile_final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</si>
  <si>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</si>
  <si>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</si>
  <si>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</si>
  <si>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</si>
  <si>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</si>
  <si>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</si>
  <si>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</si>
  <si>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</si>
  <si>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</si>
  <si>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</si>
  <si>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</si>
  <si>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</si>
  <si>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</si>
  <si>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</si>
  <si>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</si>
  <si>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</si>
  <si>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</si>
  <si>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</si>
  <si>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</si>
  <si>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</si>
  <si>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</si>
  <si>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</si>
  <si>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</si>
  <si>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</si>
  <si>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</si>
  <si>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</si>
  <si>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</si>
  <si>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</si>
  <si>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</si>
  <si>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</si>
  <si>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</si>
  <si>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</si>
  <si>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</si>
  <si>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</si>
  <si>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</si>
  <si>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</si>
  <si>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</si>
  <si>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</si>
  <si>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</si>
  <si>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</si>
  <si>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</si>
  <si>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</si>
  <si>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</si>
  <si>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</si>
  <si>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</si>
  <si>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</si>
  <si>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</si>
  <si>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</si>
  <si>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</si>
  <si>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</si>
  <si>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</si>
  <si>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</si>
  <si>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</si>
  <si>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</si>
  <si>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</si>
  <si>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</si>
  <si>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</si>
  <si>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</si>
  <si>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</si>
  <si>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</si>
  <si>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</si>
  <si>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</si>
  <si>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</si>
  <si>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</si>
  <si>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</si>
  <si>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</si>
  <si>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</si>
  <si>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</si>
  <si>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</si>
  <si>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</si>
  <si>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</si>
  <si>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</si>
  <si>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</si>
  <si>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</si>
  <si>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</si>
  <si>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</si>
  <si>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</si>
  <si>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</si>
  <si>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</si>
  <si>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</si>
  <si>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</si>
  <si>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</si>
  <si>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</si>
  <si>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</si>
  <si>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</si>
  <si>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</si>
  <si>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</si>
  <si>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</si>
  <si>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</si>
  <si>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</si>
  <si>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</si>
  <si>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</si>
  <si>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region</t>
  </si>
  <si>
    <t>north</t>
  </si>
  <si>
    <t>center</t>
  </si>
  <si>
    <t>south</t>
  </si>
  <si>
    <t>capital city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</si>
  <si>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</si>
  <si>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</si>
  <si>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</si>
  <si>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</si>
  <si>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</si>
  <si>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</si>
  <si>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</si>
  <si>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</si>
  <si>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</si>
  <si>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</si>
  <si>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</si>
  <si>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</si>
  <si>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</si>
  <si>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</si>
  <si>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</si>
  <si>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</si>
  <si>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</si>
  <si>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</si>
  <si>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</si>
  <si>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</si>
  <si>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</si>
  <si>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</si>
  <si>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</si>
  <si>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</si>
  <si>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</si>
  <si>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</si>
  <si>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</si>
  <si>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</si>
  <si>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</si>
  <si>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</si>
  <si>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</si>
  <si>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</si>
  <si>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</si>
  <si>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</si>
  <si>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</si>
  <si>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</si>
  <si>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</si>
  <si>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</si>
  <si>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</si>
  <si>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</si>
  <si>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</si>
  <si>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</si>
  <si>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strata</t>
  </si>
  <si>
    <t>big cities</t>
  </si>
  <si>
    <t>small towns</t>
  </si>
  <si>
    <t>rural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</si>
  <si>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</si>
  <si>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</si>
  <si>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</si>
  <si>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</si>
  <si>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</si>
  <si>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</si>
  <si>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</si>
  <si>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</si>
  <si>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</si>
  <si>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</si>
  <si>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</si>
  <si>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</si>
  <si>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</si>
  <si>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</si>
  <si>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</si>
  <si>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</si>
  <si>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</si>
  <si>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</si>
  <si>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</si>
  <si>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</si>
  <si>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</si>
  <si>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</si>
  <si>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</si>
  <si>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</si>
  <si>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</si>
  <si>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</si>
  <si>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</si>
  <si>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</si>
  <si>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</si>
  <si>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</si>
  <si>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</si>
  <si>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</si>
  <si>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</si>
  <si>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</si>
  <si>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</si>
  <si>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</si>
  <si>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</si>
  <si>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</si>
  <si>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</si>
  <si>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</si>
  <si>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</si>
  <si>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</si>
  <si>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househols</t>
  </si>
  <si>
    <t>individuals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</si>
  <si>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</si>
  <si>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</si>
  <si>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</si>
  <si>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</si>
  <si>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</si>
  <si>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</si>
  <si>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</si>
  <si>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</si>
  <si>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</si>
  <si>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</si>
  <si>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</si>
  <si>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</si>
  <si>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</si>
  <si>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</si>
  <si>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</si>
  <si>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</si>
  <si>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</si>
  <si>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</si>
  <si>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</si>
  <si>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</si>
  <si>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</si>
  <si>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</si>
  <si>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</si>
  <si>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</si>
  <si>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</si>
  <si>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</si>
  <si>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</si>
  <si>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</si>
  <si>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</si>
  <si>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</si>
  <si>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</si>
  <si>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</si>
  <si>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</si>
  <si>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</si>
  <si>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</si>
  <si>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</si>
  <si>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</si>
  <si>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</si>
  <si>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</si>
  <si>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</si>
  <si>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</si>
  <si>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</si>
  <si>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</si>
  <si>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</si>
  <si>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</si>
  <si>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</si>
  <si>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</si>
  <si>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</si>
  <si>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</si>
  <si>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</si>
  <si>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</si>
  <si>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</si>
  <si>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concat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</si>
  <si>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</si>
  <si>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</si>
  <si>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</si>
  <si>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</si>
  <si>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</si>
  <si>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</si>
  <si>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</si>
  <si>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</si>
  <si>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</si>
  <si>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</si>
  <si>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</si>
  <si>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</si>
  <si>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</si>
  <si>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</si>
  <si>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</si>
  <si>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</si>
  <si>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</si>
  <si>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</si>
  <si>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</si>
  <si>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</si>
  <si>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</si>
  <si>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</si>
  <si>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</si>
  <si>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</si>
  <si>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</si>
  <si>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</si>
  <si>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</si>
  <si>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</si>
  <si>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</si>
  <si>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</si>
  <si>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</si>
  <si>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</si>
  <si>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</si>
  <si>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</si>
  <si>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</si>
  <si>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</si>
  <si>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measure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</si>
  <si>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</si>
  <si>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</si>
  <si>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</si>
  <si>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</si>
  <si>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</si>
  <si>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</si>
  <si>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</si>
  <si>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</si>
  <si>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</si>
  <si>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</si>
  <si>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</si>
  <si>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</si>
  <si>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</si>
  <si>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</si>
  <si>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</si>
  <si>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</si>
  <si>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</si>
  <si>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</si>
  <si>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</si>
  <si>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</si>
  <si>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</si>
  <si>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</si>
  <si>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</si>
  <si>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</si>
  <si>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</si>
  <si>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</si>
  <si>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</si>
  <si>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</si>
  <si>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</si>
  <si>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</si>
  <si>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</si>
  <si>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</si>
  <si>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</si>
  <si>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</si>
  <si>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</si>
  <si>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_population</t>
  </si>
  <si>
    <t>value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</si>
  <si>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</si>
  <si>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</si>
  <si>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</si>
  <si>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</si>
  <si>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</si>
  <si>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</si>
  <si>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</si>
  <si>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</si>
  <si>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</si>
  <si>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</si>
  <si>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</si>
  <si>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</si>
  <si>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</si>
  <si>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</si>
  <si>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</si>
  <si>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</si>
  <si>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</si>
  <si>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</si>
  <si>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</si>
  <si>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</si>
  <si>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</si>
  <si>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</si>
  <si>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</si>
  <si>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</si>
  <si>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</si>
  <si>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</si>
  <si>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</si>
  <si>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</si>
  <si>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</si>
  <si>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</si>
  <si>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>concat</t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</si>
  <si>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</si>
  <si>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</si>
  <si>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</si>
  <si>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</si>
  <si>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</si>
  <si>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</si>
  <si>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</si>
  <si>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</si>
  <si>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</si>
  <si>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</si>
  <si>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</si>
  <si>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</si>
  <si>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</si>
  <si>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</si>
  <si>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</si>
  <si>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</si>
  <si>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</si>
  <si>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</si>
  <si>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</si>
  <si>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</si>
  <si>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</si>
  <si>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</si>
  <si>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</si>
  <si>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</si>
  <si>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</si>
  <si>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</si>
  <si>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</si>
  <si>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</si>
  <si>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</si>
  <si>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</si>
  <si>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</si>
  <si>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</si>
  <si>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</si>
  <si>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</si>
  <si>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</si>
  <si>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</si>
  <si>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</si>
  <si>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</si>
  <si>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</si>
  <si>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</si>
  <si>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</si>
  <si>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</si>
  <si>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</si>
  <si>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</si>
  <si>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</si>
  <si>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</si>
  <si>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</si>
  <si>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</si>
  <si>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</si>
  <si>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</si>
  <si>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</si>
  <si>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</si>
  <si>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</si>
  <si>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</si>
  <si>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</si>
  <si>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</si>
  <si>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</si>
  <si>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</si>
  <si>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</si>
  <si>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</si>
  <si>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</si>
  <si>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</si>
  <si>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</si>
  <si>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</si>
  <si>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</si>
  <si>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</si>
  <si>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</si>
  <si>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</si>
  <si>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</si>
  <si>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</si>
  <si>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</si>
  <si>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</si>
  <si>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</si>
  <si>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</si>
  <si>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</si>
  <si>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</si>
  <si>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</si>
  <si>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</si>
  <si>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</si>
  <si>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</si>
  <si>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</si>
  <si>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</si>
  <si>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</si>
  <si>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</si>
  <si>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</si>
  <si>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</si>
  <si>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</si>
  <si>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</si>
  <si>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</si>
  <si>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</si>
  <si>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</si>
  <si>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</si>
  <si>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</si>
  <si>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</si>
  <si>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</si>
  <si>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</si>
  <si>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</si>
  <si>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</si>
  <si>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</si>
  <si>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</si>
  <si>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</si>
  <si>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</si>
  <si>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</si>
  <si>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</si>
  <si>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</si>
  <si>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</si>
  <si>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</si>
  <si>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</si>
  <si>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</si>
  <si>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</si>
  <si>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</si>
  <si>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</si>
  <si>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</si>
  <si>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</si>
  <si>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</si>
  <si>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</si>
  <si>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</si>
  <si>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</si>
  <si>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</si>
  <si>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</si>
  <si>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</si>
  <si>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</si>
  <si>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</si>
  <si>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</si>
  <si>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</si>
  <si>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</si>
  <si>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</si>
  <si>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</si>
  <si>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</si>
  <si>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</si>
  <si>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</si>
  <si>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</si>
  <si>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</si>
  <si>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</si>
  <si>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</si>
  <si>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</si>
  <si>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</si>
  <si>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</si>
  <si>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</si>
  <si>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</si>
  <si>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</si>
  <si>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</si>
  <si>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</si>
  <si>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</si>
  <si>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</si>
  <si>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</si>
  <si>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</si>
  <si>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</si>
  <si>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</si>
  <si>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</si>
  <si>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</si>
  <si>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</si>
  <si>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</si>
  <si>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</si>
  <si>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</si>
  <si>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</si>
  <si>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</si>
  <si>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</si>
  <si>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</si>
  <si>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</si>
  <si>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</si>
  <si>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</si>
  <si>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</si>
  <si>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</si>
  <si>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</si>
  <si>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</si>
  <si>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</si>
  <si>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</si>
  <si>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</si>
  <si>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</si>
  <si>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</si>
  <si>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</si>
  <si>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</si>
  <si>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</si>
  <si>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</si>
  <si>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</si>
  <si>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</si>
  <si>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</si>
  <si>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</si>
  <si>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</si>
  <si>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</si>
  <si>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</si>
  <si>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</si>
  <si>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</si>
  <si>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</si>
  <si>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</si>
  <si>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</si>
  <si>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</si>
  <si>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</si>
  <si>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</si>
  <si>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</si>
  <si>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</si>
  <si>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</si>
  <si>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</si>
  <si>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</si>
  <si>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</si>
  <si>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</si>
  <si>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</si>
  <si>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</si>
  <si>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</si>
  <si>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</si>
  <si>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</si>
  <si>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</si>
  <si>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</si>
  <si>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</si>
  <si>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</si>
  <si>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</si>
  <si>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</si>
  <si>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</si>
  <si>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</si>
  <si>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</si>
  <si>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</si>
  <si>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</si>
  <si>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</si>
  <si>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</si>
  <si>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</si>
  <si>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</si>
  <si>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</si>
  <si>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</si>
  <si>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</si>
  <si>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</si>
  <si>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</si>
  <si>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</si>
  <si>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</si>
  <si>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</si>
  <si>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</si>
  <si>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</si>
  <si>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</si>
  <si>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</si>
  <si>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</si>
  <si>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</si>
  <si>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</si>
  <si>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</si>
  <si>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</si>
  <si>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</si>
  <si>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</si>
  <si>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</si>
  <si>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</si>
  <si>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</si>
  <si>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</si>
  <si>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</si>
  <si>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</si>
  <si>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</si>
  <si>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</si>
  <si>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excises_mean_1</t>
  </si>
  <si>
    <t>electr_sub_mean_1</t>
  </si>
  <si>
    <t>gas_sub_dir_mean_1</t>
  </si>
  <si>
    <t>gas_sub_ind_mean_1</t>
  </si>
  <si>
    <t>self_inc_mean_1</t>
  </si>
  <si>
    <t>hlt_outp_in_mean_1</t>
  </si>
  <si>
    <t>hlt_hosp_in_mean_1</t>
  </si>
  <si>
    <t>edu_prim_in_mean_1</t>
  </si>
  <si>
    <t>edu_seco_in_mean_1</t>
  </si>
  <si>
    <t>edu_psec_in_mean_1</t>
  </si>
  <si>
    <t>edu_tert_in_mean_1</t>
  </si>
  <si>
    <t>fee_educ_ps1_mean_1</t>
  </si>
  <si>
    <t>SSC_mean_1</t>
  </si>
  <si>
    <t>direct_taxes_mean_1</t>
  </si>
  <si>
    <t>pensions_mean_1</t>
  </si>
  <si>
    <t>cap_income_mean_1</t>
  </si>
  <si>
    <t>direct_transfers_mean_1</t>
  </si>
  <si>
    <t>indirect_taxes_mean_1</t>
  </si>
  <si>
    <t>indirect_subsidies_mean_1</t>
  </si>
  <si>
    <t>health_mean_1</t>
  </si>
  <si>
    <t>education_mean_1</t>
  </si>
  <si>
    <t>educfees_mean_1</t>
  </si>
  <si>
    <t>market_income_mean_1</t>
  </si>
  <si>
    <t>market_pens_income_mean_1</t>
  </si>
  <si>
    <t>net_market_income_mean_1</t>
  </si>
  <si>
    <t>gross_income_mean_1</t>
  </si>
  <si>
    <t>agri_inc_mean_1</t>
  </si>
  <si>
    <t>disposable_income_mean_1</t>
  </si>
  <si>
    <t>consumable_income_mean_1</t>
  </si>
  <si>
    <t>final_income_mean_1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</si>
  <si>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</si>
  <si>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</si>
  <si>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</si>
  <si>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</si>
  <si>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</si>
  <si>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</si>
  <si>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</si>
  <si>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</si>
  <si>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</si>
  <si>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</si>
  <si>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</si>
  <si>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</si>
  <si>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excises_mean_2</t>
  </si>
  <si>
    <t>electr_sub_mean_2</t>
  </si>
  <si>
    <t>gas_sub_dir_mean_2</t>
  </si>
  <si>
    <t>gas_sub_ind_mean_2</t>
  </si>
  <si>
    <t>self_inc_mean_2</t>
  </si>
  <si>
    <t>hlt_outp_in_mean_2</t>
  </si>
  <si>
    <t>hlt_hosp_in_mean_2</t>
  </si>
  <si>
    <t>edu_prim_in_mean_2</t>
  </si>
  <si>
    <t>edu_seco_in_mean_2</t>
  </si>
  <si>
    <t>edu_psec_in_mean_2</t>
  </si>
  <si>
    <t>edu_tert_in_mean_2</t>
  </si>
  <si>
    <t>fee_educ_ps1_mean_2</t>
  </si>
  <si>
    <t>SSC_mean_2</t>
  </si>
  <si>
    <t>direct_taxes_mean_2</t>
  </si>
  <si>
    <t>pensions_mean_2</t>
  </si>
  <si>
    <t>cap_income_mean_2</t>
  </si>
  <si>
    <t>direct_transfers_mean_2</t>
  </si>
  <si>
    <t>indirect_taxes_mean_2</t>
  </si>
  <si>
    <t>indirect_subsidies_mean_2</t>
  </si>
  <si>
    <t>health_mean_2</t>
  </si>
  <si>
    <t>education_mean_2</t>
  </si>
  <si>
    <t>educfees_mean_2</t>
  </si>
  <si>
    <t>market_income_mean_2</t>
  </si>
  <si>
    <t>market_pens_income_mean_2</t>
  </si>
  <si>
    <t>net_market_income_mean_2</t>
  </si>
  <si>
    <t>gross_income_mean_2</t>
  </si>
  <si>
    <t>agri_inc_mean_2</t>
  </si>
  <si>
    <t>disposable_income_mean_2</t>
  </si>
  <si>
    <t>consumable_income_mean_2</t>
  </si>
  <si>
    <t>final_income_mean_2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</si>
  <si>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</si>
  <si>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</si>
  <si>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</si>
  <si>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</si>
  <si>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</si>
  <si>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</si>
  <si>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</si>
  <si>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</si>
  <si>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</si>
  <si>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</si>
  <si>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</si>
  <si>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</si>
  <si>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excises_mean_3</t>
  </si>
  <si>
    <t>electr_sub_mean_3</t>
  </si>
  <si>
    <t>gas_sub_dir_mean_3</t>
  </si>
  <si>
    <t>gas_sub_ind_mean_3</t>
  </si>
  <si>
    <t>self_inc_mean_3</t>
  </si>
  <si>
    <t>hlt_outp_in_mean_3</t>
  </si>
  <si>
    <t>hlt_hosp_in_mean_3</t>
  </si>
  <si>
    <t>edu_prim_in_mean_3</t>
  </si>
  <si>
    <t>edu_seco_in_mean_3</t>
  </si>
  <si>
    <t>edu_psec_in_mean_3</t>
  </si>
  <si>
    <t>edu_tert_in_mean_3</t>
  </si>
  <si>
    <t>fee_educ_ps1_mean_3</t>
  </si>
  <si>
    <t>SSC_mean_3</t>
  </si>
  <si>
    <t>direct_taxes_mean_3</t>
  </si>
  <si>
    <t>pensions_mean_3</t>
  </si>
  <si>
    <t>cap_income_mean_3</t>
  </si>
  <si>
    <t>direct_transfers_mean_3</t>
  </si>
  <si>
    <t>indirect_taxes_mean_3</t>
  </si>
  <si>
    <t>indirect_subsidies_mean_3</t>
  </si>
  <si>
    <t>health_mean_3</t>
  </si>
  <si>
    <t>education_mean_3</t>
  </si>
  <si>
    <t>educfees_mean_3</t>
  </si>
  <si>
    <t>market_income_mean_3</t>
  </si>
  <si>
    <t>market_pens_income_mean_3</t>
  </si>
  <si>
    <t>net_market_income_mean_3</t>
  </si>
  <si>
    <t>gross_income_mean_3</t>
  </si>
  <si>
    <t>agri_inc_mean_3</t>
  </si>
  <si>
    <t>disposable_income_mean_3</t>
  </si>
  <si>
    <t>consumable_income_mean_3</t>
  </si>
  <si>
    <t>final_income_mean_3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</si>
  <si>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</si>
  <si>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</si>
  <si>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</si>
  <si>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</si>
  <si>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</si>
  <si>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</si>
  <si>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</si>
  <si>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</si>
  <si>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</si>
  <si>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</si>
  <si>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</si>
  <si>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</si>
  <si>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excises_mean_4</t>
  </si>
  <si>
    <t>electr_sub_mean_4</t>
  </si>
  <si>
    <t>gas_sub_dir_mean_4</t>
  </si>
  <si>
    <t>gas_sub_ind_mean_4</t>
  </si>
  <si>
    <t>self_inc_mean_4</t>
  </si>
  <si>
    <t>hlt_outp_in_mean_4</t>
  </si>
  <si>
    <t>hlt_hosp_in_mean_4</t>
  </si>
  <si>
    <t>edu_prim_in_mean_4</t>
  </si>
  <si>
    <t>edu_seco_in_mean_4</t>
  </si>
  <si>
    <t>edu_psec_in_mean_4</t>
  </si>
  <si>
    <t>edu_tert_in_mean_4</t>
  </si>
  <si>
    <t>fee_educ_ps1_mean_4</t>
  </si>
  <si>
    <t>SSC_mean_4</t>
  </si>
  <si>
    <t>direct_taxes_mean_4</t>
  </si>
  <si>
    <t>pensions_mean_4</t>
  </si>
  <si>
    <t>cap_income_mean_4</t>
  </si>
  <si>
    <t>direct_transfers_mean_4</t>
  </si>
  <si>
    <t>indirect_taxes_mean_4</t>
  </si>
  <si>
    <t>indirect_subsidies_mean_4</t>
  </si>
  <si>
    <t>health_mean_4</t>
  </si>
  <si>
    <t>education_mean_4</t>
  </si>
  <si>
    <t>educfees_mean_4</t>
  </si>
  <si>
    <t>market_income_mean_4</t>
  </si>
  <si>
    <t>market_pens_income_mean_4</t>
  </si>
  <si>
    <t>net_market_income_mean_4</t>
  </si>
  <si>
    <t>gross_income_mean_4</t>
  </si>
  <si>
    <t>agri_inc_mean_4</t>
  </si>
  <si>
    <t>disposable_income_mean_4</t>
  </si>
  <si>
    <t>consumable_income_mean_4</t>
  </si>
  <si>
    <t>final_income_mean_4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</si>
  <si>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</si>
  <si>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</si>
  <si>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</si>
  <si>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</si>
  <si>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</si>
  <si>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</si>
  <si>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</si>
  <si>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</si>
  <si>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</si>
  <si>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</si>
  <si>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</si>
  <si>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</si>
  <si>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excises_mean_5</t>
  </si>
  <si>
    <t>electr_sub_mean_5</t>
  </si>
  <si>
    <t>gas_sub_dir_mean_5</t>
  </si>
  <si>
    <t>gas_sub_ind_mean_5</t>
  </si>
  <si>
    <t>self_inc_mean_5</t>
  </si>
  <si>
    <t>hlt_outp_in_mean_5</t>
  </si>
  <si>
    <t>hlt_hosp_in_mean_5</t>
  </si>
  <si>
    <t>edu_prim_in_mean_5</t>
  </si>
  <si>
    <t>edu_seco_in_mean_5</t>
  </si>
  <si>
    <t>edu_psec_in_mean_5</t>
  </si>
  <si>
    <t>edu_tert_in_mean_5</t>
  </si>
  <si>
    <t>fee_educ_ps1_mean_5</t>
  </si>
  <si>
    <t>SSC_mean_5</t>
  </si>
  <si>
    <t>direct_taxes_mean_5</t>
  </si>
  <si>
    <t>pensions_mean_5</t>
  </si>
  <si>
    <t>cap_income_mean_5</t>
  </si>
  <si>
    <t>direct_transfers_mean_5</t>
  </si>
  <si>
    <t>indirect_taxes_mean_5</t>
  </si>
  <si>
    <t>indirect_subsidies_mean_5</t>
  </si>
  <si>
    <t>health_mean_5</t>
  </si>
  <si>
    <t>education_mean_5</t>
  </si>
  <si>
    <t>educfees_mean_5</t>
  </si>
  <si>
    <t>market_income_mean_5</t>
  </si>
  <si>
    <t>market_pens_income_mean_5</t>
  </si>
  <si>
    <t>net_market_income_mean_5</t>
  </si>
  <si>
    <t>gross_income_mean_5</t>
  </si>
  <si>
    <t>agri_inc_mean_5</t>
  </si>
  <si>
    <t>disposable_income_mean_5</t>
  </si>
  <si>
    <t>consumable_income_mean_5</t>
  </si>
  <si>
    <t>final_income_mean_5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</si>
  <si>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</si>
  <si>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</si>
  <si>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</si>
  <si>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</si>
  <si>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</si>
  <si>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</si>
  <si>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</si>
  <si>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</si>
  <si>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</si>
  <si>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</si>
  <si>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</si>
  <si>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</si>
  <si>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excises_mean_6</t>
  </si>
  <si>
    <t>electr_sub_mean_6</t>
  </si>
  <si>
    <t>gas_sub_dir_mean_6</t>
  </si>
  <si>
    <t>gas_sub_ind_mean_6</t>
  </si>
  <si>
    <t>self_inc_mean_6</t>
  </si>
  <si>
    <t>hlt_outp_in_mean_6</t>
  </si>
  <si>
    <t>hlt_hosp_in_mean_6</t>
  </si>
  <si>
    <t>edu_prim_in_mean_6</t>
  </si>
  <si>
    <t>edu_seco_in_mean_6</t>
  </si>
  <si>
    <t>edu_psec_in_mean_6</t>
  </si>
  <si>
    <t>edu_tert_in_mean_6</t>
  </si>
  <si>
    <t>fee_educ_ps1_mean_6</t>
  </si>
  <si>
    <t>SSC_mean_6</t>
  </si>
  <si>
    <t>direct_taxes_mean_6</t>
  </si>
  <si>
    <t>pensions_mean_6</t>
  </si>
  <si>
    <t>cap_income_mean_6</t>
  </si>
  <si>
    <t>direct_transfers_mean_6</t>
  </si>
  <si>
    <t>indirect_taxes_mean_6</t>
  </si>
  <si>
    <t>indirect_subsidies_mean_6</t>
  </si>
  <si>
    <t>health_mean_6</t>
  </si>
  <si>
    <t>education_mean_6</t>
  </si>
  <si>
    <t>educfees_mean_6</t>
  </si>
  <si>
    <t>market_income_mean_6</t>
  </si>
  <si>
    <t>market_pens_income_mean_6</t>
  </si>
  <si>
    <t>net_market_income_mean_6</t>
  </si>
  <si>
    <t>gross_income_mean_6</t>
  </si>
  <si>
    <t>agri_inc_mean_6</t>
  </si>
  <si>
    <t>disposable_income_mean_6</t>
  </si>
  <si>
    <t>consumable_income_mean_6</t>
  </si>
  <si>
    <t>final_income_mean_6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</si>
  <si>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</si>
  <si>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</si>
  <si>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</si>
  <si>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</si>
  <si>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</si>
  <si>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</si>
  <si>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</si>
  <si>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</si>
  <si>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</si>
  <si>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</si>
  <si>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</si>
  <si>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</si>
  <si>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excises_mean_7</t>
  </si>
  <si>
    <t>electr_sub_mean_7</t>
  </si>
  <si>
    <t>gas_sub_dir_mean_7</t>
  </si>
  <si>
    <t>gas_sub_ind_mean_7</t>
  </si>
  <si>
    <t>self_inc_mean_7</t>
  </si>
  <si>
    <t>hlt_outp_in_mean_7</t>
  </si>
  <si>
    <t>hlt_hosp_in_mean_7</t>
  </si>
  <si>
    <t>edu_prim_in_mean_7</t>
  </si>
  <si>
    <t>edu_seco_in_mean_7</t>
  </si>
  <si>
    <t>edu_psec_in_mean_7</t>
  </si>
  <si>
    <t>edu_tert_in_mean_7</t>
  </si>
  <si>
    <t>fee_educ_ps1_mean_7</t>
  </si>
  <si>
    <t>SSC_mean_7</t>
  </si>
  <si>
    <t>direct_taxes_mean_7</t>
  </si>
  <si>
    <t>pensions_mean_7</t>
  </si>
  <si>
    <t>cap_income_mean_7</t>
  </si>
  <si>
    <t>direct_transfers_mean_7</t>
  </si>
  <si>
    <t>indirect_taxes_mean_7</t>
  </si>
  <si>
    <t>indirect_subsidies_mean_7</t>
  </si>
  <si>
    <t>health_mean_7</t>
  </si>
  <si>
    <t>education_mean_7</t>
  </si>
  <si>
    <t>educfees_mean_7</t>
  </si>
  <si>
    <t>market_income_mean_7</t>
  </si>
  <si>
    <t>market_pens_income_mean_7</t>
  </si>
  <si>
    <t>net_market_income_mean_7</t>
  </si>
  <si>
    <t>gross_income_mean_7</t>
  </si>
  <si>
    <t>agri_inc_mean_7</t>
  </si>
  <si>
    <t>disposable_income_mean_7</t>
  </si>
  <si>
    <t>consumable_income_mean_7</t>
  </si>
  <si>
    <t>final_income_mean_7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</si>
  <si>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</si>
  <si>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</si>
  <si>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</si>
  <si>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</si>
  <si>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</si>
  <si>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</si>
  <si>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</si>
  <si>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</si>
  <si>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</si>
  <si>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</si>
  <si>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</si>
  <si>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</si>
  <si>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excises_mean_8</t>
  </si>
  <si>
    <t>electr_sub_mean_8</t>
  </si>
  <si>
    <t>gas_sub_dir_mean_8</t>
  </si>
  <si>
    <t>gas_sub_ind_mean_8</t>
  </si>
  <si>
    <t>self_inc_mean_8</t>
  </si>
  <si>
    <t>hlt_outp_in_mean_8</t>
  </si>
  <si>
    <t>hlt_hosp_in_mean_8</t>
  </si>
  <si>
    <t>edu_prim_in_mean_8</t>
  </si>
  <si>
    <t>edu_seco_in_mean_8</t>
  </si>
  <si>
    <t>edu_psec_in_mean_8</t>
  </si>
  <si>
    <t>edu_tert_in_mean_8</t>
  </si>
  <si>
    <t>fee_educ_ps1_mean_8</t>
  </si>
  <si>
    <t>SSC_mean_8</t>
  </si>
  <si>
    <t>direct_taxes_mean_8</t>
  </si>
  <si>
    <t>pensions_mean_8</t>
  </si>
  <si>
    <t>cap_income_mean_8</t>
  </si>
  <si>
    <t>direct_transfers_mean_8</t>
  </si>
  <si>
    <t>indirect_taxes_mean_8</t>
  </si>
  <si>
    <t>indirect_subsidies_mean_8</t>
  </si>
  <si>
    <t>health_mean_8</t>
  </si>
  <si>
    <t>education_mean_8</t>
  </si>
  <si>
    <t>educfees_mean_8</t>
  </si>
  <si>
    <t>market_income_mean_8</t>
  </si>
  <si>
    <t>market_pens_income_mean_8</t>
  </si>
  <si>
    <t>net_market_income_mean_8</t>
  </si>
  <si>
    <t>gross_income_mean_8</t>
  </si>
  <si>
    <t>agri_inc_mean_8</t>
  </si>
  <si>
    <t>disposable_income_mean_8</t>
  </si>
  <si>
    <t>consumable_income_mean_8</t>
  </si>
  <si>
    <t>final_income_mean_8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</si>
  <si>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</si>
  <si>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</si>
  <si>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</si>
  <si>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</si>
  <si>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</si>
  <si>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</si>
  <si>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</si>
  <si>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</si>
  <si>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</si>
  <si>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</si>
  <si>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</si>
  <si>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</si>
  <si>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excises_mean_9</t>
  </si>
  <si>
    <t>electr_sub_mean_9</t>
  </si>
  <si>
    <t>gas_sub_dir_mean_9</t>
  </si>
  <si>
    <t>gas_sub_ind_mean_9</t>
  </si>
  <si>
    <t>self_inc_mean_9</t>
  </si>
  <si>
    <t>hlt_outp_in_mean_9</t>
  </si>
  <si>
    <t>hlt_hosp_in_mean_9</t>
  </si>
  <si>
    <t>edu_prim_in_mean_9</t>
  </si>
  <si>
    <t>edu_seco_in_mean_9</t>
  </si>
  <si>
    <t>edu_psec_in_mean_9</t>
  </si>
  <si>
    <t>edu_tert_in_mean_9</t>
  </si>
  <si>
    <t>fee_educ_ps1_mean_9</t>
  </si>
  <si>
    <t>SSC_mean_9</t>
  </si>
  <si>
    <t>direct_taxes_mean_9</t>
  </si>
  <si>
    <t>pensions_mean_9</t>
  </si>
  <si>
    <t>cap_income_mean_9</t>
  </si>
  <si>
    <t>direct_transfers_mean_9</t>
  </si>
  <si>
    <t>indirect_taxes_mean_9</t>
  </si>
  <si>
    <t>indirect_subsidies_mean_9</t>
  </si>
  <si>
    <t>health_mean_9</t>
  </si>
  <si>
    <t>education_mean_9</t>
  </si>
  <si>
    <t>educfees_mean_9</t>
  </si>
  <si>
    <t>market_income_mean_9</t>
  </si>
  <si>
    <t>market_pens_income_mean_9</t>
  </si>
  <si>
    <t>net_market_income_mean_9</t>
  </si>
  <si>
    <t>gross_income_mean_9</t>
  </si>
  <si>
    <t>agri_inc_mean_9</t>
  </si>
  <si>
    <t>disposable_income_mean_9</t>
  </si>
  <si>
    <t>consumable_income_mean_9</t>
  </si>
  <si>
    <t>final_income_mean_9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</si>
  <si>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</si>
  <si>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</si>
  <si>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</si>
  <si>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</si>
  <si>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</si>
  <si>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</si>
  <si>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</si>
  <si>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</si>
  <si>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</si>
  <si>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</si>
  <si>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</si>
  <si>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</si>
  <si>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excises_mean_10</t>
  </si>
  <si>
    <t>electr_sub_mean_10</t>
  </si>
  <si>
    <t>gas_sub_dir_mean_10</t>
  </si>
  <si>
    <t>gas_sub_ind_mean_10</t>
  </si>
  <si>
    <t>self_inc_mean_10</t>
  </si>
  <si>
    <t>hlt_outp_in_mean_10</t>
  </si>
  <si>
    <t>hlt_hosp_in_mean_10</t>
  </si>
  <si>
    <t>edu_prim_in_mean_10</t>
  </si>
  <si>
    <t>edu_seco_in_mean_10</t>
  </si>
  <si>
    <t>edu_psec_in_mean_10</t>
  </si>
  <si>
    <t>edu_tert_in_mean_10</t>
  </si>
  <si>
    <t>fee_educ_ps1_mean_10</t>
  </si>
  <si>
    <t>SSC_mean_10</t>
  </si>
  <si>
    <t>direct_taxes_mean_10</t>
  </si>
  <si>
    <t>pensions_mean_10</t>
  </si>
  <si>
    <t>cap_income_mean_10</t>
  </si>
  <si>
    <t>direct_transfers_mean_10</t>
  </si>
  <si>
    <t>indirect_taxes_mean_10</t>
  </si>
  <si>
    <t>indirect_subsidies_mean_10</t>
  </si>
  <si>
    <t>health_mean_10</t>
  </si>
  <si>
    <t>education_mean_10</t>
  </si>
  <si>
    <t>educfees_mean_10</t>
  </si>
  <si>
    <t>market_income_mean_10</t>
  </si>
  <si>
    <t>market_pens_income_mean_10</t>
  </si>
  <si>
    <t>net_market_income_mean_10</t>
  </si>
  <si>
    <t>gross_income_mean_10</t>
  </si>
  <si>
    <t>agri_inc_mean_10</t>
  </si>
  <si>
    <t>disposable_income_mean_10</t>
  </si>
  <si>
    <t>consumable_income_mean_10</t>
  </si>
  <si>
    <t>final_income_mean_10</t>
  </si>
  <si>
    <t>priv_trans_mean_10</t>
  </si>
  <si>
    <t>SIC_mean_10</t>
  </si>
  <si>
    <t>PIT_mean_10</t>
  </si>
  <si>
    <t>lab_pens_mean_10</t>
  </si>
  <si>
    <t>soc_pens_mean_10</t>
  </si>
  <si>
    <t>decile</t>
  </si>
  <si>
    <t>measure</t>
  </si>
  <si>
    <t>mean</t>
  </si>
  <si>
    <t>value</t>
  </si>
  <si>
    <t>_population</t>
  </si>
  <si>
    <t>variable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</si>
  <si>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</si>
  <si>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</si>
  <si>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</si>
  <si>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</si>
  <si>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</si>
  <si>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</si>
  <si>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</si>
  <si>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</si>
  <si>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</si>
  <si>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</si>
  <si>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</si>
  <si>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</si>
  <si>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</si>
  <si>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</si>
  <si>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</si>
  <si>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</si>
  <si>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</si>
  <si>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</si>
  <si>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</si>
  <si>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</si>
  <si>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</si>
  <si>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</si>
  <si>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</si>
  <si>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</si>
  <si>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</si>
  <si>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</si>
  <si>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</si>
  <si>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</si>
  <si>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</si>
  <si>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</si>
  <si>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</si>
  <si>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</si>
  <si>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</si>
  <si>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</si>
  <si>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</si>
  <si>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</si>
  <si>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</si>
  <si>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</si>
  <si>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</si>
  <si>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</si>
  <si>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</si>
  <si>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</si>
  <si>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</si>
  <si>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</si>
  <si>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</si>
  <si>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</si>
  <si>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</si>
  <si>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</si>
  <si>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</si>
  <si>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</si>
  <si>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</si>
  <si>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</si>
  <si>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</si>
  <si>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</si>
  <si>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</si>
  <si>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</si>
  <si>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</si>
  <si>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</si>
  <si>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</si>
  <si>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</si>
  <si>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</si>
  <si>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</si>
  <si>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</si>
  <si>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</si>
  <si>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</si>
  <si>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</si>
  <si>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</si>
  <si>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</si>
  <si>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</si>
  <si>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</si>
  <si>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</si>
  <si>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</si>
  <si>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</si>
  <si>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</si>
  <si>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</si>
  <si>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</si>
  <si>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</si>
  <si>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</si>
  <si>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</si>
  <si>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</si>
  <si>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</si>
  <si>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</si>
  <si>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</si>
  <si>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</si>
  <si>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</si>
  <si>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</si>
  <si>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</si>
  <si>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</si>
  <si>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</si>
  <si>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</si>
  <si>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</si>
  <si>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</si>
  <si>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</si>
  <si>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</si>
  <si>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</si>
  <si>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</si>
  <si>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</si>
  <si>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</si>
  <si>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</si>
  <si>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</si>
  <si>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</si>
  <si>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</si>
  <si>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</si>
  <si>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</si>
  <si>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</si>
  <si>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</si>
  <si>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</si>
  <si>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</si>
  <si>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</si>
  <si>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</si>
  <si>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</si>
  <si>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</si>
  <si>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</si>
  <si>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</si>
  <si>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</si>
  <si>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</si>
  <si>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</si>
  <si>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</si>
  <si>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</si>
  <si>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</si>
  <si>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</si>
  <si>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</si>
  <si>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</si>
  <si>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</si>
  <si>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</si>
  <si>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</si>
  <si>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</si>
  <si>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</si>
  <si>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</si>
  <si>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</si>
  <si>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</si>
  <si>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</si>
  <si>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</si>
  <si>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</si>
  <si>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</si>
  <si>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</si>
  <si>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</si>
  <si>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</si>
  <si>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</si>
  <si>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</si>
  <si>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</si>
  <si>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</si>
  <si>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</si>
  <si>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</si>
  <si>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</si>
  <si>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</si>
  <si>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</si>
  <si>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</si>
  <si>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</si>
  <si>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</si>
  <si>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</si>
  <si>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</si>
  <si>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</si>
  <si>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</si>
  <si>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</si>
  <si>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</si>
  <si>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</si>
  <si>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</si>
  <si>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</si>
  <si>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</si>
  <si>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</si>
  <si>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</si>
  <si>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</si>
  <si>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</si>
  <si>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</si>
  <si>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</si>
  <si>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</si>
  <si>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</si>
  <si>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</si>
  <si>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</si>
  <si>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</si>
  <si>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</si>
  <si>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</si>
  <si>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</si>
  <si>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</si>
  <si>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</si>
  <si>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</si>
  <si>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</si>
  <si>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</si>
  <si>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</si>
  <si>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</si>
  <si>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</si>
  <si>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</si>
  <si>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</si>
  <si>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</si>
  <si>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</si>
  <si>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</si>
  <si>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</si>
  <si>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</si>
  <si>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</si>
  <si>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</si>
  <si>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</si>
  <si>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</si>
  <si>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</si>
  <si>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</si>
  <si>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</si>
  <si>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</si>
  <si>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</si>
  <si>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</si>
  <si>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</si>
  <si>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</si>
  <si>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</si>
  <si>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</si>
  <si>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</si>
  <si>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</si>
  <si>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</si>
  <si>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</si>
  <si>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</si>
  <si>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</si>
  <si>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</si>
  <si>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</si>
  <si>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</si>
  <si>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</si>
  <si>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</si>
  <si>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</si>
  <si>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</si>
  <si>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</si>
  <si>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</si>
  <si>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</si>
  <si>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</si>
  <si>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</si>
  <si>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</si>
  <si>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</si>
  <si>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</si>
  <si>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</si>
  <si>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</si>
  <si>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</si>
  <si>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</si>
  <si>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</si>
  <si>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</si>
  <si>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</si>
  <si>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</si>
  <si>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</si>
  <si>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</si>
  <si>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</si>
  <si>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</si>
  <si>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</si>
  <si>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</si>
  <si>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</si>
  <si>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</si>
  <si>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</si>
  <si>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</si>
  <si>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</si>
  <si>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</si>
  <si>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</si>
  <si>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</si>
  <si>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</si>
  <si>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</si>
  <si>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</si>
  <si>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</si>
  <si>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</si>
  <si>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</si>
  <si>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</si>
  <si>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</si>
  <si>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</si>
  <si>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</si>
  <si>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</si>
  <si>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</si>
  <si>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</si>
  <si>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</si>
  <si>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</si>
  <si>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</si>
  <si>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</si>
  <si>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</si>
  <si>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</si>
  <si>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</si>
  <si>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</si>
  <si>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</si>
  <si>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</si>
  <si>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</si>
  <si>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</si>
  <si>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</si>
  <si>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</si>
  <si>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</si>
  <si>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</si>
  <si>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</si>
  <si>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</si>
  <si>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</si>
  <si>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</si>
  <si>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</si>
  <si>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</si>
  <si>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</si>
  <si>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</si>
  <si>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</si>
  <si>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</si>
  <si>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</si>
  <si>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</si>
  <si>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</si>
  <si>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</si>
  <si>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</si>
  <si>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</si>
  <si>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</si>
  <si>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</si>
  <si>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</si>
  <si>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</si>
  <si>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</si>
  <si>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</si>
  <si>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</si>
  <si>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</si>
  <si>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</si>
  <si>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</si>
  <si>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</si>
  <si>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</si>
  <si>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</si>
  <si>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</si>
  <si>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</si>
  <si>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</si>
  <si>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</si>
  <si>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</si>
  <si>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</si>
  <si>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</si>
  <si>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</si>
  <si>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</si>
  <si>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</si>
  <si>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</si>
  <si>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</si>
  <si>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</si>
  <si>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</si>
  <si>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</si>
  <si>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</si>
  <si>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</si>
  <si>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</si>
  <si>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</si>
  <si>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</si>
  <si>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</si>
  <si>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</si>
  <si>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</si>
  <si>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</si>
  <si>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</si>
  <si>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</si>
  <si>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</si>
  <si>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</si>
  <si>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</si>
  <si>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</si>
  <si>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</si>
  <si>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</si>
  <si>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</si>
  <si>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</si>
  <si>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</si>
  <si>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</si>
  <si>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</si>
  <si>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</si>
  <si>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</si>
  <si>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</si>
  <si>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</si>
  <si>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</si>
  <si>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</si>
  <si>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</si>
  <si>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</si>
  <si>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</si>
  <si>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</si>
  <si>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</si>
  <si>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</si>
  <si>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</si>
  <si>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</si>
  <si>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</si>
  <si>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</si>
  <si>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</si>
  <si>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</si>
  <si>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</si>
  <si>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</si>
  <si>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</si>
  <si>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</si>
  <si>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</si>
  <si>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</si>
  <si>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</si>
  <si>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</si>
  <si>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</si>
  <si>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</si>
  <si>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</si>
  <si>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</si>
  <si>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</si>
  <si>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</si>
  <si>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</si>
  <si>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</si>
  <si>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</si>
  <si>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</si>
  <si>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</si>
  <si>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</si>
  <si>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</si>
  <si>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</si>
  <si>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</si>
  <si>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</si>
  <si>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</si>
  <si>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</si>
  <si>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</si>
  <si>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</si>
  <si>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</si>
  <si>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</si>
  <si>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</si>
  <si>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</si>
  <si>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</si>
  <si>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</si>
  <si>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</si>
  <si>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</si>
  <si>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</si>
  <si>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</si>
  <si>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</si>
  <si>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</si>
  <si>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</si>
  <si>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</si>
  <si>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</si>
  <si>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</si>
  <si>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</si>
  <si>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</si>
  <si>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</si>
  <si>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</si>
  <si>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</si>
  <si>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</si>
  <si>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</si>
  <si>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</si>
  <si>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</si>
  <si>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</si>
  <si>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</si>
  <si>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</si>
  <si>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</si>
  <si>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</si>
  <si>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</si>
  <si>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</si>
  <si>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</si>
  <si>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</si>
  <si>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</si>
  <si>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</si>
  <si>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</si>
  <si>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</si>
  <si>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</si>
  <si>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</si>
  <si>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</si>
  <si>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</si>
  <si>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</si>
  <si>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</si>
  <si>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</si>
  <si>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</si>
  <si>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</si>
  <si>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</si>
  <si>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</si>
  <si>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</si>
  <si>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</si>
  <si>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</si>
  <si>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</si>
  <si>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</si>
  <si>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</si>
  <si>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</si>
  <si>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consumable_edu_prim_in_fgt0</t>
  </si>
  <si>
    <t>consumable_edu_prim_in_gini</t>
  </si>
  <si>
    <t>consumable_edu_psec_in_fgt0</t>
  </si>
  <si>
    <t>consumable_edu_psec_in_gini</t>
  </si>
  <si>
    <t>consumable_edu_seco_in_fgt0</t>
  </si>
  <si>
    <t>consumable_edu_seco_in_gini</t>
  </si>
  <si>
    <t>consumable_edu_tert_in_fgt0</t>
  </si>
  <si>
    <t>consumable_edu_tert_in_gini</t>
  </si>
  <si>
    <t>consumable_education_fgt0</t>
  </si>
  <si>
    <t>consumable_education_gini</t>
  </si>
  <si>
    <t>consumable_educfees_fgt0</t>
  </si>
  <si>
    <t>consumable_educfees_gini</t>
  </si>
  <si>
    <t>consumable_electr_sub_fgt0</t>
  </si>
  <si>
    <t>consumable_electr_sub_gini</t>
  </si>
  <si>
    <t>consumable_excises_fgt0</t>
  </si>
  <si>
    <t>consumable_excises_gini</t>
  </si>
  <si>
    <t>consumable_fee_educ_ps1_fgt0</t>
  </si>
  <si>
    <t>consumable_fee_educ_ps1_gini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</si>
  <si>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</si>
  <si>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</si>
  <si>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</si>
  <si>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</si>
  <si>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</si>
  <si>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</si>
  <si>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consumable_hlt_hosp_in_fgt0</t>
  </si>
  <si>
    <t>consumable_hlt_hosp_in_gini</t>
  </si>
  <si>
    <t>consumable_hlt_outp_in_fgt0</t>
  </si>
  <si>
    <t>consumable_hlt_outp_in_gini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</si>
  <si>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</si>
  <si>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</si>
  <si>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</si>
  <si>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</si>
  <si>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</si>
  <si>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</si>
  <si>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</si>
  <si>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</si>
  <si>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</si>
  <si>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</si>
  <si>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</si>
  <si>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</si>
  <si>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</si>
  <si>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</si>
  <si>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</si>
  <si>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</si>
  <si>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</si>
  <si>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</si>
  <si>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</si>
  <si>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</si>
  <si>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</si>
  <si>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</si>
  <si>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</si>
  <si>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</si>
  <si>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</si>
  <si>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</si>
  <si>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</si>
  <si>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</si>
  <si>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</si>
  <si>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</si>
  <si>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</si>
  <si>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</si>
  <si>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</si>
  <si>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</si>
  <si>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</si>
  <si>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</si>
  <si>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</si>
  <si>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</si>
  <si>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</si>
  <si>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</si>
  <si>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</si>
  <si>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</si>
  <si>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disposable_edu_prim_in_fgt0</t>
  </si>
  <si>
    <t>disposable_edu_prim_in_gini</t>
  </si>
  <si>
    <t>disposable_edu_psec_in_fgt0</t>
  </si>
  <si>
    <t>disposable_edu_psec_in_gini</t>
  </si>
  <si>
    <t>disposable_edu_seco_in_fgt0</t>
  </si>
  <si>
    <t>disposable_edu_seco_in_gini</t>
  </si>
  <si>
    <t>disposable_edu_tert_in_fgt0</t>
  </si>
  <si>
    <t>disposable_edu_tert_in_gini</t>
  </si>
  <si>
    <t>disposable_education_fgt0</t>
  </si>
  <si>
    <t>disposable_education_gini</t>
  </si>
  <si>
    <t>disposable_educfees_fgt0</t>
  </si>
  <si>
    <t>disposable_educfees_gini</t>
  </si>
  <si>
    <t>disposable_electr_sub_fgt0</t>
  </si>
  <si>
    <t>disposable_electr_sub_gini</t>
  </si>
  <si>
    <t>disposable_excises_fgt0</t>
  </si>
  <si>
    <t>disposable_excises_gini</t>
  </si>
  <si>
    <t>disposable_fee_educ_ps1_fgt0</t>
  </si>
  <si>
    <t>disposable_fee_educ_ps1_gini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</si>
  <si>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</si>
  <si>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</si>
  <si>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</si>
  <si>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</si>
  <si>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</si>
  <si>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</si>
  <si>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disposable_hlt_hosp_in_fgt0</t>
  </si>
  <si>
    <t>disposable_hlt_hosp_in_gini</t>
  </si>
  <si>
    <t>disposable_hlt_outp_in_fgt0</t>
  </si>
  <si>
    <t>disposable_hlt_outp_in_gini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</si>
  <si>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</si>
  <si>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</si>
  <si>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</si>
  <si>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</si>
  <si>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</si>
  <si>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</si>
  <si>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</si>
  <si>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</si>
  <si>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</si>
  <si>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</si>
  <si>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</si>
  <si>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</si>
  <si>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</si>
  <si>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</si>
  <si>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</si>
  <si>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</si>
  <si>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</si>
  <si>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</si>
  <si>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</si>
  <si>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</si>
  <si>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</si>
  <si>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</si>
  <si>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</si>
  <si>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</si>
  <si>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</si>
  <si>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</si>
  <si>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</si>
  <si>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</si>
  <si>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</si>
  <si>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</si>
  <si>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</si>
  <si>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</si>
  <si>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</si>
  <si>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</si>
  <si>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</si>
  <si>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</si>
  <si>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</si>
  <si>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</si>
  <si>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</si>
  <si>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</si>
  <si>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</si>
  <si>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</si>
  <si>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final_edu_prim_in_fgt0</t>
  </si>
  <si>
    <t>final_edu_prim_in_gini</t>
  </si>
  <si>
    <t>final_edu_psec_in_fgt0</t>
  </si>
  <si>
    <t>final_edu_psec_in_gini</t>
  </si>
  <si>
    <t>final_edu_seco_in_fgt0</t>
  </si>
  <si>
    <t>final_edu_seco_in_gini</t>
  </si>
  <si>
    <t>final_edu_tert_in_fgt0</t>
  </si>
  <si>
    <t>final_edu_tert_in_gini</t>
  </si>
  <si>
    <t>final_education_fgt0</t>
  </si>
  <si>
    <t>final_education_gini</t>
  </si>
  <si>
    <t>final_educfees_fgt0</t>
  </si>
  <si>
    <t>final_educfees_gini</t>
  </si>
  <si>
    <t>final_electr_sub_fgt0</t>
  </si>
  <si>
    <t>final_electr_sub_gini</t>
  </si>
  <si>
    <t>final_excises_fgt0</t>
  </si>
  <si>
    <t>final_excises_gini</t>
  </si>
  <si>
    <t>final_fee_educ_ps1_fgt0</t>
  </si>
  <si>
    <t>final_fee_educ_ps1_gini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</si>
  <si>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</si>
  <si>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</si>
  <si>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</si>
  <si>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</si>
  <si>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</si>
  <si>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</si>
  <si>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final_hlt_hosp_in_fgt0</t>
  </si>
  <si>
    <t>final_hlt_hosp_in_gini</t>
  </si>
  <si>
    <t>final_hlt_outp_in_fgt0</t>
  </si>
  <si>
    <t>final_hlt_outp_in_gini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</si>
  <si>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</si>
  <si>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</si>
  <si>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</si>
  <si>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</si>
  <si>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</si>
  <si>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</si>
  <si>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</si>
  <si>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</si>
  <si>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</si>
  <si>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</si>
  <si>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</si>
  <si>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</si>
  <si>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</si>
  <si>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</si>
  <si>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</si>
  <si>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</si>
  <si>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</si>
  <si>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</si>
  <si>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</si>
  <si>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</si>
  <si>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</si>
  <si>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</si>
  <si>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</si>
  <si>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</si>
  <si>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</si>
  <si>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</si>
  <si>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</si>
  <si>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</si>
  <si>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</si>
  <si>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</si>
  <si>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</si>
  <si>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</si>
  <si>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</si>
  <si>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</si>
  <si>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</si>
  <si>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</si>
  <si>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</si>
  <si>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</si>
  <si>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</si>
  <si>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</si>
  <si>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</si>
  <si>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</si>
  <si>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gross_edu_prim_in_fgt0</t>
  </si>
  <si>
    <t>gross_edu_prim_in_gini</t>
  </si>
  <si>
    <t>gross_edu_psec_in_fgt0</t>
  </si>
  <si>
    <t>gross_edu_psec_in_gini</t>
  </si>
  <si>
    <t>gross_edu_seco_in_fgt0</t>
  </si>
  <si>
    <t>gross_edu_seco_in_gini</t>
  </si>
  <si>
    <t>gross_edu_tert_in_fgt0</t>
  </si>
  <si>
    <t>gross_edu_tert_in_gini</t>
  </si>
  <si>
    <t>gross_education_fgt0</t>
  </si>
  <si>
    <t>gross_education_gini</t>
  </si>
  <si>
    <t>gross_educfees_fgt0</t>
  </si>
  <si>
    <t>gross_educfees_gini</t>
  </si>
  <si>
    <t>gross_electr_sub_fgt0</t>
  </si>
  <si>
    <t>gross_electr_sub_gini</t>
  </si>
  <si>
    <t>gross_excises_fgt0</t>
  </si>
  <si>
    <t>gross_excises_gini</t>
  </si>
  <si>
    <t>gross_fee_educ_ps1_fgt0</t>
  </si>
  <si>
    <t>gross_fee_educ_ps1_gini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</si>
  <si>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</si>
  <si>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</si>
  <si>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</si>
  <si>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</si>
  <si>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</si>
  <si>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</si>
  <si>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gross_hlt_hosp_in_fgt0</t>
  </si>
  <si>
    <t>gross_hlt_hosp_in_gini</t>
  </si>
  <si>
    <t>gross_hlt_outp_in_fgt0</t>
  </si>
  <si>
    <t>gross_hlt_outp_in_gini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</si>
  <si>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</si>
  <si>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</si>
  <si>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</si>
  <si>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</si>
  <si>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</si>
  <si>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</si>
  <si>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</si>
  <si>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</si>
  <si>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</si>
  <si>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</si>
  <si>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</si>
  <si>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</si>
  <si>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</si>
  <si>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</si>
  <si>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</si>
  <si>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</si>
  <si>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</si>
  <si>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</si>
  <si>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</si>
  <si>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</si>
  <si>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</si>
  <si>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</si>
  <si>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</si>
  <si>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</si>
  <si>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</si>
  <si>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</si>
  <si>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</si>
  <si>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</si>
  <si>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</si>
  <si>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</si>
  <si>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</si>
  <si>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</si>
  <si>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</si>
  <si>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</si>
  <si>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</si>
  <si>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</si>
  <si>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</si>
  <si>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</si>
  <si>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</si>
  <si>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</si>
  <si>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</si>
  <si>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</si>
  <si>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market_edu_prim_in_fgt0</t>
  </si>
  <si>
    <t>market_edu_prim_in_gini</t>
  </si>
  <si>
    <t>market_edu_psec_in_fgt0</t>
  </si>
  <si>
    <t>market_edu_psec_in_gini</t>
  </si>
  <si>
    <t>market_edu_seco_in_fgt0</t>
  </si>
  <si>
    <t>market_edu_seco_in_gini</t>
  </si>
  <si>
    <t>market_edu_tert_in_fgt0</t>
  </si>
  <si>
    <t>market_edu_tert_in_gini</t>
  </si>
  <si>
    <t>market_education_fgt0</t>
  </si>
  <si>
    <t>market_education_gini</t>
  </si>
  <si>
    <t>market_educfees_fgt0</t>
  </si>
  <si>
    <t>market_educfees_gini</t>
  </si>
  <si>
    <t>market_electr_sub_fgt0</t>
  </si>
  <si>
    <t>market_electr_sub_gini</t>
  </si>
  <si>
    <t>market_excises_fgt0</t>
  </si>
  <si>
    <t>market_excises_gini</t>
  </si>
  <si>
    <t>market_fee_educ_ps1_fgt0</t>
  </si>
  <si>
    <t>market_fee_educ_ps1_gini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</si>
  <si>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</si>
  <si>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</si>
  <si>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</si>
  <si>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</si>
  <si>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</si>
  <si>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</si>
  <si>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market_hlt_hosp_in_fgt0</t>
  </si>
  <si>
    <t>market_hlt_hosp_in_gini</t>
  </si>
  <si>
    <t>market_hlt_outp_in_fgt0</t>
  </si>
  <si>
    <t>market_hlt_outp_in_gini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</si>
  <si>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</si>
  <si>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</si>
  <si>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</si>
  <si>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</si>
  <si>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</si>
  <si>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</si>
  <si>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</si>
  <si>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</si>
  <si>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</si>
  <si>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</si>
  <si>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</si>
  <si>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</si>
  <si>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</si>
  <si>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</si>
  <si>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</si>
  <si>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</si>
  <si>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</si>
  <si>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</si>
  <si>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</si>
  <si>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</si>
  <si>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</si>
  <si>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</si>
  <si>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</si>
  <si>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</si>
  <si>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</si>
  <si>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</si>
  <si>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</si>
  <si>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</si>
  <si>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</si>
  <si>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</si>
  <si>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market_pens_edu_prim_in_fgt0</t>
  </si>
  <si>
    <t>market_pens_edu_prim_in_gini</t>
  </si>
  <si>
    <t>market_pens_edu_psec_in_fgt0</t>
  </si>
  <si>
    <t>market_pens_edu_psec_in_gini</t>
  </si>
  <si>
    <t>market_pens_edu_seco_in_fgt0</t>
  </si>
  <si>
    <t>market_pens_edu_seco_in_gini</t>
  </si>
  <si>
    <t>market_pens_edu_tert_in_fgt0</t>
  </si>
  <si>
    <t>market_pens_edu_tert_in_gini</t>
  </si>
  <si>
    <t>market_pens_education_fgt0</t>
  </si>
  <si>
    <t>market_pens_education_gini</t>
  </si>
  <si>
    <t>market_pens_educfees_fgt0</t>
  </si>
  <si>
    <t>market_pens_educfees_gini</t>
  </si>
  <si>
    <t>market_pens_electr_sub_fgt0</t>
  </si>
  <si>
    <t>market_pens_electr_sub_gini</t>
  </si>
  <si>
    <t>market_pens_excises_fgt0</t>
  </si>
  <si>
    <t>market_pens_excises_gini</t>
  </si>
  <si>
    <t>market_pens_fee_educ_ps1_fgt0</t>
  </si>
  <si>
    <t>market_pens_fee_educ_ps1_gini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</si>
  <si>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</si>
  <si>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</si>
  <si>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</si>
  <si>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</si>
  <si>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</si>
  <si>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</si>
  <si>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market_pens_hlt_hosp_in_fgt0</t>
  </si>
  <si>
    <t>market_pens_hlt_hosp_in_gini</t>
  </si>
  <si>
    <t>market_pens_hlt_outp_in_fgt0</t>
  </si>
  <si>
    <t>market_pens_hlt_outp_in_gini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</si>
  <si>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</si>
  <si>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</si>
  <si>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</si>
  <si>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</si>
  <si>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</si>
  <si>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</si>
  <si>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</si>
  <si>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</si>
  <si>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</si>
  <si>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</si>
  <si>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</si>
  <si>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</si>
  <si>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</si>
  <si>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</si>
  <si>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</si>
  <si>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</si>
  <si>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</si>
  <si>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</si>
  <si>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</si>
  <si>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</si>
  <si>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</si>
  <si>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</si>
  <si>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</si>
  <si>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</si>
  <si>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</si>
  <si>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</si>
  <si>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</si>
  <si>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</si>
  <si>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</si>
  <si>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</si>
  <si>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</si>
  <si>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</si>
  <si>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</si>
  <si>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</si>
  <si>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</si>
  <si>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</si>
  <si>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</si>
  <si>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</si>
  <si>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</si>
  <si>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</si>
  <si>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</si>
  <si>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</si>
  <si>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</si>
  <si>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</si>
  <si>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</si>
  <si>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</si>
  <si>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</si>
  <si>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</si>
  <si>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</si>
  <si>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</si>
  <si>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</si>
  <si>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</si>
  <si>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</si>
  <si>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</si>
  <si>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net_market_edu_prim_in_fgt0</t>
  </si>
  <si>
    <t>net_market_edu_prim_in_gini</t>
  </si>
  <si>
    <t>net_market_edu_psec_in_fgt0</t>
  </si>
  <si>
    <t>net_market_edu_psec_in_gini</t>
  </si>
  <si>
    <t>net_market_edu_seco_in_fgt0</t>
  </si>
  <si>
    <t>net_market_edu_seco_in_gini</t>
  </si>
  <si>
    <t>net_market_edu_tert_in_fgt0</t>
  </si>
  <si>
    <t>net_market_edu_tert_in_gini</t>
  </si>
  <si>
    <t>net_market_education_fgt0</t>
  </si>
  <si>
    <t>net_market_education_gini</t>
  </si>
  <si>
    <t>net_market_educfees_fgt0</t>
  </si>
  <si>
    <t>net_market_educfees_gini</t>
  </si>
  <si>
    <t>net_market_electr_sub_fgt0</t>
  </si>
  <si>
    <t>net_market_electr_sub_gini</t>
  </si>
  <si>
    <t>net_market_excises_fgt0</t>
  </si>
  <si>
    <t>net_market_excises_gini</t>
  </si>
  <si>
    <t>net_market_fee_educ_ps1_fgt0</t>
  </si>
  <si>
    <t>net_market_fee_educ_ps1_gini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</si>
  <si>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</si>
  <si>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</si>
  <si>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</si>
  <si>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</si>
  <si>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</si>
  <si>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</si>
  <si>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net_market_hlt_hosp_in_fgt0</t>
  </si>
  <si>
    <t>net_market_hlt_hosp_in_gini</t>
  </si>
  <si>
    <t>net_market_hlt_outp_in_fgt0</t>
  </si>
  <si>
    <t>net_market_hlt_outp_in_gini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</si>
  <si>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</si>
  <si>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</si>
  <si>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</si>
  <si>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</si>
  <si>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</si>
  <si>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</si>
  <si>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</si>
  <si>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</si>
  <si>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</si>
  <si>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</si>
  <si>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</si>
  <si>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</si>
  <si>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</si>
  <si>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</si>
  <si>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</si>
  <si>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</si>
  <si>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</si>
  <si>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</si>
  <si>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</si>
  <si>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</si>
  <si>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</si>
  <si>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</si>
  <si>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</si>
  <si>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</si>
  <si>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</si>
  <si>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</si>
  <si>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</si>
  <si>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</si>
  <si>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</si>
  <si>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</si>
  <si>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</si>
  <si>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</si>
  <si>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consumable_edu_prim_in</t>
  </si>
  <si>
    <t>consumable_edu_psec_in</t>
  </si>
  <si>
    <t>consumable_edu_seco_in</t>
  </si>
  <si>
    <t>consumable_edu_tert_in</t>
  </si>
  <si>
    <t>consumable_education</t>
  </si>
  <si>
    <t>consumable_educfees</t>
  </si>
  <si>
    <t>consumable_electr_sub</t>
  </si>
  <si>
    <t>consumable_excises</t>
  </si>
  <si>
    <t>consumable_fee_educ_ps1</t>
  </si>
  <si>
    <t>consumable_gas_sub_dir</t>
  </si>
  <si>
    <t>consumable_gas_sub_ind</t>
  </si>
  <si>
    <t>consumable_health</t>
  </si>
  <si>
    <t>consumable_hlt_hosp_in</t>
  </si>
  <si>
    <t>consumable_hlt_outp_in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</si>
  <si>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</si>
  <si>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</si>
  <si>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</si>
  <si>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</si>
  <si>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</si>
  <si>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</si>
  <si>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</si>
  <si>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</si>
  <si>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</si>
  <si>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</si>
  <si>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</si>
  <si>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</si>
  <si>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</si>
  <si>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</si>
  <si>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</si>
  <si>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</si>
  <si>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</si>
  <si>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</si>
  <si>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</si>
  <si>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</si>
  <si>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</si>
  <si>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disposable_edu_prim_in</t>
  </si>
  <si>
    <t>disposable_edu_psec_in</t>
  </si>
  <si>
    <t>disposable_edu_seco_in</t>
  </si>
  <si>
    <t>disposable_edu_tert_in</t>
  </si>
  <si>
    <t>disposable_education</t>
  </si>
  <si>
    <t>disposable_educfees</t>
  </si>
  <si>
    <t>disposable_electr_sub</t>
  </si>
  <si>
    <t>disposable_excises</t>
  </si>
  <si>
    <t>disposable_fee_educ_ps1</t>
  </si>
  <si>
    <t>disposable_gas_sub_dir</t>
  </si>
  <si>
    <t>disposable_gas_sub_ind</t>
  </si>
  <si>
    <t>disposable_health</t>
  </si>
  <si>
    <t>disposable_hlt_hosp_in</t>
  </si>
  <si>
    <t>disposable_hlt_outp_in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</si>
  <si>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</si>
  <si>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</si>
  <si>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</si>
  <si>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</si>
  <si>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</si>
  <si>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</si>
  <si>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</si>
  <si>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</si>
  <si>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</si>
  <si>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</si>
  <si>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</si>
  <si>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</si>
  <si>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</si>
  <si>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</si>
  <si>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</si>
  <si>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</si>
  <si>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</si>
  <si>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</si>
  <si>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</si>
  <si>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</si>
  <si>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</si>
  <si>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final_edu_prim_in</t>
  </si>
  <si>
    <t>final_edu_psec_in</t>
  </si>
  <si>
    <t>final_edu_seco_in</t>
  </si>
  <si>
    <t>final_edu_tert_in</t>
  </si>
  <si>
    <t>final_education</t>
  </si>
  <si>
    <t>final_educfees</t>
  </si>
  <si>
    <t>final_electr_sub</t>
  </si>
  <si>
    <t>final_excises</t>
  </si>
  <si>
    <t>final_fee_educ_ps1</t>
  </si>
  <si>
    <t>final_gas_sub_dir</t>
  </si>
  <si>
    <t>final_gas_sub_ind</t>
  </si>
  <si>
    <t>final_health</t>
  </si>
  <si>
    <t>final_hlt_hosp_in</t>
  </si>
  <si>
    <t>final_hlt_outp_in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</si>
  <si>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</si>
  <si>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</si>
  <si>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</si>
  <si>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</si>
  <si>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</si>
  <si>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</si>
  <si>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</si>
  <si>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</si>
  <si>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</si>
  <si>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</si>
  <si>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</si>
  <si>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</si>
  <si>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</si>
  <si>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</si>
  <si>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</si>
  <si>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</si>
  <si>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</si>
  <si>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</si>
  <si>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</si>
  <si>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</si>
  <si>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</si>
  <si>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gross_edu_prim_in</t>
  </si>
  <si>
    <t>gross_edu_psec_in</t>
  </si>
  <si>
    <t>gross_edu_seco_in</t>
  </si>
  <si>
    <t>gross_edu_tert_in</t>
  </si>
  <si>
    <t>gross_education</t>
  </si>
  <si>
    <t>gross_educfees</t>
  </si>
  <si>
    <t>gross_electr_sub</t>
  </si>
  <si>
    <t>gross_excises</t>
  </si>
  <si>
    <t>gross_fee_educ_ps1</t>
  </si>
  <si>
    <t>gross_gas_sub_dir</t>
  </si>
  <si>
    <t>gross_gas_sub_ind</t>
  </si>
  <si>
    <t>gross_health</t>
  </si>
  <si>
    <t>gross_hlt_hosp_in</t>
  </si>
  <si>
    <t>gross_hlt_outp_in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</si>
  <si>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</si>
  <si>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</si>
  <si>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</si>
  <si>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</si>
  <si>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</si>
  <si>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</si>
  <si>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</si>
  <si>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</si>
  <si>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</si>
  <si>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</si>
  <si>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</si>
  <si>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</si>
  <si>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</si>
  <si>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</si>
  <si>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</si>
  <si>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</si>
  <si>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</si>
  <si>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</si>
  <si>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</si>
  <si>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</si>
  <si>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</si>
  <si>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market_edu_prim_in</t>
  </si>
  <si>
    <t>market_edu_psec_in</t>
  </si>
  <si>
    <t>market_edu_seco_in</t>
  </si>
  <si>
    <t>market_edu_tert_in</t>
  </si>
  <si>
    <t>market_education</t>
  </si>
  <si>
    <t>market_educfees</t>
  </si>
  <si>
    <t>market_electr_sub</t>
  </si>
  <si>
    <t>market_excises</t>
  </si>
  <si>
    <t>market_fee_educ_ps1</t>
  </si>
  <si>
    <t>market_gas_sub_dir</t>
  </si>
  <si>
    <t>market_gas_sub_ind</t>
  </si>
  <si>
    <t>market_health</t>
  </si>
  <si>
    <t>market_hlt_hosp_in</t>
  </si>
  <si>
    <t>market_hlt_outp_in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</si>
  <si>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</si>
  <si>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</si>
  <si>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</si>
  <si>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</si>
  <si>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</si>
  <si>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</si>
  <si>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</si>
  <si>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</si>
  <si>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</si>
  <si>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</si>
  <si>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</si>
  <si>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</si>
  <si>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</si>
  <si>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</si>
  <si>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</si>
  <si>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market_pens_edu_prim_in</t>
  </si>
  <si>
    <t>market_pens_edu_psec_in</t>
  </si>
  <si>
    <t>market_pens_edu_seco_in</t>
  </si>
  <si>
    <t>market_pens_edu_tert_in</t>
  </si>
  <si>
    <t>market_pens_education</t>
  </si>
  <si>
    <t>market_pens_educfees</t>
  </si>
  <si>
    <t>market_pens_electr_sub</t>
  </si>
  <si>
    <t>market_pens_excises</t>
  </si>
  <si>
    <t>market_pens_fee_educ_ps1</t>
  </si>
  <si>
    <t>market_pens_gas_sub_dir</t>
  </si>
  <si>
    <t>market_pens_gas_sub_ind</t>
  </si>
  <si>
    <t>market_pens_health</t>
  </si>
  <si>
    <t>market_pens_hlt_hosp_in</t>
  </si>
  <si>
    <t>market_pens_hlt_outp_in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</si>
  <si>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</si>
  <si>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</si>
  <si>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</si>
  <si>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</si>
  <si>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</si>
  <si>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</si>
  <si>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</si>
  <si>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</si>
  <si>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</si>
  <si>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</si>
  <si>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</si>
  <si>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</si>
  <si>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</si>
  <si>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</si>
  <si>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</si>
  <si>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</si>
  <si>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</si>
  <si>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</si>
  <si>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</si>
  <si>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</si>
  <si>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</si>
  <si>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</si>
  <si>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</si>
  <si>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</si>
  <si>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</si>
  <si>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</si>
  <si>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</si>
  <si>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net_market_edu_prim_in</t>
  </si>
  <si>
    <t>net_market_edu_psec_in</t>
  </si>
  <si>
    <t>net_market_edu_seco_in</t>
  </si>
  <si>
    <t>net_market_edu_tert_in</t>
  </si>
  <si>
    <t>net_market_education</t>
  </si>
  <si>
    <t>net_market_educfees</t>
  </si>
  <si>
    <t>net_market_electr_sub</t>
  </si>
  <si>
    <t>net_market_excises</t>
  </si>
  <si>
    <t>net_market_fee_educ_ps1</t>
  </si>
  <si>
    <t>net_market_gas_sub_dir</t>
  </si>
  <si>
    <t>net_market_gas_sub_ind</t>
  </si>
  <si>
    <t>net_market_health</t>
  </si>
  <si>
    <t>net_market_hlt_hosp_in</t>
  </si>
  <si>
    <t>net_market_hlt_outp_in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</si>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</sst>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%"/>
    <numFmt numFmtId="165" formatCode="0.000"/>
    <numFmt numFmtId="166" formatCode="0.000000"/>
    <numFmt numFmtId="167" formatCode="0.0"/>
    <numFmt numFmtId="168" formatCode="_(* #,##0_);_(* \(#,##0\);_(* &quot;-&quot;??_);_(@_)"/>
    <numFmt numFmtId="169" formatCode="#,##0.00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2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4" tint="-0.249946592608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false" applyFill="false" applyBorder="false" applyAlignment="false" applyProtection="false"/>
    <xf numFmtId="9" fontId="16" fillId="0" borderId="0" applyFont="false" applyFill="false" applyBorder="false" applyAlignment="false" applyProtection="false"/>
    <xf numFmtId="0" fontId="19" fillId="0" borderId="0"/>
    <xf numFmtId="0" fontId="5" fillId="0" borderId="0"/>
  </cellStyleXfs>
  <cellXfs count="287">
    <xf numFmtId="0" fontId="0" fillId="0" borderId="0" xfId="0"/>
    <xf numFmtId="0" fontId="1" fillId="0" borderId="0" xfId="0" applyFont="true"/>
    <xf numFmtId="0" fontId="3" fillId="0" borderId="0" xfId="0" applyFont="true" applyAlignment="true">
      <alignment wrapText="true"/>
    </xf>
    <xf numFmtId="9" fontId="0" fillId="0" borderId="0" xfId="0" applyNumberFormat="true"/>
    <xf numFmtId="0" fontId="0" fillId="2" borderId="0" xfId="0" applyFill="true"/>
    <xf numFmtId="0" fontId="2" fillId="2" borderId="0" xfId="0" applyFont="true" applyFill="true"/>
    <xf numFmtId="0" fontId="3" fillId="2" borderId="0" xfId="0" applyFont="true" applyFill="true" applyAlignment="true">
      <alignment wrapText="true"/>
    </xf>
    <xf numFmtId="0" fontId="4" fillId="2" borderId="1" xfId="0" applyFont="true" applyFill="true" applyBorder="true" applyAlignment="true">
      <alignment wrapText="true"/>
    </xf>
    <xf numFmtId="0" fontId="4" fillId="2" borderId="2" xfId="0" applyFont="true" applyFill="true" applyBorder="true" applyAlignment="true">
      <alignment wrapText="true"/>
    </xf>
    <xf numFmtId="2" fontId="3" fillId="2" borderId="0" xfId="0" applyNumberFormat="true" applyFont="true" applyFill="true" applyAlignment="true">
      <alignment wrapText="true"/>
    </xf>
    <xf numFmtId="0" fontId="3" fillId="2" borderId="8" xfId="0" applyFont="true" applyFill="true" applyBorder="true" applyAlignment="true">
      <alignment wrapText="true"/>
    </xf>
    <xf numFmtId="0" fontId="3" fillId="2" borderId="5" xfId="0" applyFont="true" applyFill="true" applyBorder="true" applyAlignment="true">
      <alignment wrapText="true"/>
    </xf>
    <xf numFmtId="1" fontId="0" fillId="0" borderId="0" xfId="0" applyNumberFormat="true"/>
    <xf numFmtId="0" fontId="5" fillId="2" borderId="0" xfId="0" applyFont="true" applyFill="true"/>
    <xf numFmtId="0" fontId="11" fillId="2" borderId="0" xfId="0" applyFont="true" applyFill="true"/>
    <xf numFmtId="10" fontId="5" fillId="2" borderId="0" xfId="0" applyNumberFormat="true" applyFont="true" applyFill="true"/>
    <xf numFmtId="0" fontId="5" fillId="2" borderId="0" xfId="0" applyFont="true" applyFill="true" applyAlignment="true">
      <alignment wrapText="true"/>
    </xf>
    <xf numFmtId="0" fontId="11" fillId="2" borderId="0" xfId="0" applyFont="true" applyFill="true" applyAlignment="true">
      <alignment wrapText="true"/>
    </xf>
    <xf numFmtId="0" fontId="0" fillId="2" borderId="0" xfId="0" applyFill="true" applyAlignment="true">
      <alignment wrapText="true"/>
    </xf>
    <xf numFmtId="0" fontId="0" fillId="0" borderId="0" xfId="0" applyAlignment="true">
      <alignment wrapText="true"/>
    </xf>
    <xf numFmtId="0" fontId="0" fillId="3" borderId="0" xfId="0" applyFill="true"/>
    <xf numFmtId="10" fontId="0" fillId="3" borderId="0" xfId="0" applyNumberFormat="true" applyFill="true"/>
    <xf numFmtId="0" fontId="0" fillId="3" borderId="0" xfId="0" applyFill="true" applyAlignment="true">
      <alignment wrapText="true"/>
    </xf>
    <xf numFmtId="0" fontId="12" fillId="2" borderId="0" xfId="0" applyFont="true" applyFill="true"/>
    <xf numFmtId="0" fontId="9" fillId="2" borderId="0" xfId="0" applyFont="true" applyFill="true"/>
    <xf numFmtId="0" fontId="9" fillId="0" borderId="0" xfId="0" applyFont="true"/>
    <xf numFmtId="0" fontId="2" fillId="2" borderId="0" xfId="0" applyFont="true" applyFill="true" applyAlignment="true">
      <alignment wrapText="true"/>
    </xf>
    <xf numFmtId="0" fontId="2" fillId="3" borderId="0" xfId="0" applyFont="true" applyFill="true"/>
    <xf numFmtId="10" fontId="2" fillId="3" borderId="0" xfId="0" applyNumberFormat="true" applyFont="true" applyFill="true" applyAlignment="true">
      <alignment wrapText="true"/>
    </xf>
    <xf numFmtId="0" fontId="2" fillId="3" borderId="0" xfId="0" applyFont="true" applyFill="true" applyAlignment="true">
      <alignment wrapText="true"/>
    </xf>
    <xf numFmtId="10" fontId="2" fillId="3" borderId="0" xfId="0" applyNumberFormat="true" applyFont="true" applyFill="true"/>
    <xf numFmtId="0" fontId="12" fillId="3" borderId="0" xfId="0" applyFont="true" applyFill="true"/>
    <xf numFmtId="0" fontId="9" fillId="3" borderId="0" xfId="0" applyFont="true" applyFill="true"/>
    <xf numFmtId="10" fontId="5" fillId="2" borderId="0" xfId="0" applyNumberFormat="true" applyFont="true" applyFill="true" applyAlignment="true">
      <alignment horizontal="center" vertical="center"/>
    </xf>
    <xf numFmtId="10" fontId="5" fillId="2" borderId="4" xfId="0" applyNumberFormat="true" applyFont="true" applyFill="true" applyBorder="true" applyAlignment="true">
      <alignment horizontal="center" vertical="center"/>
    </xf>
    <xf numFmtId="10" fontId="5" fillId="2" borderId="6" xfId="0" applyNumberFormat="true" applyFont="true" applyFill="true" applyBorder="true" applyAlignment="true">
      <alignment horizontal="center" vertical="center"/>
    </xf>
    <xf numFmtId="10" fontId="5" fillId="2" borderId="7" xfId="0" applyNumberFormat="true" applyFont="true" applyFill="true" applyBorder="true" applyAlignment="true">
      <alignment horizontal="center" vertical="center"/>
    </xf>
    <xf numFmtId="0" fontId="6" fillId="2" borderId="3" xfId="0" applyFont="true" applyFill="true" applyBorder="true"/>
    <xf numFmtId="0" fontId="6" fillId="2" borderId="5" xfId="0" applyFont="true" applyFill="true" applyBorder="true"/>
    <xf numFmtId="0" fontId="11" fillId="3" borderId="0" xfId="0" applyFont="true" applyFill="true" applyAlignment="true">
      <alignment wrapText="true"/>
    </xf>
    <xf numFmtId="0" fontId="6" fillId="2" borderId="3" xfId="0" applyFont="true" applyFill="true" applyBorder="true" applyAlignment="true">
      <alignment horizontal="center" vertical="center"/>
    </xf>
    <xf numFmtId="0" fontId="6" fillId="2" borderId="5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 wrapText="true"/>
    </xf>
    <xf numFmtId="0" fontId="6" fillId="4" borderId="10" xfId="0" applyFont="true" applyFill="true" applyBorder="true" applyAlignment="true">
      <alignment horizontal="center" vertical="center" wrapText="true"/>
    </xf>
    <xf numFmtId="0" fontId="10" fillId="4" borderId="11" xfId="0" applyFont="true" applyFill="true" applyBorder="true" applyAlignment="true">
      <alignment horizontal="center" vertical="center" wrapText="true"/>
    </xf>
    <xf numFmtId="0" fontId="8" fillId="2" borderId="0" xfId="0" applyFont="true" applyFill="true"/>
    <xf numFmtId="0" fontId="7" fillId="2" borderId="0" xfId="0" applyFont="true" applyFill="true"/>
    <xf numFmtId="0" fontId="7" fillId="4" borderId="0" xfId="0" applyFont="true" applyFill="true"/>
    <xf numFmtId="0" fontId="3" fillId="4" borderId="0" xfId="0" applyFont="true" applyFill="true" applyAlignment="true">
      <alignment wrapText="true"/>
    </xf>
    <xf numFmtId="0" fontId="4" fillId="2" borderId="5" xfId="0" applyFont="true" applyFill="true" applyBorder="true" applyAlignment="true">
      <alignment horizontal="left" vertical="center" wrapText="true"/>
    </xf>
    <xf numFmtId="0" fontId="5" fillId="3" borderId="3" xfId="0" applyFont="true" applyFill="true" applyBorder="true" applyAlignment="true">
      <alignment horizontal="center" vertical="center"/>
    </xf>
    <xf numFmtId="10" fontId="0" fillId="3" borderId="0" xfId="0" applyNumberFormat="true" applyFill="true" applyAlignment="true">
      <alignment horizontal="center" vertical="center"/>
    </xf>
    <xf numFmtId="10" fontId="0" fillId="3" borderId="4" xfId="0" applyNumberFormat="true" applyFill="true" applyBorder="true" applyAlignment="true">
      <alignment horizontal="center" vertical="center"/>
    </xf>
    <xf numFmtId="0" fontId="5" fillId="3" borderId="5" xfId="0" applyFont="true" applyFill="true" applyBorder="true" applyAlignment="true">
      <alignment horizontal="center" vertical="center"/>
    </xf>
    <xf numFmtId="10" fontId="0" fillId="3" borderId="6" xfId="0" applyNumberFormat="true" applyFill="true" applyBorder="true" applyAlignment="true">
      <alignment horizontal="center" vertical="center"/>
    </xf>
    <xf numFmtId="10" fontId="0" fillId="3" borderId="7" xfId="0" applyNumberForma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 wrapText="true"/>
    </xf>
    <xf numFmtId="0" fontId="13" fillId="4" borderId="11" xfId="0" applyFont="true" applyFill="true" applyBorder="true" applyAlignment="true">
      <alignment horizontal="center" vertical="center" wrapText="true"/>
    </xf>
    <xf numFmtId="0" fontId="5" fillId="4" borderId="1" xfId="0" applyFont="true" applyFill="true" applyBorder="true" applyAlignment="true">
      <alignment wrapText="true"/>
    </xf>
    <xf numFmtId="0" fontId="6" fillId="4" borderId="2" xfId="0" applyFont="true" applyFill="true" applyBorder="true" applyAlignment="true">
      <alignment horizontal="center" vertical="center" wrapText="true"/>
    </xf>
    <xf numFmtId="0" fontId="6" fillId="4" borderId="8" xfId="0" applyFont="true" applyFill="true" applyBorder="true" applyAlignment="true">
      <alignment horizontal="center" vertical="center" wrapText="true"/>
    </xf>
    <xf numFmtId="0" fontId="14" fillId="2" borderId="3" xfId="0" applyFont="true" applyFill="true" applyBorder="true" applyAlignment="true">
      <alignment horizontal="left" wrapText="true"/>
    </xf>
    <xf numFmtId="0" fontId="14" fillId="2" borderId="5" xfId="0" applyFont="true" applyFill="true" applyBorder="true" applyAlignment="true">
      <alignment horizontal="left" wrapText="true"/>
    </xf>
    <xf numFmtId="3" fontId="0" fillId="0" borderId="0" xfId="0" applyNumberFormat="true"/>
    <xf numFmtId="0" fontId="15" fillId="2" borderId="0" xfId="0" applyFont="true" applyFill="true"/>
    <xf numFmtId="0" fontId="15" fillId="2" borderId="0" xfId="0" applyFont="true" applyFill="true" applyAlignment="true">
      <alignment wrapText="true"/>
    </xf>
    <xf numFmtId="0" fontId="1" fillId="5" borderId="0" xfId="0" applyFont="true" applyFill="true"/>
    <xf numFmtId="0" fontId="13" fillId="4" borderId="9" xfId="0" applyFont="true" applyFill="true" applyBorder="true"/>
    <xf numFmtId="0" fontId="13" fillId="4" borderId="10" xfId="0" applyFont="true" applyFill="true" applyBorder="true"/>
    <xf numFmtId="0" fontId="13" fillId="4" borderId="11" xfId="0" applyFont="true" applyFill="true" applyBorder="true"/>
    <xf numFmtId="10" fontId="5" fillId="2" borderId="12" xfId="0" applyNumberFormat="true" applyFont="true" applyFill="true" applyBorder="true" applyAlignment="true">
      <alignment horizontal="center" vertical="center"/>
    </xf>
    <xf numFmtId="0" fontId="3" fillId="3" borderId="0" xfId="0" applyFont="true" applyFill="true" applyAlignment="true">
      <alignment wrapText="true"/>
    </xf>
    <xf numFmtId="0" fontId="14" fillId="2" borderId="1" xfId="0" applyFont="true" applyFill="true" applyBorder="true" applyAlignment="true">
      <alignment horizontal="left" wrapText="true"/>
    </xf>
    <xf numFmtId="0" fontId="6" fillId="2" borderId="3" xfId="0" applyFont="true" applyFill="true" applyBorder="true" applyAlignment="true">
      <alignment horizontal="left" vertical="center"/>
    </xf>
    <xf numFmtId="0" fontId="6" fillId="2" borderId="5" xfId="0" applyFont="true" applyFill="true" applyBorder="true" applyAlignment="true">
      <alignment horizontal="left" vertical="center"/>
    </xf>
    <xf numFmtId="0" fontId="3" fillId="2" borderId="1" xfId="0" applyFont="true" applyFill="true" applyBorder="true" applyAlignment="true">
      <alignment wrapText="true"/>
    </xf>
    <xf numFmtId="0" fontId="3" fillId="3" borderId="4" xfId="0" applyFont="true" applyFill="true" applyBorder="true" applyAlignment="true">
      <alignment wrapText="true"/>
    </xf>
    <xf numFmtId="164" fontId="0" fillId="0" borderId="0" xfId="0" applyNumberFormat="true"/>
    <xf numFmtId="2" fontId="0" fillId="0" borderId="0" xfId="0" applyNumberFormat="true"/>
    <xf numFmtId="2" fontId="3" fillId="2" borderId="8" xfId="0" applyNumberFormat="true" applyFont="true" applyFill="true" applyBorder="true" applyAlignment="true">
      <alignment wrapText="true"/>
    </xf>
    <xf numFmtId="2" fontId="3" fillId="2" borderId="3" xfId="0" applyNumberFormat="true" applyFont="true" applyFill="true" applyBorder="true" applyAlignment="true">
      <alignment wrapText="true"/>
    </xf>
    <xf numFmtId="2" fontId="3" fillId="2" borderId="4" xfId="0" applyNumberFormat="true" applyFont="true" applyFill="true" applyBorder="true" applyAlignment="true">
      <alignment wrapText="true"/>
    </xf>
    <xf numFmtId="2" fontId="3" fillId="2" borderId="5" xfId="0" applyNumberFormat="true" applyFont="true" applyFill="true" applyBorder="true" applyAlignment="true">
      <alignment wrapText="true"/>
    </xf>
    <xf numFmtId="2" fontId="3" fillId="2" borderId="7" xfId="0" applyNumberFormat="true" applyFont="true" applyFill="true" applyBorder="true" applyAlignment="true">
      <alignment wrapText="true"/>
    </xf>
    <xf numFmtId="2" fontId="4" fillId="2" borderId="1" xfId="0" applyNumberFormat="true" applyFont="true" applyFill="true" applyBorder="true" applyAlignment="true">
      <alignment wrapText="true"/>
    </xf>
    <xf numFmtId="2" fontId="4" fillId="2" borderId="3" xfId="0" applyNumberFormat="true" applyFont="true" applyFill="true" applyBorder="true" applyAlignment="true">
      <alignment wrapText="true"/>
    </xf>
    <xf numFmtId="3" fontId="0" fillId="0" borderId="0" xfId="2" applyNumberFormat="true" applyFont="true"/>
    <xf numFmtId="0" fontId="4" fillId="2" borderId="1" xfId="0" applyFont="true" applyFill="true" applyBorder="true"/>
    <xf numFmtId="0" fontId="3" fillId="2" borderId="3" xfId="0" applyFont="true" applyFill="true" applyBorder="true"/>
    <xf numFmtId="3" fontId="14" fillId="6" borderId="8" xfId="0" applyNumberFormat="true" applyFont="true" applyFill="true" applyBorder="true" applyAlignment="true">
      <alignment horizontal="center" vertical="center" wrapText="true"/>
    </xf>
    <xf numFmtId="3" fontId="14" fillId="6" borderId="4" xfId="0" applyNumberFormat="true" applyFont="true" applyFill="true" applyBorder="true" applyAlignment="true">
      <alignment horizontal="center" vertical="center" wrapText="true"/>
    </xf>
    <xf numFmtId="3" fontId="14" fillId="6" borderId="7" xfId="0" applyNumberFormat="true" applyFont="true" applyFill="true" applyBorder="true" applyAlignment="true">
      <alignment horizontal="center" vertical="center" wrapText="true"/>
    </xf>
    <xf numFmtId="0" fontId="14" fillId="2" borderId="0" xfId="0" applyFont="true" applyFill="true" applyAlignment="true">
      <alignment horizontal="left" wrapText="true"/>
    </xf>
    <xf numFmtId="0" fontId="14" fillId="2" borderId="9" xfId="0" applyFont="true" applyFill="true" applyBorder="true" applyAlignment="true">
      <alignment horizontal="left" wrapText="true"/>
    </xf>
    <xf numFmtId="0" fontId="4" fillId="2" borderId="7" xfId="0" applyFont="true" applyFill="true" applyBorder="true" applyAlignment="true">
      <alignment horizontal="center" vertical="center" wrapText="true"/>
    </xf>
    <xf numFmtId="10" fontId="5" fillId="2" borderId="13" xfId="0" applyNumberFormat="true" applyFont="true" applyFill="true" applyBorder="true" applyAlignment="true">
      <alignment horizontal="center" vertical="center"/>
    </xf>
    <xf numFmtId="10" fontId="5" fillId="2" borderId="14" xfId="0" applyNumberFormat="true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left" vertical="center"/>
    </xf>
    <xf numFmtId="10" fontId="5" fillId="2" borderId="2" xfId="0" applyNumberFormat="true" applyFont="true" applyFill="true" applyBorder="true" applyAlignment="true">
      <alignment horizontal="center" vertical="center"/>
    </xf>
    <xf numFmtId="0" fontId="10" fillId="3" borderId="3" xfId="0" applyFont="true" applyFill="true" applyBorder="true"/>
    <xf numFmtId="0" fontId="10" fillId="3" borderId="4" xfId="0" applyFont="true" applyFill="true" applyBorder="true" applyAlignment="true">
      <alignment horizontal="center" vertical="center"/>
    </xf>
    <xf numFmtId="0" fontId="10" fillId="3" borderId="15" xfId="0" applyFont="true" applyFill="true" applyBorder="true"/>
    <xf numFmtId="0" fontId="10" fillId="3" borderId="16" xfId="0" applyFont="true" applyFill="true" applyBorder="true"/>
    <xf numFmtId="0" fontId="10" fillId="3" borderId="16" xfId="0" applyFont="true" applyFill="true" applyBorder="true" applyAlignment="true">
      <alignment horizontal="center" vertical="center"/>
    </xf>
    <xf numFmtId="0" fontId="10" fillId="3" borderId="17" xfId="0" applyFont="true" applyFill="true" applyBorder="true" applyAlignment="true">
      <alignment horizontal="center" vertical="center"/>
    </xf>
    <xf numFmtId="165" fontId="10" fillId="3" borderId="18" xfId="0" applyNumberFormat="true" applyFont="true" applyFill="true" applyBorder="true"/>
    <xf numFmtId="165" fontId="10" fillId="3" borderId="19" xfId="0" applyNumberFormat="true" applyFont="true" applyFill="true" applyBorder="true"/>
    <xf numFmtId="165" fontId="10" fillId="3" borderId="4" xfId="0" applyNumberFormat="true" applyFont="true" applyFill="true" applyBorder="true"/>
    <xf numFmtId="165" fontId="10" fillId="3" borderId="20" xfId="0" applyNumberFormat="true" applyFont="true" applyFill="true" applyBorder="true"/>
    <xf numFmtId="165" fontId="10" fillId="3" borderId="21" xfId="0" applyNumberFormat="true" applyFont="true" applyFill="true" applyBorder="true"/>
    <xf numFmtId="0" fontId="10" fillId="3" borderId="0" xfId="0" applyFont="true" applyFill="true"/>
    <xf numFmtId="0" fontId="10" fillId="3" borderId="0" xfId="0" applyFont="true" applyFill="true" applyAlignment="true">
      <alignment horizontal="center" vertical="center"/>
    </xf>
    <xf numFmtId="165" fontId="10" fillId="3" borderId="0" xfId="0" applyNumberFormat="true" applyFont="true" applyFill="true"/>
    <xf numFmtId="0" fontId="0" fillId="3" borderId="3" xfId="0" applyFill="true" applyBorder="true"/>
    <xf numFmtId="165" fontId="0" fillId="3" borderId="0" xfId="0" applyNumberFormat="true" applyFill="true"/>
    <xf numFmtId="165" fontId="0" fillId="3" borderId="4" xfId="0" applyNumberFormat="true" applyFill="true" applyBorder="true"/>
    <xf numFmtId="165" fontId="0" fillId="3" borderId="20" xfId="0" applyNumberFormat="true" applyFill="true" applyBorder="true"/>
    <xf numFmtId="165" fontId="0" fillId="3" borderId="21" xfId="0" applyNumberFormat="true" applyFill="true" applyBorder="true"/>
    <xf numFmtId="0" fontId="0" fillId="3" borderId="5" xfId="0" applyFill="true" applyBorder="true"/>
    <xf numFmtId="0" fontId="0" fillId="3" borderId="6" xfId="0" applyFill="true" applyBorder="true"/>
    <xf numFmtId="165" fontId="0" fillId="3" borderId="6" xfId="0" applyNumberFormat="true" applyFill="true" applyBorder="true"/>
    <xf numFmtId="165" fontId="0" fillId="3" borderId="22" xfId="0" applyNumberFormat="true" applyFill="true" applyBorder="true"/>
    <xf numFmtId="165" fontId="0" fillId="3" borderId="23" xfId="0" applyNumberFormat="true" applyFill="true" applyBorder="true"/>
    <xf numFmtId="165" fontId="0" fillId="3" borderId="7" xfId="0" applyNumberFormat="true" applyFill="true" applyBorder="true"/>
    <xf numFmtId="0" fontId="10" fillId="0" borderId="0" xfId="0" applyFont="true"/>
    <xf numFmtId="0" fontId="7" fillId="2" borderId="0" xfId="0" applyFont="true" applyFill="true" applyAlignment="true">
      <alignment wrapText="true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3" fontId="0" fillId="8" borderId="0" xfId="0" applyNumberFormat="true" applyFill="true"/>
    <xf numFmtId="0" fontId="18" fillId="10" borderId="3" xfId="0" applyFont="true" applyFill="true" applyBorder="true" applyAlignment="true">
      <alignment horizontal="left"/>
    </xf>
    <xf numFmtId="0" fontId="18" fillId="10" borderId="0" xfId="0" applyFont="true" applyFill="true" applyAlignment="true">
      <alignment horizontal="left"/>
    </xf>
    <xf numFmtId="0" fontId="18" fillId="10" borderId="9" xfId="0" applyFont="true" applyFill="true" applyBorder="true"/>
    <xf numFmtId="0" fontId="18" fillId="10" borderId="10" xfId="0" applyFont="true" applyFill="true" applyBorder="true"/>
    <xf numFmtId="0" fontId="18" fillId="10" borderId="11" xfId="0" applyFont="true" applyFill="true" applyBorder="true" applyAlignment="true">
      <alignment horizontal="center" vertical="center"/>
    </xf>
    <xf numFmtId="0" fontId="18" fillId="10" borderId="9" xfId="0" applyFont="true" applyFill="true" applyBorder="true" applyAlignment="true">
      <alignment vertical="center"/>
    </xf>
    <xf numFmtId="0" fontId="18" fillId="10" borderId="10" xfId="0" applyFont="true" applyFill="true" applyBorder="true" applyAlignment="true">
      <alignment vertical="center"/>
    </xf>
    <xf numFmtId="0" fontId="0" fillId="10" borderId="10" xfId="0" applyFill="true" applyBorder="true" applyAlignment="true">
      <alignment vertical="center"/>
    </xf>
    <xf numFmtId="0" fontId="0" fillId="10" borderId="11" xfId="0" applyFill="true" applyBorder="true" applyAlignment="true">
      <alignment vertical="center" wrapText="true"/>
    </xf>
    <xf numFmtId="0" fontId="18" fillId="10" borderId="5" xfId="0" applyFont="true" applyFill="true" applyBorder="true" applyAlignment="true">
      <alignment vertical="center"/>
    </xf>
    <xf numFmtId="0" fontId="18" fillId="10" borderId="6" xfId="0" applyFont="true" applyFill="true" applyBorder="true" applyAlignment="true">
      <alignment vertical="center"/>
    </xf>
    <xf numFmtId="0" fontId="0" fillId="10" borderId="6" xfId="0" applyFill="true" applyBorder="true" applyAlignment="true">
      <alignment vertical="center"/>
    </xf>
    <xf numFmtId="0" fontId="0" fillId="10" borderId="7" xfId="0" applyFill="true" applyBorder="true" applyAlignment="true">
      <alignment vertical="center" wrapText="true"/>
    </xf>
    <xf numFmtId="0" fontId="0" fillId="3" borderId="0" xfId="0" applyFill="true" applyAlignment="true">
      <alignment horizontal="center" wrapText="true"/>
    </xf>
    <xf numFmtId="0" fontId="0" fillId="3" borderId="5" xfId="0" applyFill="true" applyBorder="true" applyAlignment="true">
      <alignment wrapText="true"/>
    </xf>
    <xf numFmtId="0" fontId="10" fillId="3" borderId="9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0" fillId="3" borderId="1" xfId="0" applyFill="true" applyBorder="true" applyAlignment="true">
      <alignment horizontal="center"/>
    </xf>
    <xf numFmtId="0" fontId="0" fillId="3" borderId="1" xfId="0" applyFill="true" applyBorder="true" applyAlignment="true">
      <alignment horizontal="center" wrapText="true"/>
    </xf>
    <xf numFmtId="0" fontId="10" fillId="3" borderId="2" xfId="0" applyFont="true" applyFill="true" applyBorder="true" applyAlignment="true">
      <alignment horizontal="center" wrapText="true"/>
    </xf>
    <xf numFmtId="0" fontId="10" fillId="3" borderId="8" xfId="0" applyFont="true" applyFill="true" applyBorder="true" applyAlignment="true">
      <alignment horizontal="center" wrapText="true"/>
    </xf>
    <xf numFmtId="1" fontId="0" fillId="3" borderId="0" xfId="0" applyNumberFormat="true" applyFill="true" applyAlignment="true">
      <alignment horizontal="center"/>
    </xf>
    <xf numFmtId="0" fontId="10" fillId="3" borderId="1" xfId="0" applyFont="true" applyFill="true" applyBorder="true" applyAlignment="true">
      <alignment horizontal="center" wrapText="true"/>
    </xf>
    <xf numFmtId="0" fontId="0" fillId="3" borderId="3" xfId="0" applyFill="true" applyBorder="true" applyAlignment="true">
      <alignment horizontal="center"/>
    </xf>
    <xf numFmtId="1" fontId="0" fillId="3" borderId="4" xfId="0" applyNumberFormat="true" applyFill="true" applyBorder="true" applyAlignment="true">
      <alignment horizontal="center"/>
    </xf>
    <xf numFmtId="1" fontId="0" fillId="3" borderId="3" xfId="0" applyNumberFormat="true" applyFill="true" applyBorder="true" applyAlignment="true">
      <alignment horizontal="center"/>
    </xf>
    <xf numFmtId="9" fontId="0" fillId="3" borderId="0" xfId="3" applyFont="true" applyFill="true" applyBorder="true" applyAlignment="true">
      <alignment horizontal="center"/>
    </xf>
    <xf numFmtId="9" fontId="0" fillId="3" borderId="4" xfId="3" applyFont="true" applyFill="true" applyBorder="true" applyAlignment="true">
      <alignment horizontal="center"/>
    </xf>
    <xf numFmtId="0" fontId="0" fillId="3" borderId="5" xfId="0" applyFill="true" applyBorder="true" applyAlignment="true">
      <alignment horizontal="center"/>
    </xf>
    <xf numFmtId="1" fontId="0" fillId="3" borderId="6" xfId="0" applyNumberFormat="true" applyFill="true" applyBorder="true" applyAlignment="true">
      <alignment horizontal="center"/>
    </xf>
    <xf numFmtId="1" fontId="0" fillId="3" borderId="7" xfId="0" applyNumberFormat="true" applyFill="true" applyBorder="true" applyAlignment="true">
      <alignment horizontal="center"/>
    </xf>
    <xf numFmtId="1" fontId="0" fillId="3" borderId="5" xfId="0" applyNumberFormat="true" applyFill="true" applyBorder="true" applyAlignment="true">
      <alignment horizontal="center"/>
    </xf>
    <xf numFmtId="9" fontId="0" fillId="3" borderId="6" xfId="3" applyFont="true" applyFill="true" applyBorder="true" applyAlignment="true">
      <alignment horizontal="center"/>
    </xf>
    <xf numFmtId="9" fontId="0" fillId="3" borderId="7" xfId="3" applyFont="true" applyFill="true" applyBorder="true" applyAlignment="true">
      <alignment horizontal="center"/>
    </xf>
    <xf numFmtId="0" fontId="19" fillId="0" borderId="0" xfId="4"/>
    <xf numFmtId="0" fontId="10" fillId="3" borderId="3" xfId="4" applyFont="true" applyFill="true" applyBorder="true"/>
    <xf numFmtId="0" fontId="10" fillId="3" borderId="15" xfId="4" applyFont="true" applyFill="true" applyBorder="true"/>
    <xf numFmtId="0" fontId="10" fillId="3" borderId="16" xfId="4" applyFont="true" applyFill="true" applyBorder="true"/>
    <xf numFmtId="0" fontId="10" fillId="3" borderId="17" xfId="4" applyFont="true" applyFill="true" applyBorder="true" applyAlignment="true">
      <alignment horizontal="center" vertical="center"/>
    </xf>
    <xf numFmtId="0" fontId="10" fillId="0" borderId="0" xfId="4" applyFont="true"/>
    <xf numFmtId="0" fontId="19" fillId="3" borderId="3" xfId="4" applyFill="true" applyBorder="true"/>
    <xf numFmtId="0" fontId="5" fillId="0" borderId="0" xfId="5"/>
    <xf numFmtId="0" fontId="10" fillId="3" borderId="16" xfId="4" applyFont="true" applyFill="true" applyBorder="true" applyAlignment="true">
      <alignment horizontal="center" vertical="center"/>
    </xf>
    <xf numFmtId="0" fontId="19" fillId="0" borderId="0" xfId="4" applyAlignment="true">
      <alignment horizontal="center" vertical="center"/>
    </xf>
    <xf numFmtId="3" fontId="10" fillId="3" borderId="0" xfId="4" applyNumberFormat="true" applyFont="true" applyFill="true" applyAlignment="true">
      <alignment horizontal="center" vertical="center"/>
    </xf>
    <xf numFmtId="3" fontId="10" fillId="3" borderId="4" xfId="4" applyNumberFormat="true" applyFont="true" applyFill="true" applyBorder="true" applyAlignment="true">
      <alignment horizontal="center" vertical="center"/>
    </xf>
    <xf numFmtId="3" fontId="19" fillId="3" borderId="0" xfId="4" applyNumberFormat="true" applyFill="true" applyAlignment="true">
      <alignment horizontal="center" vertical="center"/>
    </xf>
    <xf numFmtId="3" fontId="19" fillId="3" borderId="4" xfId="4" applyNumberFormat="true" applyFill="true" applyBorder="true" applyAlignment="true">
      <alignment horizontal="center" vertical="center"/>
    </xf>
    <xf numFmtId="3" fontId="16" fillId="3" borderId="0" xfId="4" applyNumberFormat="true" applyFont="true" applyFill="true" applyAlignment="true">
      <alignment horizontal="center" vertical="center"/>
    </xf>
    <xf numFmtId="3" fontId="16" fillId="3" borderId="4" xfId="4" applyNumberFormat="true" applyFont="true" applyFill="true" applyBorder="true" applyAlignment="true">
      <alignment horizontal="center" vertical="center"/>
    </xf>
    <xf numFmtId="0" fontId="20" fillId="11" borderId="0" xfId="0" applyFont="true" applyFill="true" applyAlignment="true">
      <alignment wrapText="true"/>
    </xf>
    <xf numFmtId="0" fontId="21" fillId="11" borderId="0" xfId="0" applyFont="true" applyFill="true" applyAlignment="true">
      <alignment wrapText="true"/>
    </xf>
    <xf numFmtId="0" fontId="22" fillId="11" borderId="1" xfId="0" applyFont="true" applyFill="true" applyBorder="true" applyAlignment="true">
      <alignment wrapText="true"/>
    </xf>
    <xf numFmtId="0" fontId="21" fillId="11" borderId="3" xfId="0" applyFont="true" applyFill="true" applyBorder="true" applyAlignment="true">
      <alignment wrapText="true"/>
    </xf>
    <xf numFmtId="0" fontId="21" fillId="11" borderId="5" xfId="0" applyFont="true" applyFill="true" applyBorder="true" applyAlignment="true">
      <alignment wrapText="true"/>
    </xf>
    <xf numFmtId="0" fontId="21" fillId="11" borderId="9" xfId="0" applyFont="true" applyFill="true" applyBorder="true" applyAlignment="true">
      <alignment horizontal="left" vertical="top" wrapText="true"/>
    </xf>
    <xf numFmtId="0" fontId="0" fillId="13" borderId="0" xfId="0" applyFill="true"/>
    <xf numFmtId="165" fontId="0" fillId="0" borderId="0" xfId="0" applyNumberFormat="true"/>
    <xf numFmtId="0" fontId="4" fillId="2" borderId="0" xfId="0" applyFont="true" applyFill="true" applyAlignment="true">
      <alignment wrapText="true"/>
    </xf>
    <xf numFmtId="0" fontId="3" fillId="2" borderId="3" xfId="0" applyFont="true" applyFill="true" applyBorder="true" applyAlignment="true">
      <alignment horizontal="left" wrapText="true"/>
    </xf>
    <xf numFmtId="0" fontId="3" fillId="2" borderId="5" xfId="0" applyFont="true" applyFill="true" applyBorder="true" applyAlignment="true">
      <alignment horizontal="left" wrapText="true"/>
    </xf>
    <xf numFmtId="0" fontId="21" fillId="3" borderId="0" xfId="0" applyFont="true" applyFill="true" applyAlignment="true">
      <alignment wrapText="true"/>
    </xf>
    <xf numFmtId="9" fontId="21" fillId="3" borderId="0" xfId="3" applyFont="true" applyFill="true" applyBorder="true" applyAlignment="true">
      <alignment wrapText="true"/>
    </xf>
    <xf numFmtId="1" fontId="3" fillId="7" borderId="0" xfId="0" applyNumberFormat="true" applyFont="true" applyFill="true" applyAlignment="true">
      <alignment horizontal="center" wrapText="true"/>
    </xf>
    <xf numFmtId="0" fontId="3" fillId="3" borderId="8" xfId="0" applyFont="true" applyFill="true" applyBorder="true" applyAlignment="true">
      <alignment wrapText="true"/>
    </xf>
    <xf numFmtId="0" fontId="4" fillId="2" borderId="3" xfId="0" applyFont="true" applyFill="true" applyBorder="true" applyAlignment="true">
      <alignment horizontal="left" vertical="center" wrapText="true"/>
    </xf>
    <xf numFmtId="0" fontId="4" fillId="2" borderId="24" xfId="0" applyFont="true" applyFill="true" applyBorder="true" applyAlignment="true">
      <alignment wrapText="true"/>
    </xf>
    <xf numFmtId="0" fontId="4" fillId="2" borderId="25" xfId="0" applyFont="true" applyFill="true" applyBorder="true" applyAlignment="true">
      <alignment wrapText="true"/>
    </xf>
    <xf numFmtId="0" fontId="4" fillId="2" borderId="26" xfId="0" applyFont="true" applyFill="true" applyBorder="true" applyAlignment="true">
      <alignment wrapText="true"/>
    </xf>
    <xf numFmtId="0" fontId="3" fillId="7" borderId="20" xfId="0" applyFont="true" applyFill="true" applyBorder="true" applyAlignment="true">
      <alignment wrapText="true"/>
    </xf>
    <xf numFmtId="0" fontId="4" fillId="2" borderId="22" xfId="0" applyFont="true" applyFill="true" applyBorder="true" applyAlignment="true">
      <alignment horizontal="center" vertical="center" wrapText="true"/>
    </xf>
    <xf numFmtId="9" fontId="3" fillId="7" borderId="26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wrapText="true"/>
    </xf>
    <xf numFmtId="9" fontId="3" fillId="7" borderId="22" xfId="0" applyNumberFormat="true" applyFont="true" applyFill="true" applyBorder="true" applyAlignment="true">
      <alignment horizontal="center" vertical="center" wrapText="true"/>
    </xf>
    <xf numFmtId="9" fontId="3" fillId="7" borderId="28" xfId="0" applyNumberFormat="true" applyFont="true" applyFill="true" applyBorder="true" applyAlignment="true">
      <alignment wrapText="true"/>
    </xf>
    <xf numFmtId="0" fontId="3" fillId="7" borderId="29" xfId="0" applyFont="true" applyFill="true" applyBorder="true" applyAlignment="true">
      <alignment wrapText="true"/>
    </xf>
    <xf numFmtId="0" fontId="3" fillId="7" borderId="27" xfId="0" applyFont="true" applyFill="true" applyBorder="true" applyAlignment="true">
      <alignment wrapText="true"/>
    </xf>
    <xf numFmtId="0" fontId="3" fillId="2" borderId="30" xfId="0" applyFont="true" applyFill="true" applyBorder="true" applyAlignment="true">
      <alignment wrapText="true"/>
    </xf>
    <xf numFmtId="0" fontId="3" fillId="7" borderId="31" xfId="0" applyFont="true" applyFill="true" applyBorder="true" applyAlignment="true">
      <alignment wrapText="true"/>
    </xf>
    <xf numFmtId="0" fontId="21" fillId="11" borderId="32" xfId="0" applyFont="true" applyFill="true" applyBorder="true" applyAlignment="true">
      <alignment wrapText="true"/>
    </xf>
    <xf numFmtId="0" fontId="22" fillId="11" borderId="29" xfId="0" applyFont="true" applyFill="true" applyBorder="true" applyAlignment="true">
      <alignment horizontal="right" vertical="center" wrapText="true"/>
    </xf>
    <xf numFmtId="9" fontId="21" fillId="12" borderId="34" xfId="3" applyFont="true" applyFill="true" applyBorder="true" applyAlignment="true">
      <alignment wrapText="true"/>
    </xf>
    <xf numFmtId="9" fontId="21" fillId="12" borderId="35" xfId="3" applyFont="true" applyFill="true" applyBorder="true" applyAlignment="true">
      <alignment wrapText="true"/>
    </xf>
    <xf numFmtId="9" fontId="21" fillId="12" borderId="27" xfId="3" applyFont="true" applyFill="true" applyBorder="true" applyAlignment="true">
      <alignment wrapText="true"/>
    </xf>
    <xf numFmtId="0" fontId="21" fillId="11" borderId="29" xfId="0" applyFont="true" applyFill="true" applyBorder="true" applyAlignment="true">
      <alignment horizontal="right" vertical="center" wrapText="true"/>
    </xf>
    <xf numFmtId="1" fontId="21" fillId="12" borderId="35" xfId="2" applyNumberFormat="true" applyFont="true" applyFill="true" applyBorder="true" applyAlignment="true">
      <alignment wrapText="true"/>
    </xf>
    <xf numFmtId="1" fontId="21" fillId="12" borderId="35" xfId="0" applyNumberFormat="true" applyFont="true" applyFill="true" applyBorder="true" applyAlignment="true">
      <alignment wrapText="true"/>
    </xf>
    <xf numFmtId="1" fontId="21" fillId="12" borderId="27" xfId="0" applyNumberFormat="true" applyFont="true" applyFill="true" applyBorder="true" applyAlignment="true">
      <alignment wrapText="true"/>
    </xf>
    <xf numFmtId="0" fontId="21" fillId="12" borderId="28" xfId="0" applyFont="true" applyFill="true" applyBorder="true" applyAlignment="true">
      <alignment wrapText="true"/>
    </xf>
    <xf numFmtId="1" fontId="21" fillId="12" borderId="34" xfId="2" applyNumberFormat="true" applyFont="true" applyFill="true" applyBorder="true" applyAlignment="true">
      <alignment wrapText="true"/>
    </xf>
    <xf numFmtId="1" fontId="3" fillId="7" borderId="20" xfId="0" applyNumberFormat="true" applyFont="true" applyFill="true" applyBorder="true" applyAlignment="true">
      <alignment horizontal="center" wrapText="true"/>
    </xf>
    <xf numFmtId="0" fontId="3" fillId="2" borderId="32" xfId="0" applyFont="true" applyFill="true" applyBorder="true" applyAlignment="true">
      <alignment horizontal="left" wrapText="true"/>
    </xf>
    <xf numFmtId="1" fontId="3" fillId="7" borderId="18" xfId="0" applyNumberFormat="true" applyFont="true" applyFill="true" applyBorder="true" applyAlignment="true">
      <alignment horizontal="center" wrapText="true"/>
    </xf>
    <xf numFmtId="3" fontId="14" fillId="6" borderId="33" xfId="0" applyNumberFormat="true" applyFont="true" applyFill="true" applyBorder="true" applyAlignment="true">
      <alignment horizontal="center" vertical="center" wrapText="true"/>
    </xf>
    <xf numFmtId="1" fontId="3" fillId="7" borderId="22" xfId="0" applyNumberFormat="true" applyFont="true" applyFill="true" applyBorder="true" applyAlignment="true">
      <alignment horizontal="center" wrapText="true"/>
    </xf>
    <xf numFmtId="0" fontId="4" fillId="3" borderId="20" xfId="0" applyFont="true" applyFill="true" applyBorder="true" applyAlignment="true">
      <alignment horizontal="center" wrapText="true"/>
    </xf>
    <xf numFmtId="0" fontId="4" fillId="3" borderId="4" xfId="0" applyFont="true" applyFill="true" applyBorder="true" applyAlignment="true">
      <alignment horizontal="center" vertical="center" wrapText="true"/>
    </xf>
    <xf numFmtId="2" fontId="3" fillId="2" borderId="9" xfId="0" applyNumberFormat="true" applyFont="true" applyFill="true" applyBorder="true" applyAlignment="true">
      <alignment wrapText="true"/>
    </xf>
    <xf numFmtId="2" fontId="3" fillId="14" borderId="11" xfId="0" applyNumberFormat="true" applyFont="true" applyFill="true" applyBorder="true" applyAlignment="true">
      <alignment horizontal="center" vertical="center" wrapText="true"/>
    </xf>
    <xf numFmtId="10" fontId="11" fillId="2" borderId="0" xfId="0" applyNumberFormat="true" applyFont="true" applyFill="true"/>
    <xf numFmtId="9" fontId="0" fillId="14" borderId="0" xfId="0" applyNumberFormat="true" applyFill="true"/>
    <xf numFmtId="1" fontId="0" fillId="14" borderId="0" xfId="0" applyNumberFormat="true" applyFill="true"/>
    <xf numFmtId="9" fontId="3" fillId="14" borderId="0" xfId="0" applyNumberFormat="true" applyFont="true" applyFill="true" applyAlignment="true">
      <alignment horizontal="center" vertical="center" wrapText="true"/>
    </xf>
    <xf numFmtId="0" fontId="3" fillId="14" borderId="0" xfId="0" applyFont="true" applyFill="true" applyAlignment="true">
      <alignment horizontal="center" vertical="center" wrapText="true"/>
    </xf>
    <xf numFmtId="49" fontId="21" fillId="12" borderId="35" xfId="3" applyNumberFormat="true" applyFont="true" applyFill="true" applyBorder="true" applyAlignment="true">
      <alignment horizontal="right" wrapText="true"/>
    </xf>
    <xf numFmtId="49" fontId="21" fillId="12" borderId="27" xfId="3" applyNumberFormat="true" applyFont="true" applyFill="true" applyBorder="true" applyAlignment="true">
      <alignment horizontal="right" wrapText="true"/>
    </xf>
    <xf numFmtId="166" fontId="0" fillId="3" borderId="0" xfId="0" applyNumberFormat="true" applyFill="true"/>
    <xf numFmtId="0" fontId="23" fillId="11" borderId="29" xfId="0" applyFont="true" applyFill="true" applyBorder="true" applyAlignment="true">
      <alignment horizontal="left" vertical="center" wrapText="true"/>
    </xf>
    <xf numFmtId="167" fontId="0" fillId="0" borderId="0" xfId="0" applyNumberFormat="true" applyAlignment="true">
      <alignment vertical="center"/>
    </xf>
    <xf numFmtId="0" fontId="21" fillId="12" borderId="34" xfId="3" applyNumberFormat="true" applyFont="true" applyFill="true" applyBorder="true" applyAlignment="true">
      <alignment horizontal="right" wrapText="true"/>
    </xf>
    <xf numFmtId="0" fontId="0" fillId="0" borderId="0" xfId="0" applyAlignment="true">
      <alignment horizontal="center"/>
    </xf>
    <xf numFmtId="0" fontId="0" fillId="15" borderId="0" xfId="0" applyFill="true"/>
    <xf numFmtId="0" fontId="24" fillId="16" borderId="0" xfId="0" applyFont="true" applyFill="true"/>
    <xf numFmtId="0" fontId="0" fillId="0" borderId="16" xfId="0" applyBorder="true"/>
    <xf numFmtId="168" fontId="0" fillId="0" borderId="0" xfId="2" applyNumberFormat="true" applyFont="true"/>
    <xf numFmtId="0" fontId="0" fillId="0" borderId="16" xfId="0" applyBorder="true" applyAlignment="true">
      <alignment horizontal="center"/>
    </xf>
    <xf numFmtId="169" fontId="10" fillId="3" borderId="0" xfId="4" applyNumberFormat="true" applyFont="true" applyFill="true" applyAlignment="true">
      <alignment horizontal="center" vertical="center"/>
    </xf>
    <xf numFmtId="169" fontId="19" fillId="3" borderId="0" xfId="4" applyNumberFormat="true" applyFill="true" applyAlignment="true">
      <alignment horizontal="center" vertical="center"/>
    </xf>
    <xf numFmtId="169" fontId="16" fillId="3" borderId="0" xfId="4" applyNumberFormat="true" applyFont="true" applyFill="true" applyAlignment="true">
      <alignment horizontal="center" vertical="center"/>
    </xf>
    <xf numFmtId="0" fontId="0" fillId="0" borderId="0" xfId="0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4" borderId="10" xfId="0" applyFont="true" applyFill="true" applyBorder="true" applyAlignment="true">
      <alignment horizontal="center"/>
    </xf>
    <xf numFmtId="0" fontId="6" fillId="4" borderId="11" xfId="0" applyFont="true" applyFill="true" applyBorder="true" applyAlignment="true">
      <alignment horizontal="center"/>
    </xf>
    <xf numFmtId="0" fontId="10" fillId="4" borderId="9" xfId="0" applyFon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/>
    </xf>
    <xf numFmtId="0" fontId="10" fillId="4" borderId="11" xfId="0" applyFont="true" applyFill="true" applyBorder="true" applyAlignment="true">
      <alignment horizontal="center" vertical="center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0" fontId="10" fillId="3" borderId="0" xfId="0" applyFont="true" applyFill="true" applyAlignment="true">
      <alignment horizontal="center" vertical="center"/>
    </xf>
    <xf numFmtId="0" fontId="17" fillId="9" borderId="1" xfId="0" applyFont="true" applyFill="true" applyBorder="true" applyAlignment="true">
      <alignment horizontal="center" wrapText="true"/>
    </xf>
    <xf numFmtId="0" fontId="17" fillId="9" borderId="2" xfId="0" applyFont="true" applyFill="true" applyBorder="true" applyAlignment="true">
      <alignment horizontal="center" wrapText="true"/>
    </xf>
    <xf numFmtId="0" fontId="17" fillId="9" borderId="8" xfId="0" applyFont="true" applyFill="true" applyBorder="true" applyAlignment="true">
      <alignment horizontal="center" wrapText="true"/>
    </xf>
    <xf numFmtId="0" fontId="18" fillId="10" borderId="0" xfId="0" applyFont="true" applyFill="true" applyAlignment="true">
      <alignment horizontal="center" vertical="center" wrapText="true"/>
    </xf>
    <xf numFmtId="0" fontId="18" fillId="10" borderId="4" xfId="0" applyFont="true" applyFill="true" applyBorder="true" applyAlignment="true">
      <alignment horizontal="center" vertical="center" wrapText="true"/>
    </xf>
    <xf numFmtId="0" fontId="10" fillId="3" borderId="9" xfId="0" applyFont="true" applyFill="true" applyBorder="true" applyAlignment="true">
      <alignment horizontal="center"/>
    </xf>
    <xf numFmtId="0" fontId="10" fillId="3" borderId="10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10" fillId="3" borderId="9" xfId="0" applyFont="true" applyFill="true" applyBorder="true" applyAlignment="true">
      <alignment horizontal="center" wrapText="true"/>
    </xf>
    <xf numFmtId="0" fontId="10" fillId="3" borderId="10" xfId="0" applyFont="true" applyFill="true" applyBorder="true" applyAlignment="true">
      <alignment horizontal="center" wrapText="true"/>
    </xf>
    <xf numFmtId="0" fontId="10" fillId="3" borderId="11" xfId="0" applyFont="true" applyFill="true" applyBorder="true" applyAlignment="true">
      <alignment horizontal="center" wrapText="true"/>
    </xf>
    <xf numFmtId="0" fontId="10" fillId="3" borderId="1" xfId="4" applyFont="true" applyFill="true" applyBorder="true" applyAlignment="true">
      <alignment horizontal="center"/>
    </xf>
    <xf numFmtId="0" fontId="10" fillId="3" borderId="2" xfId="4" applyFont="true" applyFill="true" applyBorder="true" applyAlignment="true">
      <alignment horizontal="center"/>
    </xf>
    <xf numFmtId="0" fontId="10" fillId="3" borderId="8" xfId="4" applyFont="true" applyFill="true" applyBorder="true" applyAlignment="true">
      <alignment horizontal="center"/>
    </xf>
    <xf numFmtId="0" fontId="10" fillId="3" borderId="4" xfId="4" applyFont="true" applyFill="true" applyBorder="true" applyAlignment="true">
      <alignment horizontal="center" vertical="center"/>
    </xf>
    <xf numFmtId="0" fontId="10" fillId="3" borderId="0" xfId="4" applyFont="true" applyFill="true" applyBorder="true"/>
    <xf numFmtId="0" fontId="10" fillId="3" borderId="0" xfId="4" applyFont="true" applyFill="true" applyBorder="true" applyAlignment="true">
      <alignment horizontal="center" vertical="center"/>
    </xf>
    <xf numFmtId="0" fontId="10" fillId="3" borderId="0" xfId="4" applyFont="true" applyFill="true" applyBorder="true" applyAlignment="true">
      <alignment horizontal="center" vertical="center"/>
    </xf>
    <xf numFmtId="3" fontId="10" fillId="3" borderId="0" xfId="4" applyNumberFormat="true" applyFont="true" applyFill="true" applyBorder="true" applyAlignment="true">
      <alignment horizontal="center" vertical="center"/>
    </xf>
    <xf numFmtId="0" fontId="0" fillId="3" borderId="0" xfId="0" applyFill="true" applyBorder="true"/>
    <xf numFmtId="3" fontId="19" fillId="3" borderId="0" xfId="4" applyNumberFormat="true" applyFill="true" applyBorder="true" applyAlignment="true">
      <alignment horizontal="center" vertical="center"/>
    </xf>
    <xf numFmtId="0" fontId="10" fillId="3" borderId="0" xfId="0" applyFont="true" applyFill="true" applyBorder="true"/>
    <xf numFmtId="3" fontId="16" fillId="3" borderId="0" xfId="4" applyNumberFormat="true" applyFont="true" applyFill="true" applyBorder="true" applyAlignment="true">
      <alignment horizontal="center" vertical="center"/>
    </xf>
    <xf numFmtId="0" fontId="16" fillId="3" borderId="0" xfId="4" applyFont="true" applyFill="true" applyBorder="true"/>
    <xf numFmtId="3" fontId="19" fillId="3" borderId="6" xfId="4" applyNumberFormat="true" applyFill="true" applyBorder="true" applyAlignment="true">
      <alignment horizontal="center" vertical="center"/>
    </xf>
    <xf numFmtId="3" fontId="19" fillId="3" borderId="7" xfId="4" applyNumberFormat="true" applyFill="true" applyBorder="true" applyAlignment="true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metadata.xml" Type="http://schemas.openxmlformats.org/officeDocument/2006/relationships/sheetMetadata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../customXml/item2.xml" Type="http://schemas.openxmlformats.org/officeDocument/2006/relationships/customXml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../customXml/item1.xml" Type="http://schemas.openxmlformats.org/officeDocument/2006/relationships/customXml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../customXml/item3.xml" Type="http://schemas.openxmlformats.org/officeDocument/2006/relationships/customXml" Id="rId30"/></Relationships>
</file>

<file path=xl/charts/_rels/chart9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0.27770418081201381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0.32632149999999999</c:v>
                </c:pt>
                <c:pt idx="6">
                  <c:v>0.29469050000000002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0.22835449984151068</c:v>
                </c:pt>
                <c:pt idx="1">
                  <c:v>0.29501226031380923</c:v>
                </c:pt>
                <c:pt idx="2">
                  <c:v>0.44918106386882795</c:v>
                </c:pt>
                <c:pt idx="3">
                  <c:v>0.27493197132484154</c:v>
                </c:pt>
                <c:pt idx="4">
                  <c:v>0.22048845291153776</c:v>
                </c:pt>
                <c:pt idx="5">
                  <c:v>0.35888829992637528</c:v>
                </c:pt>
                <c:pt idx="6">
                  <c:v>0.29054165624680023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0.32047004423700814</c:v>
                </c:pt>
                <c:pt idx="1">
                  <c:v>0.3190623844452759</c:v>
                </c:pt>
                <c:pt idx="2">
                  <c:v>0.35815323089199114</c:v>
                </c:pt>
                <c:pt idx="3">
                  <c:v>9.7358605775219362E-2</c:v>
                </c:pt>
                <c:pt idx="5">
                  <c:v>0.10762617436162004</c:v>
                </c:pt>
                <c:pt idx="6">
                  <c:v>0.25784417348005023</c:v>
                </c:pt>
                <c:pt idx="7">
                  <c:v>0.34266826086504909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-4.1393581102249042E-4</c:v>
                </c:pt>
                <c:pt idx="1">
                  <c:v>-6.3473302670042026E-3</c:v>
                </c:pt>
                <c:pt idx="2">
                  <c:v>-2.8596143054055879E-2</c:v>
                </c:pt>
                <c:pt idx="3">
                  <c:v>-5.3303434111535021E-2</c:v>
                </c:pt>
                <c:pt idx="4">
                  <c:v>-6.9625346370314617E-2</c:v>
                </c:pt>
                <c:pt idx="5">
                  <c:v>-8.6832324905061736E-2</c:v>
                </c:pt>
                <c:pt idx="6">
                  <c:v>-0.12827902063092075</c:v>
                </c:pt>
                <c:pt idx="7">
                  <c:v>-0.12987842925743776</c:v>
                </c:pt>
                <c:pt idx="8">
                  <c:v>-0.16119688229855553</c:v>
                </c:pt>
                <c:pt idx="9">
                  <c:v>-0.19418648124956642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-1.0819359348814344E-5</c:v>
                </c:pt>
                <c:pt idx="1">
                  <c:v>-7.978174561173296E-4</c:v>
                </c:pt>
                <c:pt idx="2">
                  <c:v>-6.5593032055672315E-3</c:v>
                </c:pt>
                <c:pt idx="3">
                  <c:v>-1.7896870608799208E-2</c:v>
                </c:pt>
                <c:pt idx="4">
                  <c:v>-2.7290747261274152E-2</c:v>
                </c:pt>
                <c:pt idx="5">
                  <c:v>-3.6694014334993114E-2</c:v>
                </c:pt>
                <c:pt idx="6">
                  <c:v>-5.5847443119524658E-2</c:v>
                </c:pt>
                <c:pt idx="7">
                  <c:v>-6.5697405873429787E-2</c:v>
                </c:pt>
                <c:pt idx="8">
                  <c:v>-8.386797322404077E-2</c:v>
                </c:pt>
                <c:pt idx="9">
                  <c:v>-0.11735802272636921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0.62187403153544885</c:v>
                </c:pt>
                <c:pt idx="1">
                  <c:v>0.33794221212941417</c:v>
                </c:pt>
                <c:pt idx="2">
                  <c:v>0.18062166970237417</c:v>
                </c:pt>
                <c:pt idx="3">
                  <c:v>0.1168179997643525</c:v>
                </c:pt>
                <c:pt idx="4">
                  <c:v>9.6827556055403885E-2</c:v>
                </c:pt>
                <c:pt idx="5">
                  <c:v>8.1046379763892465E-2</c:v>
                </c:pt>
                <c:pt idx="6">
                  <c:v>4.8597112367714954E-2</c:v>
                </c:pt>
                <c:pt idx="7">
                  <c:v>5.8474157230772282E-2</c:v>
                </c:pt>
                <c:pt idx="8">
                  <c:v>4.3014615009050225E-2</c:v>
                </c:pt>
                <c:pt idx="9">
                  <c:v>2.5505528363628256E-2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0.13291686883212564</c:v>
                </c:pt>
                <c:pt idx="1">
                  <c:v>0.17163569557937997</c:v>
                </c:pt>
                <c:pt idx="2">
                  <c:v>0.11815844502869442</c:v>
                </c:pt>
                <c:pt idx="3">
                  <c:v>8.3616869198839053E-2</c:v>
                </c:pt>
                <c:pt idx="4">
                  <c:v>7.9344648935427503E-2</c:v>
                </c:pt>
                <c:pt idx="5">
                  <c:v>4.7607901054381237E-2</c:v>
                </c:pt>
                <c:pt idx="6">
                  <c:v>4.3869710266340053E-2</c:v>
                </c:pt>
                <c:pt idx="7">
                  <c:v>2.8564234172875624E-2</c:v>
                </c:pt>
                <c:pt idx="8">
                  <c:v>1.9762981677668309E-2</c:v>
                </c:pt>
                <c:pt idx="9">
                  <c:v>6.4256173605187934E-3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-0.11813778610334925</c:v>
                </c:pt>
                <c:pt idx="1">
                  <c:v>-0.10432311100688127</c:v>
                </c:pt>
                <c:pt idx="2">
                  <c:v>-0.10847991838166941</c:v>
                </c:pt>
                <c:pt idx="3">
                  <c:v>-9.9316798025071526E-2</c:v>
                </c:pt>
                <c:pt idx="4">
                  <c:v>-0.11147757851161502</c:v>
                </c:pt>
                <c:pt idx="5">
                  <c:v>-0.10606988549376645</c:v>
                </c:pt>
                <c:pt idx="6">
                  <c:v>-0.10893532189064753</c:v>
                </c:pt>
                <c:pt idx="7">
                  <c:v>-0.10588230951329849</c:v>
                </c:pt>
                <c:pt idx="8">
                  <c:v>-0.11207210246884459</c:v>
                </c:pt>
                <c:pt idx="9">
                  <c:v>-9.9455983180023994E-2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2.647629161910409E-2</c:v>
                </c:pt>
                <c:pt idx="1">
                  <c:v>2.1345409305383901E-2</c:v>
                </c:pt>
                <c:pt idx="2">
                  <c:v>1.9371545707874558E-2</c:v>
                </c:pt>
                <c:pt idx="3">
                  <c:v>1.6477386360970816E-2</c:v>
                </c:pt>
                <c:pt idx="4">
                  <c:v>1.6168683484220736E-2</c:v>
                </c:pt>
                <c:pt idx="5">
                  <c:v>1.5961486433667776E-2</c:v>
                </c:pt>
                <c:pt idx="6">
                  <c:v>1.536155230983054E-2</c:v>
                </c:pt>
                <c:pt idx="7">
                  <c:v>1.4030757872826231E-2</c:v>
                </c:pt>
                <c:pt idx="8">
                  <c:v>1.3763074932922417E-2</c:v>
                </c:pt>
                <c:pt idx="9">
                  <c:v>9.9559970048676057E-3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0.22721732106572368</c:v>
                </c:pt>
                <c:pt idx="1">
                  <c:v>0.17635656371133801</c:v>
                </c:pt>
                <c:pt idx="2">
                  <c:v>0.12115981421372893</c:v>
                </c:pt>
                <c:pt idx="3">
                  <c:v>0.12643492592935937</c:v>
                </c:pt>
                <c:pt idx="4">
                  <c:v>8.0784202751712691E-2</c:v>
                </c:pt>
                <c:pt idx="5">
                  <c:v>7.2578838725856465E-2</c:v>
                </c:pt>
                <c:pt idx="6">
                  <c:v>5.827066158086034E-2</c:v>
                </c:pt>
                <c:pt idx="7">
                  <c:v>5.3641104587438641E-2</c:v>
                </c:pt>
                <c:pt idx="8">
                  <c:v>4.2876373137173081E-2</c:v>
                </c:pt>
                <c:pt idx="9">
                  <c:v>2.6331134956649429E-2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2.4114681496031472E-2</c:v>
                </c:pt>
                <c:pt idx="1">
                  <c:v>7.1325102390163361E-2</c:v>
                </c:pt>
                <c:pt idx="2">
                  <c:v>9.9948307053653401E-2</c:v>
                </c:pt>
                <c:pt idx="3">
                  <c:v>9.5607076357175261E-2</c:v>
                </c:pt>
                <c:pt idx="4">
                  <c:v>8.9839264805037039E-2</c:v>
                </c:pt>
                <c:pt idx="5">
                  <c:v>7.2097400125832503E-2</c:v>
                </c:pt>
                <c:pt idx="6">
                  <c:v>6.7511878850983018E-2</c:v>
                </c:pt>
                <c:pt idx="7">
                  <c:v>5.2360514211384476E-2</c:v>
                </c:pt>
                <c:pt idx="8">
                  <c:v>3.7070372197929226E-2</c:v>
                </c:pt>
                <c:pt idx="9">
                  <c:v>1.7534153664718416E-2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0.91403665327471317</c:v>
                </c:pt>
                <c:pt idx="1">
                  <c:v>0.66713672438567651</c:v>
                </c:pt>
                <c:pt idx="2">
                  <c:v>0.39562441706503293</c:v>
                </c:pt>
                <c:pt idx="3">
                  <c:v>0.26843715486529124</c:v>
                </c:pt>
                <c:pt idx="4">
                  <c:v>0.15457068388859807</c:v>
                </c:pt>
                <c:pt idx="5">
                  <c:v>5.9695781369809159E-2</c:v>
                </c:pt>
                <c:pt idx="6">
                  <c:v>-5.9450870265364039E-2</c:v>
                </c:pt>
                <c:pt idx="7">
                  <c:v>-9.4387376568868767E-2</c:v>
                </c:pt>
                <c:pt idx="8">
                  <c:v>-0.20064954103669766</c:v>
                </c:pt>
                <c:pt idx="9">
                  <c:v>-0.32524805580557714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0.66270465071295803</c:v>
                </c:pt>
                <c:pt idx="1">
                  <c:v>0.41945505828417512</c:v>
                </c:pt>
                <c:pt idx="2">
                  <c:v>0.1745162957976506</c:v>
                </c:pt>
                <c:pt idx="3">
                  <c:v>4.6395152578756593E-2</c:v>
                </c:pt>
                <c:pt idx="4">
                  <c:v>-1.605278366815166E-2</c:v>
                </c:pt>
                <c:pt idx="5">
                  <c:v>-8.4980457481879795E-2</c:v>
                </c:pt>
                <c:pt idx="6">
                  <c:v>-0.18523341069720739</c:v>
                </c:pt>
                <c:pt idx="7">
                  <c:v>-0.20038899536769189</c:v>
                </c:pt>
                <c:pt idx="8">
                  <c:v>-0.28059628637179995</c:v>
                </c:pt>
                <c:pt idx="9">
                  <c:v>-0.36911334442694499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-0.13958335392825799</c:v>
                </c:pt>
                <c:pt idx="1">
                  <c:v>-0.11683237188169396</c:v>
                </c:pt>
                <c:pt idx="2">
                  <c:v>-8.5012479734775853E-2</c:v>
                </c:pt>
                <c:pt idx="3">
                  <c:v>-5.6821418823828213E-2</c:v>
                </c:pt>
                <c:pt idx="4">
                  <c:v>-0.14053544090950204</c:v>
                </c:pt>
                <c:pt idx="5">
                  <c:v>-1.8274187841366432E-2</c:v>
                </c:pt>
                <c:pt idx="6">
                  <c:v>-8.0743353603031129E-2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-7.4184832649657265E-2</c:v>
                </c:pt>
                <c:pt idx="1">
                  <c:v>-7.0934066409328478E-2</c:v>
                </c:pt>
                <c:pt idx="2">
                  <c:v>-4.7805369922664313E-2</c:v>
                </c:pt>
                <c:pt idx="3">
                  <c:v>-2.8401707349325615E-2</c:v>
                </c:pt>
                <c:pt idx="4">
                  <c:v>-6.8830300234917791E-2</c:v>
                </c:pt>
                <c:pt idx="5">
                  <c:v>-6.3913383772740704E-3</c:v>
                </c:pt>
                <c:pt idx="6">
                  <c:v>-3.5184767343256519E-2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3.7469380615822646E-2</c:v>
                </c:pt>
                <c:pt idx="1">
                  <c:v>2.4941527001239083E-2</c:v>
                </c:pt>
                <c:pt idx="2">
                  <c:v>2.0062076013693187E-2</c:v>
                </c:pt>
                <c:pt idx="3">
                  <c:v>1.4843922690972872E-2</c:v>
                </c:pt>
                <c:pt idx="4">
                  <c:v>8.1908246790271158E-2</c:v>
                </c:pt>
                <c:pt idx="5">
                  <c:v>0.58620437708251283</c:v>
                </c:pt>
                <c:pt idx="6">
                  <c:v>0.34323757410264405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5.5242878151789299E-2</c:v>
                </c:pt>
                <c:pt idx="1">
                  <c:v>9.7805469558474051E-2</c:v>
                </c:pt>
                <c:pt idx="2">
                  <c:v>0.17444508996740751</c:v>
                </c:pt>
                <c:pt idx="3">
                  <c:v>9.2526310053128044E-2</c:v>
                </c:pt>
                <c:pt idx="4">
                  <c:v>2.0254035592536388E-2</c:v>
                </c:pt>
                <c:pt idx="5">
                  <c:v>1.7037085927492208E-2</c:v>
                </c:pt>
                <c:pt idx="6">
                  <c:v>3.2468448339465827E-2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-0.11247270240393091</c:v>
                </c:pt>
                <c:pt idx="1">
                  <c:v>-0.10694674043669967</c:v>
                </c:pt>
                <c:pt idx="2">
                  <c:v>-9.1560906285613919E-2</c:v>
                </c:pt>
                <c:pt idx="3">
                  <c:v>-9.7755448507192116E-2</c:v>
                </c:pt>
                <c:pt idx="4">
                  <c:v>-0.10705857678396775</c:v>
                </c:pt>
                <c:pt idx="5">
                  <c:v>-0.10820180922467534</c:v>
                </c:pt>
                <c:pt idx="6">
                  <c:v>-0.10524427715027772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1.3648797631518897E-2</c:v>
                </c:pt>
                <c:pt idx="1">
                  <c:v>1.2313043558580296E-2</c:v>
                </c:pt>
                <c:pt idx="2">
                  <c:v>1.1027317648744601E-2</c:v>
                </c:pt>
                <c:pt idx="3">
                  <c:v>1.5380775420480552E-2</c:v>
                </c:pt>
                <c:pt idx="4">
                  <c:v>1.5762159146349614E-2</c:v>
                </c:pt>
                <c:pt idx="5">
                  <c:v>2.3241659784659342E-2</c:v>
                </c:pt>
                <c:pt idx="6">
                  <c:v>1.6360576946700948E-2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6.6194630803461219E-2</c:v>
                </c:pt>
                <c:pt idx="1">
                  <c:v>6.0029203288822747E-2</c:v>
                </c:pt>
                <c:pt idx="2">
                  <c:v>9.4520754995753645E-2</c:v>
                </c:pt>
                <c:pt idx="3">
                  <c:v>6.3062243006008697E-2</c:v>
                </c:pt>
                <c:pt idx="4">
                  <c:v>6.1662269556627416E-2</c:v>
                </c:pt>
                <c:pt idx="5">
                  <c:v>0.16739313998234567</c:v>
                </c:pt>
                <c:pt idx="6">
                  <c:v>0.12863640962161751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6.5781139194267979E-2</c:v>
                </c:pt>
                <c:pt idx="1">
                  <c:v>0.10435422475963997</c:v>
                </c:pt>
                <c:pt idx="2">
                  <c:v>0.15597464308043604</c:v>
                </c:pt>
                <c:pt idx="3">
                  <c:v>0.14503225776410708</c:v>
                </c:pt>
                <c:pt idx="4">
                  <c:v>1.5272674489459296E-2</c:v>
                </c:pt>
                <c:pt idx="5">
                  <c:v>0</c:v>
                </c:pt>
                <c:pt idx="6">
                  <c:v>3.5560197333901747E-3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-8.790406258498612E-2</c:v>
                </c:pt>
                <c:pt idx="1">
                  <c:v>4.7302894390340439E-3</c:v>
                </c:pt>
                <c:pt idx="2">
                  <c:v>0.23165112576298089</c:v>
                </c:pt>
                <c:pt idx="3">
                  <c:v>0.1478669342543513</c:v>
                </c:pt>
                <c:pt idx="4">
                  <c:v>-0.1215649323531437</c:v>
                </c:pt>
                <c:pt idx="5">
                  <c:v>0.66100892733369421</c:v>
                </c:pt>
                <c:pt idx="6">
                  <c:v>0.30308663064725316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-0.21987983258271532</c:v>
                </c:pt>
                <c:pt idx="1">
                  <c:v>-0.1596531386094287</c:v>
                </c:pt>
                <c:pt idx="2">
                  <c:v>-1.8844272313208815E-2</c:v>
                </c:pt>
                <c:pt idx="3">
                  <c:v>-6.0227566515764469E-2</c:v>
                </c:pt>
                <c:pt idx="4">
                  <c:v>-0.19849987639923039</c:v>
                </c:pt>
                <c:pt idx="5">
                  <c:v>0.49361578735134853</c:v>
                </c:pt>
                <c:pt idx="6">
                  <c:v>0.17089420129224547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-8.1474025701574623E-2</c:v>
                </c:pt>
                <c:pt idx="1">
                  <c:v>-9.9516658978914277E-2</c:v>
                </c:pt>
                <c:pt idx="2">
                  <c:v>-8.5634954226402313E-2</c:v>
                </c:pt>
                <c:pt idx="3">
                  <c:v>-0.16916187442182315</c:v>
                </c:pt>
                <c:pt idx="5">
                  <c:v>-0.16641881780418624</c:v>
                </c:pt>
                <c:pt idx="6">
                  <c:v>-0.12306738537432835</c:v>
                </c:pt>
                <c:pt idx="7">
                  <c:v>-8.2814440292827293E-2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-3.8408659963605506E-2</c:v>
                </c:pt>
                <c:pt idx="1">
                  <c:v>-4.7345122201188319E-2</c:v>
                </c:pt>
                <c:pt idx="2">
                  <c:v>-3.7108087579912415E-2</c:v>
                </c:pt>
                <c:pt idx="3">
                  <c:v>-9.8712617381614395E-2</c:v>
                </c:pt>
                <c:pt idx="5">
                  <c:v>-9.819706069862931E-2</c:v>
                </c:pt>
                <c:pt idx="6">
                  <c:v>-5.9461231867987074E-2</c:v>
                </c:pt>
                <c:pt idx="7">
                  <c:v>-3.7831423886151738E-2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0.12110919062614665</c:v>
                </c:pt>
                <c:pt idx="1">
                  <c:v>0.11883502570650663</c:v>
                </c:pt>
                <c:pt idx="2">
                  <c:v>0.13913864999585362</c:v>
                </c:pt>
                <c:pt idx="3">
                  <c:v>9.8723458981711462E-2</c:v>
                </c:pt>
                <c:pt idx="5">
                  <c:v>0.10244198816981423</c:v>
                </c:pt>
                <c:pt idx="6">
                  <c:v>0.1374575672508688</c:v>
                </c:pt>
                <c:pt idx="7">
                  <c:v>0.11812099185834192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5.9029273958996091E-2</c:v>
                </c:pt>
                <c:pt idx="1">
                  <c:v>6.1749056445863537E-2</c:v>
                </c:pt>
                <c:pt idx="2">
                  <c:v>6.8753573735686607E-2</c:v>
                </c:pt>
                <c:pt idx="3">
                  <c:v>3.3386713885260898E-2</c:v>
                </c:pt>
                <c:pt idx="5">
                  <c:v>3.3521985533839505E-2</c:v>
                </c:pt>
                <c:pt idx="6">
                  <c:v>4.9523067040985927E-2</c:v>
                </c:pt>
                <c:pt idx="7">
                  <c:v>6.5485318913088841E-2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-9.7352534316836742E-2</c:v>
                </c:pt>
                <c:pt idx="1">
                  <c:v>-0.10781219175521632</c:v>
                </c:pt>
                <c:pt idx="2">
                  <c:v>-9.4279048826620068E-2</c:v>
                </c:pt>
                <c:pt idx="3">
                  <c:v>-0.11940259739566204</c:v>
                </c:pt>
                <c:pt idx="5">
                  <c:v>-0.12146109603567148</c:v>
                </c:pt>
                <c:pt idx="6">
                  <c:v>-0.11318196592425708</c:v>
                </c:pt>
                <c:pt idx="7">
                  <c:v>-9.6452742562158786E-2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1.6680040380102581E-2</c:v>
                </c:pt>
                <c:pt idx="1">
                  <c:v>1.5325000291262219E-2</c:v>
                </c:pt>
                <c:pt idx="2">
                  <c:v>1.6322080025029766E-2</c:v>
                </c:pt>
                <c:pt idx="3">
                  <c:v>1.3305952516557274E-2</c:v>
                </c:pt>
                <c:pt idx="5">
                  <c:v>1.3305363375284306E-2</c:v>
                </c:pt>
                <c:pt idx="6">
                  <c:v>1.9952089856989472E-2</c:v>
                </c:pt>
                <c:pt idx="7">
                  <c:v>1.486851326316525E-2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9.2713723839763312E-2</c:v>
                </c:pt>
                <c:pt idx="1">
                  <c:v>7.8479885616530506E-2</c:v>
                </c:pt>
                <c:pt idx="2">
                  <c:v>9.4474578143433172E-2</c:v>
                </c:pt>
                <c:pt idx="3">
                  <c:v>5.4406480382468494E-2</c:v>
                </c:pt>
                <c:pt idx="5">
                  <c:v>5.3790580998647641E-2</c:v>
                </c:pt>
                <c:pt idx="6">
                  <c:v>8.6065901508296405E-2</c:v>
                </c:pt>
                <c:pt idx="7">
                  <c:v>8.756257733390195E-2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5.5636250035832398E-2</c:v>
                </c:pt>
                <c:pt idx="1">
                  <c:v>5.9886575048270524E-2</c:v>
                </c:pt>
                <c:pt idx="2">
                  <c:v>6.4525652713791126E-2</c:v>
                </c:pt>
                <c:pt idx="3">
                  <c:v>3.9660803630660359E-2</c:v>
                </c:pt>
                <c:pt idx="5">
                  <c:v>4.0802721076104442E-2</c:v>
                </c:pt>
                <c:pt idx="6">
                  <c:v>5.7019735739757216E-2</c:v>
                </c:pt>
                <c:pt idx="7">
                  <c:v>5.9096398566433096E-2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0.12793325885882417</c:v>
                </c:pt>
                <c:pt idx="1">
                  <c:v>7.9601570173114505E-2</c:v>
                </c:pt>
                <c:pt idx="2">
                  <c:v>0.1661924439808595</c:v>
                </c:pt>
                <c:pt idx="3">
                  <c:v>-0.14779367980244104</c:v>
                </c:pt>
                <c:pt idx="5">
                  <c:v>-0.14221433538479689</c:v>
                </c:pt>
                <c:pt idx="6">
                  <c:v>5.4307778230325315E-2</c:v>
                </c:pt>
                <c:pt idx="7">
                  <c:v>0.12803519319379325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-2.0416715016771531E-2</c:v>
                </c:pt>
                <c:pt idx="1">
                  <c:v>-5.8764890491686511E-2</c:v>
                </c:pt>
                <c:pt idx="2">
                  <c:v>7.1922131236351883E-3</c:v>
                </c:pt>
                <c:pt idx="3">
                  <c:v>-0.2418609638155699</c:v>
                </c:pt>
                <c:pt idx="5">
                  <c:v>-0.23680763745954897</c:v>
                </c:pt>
                <c:pt idx="6">
                  <c:v>-8.8777859017728306E-2</c:v>
                </c:pt>
                <c:pt idx="7">
                  <c:v>-1.8623782706541803E-2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Excises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5.0919161940620574E-3</c:v>
                </c:pt>
                <c:pt idx="1">
                  <c:v>3.0312121246512027E-3</c:v>
                </c:pt>
                <c:pt idx="2">
                  <c:v>4.968503211639318E-3</c:v>
                </c:pt>
                <c:pt idx="3">
                  <c:v>3.9644686527461632E-3</c:v>
                </c:pt>
                <c:pt idx="4">
                  <c:v>5.1974723167553666E-3</c:v>
                </c:pt>
                <c:pt idx="5">
                  <c:v>5.5900632834327895E-3</c:v>
                </c:pt>
                <c:pt idx="6">
                  <c:v>4.8101082363425684E-3</c:v>
                </c:pt>
                <c:pt idx="7">
                  <c:v>4.2788100418220598E-3</c:v>
                </c:pt>
                <c:pt idx="8">
                  <c:v>4.4019413583086531E-3</c:v>
                </c:pt>
                <c:pt idx="9">
                  <c:v>3.3291306193137991E-3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Indirect subsidies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3.1414408113143416E-2</c:v>
                </c:pt>
                <c:pt idx="1">
                  <c:v>2.5335278131498839E-2</c:v>
                </c:pt>
                <c:pt idx="2">
                  <c:v>2.2075999909336601E-2</c:v>
                </c:pt>
                <c:pt idx="3">
                  <c:v>1.892827242352723E-2</c:v>
                </c:pt>
                <c:pt idx="4">
                  <c:v>1.7321598770579805E-2</c:v>
                </c:pt>
                <c:pt idx="5">
                  <c:v>1.675261826054163E-2</c:v>
                </c:pt>
                <c:pt idx="6">
                  <c:v>1.5758051357237891E-2</c:v>
                </c:pt>
                <c:pt idx="7">
                  <c:v>1.4161701643967437E-2</c:v>
                </c:pt>
                <c:pt idx="8">
                  <c:v>1.3462828966937776E-2</c:v>
                </c:pt>
                <c:pt idx="9">
                  <c:v>9.5062116793508452E-3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4.xml" Type="http://schemas.openxmlformats.org/officeDocument/2006/relationships/chart" Id="rId2"/><Relationship Target="../charts/chart3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7.xml" Type="http://schemas.openxmlformats.org/officeDocument/2006/relationships/chart" Id="rId3"/><Relationship Target="../charts/chart6.xml" Type="http://schemas.openxmlformats.org/officeDocument/2006/relationships/chart" Id="rId2"/><Relationship Target="../charts/chart5.xml" Type="http://schemas.openxmlformats.org/officeDocument/2006/relationships/chart" Id="rId1"/><Relationship Target="../charts/chart8.xml" Type="http://schemas.openxmlformats.org/officeDocument/2006/relationships/chart" Id="rId4"/></Relationships>
</file>

<file path=xl/drawings/_rels/drawing4.xml.rels><?xml version="1.0" encoding="UTF-8"?><Relationships xmlns="http://schemas.openxmlformats.org/package/2006/relationships"><Relationship Target="../charts/chart9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xmlns:a16="http://schemas.microsoft.com/office/drawing/2014/main"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xmlns:a16="http://schemas.microsoft.com/office/drawing/2014/main"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xmlns:a16="http://schemas.microsoft.com/office/drawing/2014/main"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xmlns:a16="http://schemas.microsoft.com/office/drawing/2014/main"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xmlns:a16="http://schemas.microsoft.com/office/drawing/2014/main"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xmlns:a16="http://schemas.microsoft.com/office/drawing/2014/main"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xmlns:a16="http://schemas.microsoft.com/office/drawing/2014/main"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drawings/drawing2.xml" Type="http://schemas.openxmlformats.org/officeDocument/2006/relationships/drawing" Id="rId2"/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drawings/drawing3.xml" Type="http://schemas.openxmlformats.org/officeDocument/2006/relationships/drawing" Id="rId2"/><Relationship Target="../printerSettings/printerSettings6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4.xml" Type="http://schemas.openxmlformats.org/officeDocument/2006/relationships/drawing" Id="rId2"/><Relationship Target="../printerSettings/printerSettings8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1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2.bin" Type="http://schemas.openxmlformats.org/officeDocument/2006/relationships/printerSettings" Id="rId1"/></Relationships>
</file>

<file path=xl/worksheets/_rels/sheet13.xml.rels><?xml version="1.0" encoding="UTF-8"?><Relationships xmlns="http://schemas.openxmlformats.org/package/2006/relationships"><Relationship Target="../printerSettings/printerSettings13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14.bin" Type="http://schemas.openxmlformats.org/officeDocument/2006/relationships/printerSettings" Id="rId1"/></Relationships>
</file>

<file path=xl/worksheets/_rels/sheet15.xml.rels><?xml version="1.0" encoding="UTF-8"?><Relationships xmlns="http://schemas.openxmlformats.org/package/2006/relationships"><Relationship Target="../printerSettings/printerSettings15.bin" Type="http://schemas.openxmlformats.org/officeDocument/2006/relationships/printerSettings" Id="rId1"/></Relationships>
</file>

<file path=xl/worksheets/_rels/sheet16.xml.rels><?xml version="1.0" encoding="UTF-8"?><Relationships xmlns="http://schemas.openxmlformats.org/package/2006/relationships"><Relationship Target="../printerSettings/printerSettings16.bin" Type="http://schemas.openxmlformats.org/officeDocument/2006/relationships/printerSettings" Id="rId1"/></Relationships>
</file>

<file path=xl/worksheets/_rels/sheet17.xml.rels><?xml version="1.0" encoding="UTF-8"?><Relationships xmlns="http://schemas.openxmlformats.org/package/2006/relationships"><Relationship Target="../printerSettings/printerSettings17.bin" Type="http://schemas.openxmlformats.org/officeDocument/2006/relationships/printerSettings" Id="rId1"/></Relationships>
</file>

<file path=xl/worksheets/_rels/sheet18.xml.rels><?xml version="1.0" encoding="UTF-8"?><Relationships xmlns="http://schemas.openxmlformats.org/package/2006/relationships"><Relationship Target="../printerSettings/printerSettings18.bin" Type="http://schemas.openxmlformats.org/officeDocument/2006/relationships/printerSettings" Id="rId1"/></Relationships>
</file>

<file path=xl/worksheets/_rels/sheet19.xml.rels><?xml version="1.0" encoding="UTF-8"?><Relationships xmlns="http://schemas.openxmlformats.org/package/2006/relationships"><Relationship Target="../printerSettings/printerSettings19.bin" Type="http://schemas.openxmlformats.org/officeDocument/2006/relationships/printerSettings" Id="rId1"/></Relationships>
</file>

<file path=xl/worksheets/_rels/sheet20.xml.rels><?xml version="1.0" encoding="UTF-8"?><Relationships xmlns="http://schemas.openxmlformats.org/package/2006/relationships"><Relationship Target="../printerSettings/printerSettings20.bin" Type="http://schemas.openxmlformats.org/officeDocument/2006/relationships/printerSettings" Id="rId1"/></Relationships>
</file>

<file path=xl/worksheets/_rels/sheet21.xml.rels><?xml version="1.0" encoding="UTF-8"?><Relationships xmlns="http://schemas.openxmlformats.org/package/2006/relationships"><Relationship Target="../printerSettings/printerSettings21.bin" Type="http://schemas.openxmlformats.org/officeDocument/2006/relationships/printerSettings" Id="rId1"/></Relationships>
</file>

<file path=xl/worksheets/_rels/sheet22.xml.rels><?xml version="1.0" encoding="UTF-8"?><Relationships xmlns="http://schemas.openxmlformats.org/package/2006/relationships"><Relationship Target="../printerSettings/printerSettings2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B2:H69"/>
  <sheetViews>
    <sheetView zoomScale="70" zoomScaleNormal="70" workbookViewId="0">
      <pane ySplit="2" topLeftCell="A48" activePane="bottomLeft" state="frozen"/>
      <selection pane="bottomLeft" activeCell="C62" sqref="C62"/>
    </sheetView>
  </sheetViews>
  <sheetFormatPr defaultColWidth="9.296875" defaultRowHeight="15.65" customHeight="true" x14ac:dyDescent="0.3"/>
  <cols>
    <col min="1" max="1" width="9.296875" style="6"/>
    <col min="2" max="2" width="38.69921875" style="6" customWidth="true"/>
    <col min="3" max="3" width="18.3984375" style="6" customWidth="true"/>
    <col min="4" max="4" width="19.69921875" style="6" bestFit="true" customWidth="true"/>
    <col min="5" max="5" width="30.296875" style="6" bestFit="true" customWidth="true"/>
    <col min="6" max="6" width="22.09765625" style="71" customWidth="true"/>
    <col min="7" max="7" width="18.59765625" style="71" customWidth="true"/>
    <col min="8" max="8" width="10.59765625" style="71" customWidth="true"/>
    <col min="9" max="16384" width="9.296875" style="71"/>
  </cols>
  <sheetData>
    <row r="2" ht="22.75" x14ac:dyDescent="0.4">
      <c r="B2" s="47" t="s">
        <v>37</v>
      </c>
      <c r="C2" s="48"/>
    </row>
    <row r="3" ht="15.65" customHeight="true" thickBot="true" x14ac:dyDescent="0.45">
      <c r="B3" s="46"/>
    </row>
    <row r="4" ht="15.65" customHeight="true" x14ac:dyDescent="0.3">
      <c r="B4" s="84" t="s">
        <v>70</v>
      </c>
      <c r="C4" s="79">
        <v>1</v>
      </c>
      <c r="D4" s="71"/>
      <c r="E4" s="71"/>
    </row>
    <row r="5" ht="15.65" customHeight="true" x14ac:dyDescent="0.3">
      <c r="B5" s="85" t="s">
        <v>69</v>
      </c>
      <c r="C5" s="81">
        <v>1</v>
      </c>
      <c r="D5" s="71"/>
      <c r="E5" s="71"/>
    </row>
    <row r="6" ht="15.65" customHeight="true" x14ac:dyDescent="0.3">
      <c r="B6" s="85" t="s">
        <v>71</v>
      </c>
      <c r="C6" s="81"/>
      <c r="D6" s="71"/>
      <c r="E6" s="71"/>
    </row>
    <row r="7" ht="15.65" customHeight="true" x14ac:dyDescent="0.3">
      <c r="B7" s="80" t="s">
        <v>38</v>
      </c>
      <c r="C7" s="81">
        <v>1</v>
      </c>
      <c r="D7" s="71"/>
      <c r="E7" s="71"/>
    </row>
    <row r="8" ht="15.65" customHeight="true" x14ac:dyDescent="0.3">
      <c r="B8" s="80" t="s">
        <v>46</v>
      </c>
      <c r="C8" s="81">
        <v>1</v>
      </c>
      <c r="D8" s="71"/>
      <c r="E8" s="71"/>
    </row>
    <row r="9" ht="15.65" customHeight="true" thickBot="true" x14ac:dyDescent="0.35">
      <c r="B9" s="82" t="s">
        <v>72</v>
      </c>
      <c r="C9" s="83">
        <v>1</v>
      </c>
      <c r="D9" s="71"/>
      <c r="E9" s="71"/>
    </row>
    <row r="10" ht="15.65" customHeight="true" thickBot="true" x14ac:dyDescent="0.35">
      <c r="B10" s="9"/>
      <c r="C10" s="9"/>
      <c r="D10" s="71"/>
      <c r="E10" s="71"/>
    </row>
    <row r="11" ht="15.65" customHeight="true" thickBot="true" x14ac:dyDescent="0.35">
      <c r="B11" s="228" t="s">
        <v>294</v>
      </c>
      <c r="C11" s="229" t="s">
        <v>302</v>
      </c>
      <c r="D11" s="71"/>
      <c r="E11" s="71"/>
    </row>
    <row r="12" ht="14.4" x14ac:dyDescent="0.3">
      <c r="B12" s="71"/>
      <c r="C12" s="71"/>
      <c r="D12" s="71"/>
      <c r="E12" s="71"/>
    </row>
    <row r="13" ht="22.75" x14ac:dyDescent="0.4">
      <c r="B13" s="125" t="s">
        <v>39</v>
      </c>
      <c r="C13" s="9"/>
      <c r="D13" s="9"/>
      <c r="E13" s="71"/>
    </row>
    <row r="14" ht="15.65" customHeight="true" thickBot="true" x14ac:dyDescent="0.35">
      <c r="D14" s="71"/>
      <c r="E14" s="71"/>
    </row>
    <row r="15" ht="15.65" customHeight="true" x14ac:dyDescent="0.3">
      <c r="B15" s="87" t="s">
        <v>40</v>
      </c>
      <c r="C15" s="198"/>
      <c r="D15" s="10"/>
      <c r="E15" s="71"/>
    </row>
    <row r="16" ht="15.65" customHeight="true" x14ac:dyDescent="0.3">
      <c r="B16" s="88" t="s">
        <v>139</v>
      </c>
      <c r="C16" s="199">
        <v>2000</v>
      </c>
      <c r="D16" s="76"/>
      <c r="E16" s="71"/>
    </row>
    <row r="17" ht="15.65" customHeight="true" thickBot="true" x14ac:dyDescent="0.35">
      <c r="B17" s="49" t="s">
        <v>0</v>
      </c>
      <c r="C17" s="200" t="s">
        <v>62</v>
      </c>
      <c r="D17" s="94" t="s">
        <v>87</v>
      </c>
      <c r="E17" s="71"/>
    </row>
    <row r="18" ht="15.65" customHeight="true" x14ac:dyDescent="0.3">
      <c r="B18" s="72">
        <v>1</v>
      </c>
      <c r="C18" s="201">
        <v>0</v>
      </c>
      <c r="D18" s="89">
        <v>10000</v>
      </c>
      <c r="E18" s="71"/>
    </row>
    <row r="19" ht="15.65" customHeight="true" x14ac:dyDescent="0.3">
      <c r="B19" s="61">
        <v>2</v>
      </c>
      <c r="C19" s="202">
        <v>0.05</v>
      </c>
      <c r="D19" s="90">
        <v>20000</v>
      </c>
      <c r="E19" s="71"/>
    </row>
    <row r="20" ht="15.65" customHeight="true" x14ac:dyDescent="0.3">
      <c r="B20" s="61">
        <v>3</v>
      </c>
      <c r="C20" s="202">
        <v>0.1</v>
      </c>
      <c r="D20" s="90">
        <v>30000</v>
      </c>
      <c r="E20" s="71"/>
    </row>
    <row r="21" ht="15.65" customHeight="true" x14ac:dyDescent="0.3">
      <c r="B21" s="61">
        <v>4</v>
      </c>
      <c r="C21" s="203">
        <v>0.15</v>
      </c>
      <c r="D21" s="90">
        <v>50000</v>
      </c>
      <c r="E21" s="71"/>
    </row>
    <row r="22" ht="15.65" customHeight="true" x14ac:dyDescent="0.3">
      <c r="B22" s="61">
        <v>5</v>
      </c>
      <c r="C22" s="203">
        <v>0.2</v>
      </c>
      <c r="D22" s="90">
        <v>10000000</v>
      </c>
      <c r="E22" s="71"/>
    </row>
    <row r="23" ht="15.65" customHeight="true" thickBot="true" x14ac:dyDescent="0.35">
      <c r="B23" s="62"/>
      <c r="C23" s="204"/>
      <c r="D23" s="91"/>
      <c r="E23" s="71"/>
    </row>
    <row r="24" ht="15.65" customHeight="true" thickBot="true" x14ac:dyDescent="0.35">
      <c r="B24" s="92"/>
      <c r="C24" s="92"/>
      <c r="D24" s="92"/>
      <c r="E24" s="71"/>
    </row>
    <row r="25" ht="15.65" customHeight="true" thickBot="true" x14ac:dyDescent="0.35">
      <c r="B25" s="93" t="s">
        <v>85</v>
      </c>
      <c r="C25" s="205">
        <v>0.2</v>
      </c>
      <c r="D25" s="9"/>
      <c r="E25" s="71"/>
    </row>
    <row r="26" ht="15.65" customHeight="true" x14ac:dyDescent="0.3">
      <c r="B26" s="92"/>
      <c r="C26" s="92"/>
      <c r="D26" s="92"/>
      <c r="E26" s="71"/>
    </row>
    <row r="27" ht="22.75" x14ac:dyDescent="0.4">
      <c r="B27" s="125" t="s">
        <v>35</v>
      </c>
      <c r="E27" s="71"/>
    </row>
    <row r="28" ht="15.65" customHeight="true" thickBot="true" x14ac:dyDescent="0.35">
      <c r="B28" s="2"/>
      <c r="E28" s="71"/>
    </row>
    <row r="29" ht="15.65" customHeight="true" thickBot="true" x14ac:dyDescent="0.35">
      <c r="B29" s="7" t="s">
        <v>86</v>
      </c>
      <c r="C29" s="10"/>
      <c r="E29" s="71"/>
    </row>
    <row r="30" ht="15.65" customHeight="true" x14ac:dyDescent="0.3">
      <c r="B30" s="75" t="s">
        <v>95</v>
      </c>
      <c r="C30" s="206">
        <v>100</v>
      </c>
    </row>
    <row r="31" ht="15.65" customHeight="true" thickBot="true" x14ac:dyDescent="0.35">
      <c r="B31" s="11" t="s">
        <v>296</v>
      </c>
      <c r="C31" s="207">
        <v>3</v>
      </c>
    </row>
    <row r="32" ht="15.65" customHeight="true" thickBot="true" x14ac:dyDescent="0.35">
      <c r="B32" s="71"/>
      <c r="C32" s="71"/>
    </row>
    <row r="33" ht="15.65" customHeight="true" x14ac:dyDescent="0.3">
      <c r="B33" s="75" t="s">
        <v>96</v>
      </c>
      <c r="C33" s="10"/>
    </row>
    <row r="34" ht="15.65" customHeight="true" thickBot="true" x14ac:dyDescent="0.35">
      <c r="B34" s="208" t="s">
        <v>97</v>
      </c>
      <c r="C34" s="209">
        <v>1</v>
      </c>
    </row>
    <row r="35" ht="15.65" customHeight="true" thickBot="true" x14ac:dyDescent="0.35"/>
    <row r="36" ht="15.65" customHeight="true" x14ac:dyDescent="0.3">
      <c r="B36" s="75" t="s">
        <v>92</v>
      </c>
      <c r="C36" s="10"/>
    </row>
    <row r="37" ht="15.65" customHeight="true" thickBot="true" x14ac:dyDescent="0.35">
      <c r="B37" s="208" t="s">
        <v>99</v>
      </c>
      <c r="C37" s="209">
        <v>1200</v>
      </c>
    </row>
    <row r="39" ht="34.5" customHeight="true" x14ac:dyDescent="0.4">
      <c r="B39" s="180" t="s">
        <v>75</v>
      </c>
      <c r="C39" s="181"/>
    </row>
    <row r="40" ht="15.65" customHeight="true" thickBot="true" x14ac:dyDescent="0.35">
      <c r="B40" s="181"/>
      <c r="C40" s="181"/>
    </row>
    <row r="41" ht="47.25" customHeight="true" x14ac:dyDescent="0.3">
      <c r="B41" s="182"/>
      <c r="C41" s="211" t="s">
        <v>177</v>
      </c>
      <c r="E41" s="182"/>
      <c r="F41" s="238" t="s">
        <v>311</v>
      </c>
      <c r="G41" s="238" t="s">
        <v>312</v>
      </c>
      <c r="H41" s="211" t="s">
        <v>307</v>
      </c>
    </row>
    <row r="42" ht="15.65" customHeight="true" x14ac:dyDescent="0.3">
      <c r="B42" s="210" t="s">
        <v>178</v>
      </c>
      <c r="C42" s="212">
        <v>0.25</v>
      </c>
      <c r="E42" s="210" t="s">
        <v>218</v>
      </c>
      <c r="F42" s="212">
        <v>0.7</v>
      </c>
      <c r="G42" s="212">
        <v>0.7</v>
      </c>
      <c r="H42" s="240">
        <v>38</v>
      </c>
    </row>
    <row r="43" ht="15.65" customHeight="true" x14ac:dyDescent="0.3">
      <c r="B43" s="183" t="s">
        <v>179</v>
      </c>
      <c r="C43" s="213">
        <v>0.18</v>
      </c>
      <c r="E43" s="183" t="s">
        <v>306</v>
      </c>
      <c r="F43" s="213">
        <v>0.6</v>
      </c>
      <c r="G43" s="213">
        <v>0.6</v>
      </c>
      <c r="H43" s="235">
        <v>40</v>
      </c>
    </row>
    <row r="44" ht="15.65" customHeight="true" thickBot="true" x14ac:dyDescent="0.35">
      <c r="B44" s="184" t="s">
        <v>180</v>
      </c>
      <c r="C44" s="214">
        <v>0</v>
      </c>
      <c r="E44" s="184" t="s">
        <v>219</v>
      </c>
      <c r="F44" s="214">
        <v>0.3</v>
      </c>
      <c r="G44" s="214">
        <v>0.3</v>
      </c>
      <c r="H44" s="236">
        <v>39</v>
      </c>
    </row>
    <row r="45" ht="15.65" customHeight="true" x14ac:dyDescent="0.3">
      <c r="B45" s="191"/>
      <c r="C45" s="192"/>
    </row>
    <row r="46" ht="30.75" customHeight="true" x14ac:dyDescent="0.4">
      <c r="B46" s="125" t="s">
        <v>32</v>
      </c>
    </row>
    <row r="47" ht="15.65" customHeight="true" thickBot="true" x14ac:dyDescent="0.45">
      <c r="B47" s="125"/>
      <c r="E47" s="188"/>
    </row>
    <row r="48" ht="15.65" customHeight="true" thickBot="true" x14ac:dyDescent="0.35">
      <c r="B48" s="93" t="s">
        <v>301</v>
      </c>
      <c r="C48" s="205">
        <v>0.1</v>
      </c>
      <c r="E48" s="71"/>
    </row>
    <row r="49" ht="15.65" customHeight="true" thickBot="true" x14ac:dyDescent="0.35">
      <c r="C49" s="188"/>
      <c r="D49" s="188"/>
      <c r="E49" s="71"/>
    </row>
    <row r="50" ht="15.65" customHeight="true" x14ac:dyDescent="0.3">
      <c r="B50" s="196" t="s">
        <v>263</v>
      </c>
      <c r="C50" s="8"/>
      <c r="D50" s="194"/>
      <c r="E50" s="71"/>
    </row>
    <row r="51" ht="15.65" customHeight="true" x14ac:dyDescent="0.3">
      <c r="B51" s="197" t="s">
        <v>288</v>
      </c>
      <c r="C51" s="193">
        <v>10</v>
      </c>
      <c r="D51" s="76"/>
      <c r="E51" s="71"/>
    </row>
    <row r="52" ht="15.65" customHeight="true" x14ac:dyDescent="0.3">
      <c r="B52" s="195" t="s">
        <v>0</v>
      </c>
      <c r="C52" s="226" t="s">
        <v>289</v>
      </c>
      <c r="D52" s="227" t="s">
        <v>290</v>
      </c>
      <c r="E52" s="71"/>
    </row>
    <row r="53" ht="15.65" customHeight="true" x14ac:dyDescent="0.3">
      <c r="B53" s="222">
        <v>1</v>
      </c>
      <c r="C53" s="223">
        <v>2</v>
      </c>
      <c r="D53" s="224">
        <v>100</v>
      </c>
      <c r="E53" s="181"/>
    </row>
    <row r="54" ht="15.65" customHeight="true" x14ac:dyDescent="0.3">
      <c r="B54" s="189">
        <v>2</v>
      </c>
      <c r="C54" s="221">
        <v>4</v>
      </c>
      <c r="D54" s="90">
        <v>200</v>
      </c>
      <c r="E54" s="181"/>
    </row>
    <row r="55" ht="15.65" customHeight="true" x14ac:dyDescent="0.3">
      <c r="B55" s="189">
        <v>3</v>
      </c>
      <c r="C55" s="221">
        <v>6</v>
      </c>
      <c r="D55" s="90">
        <v>300</v>
      </c>
    </row>
    <row r="56" ht="15.65" customHeight="true" x14ac:dyDescent="0.3">
      <c r="B56" s="189">
        <v>4</v>
      </c>
      <c r="C56" s="221">
        <v>8</v>
      </c>
      <c r="D56" s="90">
        <v>10000000</v>
      </c>
    </row>
    <row r="57" ht="15.65" customHeight="true" thickBot="true" x14ac:dyDescent="0.35">
      <c r="B57" s="190"/>
      <c r="C57" s="225"/>
      <c r="D57" s="91"/>
    </row>
    <row r="59" ht="15.65" customHeight="true" x14ac:dyDescent="0.4">
      <c r="B59" s="180" t="s">
        <v>167</v>
      </c>
      <c r="C59" s="181"/>
    </row>
    <row r="60" ht="15.65" customHeight="true" thickBot="true" x14ac:dyDescent="0.35">
      <c r="B60" s="181"/>
      <c r="C60" s="181"/>
    </row>
    <row r="61" ht="15.65" customHeight="true" x14ac:dyDescent="0.3">
      <c r="B61" s="182" t="s">
        <v>168</v>
      </c>
      <c r="C61" s="215" t="s">
        <v>138</v>
      </c>
    </row>
    <row r="62" ht="15.65" customHeight="true" x14ac:dyDescent="0.3">
      <c r="B62" s="210" t="s">
        <v>170</v>
      </c>
      <c r="C62" s="220">
        <v>500</v>
      </c>
    </row>
    <row r="63" ht="15.65" customHeight="true" x14ac:dyDescent="0.3">
      <c r="B63" s="183" t="s">
        <v>171</v>
      </c>
      <c r="C63" s="216">
        <v>1000</v>
      </c>
    </row>
    <row r="64" ht="15.65" customHeight="true" x14ac:dyDescent="0.3">
      <c r="B64" s="183" t="s">
        <v>172</v>
      </c>
      <c r="C64" s="216">
        <v>300</v>
      </c>
    </row>
    <row r="65" ht="15.65" customHeight="true" x14ac:dyDescent="0.3">
      <c r="B65" s="183" t="s">
        <v>173</v>
      </c>
      <c r="C65" s="216">
        <v>500</v>
      </c>
    </row>
    <row r="66" ht="15.65" customHeight="true" x14ac:dyDescent="0.3">
      <c r="B66" s="183" t="s">
        <v>174</v>
      </c>
      <c r="C66" s="217">
        <v>650</v>
      </c>
    </row>
    <row r="67" ht="15.65" customHeight="true" thickBot="true" x14ac:dyDescent="0.35">
      <c r="B67" s="184" t="s">
        <v>175</v>
      </c>
      <c r="C67" s="218">
        <v>1100</v>
      </c>
    </row>
    <row r="68" ht="15.65" customHeight="true" thickBot="true" x14ac:dyDescent="0.35">
      <c r="B68" s="181"/>
      <c r="C68" s="181"/>
    </row>
    <row r="69" ht="15.65" customHeight="true" thickBot="true" x14ac:dyDescent="0.35">
      <c r="B69" s="185" t="s">
        <v>169</v>
      </c>
      <c r="C69" s="219">
        <v>0.75</v>
      </c>
    </row>
  </sheetData>
  <phoneticPr fontId="0" type="noConversion"/>
  <dataValidations count="1">
    <dataValidation type="list" allowBlank="true" showInputMessage="true" showErrorMessage="true" sqref="C11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6"/>
  <sheetViews>
    <sheetView topLeftCell="A64" zoomScale="85" zoomScaleNormal="85" workbookViewId="0">
      <selection activeCell="C79" sqref="C79"/>
    </sheetView>
  </sheetViews>
  <sheetFormatPr defaultRowHeight="14.4" x14ac:dyDescent="0.3"/>
  <cols>
    <col min="1" max="1" width="8.8984375" customWidth="true"/>
    <col min="2" max="2" width="44.3984375" bestFit="true" customWidth="true"/>
    <col min="3" max="3" width="8.69921875"/>
    <col min="4" max="4" width="11.3984375" bestFit="true" customWidth="true"/>
  </cols>
  <sheetData>
    <row r="1" x14ac:dyDescent="0.3">
      <c r="A1" t="s">
        <v>142</v>
      </c>
      <c r="B1" t="s">
        <v>141</v>
      </c>
      <c r="C1" t="s">
        <v>143</v>
      </c>
      <c r="D1" t="s">
        <v>144</v>
      </c>
      <c r="E1" t="s">
        <v>145</v>
      </c>
      <c r="F1" t="s">
        <v>163</v>
      </c>
      <c r="G1" t="s">
        <v>164</v>
      </c>
    </row>
    <row r="2" x14ac:dyDescent="0.3">
      <c r="A2">
        <v>1</v>
      </c>
      <c r="B2" t="s">
        <v>181</v>
      </c>
      <c r="C2" s="186">
        <v>8</v>
      </c>
      <c r="D2" s="231">
        <v>0.25</v>
      </c>
      <c r="E2" s="231">
        <v>0.25</v>
      </c>
      <c r="F2" s="232">
        <v>0</v>
      </c>
      <c r="G2" s="232">
        <v>0</v>
      </c>
    </row>
    <row r="3" x14ac:dyDescent="0.3">
      <c r="A3">
        <v>2</v>
      </c>
      <c r="B3" t="s">
        <v>182</v>
      </c>
      <c r="C3" s="186">
        <v>1</v>
      </c>
      <c r="D3" s="231">
        <v>0.25</v>
      </c>
      <c r="E3" s="231">
        <v>0.25</v>
      </c>
      <c r="F3" s="232">
        <v>0</v>
      </c>
      <c r="G3" s="232">
        <v>0</v>
      </c>
    </row>
    <row r="4" x14ac:dyDescent="0.3">
      <c r="A4">
        <v>3</v>
      </c>
      <c r="B4" t="s">
        <v>183</v>
      </c>
      <c r="C4" s="186">
        <v>1</v>
      </c>
      <c r="D4" s="231">
        <v>0.25</v>
      </c>
      <c r="E4" s="231">
        <v>0.25</v>
      </c>
      <c r="F4" s="232">
        <v>0</v>
      </c>
      <c r="G4" s="232">
        <v>0</v>
      </c>
    </row>
    <row r="5" x14ac:dyDescent="0.3">
      <c r="A5">
        <v>4</v>
      </c>
      <c r="B5" t="s">
        <v>184</v>
      </c>
      <c r="C5" s="186">
        <v>1</v>
      </c>
      <c r="D5" s="231">
        <v>0.25</v>
      </c>
      <c r="E5" s="231">
        <v>0.25</v>
      </c>
      <c r="F5" s="232">
        <v>0</v>
      </c>
      <c r="G5" s="232">
        <v>0</v>
      </c>
    </row>
    <row r="6" x14ac:dyDescent="0.3">
      <c r="A6">
        <v>5</v>
      </c>
      <c r="B6" t="s">
        <v>185</v>
      </c>
      <c r="C6" s="186">
        <v>3</v>
      </c>
      <c r="D6" s="231">
        <v>0.18</v>
      </c>
      <c r="E6" s="231">
        <v>0.18</v>
      </c>
      <c r="F6" s="232">
        <v>0</v>
      </c>
      <c r="G6" s="232">
        <v>0</v>
      </c>
    </row>
    <row r="7" x14ac:dyDescent="0.3">
      <c r="A7">
        <v>6</v>
      </c>
      <c r="B7" t="s">
        <v>186</v>
      </c>
      <c r="C7" s="186">
        <v>1</v>
      </c>
      <c r="D7" s="231">
        <v>0.25</v>
      </c>
      <c r="E7" s="231">
        <v>0.25</v>
      </c>
      <c r="F7" s="232">
        <v>0</v>
      </c>
      <c r="G7" s="232">
        <v>0</v>
      </c>
    </row>
    <row r="8" x14ac:dyDescent="0.3">
      <c r="A8">
        <v>7</v>
      </c>
      <c r="B8" t="s">
        <v>187</v>
      </c>
      <c r="C8" s="186">
        <v>1</v>
      </c>
      <c r="D8" s="231">
        <v>0.25</v>
      </c>
      <c r="E8" s="231">
        <v>0.25</v>
      </c>
      <c r="F8" s="232">
        <v>0</v>
      </c>
      <c r="G8" s="232">
        <v>0</v>
      </c>
    </row>
    <row r="9" x14ac:dyDescent="0.3">
      <c r="A9">
        <v>8</v>
      </c>
      <c r="B9" t="s">
        <v>188</v>
      </c>
      <c r="C9" s="186">
        <v>3</v>
      </c>
      <c r="D9" s="231">
        <v>0.25</v>
      </c>
      <c r="E9" s="231">
        <v>0.25</v>
      </c>
      <c r="F9" s="232">
        <v>0</v>
      </c>
      <c r="G9" s="232">
        <v>0</v>
      </c>
    </row>
    <row r="10" x14ac:dyDescent="0.3">
      <c r="A10">
        <v>9</v>
      </c>
      <c r="B10" t="s">
        <v>189</v>
      </c>
      <c r="C10" s="186">
        <v>1</v>
      </c>
      <c r="D10" s="231">
        <v>0.25</v>
      </c>
      <c r="E10" s="231">
        <v>0.25</v>
      </c>
      <c r="F10" s="232">
        <v>0</v>
      </c>
      <c r="G10" s="232">
        <v>0</v>
      </c>
    </row>
    <row r="11" x14ac:dyDescent="0.3">
      <c r="A11">
        <v>10</v>
      </c>
      <c r="B11" t="s">
        <v>190</v>
      </c>
      <c r="C11" s="186">
        <v>1</v>
      </c>
      <c r="D11" s="231">
        <v>0.25</v>
      </c>
      <c r="E11" s="231">
        <v>0.25</v>
      </c>
      <c r="F11" s="232">
        <v>0</v>
      </c>
      <c r="G11" s="232">
        <v>0</v>
      </c>
    </row>
    <row r="12" x14ac:dyDescent="0.3">
      <c r="A12">
        <v>11</v>
      </c>
      <c r="B12" t="s">
        <v>191</v>
      </c>
      <c r="C12" s="186">
        <v>3</v>
      </c>
      <c r="D12" s="231">
        <v>0.25</v>
      </c>
      <c r="E12" s="231">
        <v>0.25</v>
      </c>
      <c r="F12" s="232">
        <v>0</v>
      </c>
      <c r="G12" s="232">
        <v>0</v>
      </c>
    </row>
    <row r="13" x14ac:dyDescent="0.3">
      <c r="A13">
        <v>12</v>
      </c>
      <c r="B13" t="s">
        <v>192</v>
      </c>
      <c r="C13" s="186">
        <v>1</v>
      </c>
      <c r="D13" s="231">
        <v>0.18</v>
      </c>
      <c r="E13" s="231">
        <v>0.18</v>
      </c>
      <c r="F13" s="232">
        <v>0</v>
      </c>
      <c r="G13" s="232">
        <v>0</v>
      </c>
    </row>
    <row r="14" x14ac:dyDescent="0.3">
      <c r="A14">
        <v>13</v>
      </c>
      <c r="B14" t="s">
        <v>193</v>
      </c>
      <c r="C14" s="186">
        <v>3</v>
      </c>
      <c r="D14" s="231">
        <v>0.18</v>
      </c>
      <c r="E14" s="231">
        <v>0.18</v>
      </c>
      <c r="F14" s="232">
        <v>0</v>
      </c>
      <c r="G14" s="232">
        <v>0</v>
      </c>
    </row>
    <row r="15" x14ac:dyDescent="0.3">
      <c r="A15">
        <v>14</v>
      </c>
      <c r="B15" t="s">
        <v>194</v>
      </c>
      <c r="C15" s="186">
        <v>3</v>
      </c>
      <c r="D15" s="231">
        <v>0.18</v>
      </c>
      <c r="E15" s="231">
        <v>0.18</v>
      </c>
      <c r="F15" s="232">
        <v>0</v>
      </c>
      <c r="G15" s="232">
        <v>0</v>
      </c>
    </row>
    <row r="16" x14ac:dyDescent="0.3">
      <c r="A16">
        <v>15</v>
      </c>
      <c r="B16" t="s">
        <v>195</v>
      </c>
      <c r="C16" s="186">
        <v>3</v>
      </c>
      <c r="D16" s="231">
        <v>0.18</v>
      </c>
      <c r="E16" s="231">
        <v>0.18</v>
      </c>
      <c r="F16" s="232">
        <v>0</v>
      </c>
      <c r="G16" s="232">
        <v>0</v>
      </c>
    </row>
    <row r="17" x14ac:dyDescent="0.3">
      <c r="A17">
        <v>16</v>
      </c>
      <c r="B17" t="s">
        <v>196</v>
      </c>
      <c r="C17" s="186">
        <v>3</v>
      </c>
      <c r="D17" s="231">
        <v>0.18</v>
      </c>
      <c r="E17" s="231">
        <v>0.18</v>
      </c>
      <c r="F17" s="232">
        <v>0</v>
      </c>
      <c r="G17" s="232">
        <v>0</v>
      </c>
    </row>
    <row r="18" x14ac:dyDescent="0.3">
      <c r="A18">
        <v>17</v>
      </c>
      <c r="B18" t="s">
        <v>197</v>
      </c>
      <c r="C18" s="186">
        <v>3</v>
      </c>
      <c r="D18" s="231">
        <v>0.25</v>
      </c>
      <c r="E18" s="231">
        <v>0.25</v>
      </c>
      <c r="F18" s="232">
        <v>0</v>
      </c>
      <c r="G18" s="232">
        <v>0</v>
      </c>
    </row>
    <row r="19" x14ac:dyDescent="0.3">
      <c r="A19">
        <v>18</v>
      </c>
      <c r="B19" t="s">
        <v>198</v>
      </c>
      <c r="C19" s="186">
        <v>1</v>
      </c>
      <c r="D19" s="231">
        <v>0.25</v>
      </c>
      <c r="E19" s="231">
        <v>0.25</v>
      </c>
      <c r="F19" s="232">
        <v>0</v>
      </c>
      <c r="G19" s="232">
        <v>0</v>
      </c>
    </row>
    <row r="20" x14ac:dyDescent="0.3">
      <c r="A20">
        <v>19</v>
      </c>
      <c r="B20" t="s">
        <v>199</v>
      </c>
      <c r="C20" s="186">
        <v>1</v>
      </c>
      <c r="D20" s="231">
        <v>0.25</v>
      </c>
      <c r="E20" s="231">
        <v>0.25</v>
      </c>
      <c r="F20" s="232">
        <v>0</v>
      </c>
      <c r="G20" s="232">
        <v>0</v>
      </c>
    </row>
    <row r="21" x14ac:dyDescent="0.3">
      <c r="A21">
        <v>20</v>
      </c>
      <c r="B21" t="s">
        <v>200</v>
      </c>
      <c r="C21" s="186">
        <v>1</v>
      </c>
      <c r="D21" s="231">
        <v>0.18</v>
      </c>
      <c r="E21" s="231">
        <v>0.18</v>
      </c>
      <c r="F21" s="232">
        <v>0</v>
      </c>
      <c r="G21" s="232">
        <v>0</v>
      </c>
    </row>
    <row r="22" x14ac:dyDescent="0.3">
      <c r="A22">
        <v>21</v>
      </c>
      <c r="B22" t="s">
        <v>201</v>
      </c>
      <c r="C22" s="186">
        <v>1</v>
      </c>
      <c r="D22" s="231">
        <v>0.18</v>
      </c>
      <c r="E22" s="231">
        <v>0.18</v>
      </c>
      <c r="F22" s="232">
        <v>0</v>
      </c>
      <c r="G22" s="232">
        <v>0</v>
      </c>
    </row>
    <row r="23" x14ac:dyDescent="0.3">
      <c r="A23">
        <v>22</v>
      </c>
      <c r="B23" t="s">
        <v>202</v>
      </c>
      <c r="C23" s="186">
        <v>1</v>
      </c>
      <c r="D23" s="231">
        <v>0.18</v>
      </c>
      <c r="E23" s="231">
        <v>0.18</v>
      </c>
      <c r="F23" s="232">
        <v>0</v>
      </c>
      <c r="G23" s="232">
        <v>0</v>
      </c>
    </row>
    <row r="24" x14ac:dyDescent="0.3">
      <c r="A24">
        <v>23</v>
      </c>
      <c r="B24" t="s">
        <v>203</v>
      </c>
      <c r="C24" s="186">
        <v>3</v>
      </c>
      <c r="D24" s="231">
        <v>0.25</v>
      </c>
      <c r="E24" s="231">
        <v>0.25</v>
      </c>
      <c r="F24" s="232">
        <v>0</v>
      </c>
      <c r="G24" s="232">
        <v>0</v>
      </c>
    </row>
    <row r="25" x14ac:dyDescent="0.3">
      <c r="A25">
        <v>24</v>
      </c>
      <c r="B25" t="s">
        <v>204</v>
      </c>
      <c r="C25" s="186">
        <v>1</v>
      </c>
      <c r="D25" s="231">
        <v>0.18</v>
      </c>
      <c r="E25" s="231">
        <v>0.18</v>
      </c>
      <c r="F25" s="232">
        <v>0</v>
      </c>
      <c r="G25" s="232">
        <v>0</v>
      </c>
    </row>
    <row r="26" x14ac:dyDescent="0.3">
      <c r="A26">
        <v>25</v>
      </c>
      <c r="B26" t="s">
        <v>205</v>
      </c>
      <c r="C26" s="186">
        <v>3</v>
      </c>
      <c r="D26" s="231">
        <v>0.25</v>
      </c>
      <c r="E26" s="231">
        <v>0.25</v>
      </c>
      <c r="F26" s="232">
        <v>0</v>
      </c>
      <c r="G26" s="232">
        <v>0</v>
      </c>
    </row>
    <row r="27" x14ac:dyDescent="0.3">
      <c r="A27">
        <v>26</v>
      </c>
      <c r="B27" t="s">
        <v>206</v>
      </c>
      <c r="C27" s="186">
        <v>3</v>
      </c>
      <c r="D27" s="231">
        <v>0.25</v>
      </c>
      <c r="E27" s="231">
        <v>0.25</v>
      </c>
      <c r="F27" s="232">
        <v>0</v>
      </c>
      <c r="G27" s="232">
        <v>0</v>
      </c>
    </row>
    <row r="28" x14ac:dyDescent="0.3">
      <c r="A28">
        <v>27</v>
      </c>
      <c r="B28" t="s">
        <v>207</v>
      </c>
      <c r="C28" s="186">
        <v>3</v>
      </c>
      <c r="D28" s="231">
        <v>0.18</v>
      </c>
      <c r="E28" s="231">
        <v>0.18</v>
      </c>
      <c r="F28" s="232">
        <v>0</v>
      </c>
      <c r="G28" s="232">
        <v>0</v>
      </c>
    </row>
    <row r="29" x14ac:dyDescent="0.3">
      <c r="A29">
        <v>28</v>
      </c>
      <c r="B29" t="s">
        <v>208</v>
      </c>
      <c r="C29" s="186">
        <v>3</v>
      </c>
      <c r="D29" s="231">
        <v>0.25</v>
      </c>
      <c r="E29" s="231">
        <v>0.25</v>
      </c>
      <c r="F29" s="232">
        <v>0</v>
      </c>
      <c r="G29" s="232">
        <v>0</v>
      </c>
    </row>
    <row r="30" x14ac:dyDescent="0.3">
      <c r="A30">
        <v>29</v>
      </c>
      <c r="B30" t="s">
        <v>209</v>
      </c>
      <c r="C30" s="186">
        <v>3</v>
      </c>
      <c r="D30" s="231">
        <v>0.25</v>
      </c>
      <c r="E30" s="231">
        <v>0.25</v>
      </c>
      <c r="F30" s="232">
        <v>0</v>
      </c>
      <c r="G30" s="232">
        <v>0</v>
      </c>
    </row>
    <row r="31" x14ac:dyDescent="0.3">
      <c r="A31">
        <v>30</v>
      </c>
      <c r="B31" t="s">
        <v>210</v>
      </c>
      <c r="C31" s="186">
        <v>3</v>
      </c>
      <c r="D31" s="231">
        <v>0.25</v>
      </c>
      <c r="E31" s="231">
        <v>0.25</v>
      </c>
      <c r="F31" s="232">
        <v>0</v>
      </c>
      <c r="G31" s="232">
        <v>0</v>
      </c>
    </row>
    <row r="32" x14ac:dyDescent="0.3">
      <c r="A32">
        <v>31</v>
      </c>
      <c r="B32" t="s">
        <v>211</v>
      </c>
      <c r="C32" s="186">
        <v>3</v>
      </c>
      <c r="D32" s="231">
        <v>0.25</v>
      </c>
      <c r="E32" s="231">
        <v>0.25</v>
      </c>
      <c r="F32" s="232">
        <v>0</v>
      </c>
      <c r="G32" s="232">
        <v>0</v>
      </c>
    </row>
    <row r="33" x14ac:dyDescent="0.3">
      <c r="A33">
        <v>32</v>
      </c>
      <c r="B33" t="s">
        <v>212</v>
      </c>
      <c r="C33" s="186">
        <v>3</v>
      </c>
      <c r="D33" s="231">
        <v>0</v>
      </c>
      <c r="E33" s="231">
        <v>0</v>
      </c>
      <c r="F33" s="232">
        <v>0</v>
      </c>
      <c r="G33" s="232">
        <v>0</v>
      </c>
    </row>
    <row r="34" x14ac:dyDescent="0.3">
      <c r="A34">
        <v>33</v>
      </c>
      <c r="B34" t="s">
        <v>213</v>
      </c>
      <c r="C34" s="186">
        <v>3</v>
      </c>
      <c r="D34" s="231">
        <v>0.25</v>
      </c>
      <c r="E34" s="231">
        <v>0.25</v>
      </c>
      <c r="F34" s="232">
        <v>0</v>
      </c>
      <c r="G34" s="232">
        <v>0</v>
      </c>
    </row>
    <row r="35" x14ac:dyDescent="0.3">
      <c r="A35">
        <v>34</v>
      </c>
      <c r="B35" t="s">
        <v>214</v>
      </c>
      <c r="C35" s="186">
        <v>3</v>
      </c>
      <c r="D35" s="231">
        <v>0.25</v>
      </c>
      <c r="E35" s="231">
        <v>0.25</v>
      </c>
      <c r="F35" s="232">
        <v>0</v>
      </c>
      <c r="G35" s="232">
        <v>0</v>
      </c>
    </row>
    <row r="36" x14ac:dyDescent="0.3">
      <c r="A36">
        <v>35</v>
      </c>
      <c r="B36" t="s">
        <v>215</v>
      </c>
      <c r="C36" s="186">
        <v>3</v>
      </c>
      <c r="D36" s="231">
        <v>0.25</v>
      </c>
      <c r="E36" s="231">
        <v>0.25</v>
      </c>
      <c r="F36" s="232">
        <v>0</v>
      </c>
      <c r="G36" s="232">
        <v>0</v>
      </c>
    </row>
    <row r="37" x14ac:dyDescent="0.3">
      <c r="A37">
        <v>36</v>
      </c>
      <c r="B37" t="s">
        <v>216</v>
      </c>
      <c r="C37" s="186">
        <v>3</v>
      </c>
      <c r="D37" s="231">
        <v>0.25</v>
      </c>
      <c r="E37" s="231">
        <v>0.25</v>
      </c>
      <c r="F37" s="232">
        <v>0</v>
      </c>
      <c r="G37" s="232">
        <v>0</v>
      </c>
    </row>
    <row r="38" x14ac:dyDescent="0.3">
      <c r="A38">
        <v>37</v>
      </c>
      <c r="B38" t="s">
        <v>217</v>
      </c>
      <c r="C38" s="186">
        <v>3</v>
      </c>
      <c r="D38" s="231">
        <v>0.25</v>
      </c>
      <c r="E38" s="231">
        <v>0.25</v>
      </c>
      <c r="F38" s="232">
        <v>0</v>
      </c>
      <c r="G38" s="232">
        <v>0</v>
      </c>
    </row>
    <row r="39" x14ac:dyDescent="0.3">
      <c r="A39">
        <v>38</v>
      </c>
      <c r="B39" t="s">
        <v>218</v>
      </c>
      <c r="C39" s="186">
        <v>3</v>
      </c>
      <c r="D39" s="231">
        <v>0.25</v>
      </c>
      <c r="E39" s="231">
        <v>0.25</v>
      </c>
      <c r="F39" s="232">
        <v>0</v>
      </c>
      <c r="G39" s="232">
        <v>0</v>
      </c>
    </row>
    <row r="40" x14ac:dyDescent="0.3">
      <c r="A40">
        <v>39</v>
      </c>
      <c r="B40" t="s">
        <v>219</v>
      </c>
      <c r="C40" s="186">
        <v>3</v>
      </c>
      <c r="D40" s="231">
        <v>0.25</v>
      </c>
      <c r="E40" s="231">
        <v>0.25</v>
      </c>
      <c r="F40" s="232">
        <v>0</v>
      </c>
      <c r="G40" s="232">
        <v>0</v>
      </c>
    </row>
    <row r="41" x14ac:dyDescent="0.3">
      <c r="A41">
        <v>40</v>
      </c>
      <c r="B41" t="s">
        <v>220</v>
      </c>
      <c r="C41" s="186">
        <v>3</v>
      </c>
      <c r="D41" s="231">
        <v>0.25</v>
      </c>
      <c r="E41" s="231">
        <v>0.25</v>
      </c>
      <c r="F41" s="232">
        <v>0</v>
      </c>
      <c r="G41" s="232">
        <v>0</v>
      </c>
    </row>
    <row r="42" x14ac:dyDescent="0.3">
      <c r="A42">
        <v>41</v>
      </c>
      <c r="B42" t="s">
        <v>221</v>
      </c>
      <c r="C42" s="186">
        <v>3</v>
      </c>
      <c r="D42" s="231">
        <v>0.25</v>
      </c>
      <c r="E42" s="231">
        <v>0.25</v>
      </c>
      <c r="F42" s="232">
        <v>0</v>
      </c>
      <c r="G42" s="232">
        <v>0</v>
      </c>
    </row>
    <row r="43" x14ac:dyDescent="0.3">
      <c r="A43">
        <v>42</v>
      </c>
      <c r="B43" t="s">
        <v>222</v>
      </c>
      <c r="C43" s="186">
        <v>3</v>
      </c>
      <c r="D43" s="231">
        <v>0.25</v>
      </c>
      <c r="E43" s="231">
        <v>0.25</v>
      </c>
      <c r="F43" s="232">
        <v>0</v>
      </c>
      <c r="G43" s="232">
        <v>0</v>
      </c>
    </row>
    <row r="44" x14ac:dyDescent="0.3">
      <c r="A44">
        <v>43</v>
      </c>
      <c r="B44" t="s">
        <v>223</v>
      </c>
      <c r="C44" s="186">
        <v>3</v>
      </c>
      <c r="D44" s="231">
        <v>0.25</v>
      </c>
      <c r="E44" s="231">
        <v>0.25</v>
      </c>
      <c r="F44" s="232">
        <v>0</v>
      </c>
      <c r="G44" s="232">
        <v>0</v>
      </c>
    </row>
    <row r="45" x14ac:dyDescent="0.3">
      <c r="A45">
        <v>44</v>
      </c>
      <c r="B45" t="s">
        <v>224</v>
      </c>
      <c r="C45" s="186">
        <v>3</v>
      </c>
      <c r="D45" s="231">
        <v>0.25</v>
      </c>
      <c r="E45" s="231">
        <v>0.25</v>
      </c>
      <c r="F45" s="232">
        <v>0</v>
      </c>
      <c r="G45" s="232">
        <v>0</v>
      </c>
    </row>
    <row r="46" x14ac:dyDescent="0.3">
      <c r="A46">
        <v>45</v>
      </c>
      <c r="B46" t="s">
        <v>225</v>
      </c>
      <c r="C46" s="186">
        <v>3</v>
      </c>
      <c r="D46" s="231">
        <v>0.25</v>
      </c>
      <c r="E46" s="231">
        <v>0.25</v>
      </c>
      <c r="F46" s="232">
        <v>0</v>
      </c>
      <c r="G46" s="232">
        <v>0</v>
      </c>
    </row>
    <row r="47" x14ac:dyDescent="0.3">
      <c r="A47">
        <v>46</v>
      </c>
      <c r="B47" t="s">
        <v>226</v>
      </c>
      <c r="C47" s="186">
        <v>3</v>
      </c>
      <c r="D47" s="231">
        <v>0.25</v>
      </c>
      <c r="E47" s="231">
        <v>0.25</v>
      </c>
      <c r="F47" s="232">
        <v>0</v>
      </c>
      <c r="G47" s="232">
        <v>0</v>
      </c>
    </row>
    <row r="48" x14ac:dyDescent="0.3">
      <c r="A48">
        <v>47</v>
      </c>
      <c r="B48" t="s">
        <v>227</v>
      </c>
      <c r="C48" s="186">
        <v>3</v>
      </c>
      <c r="D48" s="231">
        <v>0.25</v>
      </c>
      <c r="E48" s="231">
        <v>0.25</v>
      </c>
      <c r="F48" s="232">
        <v>0</v>
      </c>
      <c r="G48" s="232">
        <v>0</v>
      </c>
    </row>
    <row r="49" x14ac:dyDescent="0.3">
      <c r="A49">
        <v>48</v>
      </c>
      <c r="B49" t="s">
        <v>228</v>
      </c>
      <c r="C49" s="186">
        <v>3</v>
      </c>
      <c r="D49" s="231">
        <v>0.25</v>
      </c>
      <c r="E49" s="231">
        <v>0.25</v>
      </c>
      <c r="F49" s="232">
        <v>0</v>
      </c>
      <c r="G49" s="232">
        <v>0</v>
      </c>
    </row>
    <row r="50" x14ac:dyDescent="0.3">
      <c r="A50">
        <v>49</v>
      </c>
      <c r="B50" t="s">
        <v>229</v>
      </c>
      <c r="C50" s="186">
        <v>3</v>
      </c>
      <c r="D50" s="231">
        <v>0.25</v>
      </c>
      <c r="E50" s="231">
        <v>0.25</v>
      </c>
      <c r="F50" s="232">
        <v>0</v>
      </c>
      <c r="G50" s="232">
        <v>0</v>
      </c>
    </row>
    <row r="51" x14ac:dyDescent="0.3">
      <c r="A51">
        <v>50</v>
      </c>
      <c r="B51" t="s">
        <v>230</v>
      </c>
      <c r="C51" s="186">
        <v>3</v>
      </c>
      <c r="D51" s="231">
        <v>0.25</v>
      </c>
      <c r="E51" s="231">
        <v>0.25</v>
      </c>
      <c r="F51" s="232">
        <v>0</v>
      </c>
      <c r="G51" s="232">
        <v>0</v>
      </c>
    </row>
    <row r="52" x14ac:dyDescent="0.3">
      <c r="A52">
        <v>51</v>
      </c>
      <c r="B52" t="s">
        <v>231</v>
      </c>
      <c r="C52" s="186">
        <v>3</v>
      </c>
      <c r="D52" s="231">
        <v>0.25</v>
      </c>
      <c r="E52" s="231">
        <v>0.25</v>
      </c>
      <c r="F52" s="232">
        <v>0</v>
      </c>
      <c r="G52" s="232">
        <v>0</v>
      </c>
    </row>
    <row r="53" x14ac:dyDescent="0.3">
      <c r="A53">
        <v>52</v>
      </c>
      <c r="B53" t="s">
        <v>232</v>
      </c>
      <c r="C53" s="186">
        <v>3</v>
      </c>
      <c r="D53" s="231">
        <v>0.25</v>
      </c>
      <c r="E53" s="231">
        <v>0.25</v>
      </c>
      <c r="F53" s="232">
        <v>0</v>
      </c>
      <c r="G53" s="232">
        <v>0</v>
      </c>
    </row>
    <row r="54" x14ac:dyDescent="0.3">
      <c r="A54">
        <v>53</v>
      </c>
      <c r="B54" t="s">
        <v>233</v>
      </c>
      <c r="C54" s="186">
        <v>16</v>
      </c>
      <c r="D54" s="231">
        <v>0.25</v>
      </c>
      <c r="E54" s="231">
        <v>0.25</v>
      </c>
      <c r="F54" s="232">
        <v>0</v>
      </c>
      <c r="G54" s="232">
        <v>0</v>
      </c>
    </row>
    <row r="55" x14ac:dyDescent="0.3">
      <c r="A55">
        <v>54</v>
      </c>
      <c r="B55" t="s">
        <v>234</v>
      </c>
      <c r="C55" s="186">
        <v>11</v>
      </c>
      <c r="D55" s="231">
        <v>0</v>
      </c>
      <c r="E55" s="231">
        <v>0</v>
      </c>
      <c r="F55" s="232">
        <v>1</v>
      </c>
      <c r="G55" s="232">
        <v>1</v>
      </c>
    </row>
    <row r="56" x14ac:dyDescent="0.3">
      <c r="A56">
        <v>55</v>
      </c>
      <c r="B56" t="s">
        <v>235</v>
      </c>
      <c r="C56" s="186">
        <v>3</v>
      </c>
      <c r="D56" s="231">
        <v>0.25</v>
      </c>
      <c r="E56" s="231">
        <v>0.25</v>
      </c>
      <c r="F56" s="232">
        <v>0</v>
      </c>
      <c r="G56" s="232">
        <v>0</v>
      </c>
    </row>
    <row r="57" x14ac:dyDescent="0.3">
      <c r="A57">
        <v>56</v>
      </c>
      <c r="B57" t="s">
        <v>236</v>
      </c>
      <c r="C57" s="186">
        <v>5</v>
      </c>
      <c r="D57" s="231">
        <v>0.25</v>
      </c>
      <c r="E57" s="231">
        <v>0.25</v>
      </c>
      <c r="F57" s="232">
        <v>0</v>
      </c>
      <c r="G57" s="232">
        <v>0</v>
      </c>
    </row>
    <row r="58" x14ac:dyDescent="0.3">
      <c r="A58">
        <v>57</v>
      </c>
      <c r="B58" t="s">
        <v>237</v>
      </c>
      <c r="C58" s="186">
        <v>3</v>
      </c>
      <c r="D58" s="231">
        <v>0.25</v>
      </c>
      <c r="E58" s="231">
        <v>0.25</v>
      </c>
      <c r="F58" s="232">
        <v>0</v>
      </c>
      <c r="G58" s="232">
        <v>0</v>
      </c>
    </row>
    <row r="59" x14ac:dyDescent="0.3">
      <c r="A59">
        <v>58</v>
      </c>
      <c r="B59" t="s">
        <v>238</v>
      </c>
      <c r="C59" s="186">
        <v>3</v>
      </c>
      <c r="D59" s="231">
        <v>0.25</v>
      </c>
      <c r="E59" s="231">
        <v>0.25</v>
      </c>
      <c r="F59" s="232">
        <v>0</v>
      </c>
      <c r="G59" s="232">
        <v>0</v>
      </c>
    </row>
    <row r="60" x14ac:dyDescent="0.3">
      <c r="A60">
        <v>59</v>
      </c>
      <c r="B60" t="s">
        <v>239</v>
      </c>
      <c r="C60" s="186">
        <v>3</v>
      </c>
      <c r="D60" s="231">
        <v>0.25</v>
      </c>
      <c r="E60" s="231">
        <v>0.25</v>
      </c>
      <c r="F60" s="232">
        <v>0</v>
      </c>
      <c r="G60" s="232">
        <v>0</v>
      </c>
    </row>
    <row r="61" x14ac:dyDescent="0.3">
      <c r="A61">
        <v>60</v>
      </c>
      <c r="B61" t="s">
        <v>240</v>
      </c>
      <c r="C61" s="186">
        <v>3</v>
      </c>
      <c r="D61" s="231">
        <v>0.25</v>
      </c>
      <c r="E61" s="231">
        <v>0.25</v>
      </c>
      <c r="F61" s="232">
        <v>0</v>
      </c>
      <c r="G61" s="232">
        <v>0</v>
      </c>
    </row>
    <row r="62" x14ac:dyDescent="0.3">
      <c r="A62">
        <v>61</v>
      </c>
      <c r="B62" t="s">
        <v>241</v>
      </c>
      <c r="C62" s="186">
        <v>3</v>
      </c>
      <c r="D62" s="231">
        <v>0.25</v>
      </c>
      <c r="E62" s="231">
        <v>0.25</v>
      </c>
      <c r="F62" s="232">
        <v>0</v>
      </c>
      <c r="G62" s="232">
        <v>0</v>
      </c>
    </row>
    <row r="63" x14ac:dyDescent="0.3">
      <c r="A63">
        <v>62</v>
      </c>
      <c r="B63" t="s">
        <v>242</v>
      </c>
      <c r="C63" s="186">
        <v>16</v>
      </c>
      <c r="D63" s="231">
        <v>0.25</v>
      </c>
      <c r="E63" s="231">
        <v>0.25</v>
      </c>
      <c r="F63" s="232">
        <v>0</v>
      </c>
      <c r="G63" s="232">
        <v>0</v>
      </c>
    </row>
    <row r="64" x14ac:dyDescent="0.3">
      <c r="A64">
        <v>63</v>
      </c>
      <c r="B64" t="s">
        <v>243</v>
      </c>
      <c r="C64" s="186">
        <v>3</v>
      </c>
      <c r="D64" s="231">
        <v>0.25</v>
      </c>
      <c r="E64" s="231">
        <v>0.25</v>
      </c>
      <c r="F64" s="232">
        <v>0</v>
      </c>
      <c r="G64" s="232">
        <v>0</v>
      </c>
    </row>
    <row r="65" x14ac:dyDescent="0.3">
      <c r="A65">
        <v>64</v>
      </c>
      <c r="B65" t="s">
        <v>244</v>
      </c>
      <c r="C65" s="186">
        <v>3</v>
      </c>
      <c r="D65" s="231">
        <v>0.25</v>
      </c>
      <c r="E65" s="231">
        <v>0.25</v>
      </c>
      <c r="F65" s="232">
        <v>0</v>
      </c>
      <c r="G65" s="232">
        <v>0</v>
      </c>
    </row>
    <row r="66" x14ac:dyDescent="0.3">
      <c r="A66">
        <v>65</v>
      </c>
      <c r="B66" t="s">
        <v>245</v>
      </c>
      <c r="C66" s="186">
        <v>3</v>
      </c>
      <c r="D66" s="231">
        <v>0.25</v>
      </c>
      <c r="E66" s="231">
        <v>0.25</v>
      </c>
      <c r="F66" s="232">
        <v>0</v>
      </c>
      <c r="G66" s="232">
        <v>0</v>
      </c>
    </row>
    <row r="67" x14ac:dyDescent="0.3">
      <c r="A67">
        <v>66</v>
      </c>
      <c r="B67" t="s">
        <v>246</v>
      </c>
      <c r="C67" s="186">
        <v>16</v>
      </c>
      <c r="D67" s="231">
        <v>0.25</v>
      </c>
      <c r="E67" s="231">
        <v>0.25</v>
      </c>
      <c r="F67" s="232">
        <v>0</v>
      </c>
      <c r="G67" s="232">
        <v>0</v>
      </c>
    </row>
    <row r="68" x14ac:dyDescent="0.3">
      <c r="A68">
        <v>67</v>
      </c>
      <c r="B68" t="s">
        <v>247</v>
      </c>
      <c r="C68" s="186">
        <v>3</v>
      </c>
      <c r="D68" s="231">
        <v>0.18</v>
      </c>
      <c r="E68" s="231">
        <v>0.18</v>
      </c>
      <c r="F68" s="232">
        <v>0</v>
      </c>
      <c r="G68" s="232">
        <v>0</v>
      </c>
    </row>
    <row r="69" x14ac:dyDescent="0.3">
      <c r="A69">
        <v>68</v>
      </c>
      <c r="B69" t="s">
        <v>248</v>
      </c>
      <c r="C69" s="186">
        <v>15</v>
      </c>
      <c r="D69" s="231">
        <v>0.25</v>
      </c>
      <c r="E69" s="231">
        <v>0.25</v>
      </c>
      <c r="F69" s="232">
        <v>0</v>
      </c>
      <c r="G69" s="232">
        <v>0</v>
      </c>
    </row>
    <row r="70" x14ac:dyDescent="0.3">
      <c r="A70">
        <v>69</v>
      </c>
      <c r="B70" t="s">
        <v>249</v>
      </c>
      <c r="C70" s="186">
        <v>3</v>
      </c>
      <c r="D70" s="231">
        <v>0.25</v>
      </c>
      <c r="E70" s="231">
        <v>0.25</v>
      </c>
      <c r="F70" s="232">
        <v>0</v>
      </c>
      <c r="G70" s="232">
        <v>0</v>
      </c>
    </row>
    <row r="71" x14ac:dyDescent="0.3">
      <c r="A71">
        <v>70</v>
      </c>
      <c r="B71" t="s">
        <v>268</v>
      </c>
      <c r="C71" s="186">
        <v>6</v>
      </c>
      <c r="D71" s="231">
        <v>0.25</v>
      </c>
      <c r="E71" s="231">
        <v>0.25</v>
      </c>
      <c r="F71" s="232">
        <v>0</v>
      </c>
      <c r="G71" s="232">
        <v>0</v>
      </c>
    </row>
    <row r="72" x14ac:dyDescent="0.3">
      <c r="A72">
        <v>71</v>
      </c>
      <c r="B72" t="s">
        <v>269</v>
      </c>
      <c r="C72" s="186">
        <v>11</v>
      </c>
      <c r="D72" s="231">
        <v>0.25</v>
      </c>
      <c r="E72" s="231">
        <v>0.25</v>
      </c>
      <c r="F72" s="232">
        <v>0</v>
      </c>
      <c r="G72" s="232">
        <v>0</v>
      </c>
    </row>
    <row r="73" x14ac:dyDescent="0.3">
      <c r="A73">
        <v>72</v>
      </c>
      <c r="B73" t="s">
        <v>250</v>
      </c>
      <c r="C73" s="186">
        <v>7</v>
      </c>
      <c r="D73" s="231">
        <v>0</v>
      </c>
      <c r="E73" s="231">
        <v>0</v>
      </c>
      <c r="F73" s="232">
        <v>1</v>
      </c>
      <c r="G73" s="232">
        <v>1</v>
      </c>
    </row>
    <row r="74" x14ac:dyDescent="0.3">
      <c r="A74">
        <v>73</v>
      </c>
      <c r="B74" t="s">
        <v>270</v>
      </c>
      <c r="C74" s="186">
        <v>3</v>
      </c>
      <c r="D74" s="231">
        <v>0.25</v>
      </c>
      <c r="E74" s="231">
        <v>0.25</v>
      </c>
      <c r="F74" s="232">
        <v>0</v>
      </c>
      <c r="G74" s="232">
        <v>0</v>
      </c>
    </row>
    <row r="75" x14ac:dyDescent="0.3">
      <c r="A75">
        <v>74</v>
      </c>
      <c r="B75" t="s">
        <v>251</v>
      </c>
      <c r="C75" s="186">
        <v>9</v>
      </c>
      <c r="D75" s="231">
        <v>0.25</v>
      </c>
      <c r="E75" s="231">
        <v>0.25</v>
      </c>
      <c r="F75" s="232">
        <v>0</v>
      </c>
      <c r="G75" s="232">
        <v>0</v>
      </c>
    </row>
    <row r="76" x14ac:dyDescent="0.3">
      <c r="A76">
        <v>75</v>
      </c>
      <c r="B76" t="s">
        <v>252</v>
      </c>
      <c r="C76" s="186">
        <v>3</v>
      </c>
      <c r="D76" s="231">
        <v>0.25</v>
      </c>
      <c r="E76" s="231">
        <v>0.25</v>
      </c>
      <c r="F76" s="232">
        <v>0</v>
      </c>
      <c r="G76" s="232">
        <v>0</v>
      </c>
    </row>
    <row r="77" x14ac:dyDescent="0.3">
      <c r="A77">
        <v>76</v>
      </c>
      <c r="B77" t="s">
        <v>253</v>
      </c>
      <c r="C77" s="186">
        <v>3</v>
      </c>
      <c r="D77" s="231">
        <v>0.25</v>
      </c>
      <c r="E77" s="231">
        <v>0.25</v>
      </c>
      <c r="F77" s="232">
        <v>0</v>
      </c>
      <c r="G77" s="232">
        <v>0</v>
      </c>
    </row>
    <row r="78" x14ac:dyDescent="0.3">
      <c r="A78">
        <v>77</v>
      </c>
      <c r="B78" t="s">
        <v>254</v>
      </c>
      <c r="C78" s="186">
        <v>16</v>
      </c>
      <c r="D78" s="231">
        <v>0.25</v>
      </c>
      <c r="E78" s="231">
        <v>0.25</v>
      </c>
      <c r="F78" s="232">
        <v>0</v>
      </c>
      <c r="G78" s="232">
        <v>0</v>
      </c>
    </row>
    <row r="79" x14ac:dyDescent="0.3">
      <c r="A79">
        <v>78</v>
      </c>
      <c r="B79" t="s">
        <v>255</v>
      </c>
      <c r="C79" s="186">
        <v>3</v>
      </c>
      <c r="D79" s="231">
        <v>0</v>
      </c>
      <c r="E79" s="231">
        <v>0</v>
      </c>
      <c r="F79" s="232">
        <v>0</v>
      </c>
      <c r="G79" s="232">
        <v>0</v>
      </c>
    </row>
    <row r="80" x14ac:dyDescent="0.3">
      <c r="A80">
        <v>79</v>
      </c>
      <c r="B80" t="s">
        <v>313</v>
      </c>
      <c r="C80" s="186">
        <v>3</v>
      </c>
      <c r="D80" s="231">
        <v>0</v>
      </c>
      <c r="E80" s="231">
        <v>0</v>
      </c>
      <c r="F80" s="232">
        <v>0</v>
      </c>
      <c r="G80" s="232">
        <v>0</v>
      </c>
    </row>
    <row r="81" x14ac:dyDescent="0.3">
      <c r="A81">
        <v>80</v>
      </c>
      <c r="B81" t="s">
        <v>314</v>
      </c>
      <c r="C81" s="186">
        <v>14</v>
      </c>
      <c r="D81" s="231">
        <v>0</v>
      </c>
      <c r="E81" s="231">
        <v>0</v>
      </c>
      <c r="F81" s="232">
        <v>1</v>
      </c>
      <c r="G81" s="232">
        <v>1</v>
      </c>
    </row>
    <row r="82" x14ac:dyDescent="0.3">
      <c r="A82">
        <v>81</v>
      </c>
      <c r="B82" t="s">
        <v>315</v>
      </c>
      <c r="C82" s="186">
        <v>14</v>
      </c>
      <c r="D82" s="231">
        <v>0</v>
      </c>
      <c r="E82" s="231">
        <v>0</v>
      </c>
      <c r="F82" s="232">
        <v>1</v>
      </c>
      <c r="G82" s="232">
        <v>1</v>
      </c>
    </row>
    <row r="83" x14ac:dyDescent="0.3">
      <c r="A83">
        <v>82</v>
      </c>
      <c r="B83" t="s">
        <v>316</v>
      </c>
      <c r="C83" s="186">
        <v>14</v>
      </c>
      <c r="D83" s="231">
        <v>0</v>
      </c>
      <c r="E83" s="231">
        <v>0</v>
      </c>
      <c r="F83" s="232">
        <v>1</v>
      </c>
      <c r="G83" s="232">
        <v>1</v>
      </c>
    </row>
    <row r="84" x14ac:dyDescent="0.3">
      <c r="A84">
        <v>83</v>
      </c>
      <c r="B84" t="s">
        <v>256</v>
      </c>
      <c r="C84" s="186">
        <v>14</v>
      </c>
      <c r="D84" s="231">
        <v>0</v>
      </c>
      <c r="E84" s="231">
        <v>0</v>
      </c>
      <c r="F84" s="232">
        <v>1</v>
      </c>
      <c r="G84" s="232">
        <v>1</v>
      </c>
    </row>
    <row r="85" x14ac:dyDescent="0.3">
      <c r="A85">
        <v>84</v>
      </c>
      <c r="B85" t="s">
        <v>257</v>
      </c>
      <c r="C85" s="186">
        <v>14</v>
      </c>
      <c r="D85" s="231">
        <v>0.25</v>
      </c>
      <c r="E85" s="231">
        <v>0.25</v>
      </c>
      <c r="F85" s="232">
        <v>0</v>
      </c>
      <c r="G85" s="232">
        <v>0</v>
      </c>
    </row>
    <row r="86" x14ac:dyDescent="0.3">
      <c r="A86">
        <v>85</v>
      </c>
      <c r="B86" t="s">
        <v>258</v>
      </c>
      <c r="C86" s="186">
        <v>16</v>
      </c>
      <c r="D86" s="231">
        <v>0</v>
      </c>
      <c r="E86" s="231">
        <v>0</v>
      </c>
      <c r="F86" s="232">
        <v>1</v>
      </c>
      <c r="G86" s="232">
        <v>1</v>
      </c>
    </row>
    <row r="87" x14ac:dyDescent="0.3">
      <c r="A87">
        <v>86</v>
      </c>
      <c r="B87" t="s">
        <v>259</v>
      </c>
      <c r="C87" s="186">
        <v>3</v>
      </c>
      <c r="D87" s="231">
        <v>0.25</v>
      </c>
      <c r="E87" s="231">
        <v>0.25</v>
      </c>
      <c r="F87" s="232">
        <v>0</v>
      </c>
      <c r="G87" s="232">
        <v>0</v>
      </c>
    </row>
    <row r="88" x14ac:dyDescent="0.3">
      <c r="A88">
        <v>87</v>
      </c>
      <c r="B88" t="s">
        <v>260</v>
      </c>
      <c r="C88" s="186">
        <v>13</v>
      </c>
      <c r="D88" s="231">
        <v>0</v>
      </c>
      <c r="E88" s="231">
        <v>0</v>
      </c>
      <c r="F88" s="232">
        <v>1</v>
      </c>
      <c r="G88" s="232">
        <v>1</v>
      </c>
    </row>
    <row r="89" x14ac:dyDescent="0.3">
      <c r="A89">
        <v>88</v>
      </c>
      <c r="B89" t="s">
        <v>261</v>
      </c>
      <c r="C89" s="186">
        <v>16</v>
      </c>
      <c r="D89" s="231">
        <v>0</v>
      </c>
      <c r="E89" s="231">
        <v>0</v>
      </c>
      <c r="F89" s="232">
        <v>1</v>
      </c>
      <c r="G89" s="232">
        <v>1</v>
      </c>
    </row>
    <row r="90" x14ac:dyDescent="0.3">
      <c r="A90">
        <v>89</v>
      </c>
      <c r="B90" t="s">
        <v>262</v>
      </c>
      <c r="C90" s="186">
        <v>3</v>
      </c>
      <c r="D90" s="231">
        <v>0.25</v>
      </c>
      <c r="E90" s="231">
        <v>0.25</v>
      </c>
      <c r="F90" s="232">
        <v>0</v>
      </c>
      <c r="G90" s="232">
        <v>0</v>
      </c>
    </row>
    <row r="91" x14ac:dyDescent="0.3">
      <c r="A91">
        <v>90</v>
      </c>
      <c r="B91" t="s">
        <v>263</v>
      </c>
      <c r="C91" s="186">
        <v>4</v>
      </c>
      <c r="D91" s="231">
        <v>0</v>
      </c>
      <c r="E91" s="231">
        <v>0</v>
      </c>
      <c r="F91" s="232">
        <v>0</v>
      </c>
      <c r="G91" s="232">
        <v>0</v>
      </c>
    </row>
    <row r="92" x14ac:dyDescent="0.3">
      <c r="A92">
        <v>91</v>
      </c>
      <c r="B92" t="s">
        <v>264</v>
      </c>
      <c r="C92" s="186">
        <v>4</v>
      </c>
      <c r="D92" s="231">
        <v>0</v>
      </c>
      <c r="E92" s="231">
        <v>0</v>
      </c>
      <c r="F92" s="232">
        <v>0</v>
      </c>
      <c r="G92" s="232">
        <v>0</v>
      </c>
    </row>
    <row r="93" x14ac:dyDescent="0.3">
      <c r="A93">
        <v>92</v>
      </c>
      <c r="B93" t="s">
        <v>265</v>
      </c>
      <c r="C93" s="186">
        <v>4</v>
      </c>
      <c r="D93" s="231">
        <v>0.18</v>
      </c>
      <c r="E93" s="231">
        <v>0.18</v>
      </c>
      <c r="F93" s="232">
        <v>0</v>
      </c>
      <c r="G93" s="232">
        <v>0</v>
      </c>
    </row>
    <row r="94" x14ac:dyDescent="0.3">
      <c r="A94">
        <v>93</v>
      </c>
      <c r="B94" t="s">
        <v>266</v>
      </c>
      <c r="C94" s="186">
        <v>4</v>
      </c>
      <c r="D94" s="231">
        <v>0</v>
      </c>
      <c r="E94" s="231">
        <v>0</v>
      </c>
      <c r="F94" s="232">
        <v>0</v>
      </c>
      <c r="G94" s="232">
        <v>0</v>
      </c>
    </row>
    <row r="95" x14ac:dyDescent="0.3">
      <c r="A95">
        <v>94</v>
      </c>
      <c r="B95" t="s">
        <v>267</v>
      </c>
      <c r="C95" s="186">
        <v>12</v>
      </c>
      <c r="D95" s="231">
        <v>0.25</v>
      </c>
      <c r="E95" s="231">
        <v>0.25</v>
      </c>
      <c r="F95" s="232">
        <v>0</v>
      </c>
      <c r="G95" s="232">
        <v>0</v>
      </c>
    </row>
    <row r="96" x14ac:dyDescent="0.3">
      <c r="A96">
        <v>95</v>
      </c>
      <c r="B96" t="s">
        <v>271</v>
      </c>
      <c r="C96" s="186">
        <v>9</v>
      </c>
      <c r="D96" s="231">
        <v>0.25</v>
      </c>
      <c r="E96" s="231">
        <v>0.25</v>
      </c>
      <c r="F96" s="232">
        <v>0</v>
      </c>
      <c r="G96" s="232">
        <v>0</v>
      </c>
    </row>
  </sheetData>
  <sortState ref="A2:G94">
    <sortCondition ref="A2:A9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workbookViewId="0">
      <pane xSplit="2" ySplit="1" topLeftCell="Q2" activePane="bottomRight" state="frozen"/>
      <selection activeCell="J44" sqref="J44"/>
      <selection pane="topRight" activeCell="J44" sqref="J44"/>
      <selection pane="bottomLeft" activeCell="J44" sqref="J44"/>
      <selection pane="bottomRight" activeCell="R27" sqref="R27"/>
    </sheetView>
  </sheetViews>
  <sheetFormatPr defaultRowHeight="14.4" x14ac:dyDescent="0.3"/>
  <cols>
    <col min="2" max="2" width="44.3984375" bestFit="true" customWidth="true"/>
    <col min="3" max="3" width="12.69921875" customWidth="true"/>
    <col min="19" max="19" width="11.3984375" bestFit="true" customWidth="true"/>
    <col min="20" max="20" width="14.3984375" bestFit="true" customWidth="true"/>
    <col min="21" max="21" width="11.59765625" bestFit="true" customWidth="true"/>
    <col min="22" max="22" width="14.59765625" bestFit="true" customWidth="true"/>
  </cols>
  <sheetData>
    <row r="1" x14ac:dyDescent="0.3">
      <c r="A1" t="s">
        <v>143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144</v>
      </c>
      <c r="T1" t="s">
        <v>163</v>
      </c>
      <c r="U1" t="s">
        <v>304</v>
      </c>
      <c r="V1" t="s">
        <v>145</v>
      </c>
      <c r="W1" t="s">
        <v>164</v>
      </c>
      <c r="X1" t="s">
        <v>305</v>
      </c>
    </row>
    <row r="2" x14ac:dyDescent="0.3">
      <c r="A2">
        <v>1</v>
      </c>
      <c r="B2" t="s">
        <v>272</v>
      </c>
      <c r="C2" s="187">
        <v>0.12968957340535003</v>
      </c>
      <c r="D2" s="187">
        <v>2.8205846648575603E-21</v>
      </c>
      <c r="E2" s="187">
        <v>0.19393347710690825</v>
      </c>
      <c r="F2" s="187">
        <v>2.8205846648575603E-21</v>
      </c>
      <c r="G2" s="187">
        <v>3.7558367055654383E-3</v>
      </c>
      <c r="H2" s="187">
        <v>3.3642719306005665E-3</v>
      </c>
      <c r="I2" s="187">
        <v>2.8205846648575603E-21</v>
      </c>
      <c r="J2" s="187">
        <v>8.1410966976818398E-3</v>
      </c>
      <c r="K2" s="187">
        <v>2.8205846648575603E-21</v>
      </c>
      <c r="L2" s="187">
        <v>2.8205846648575603E-21</v>
      </c>
      <c r="M2" s="187">
        <v>2.8205846648575603E-21</v>
      </c>
      <c r="N2" s="187">
        <v>4.8218686507854738E-4</v>
      </c>
      <c r="O2" s="187">
        <v>6.02494908476792E-3</v>
      </c>
      <c r="P2" s="187">
        <v>9.3014771742971425E-4</v>
      </c>
      <c r="Q2" s="187">
        <v>1.5274454230604299E-3</v>
      </c>
      <c r="R2" s="187">
        <v>2.08874531292367E-3</v>
      </c>
      <c r="S2" s="233">
        <v>0.18</v>
      </c>
      <c r="T2" s="234">
        <v>0</v>
      </c>
      <c r="U2" s="233">
        <v>0</v>
      </c>
      <c r="V2" s="234">
        <v>0.18</v>
      </c>
      <c r="W2" s="234">
        <v>0</v>
      </c>
      <c r="X2" s="234">
        <v>0</v>
      </c>
    </row>
    <row r="3" x14ac:dyDescent="0.3">
      <c r="A3">
        <v>2</v>
      </c>
      <c r="B3" t="s">
        <v>273</v>
      </c>
      <c r="C3" s="187">
        <v>3.0197283230402144E-2</v>
      </c>
      <c r="D3" s="187">
        <v>2.595462933298814E-5</v>
      </c>
      <c r="E3" s="187">
        <v>0.22458647581957528</v>
      </c>
      <c r="F3" s="187">
        <v>0.30829840763059552</v>
      </c>
      <c r="G3" s="187">
        <v>0.33577848354217282</v>
      </c>
      <c r="H3" s="187">
        <v>3.3943273034895305E-2</v>
      </c>
      <c r="I3" s="187">
        <v>7.6527238784284178E-3</v>
      </c>
      <c r="J3" s="187">
        <v>8.2283358385516099E-3</v>
      </c>
      <c r="K3" s="187">
        <v>3.1375759505642394E-3</v>
      </c>
      <c r="L3" s="187">
        <v>7.8319317096595099E-4</v>
      </c>
      <c r="M3" s="187">
        <v>2.3714038796092258E-2</v>
      </c>
      <c r="N3" s="187">
        <v>2.4526128789349915E-3</v>
      </c>
      <c r="O3" s="187">
        <v>8.306607647607803E-4</v>
      </c>
      <c r="P3" s="187">
        <v>4.0291064931384464E-2</v>
      </c>
      <c r="Q3" s="187">
        <v>3.3624207623323112E-2</v>
      </c>
      <c r="R3" s="187">
        <v>1.4111502331165277E-2</v>
      </c>
      <c r="S3" s="233">
        <v>0.25</v>
      </c>
      <c r="T3" s="234">
        <v>0</v>
      </c>
      <c r="U3" s="233">
        <v>0</v>
      </c>
      <c r="V3" s="234">
        <v>0.25</v>
      </c>
      <c r="W3" s="234">
        <v>0</v>
      </c>
      <c r="X3" s="234">
        <v>0</v>
      </c>
    </row>
    <row r="4" x14ac:dyDescent="0.3">
      <c r="A4">
        <v>3</v>
      </c>
      <c r="B4" t="s">
        <v>274</v>
      </c>
      <c r="C4" s="187">
        <v>0.12264557487336883</v>
      </c>
      <c r="D4" s="187">
        <v>4.946230486909362E-3</v>
      </c>
      <c r="E4" s="187">
        <v>0.45950593981792137</v>
      </c>
      <c r="F4" s="187">
        <v>5.7928804811590434E-2</v>
      </c>
      <c r="G4" s="187">
        <v>0.29509711087219354</v>
      </c>
      <c r="H4" s="187">
        <v>8.6070207190326084E-2</v>
      </c>
      <c r="I4" s="187">
        <v>9.8698588093030448E-2</v>
      </c>
      <c r="J4" s="187">
        <v>1.5291704886504073E-2</v>
      </c>
      <c r="K4" s="187">
        <v>2.9476193360839439E-2</v>
      </c>
      <c r="L4" s="187">
        <v>6.9162614943077093E-3</v>
      </c>
      <c r="M4" s="187">
        <v>3.1024107832986182E-2</v>
      </c>
      <c r="N4" s="187">
        <v>4.1147890414129897E-2</v>
      </c>
      <c r="O4" s="187">
        <v>3.307416650064425E-2</v>
      </c>
      <c r="P4" s="187">
        <v>2.9123512118576219E-2</v>
      </c>
      <c r="Q4" s="187">
        <v>4.0816220028640965E-2</v>
      </c>
      <c r="R4" s="187">
        <v>3.143878007943661E-2</v>
      </c>
      <c r="S4" s="233">
        <v>0.25</v>
      </c>
      <c r="T4" s="234">
        <v>0</v>
      </c>
      <c r="U4" s="233">
        <v>0</v>
      </c>
      <c r="V4" s="234">
        <v>0.25</v>
      </c>
      <c r="W4" s="234">
        <v>0</v>
      </c>
      <c r="X4" s="234">
        <v>0</v>
      </c>
    </row>
    <row r="5" x14ac:dyDescent="0.3">
      <c r="A5">
        <v>4</v>
      </c>
      <c r="B5" t="s">
        <v>275</v>
      </c>
      <c r="C5" s="187">
        <v>1.1446874096516346E-2</v>
      </c>
      <c r="D5" s="187">
        <v>2.1475995135243815E-3</v>
      </c>
      <c r="E5" s="187">
        <v>0.10205761590110914</v>
      </c>
      <c r="F5" s="187">
        <v>0.12621170602908996</v>
      </c>
      <c r="G5" s="187">
        <v>1.5966848038404865E-2</v>
      </c>
      <c r="H5" s="187">
        <v>7.2426000448842093E-2</v>
      </c>
      <c r="I5" s="187">
        <v>2.3009757906556058E-2</v>
      </c>
      <c r="J5" s="187">
        <v>1.757630743149019E-2</v>
      </c>
      <c r="K5" s="187">
        <v>4.8396532929601346E-2</v>
      </c>
      <c r="L5" s="187">
        <v>6.6338125400381689E-3</v>
      </c>
      <c r="M5" s="187">
        <v>4.158051327125472E-2</v>
      </c>
      <c r="N5" s="187">
        <v>7.5940297982186088E-3</v>
      </c>
      <c r="O5" s="187">
        <v>9.2234670246634804E-3</v>
      </c>
      <c r="P5" s="187">
        <v>3.9842466615837221E-2</v>
      </c>
      <c r="Q5" s="187">
        <v>2.1977245761356897E-2</v>
      </c>
      <c r="R5" s="187">
        <v>2.3804003998591484E-2</v>
      </c>
      <c r="S5" s="233">
        <v>0</v>
      </c>
      <c r="T5" s="234">
        <v>0</v>
      </c>
      <c r="U5" s="233">
        <v>0</v>
      </c>
      <c r="V5" s="234">
        <v>0</v>
      </c>
      <c r="W5" s="234">
        <v>0</v>
      </c>
      <c r="X5" s="234">
        <v>0</v>
      </c>
    </row>
    <row r="6" x14ac:dyDescent="0.3">
      <c r="A6">
        <v>5</v>
      </c>
      <c r="B6" t="s">
        <v>276</v>
      </c>
      <c r="C6" s="187">
        <v>2.4470700006331118E-21</v>
      </c>
      <c r="D6" s="187">
        <v>2.6760196591866131E-4</v>
      </c>
      <c r="E6" s="187">
        <v>1.6703030997917829E-2</v>
      </c>
      <c r="F6" s="187">
        <v>5.1943719226542028E-3</v>
      </c>
      <c r="G6" s="187">
        <v>1.2401740714061853E-2</v>
      </c>
      <c r="H6" s="187">
        <v>4.854286062109108E-3</v>
      </c>
      <c r="I6" s="187">
        <v>5.5118675249329202E-3</v>
      </c>
      <c r="J6" s="187">
        <v>1.3740350820547133E-3</v>
      </c>
      <c r="K6" s="187">
        <v>4.8121041834555045E-3</v>
      </c>
      <c r="L6" s="187">
        <v>5.0484309744020291E-3</v>
      </c>
      <c r="M6" s="187">
        <v>4.8651138576644628E-3</v>
      </c>
      <c r="N6" s="187">
        <v>4.5936779449043804E-3</v>
      </c>
      <c r="O6" s="187">
        <v>3.5811826071993152E-3</v>
      </c>
      <c r="P6" s="187">
        <v>7.4930250784113446E-3</v>
      </c>
      <c r="Q6" s="187">
        <v>5.0047584891008438E-3</v>
      </c>
      <c r="R6" s="187">
        <v>2.1662392688047358E-3</v>
      </c>
      <c r="S6" s="233">
        <v>0.25</v>
      </c>
      <c r="T6" s="234">
        <v>0</v>
      </c>
      <c r="U6" s="233">
        <v>0</v>
      </c>
      <c r="V6" s="234">
        <v>0.25</v>
      </c>
      <c r="W6" s="234">
        <v>0</v>
      </c>
      <c r="X6" s="234">
        <v>0</v>
      </c>
    </row>
    <row r="7" x14ac:dyDescent="0.3">
      <c r="A7">
        <v>6</v>
      </c>
      <c r="B7" t="s">
        <v>277</v>
      </c>
      <c r="C7" s="187">
        <v>1.9831594187617074E-21</v>
      </c>
      <c r="D7" s="187">
        <v>1.9831594187617074E-21</v>
      </c>
      <c r="E7" s="187">
        <v>5.1542528697076269E-3</v>
      </c>
      <c r="F7" s="187">
        <v>1.450509613828938E-3</v>
      </c>
      <c r="G7" s="187">
        <v>6.8075713605061797E-4</v>
      </c>
      <c r="H7" s="187">
        <v>3.3046148891954022E-3</v>
      </c>
      <c r="I7" s="187">
        <v>2.9152676159150304E-3</v>
      </c>
      <c r="J7" s="187">
        <v>2.3598362045051588E-4</v>
      </c>
      <c r="K7" s="187">
        <v>6.8064064016289528E-4</v>
      </c>
      <c r="L7" s="187">
        <v>1.0485305674261306E-3</v>
      </c>
      <c r="M7" s="187">
        <v>8.58617939422664E-4</v>
      </c>
      <c r="N7" s="187">
        <v>2.3873413845917502E-3</v>
      </c>
      <c r="O7" s="187">
        <v>5.4007615067374964E-4</v>
      </c>
      <c r="P7" s="187">
        <v>1.5231498906019132E-4</v>
      </c>
      <c r="Q7" s="187">
        <v>3.9217910698428676E-4</v>
      </c>
      <c r="R7" s="187">
        <v>9.9365709168353864E-5</v>
      </c>
      <c r="S7" s="233">
        <v>0.25</v>
      </c>
      <c r="T7" s="234">
        <v>0</v>
      </c>
      <c r="U7" s="233">
        <v>0</v>
      </c>
      <c r="V7" s="234">
        <v>0.25</v>
      </c>
      <c r="W7" s="234">
        <v>0</v>
      </c>
      <c r="X7" s="234">
        <v>0</v>
      </c>
    </row>
    <row r="8" x14ac:dyDescent="0.3">
      <c r="A8">
        <v>7</v>
      </c>
      <c r="B8" t="s">
        <v>278</v>
      </c>
      <c r="C8" s="187">
        <v>8.3980651919903539E-3</v>
      </c>
      <c r="D8" s="187">
        <v>4.3693750269292722E-3</v>
      </c>
      <c r="E8" s="187">
        <v>5.9634558436046155E-2</v>
      </c>
      <c r="F8" s="187">
        <v>1.1393168268473282E-2</v>
      </c>
      <c r="G8" s="187">
        <v>1.6429199668830684E-2</v>
      </c>
      <c r="H8" s="187">
        <v>0.11517785381729019</v>
      </c>
      <c r="I8" s="187">
        <v>0.12787527148770989</v>
      </c>
      <c r="J8" s="187">
        <v>8.5934909382284048E-4</v>
      </c>
      <c r="K8" s="187">
        <v>1.8501568609033552E-2</v>
      </c>
      <c r="L8" s="187">
        <v>3.4595374440725781E-3</v>
      </c>
      <c r="M8" s="187">
        <v>3.7030561200562815E-3</v>
      </c>
      <c r="N8" s="187">
        <v>1.8696172000586951E-2</v>
      </c>
      <c r="O8" s="187">
        <v>1.0279554601858176E-2</v>
      </c>
      <c r="P8" s="187">
        <v>3.4481302225596294E-3</v>
      </c>
      <c r="Q8" s="187">
        <v>3.7204740679149988E-3</v>
      </c>
      <c r="R8" s="187">
        <v>3.8408538854939459E-3</v>
      </c>
      <c r="S8" s="233">
        <v>0</v>
      </c>
      <c r="T8" s="234">
        <v>1</v>
      </c>
      <c r="U8" s="233">
        <v>1</v>
      </c>
      <c r="V8" s="234">
        <v>0</v>
      </c>
      <c r="W8" s="234">
        <v>1</v>
      </c>
      <c r="X8" s="234">
        <v>1</v>
      </c>
    </row>
    <row r="9" x14ac:dyDescent="0.3">
      <c r="A9">
        <v>8</v>
      </c>
      <c r="B9" t="s">
        <v>279</v>
      </c>
      <c r="C9" s="187">
        <v>1.2681200505049565E-3</v>
      </c>
      <c r="D9" s="187">
        <v>3.4039233613797007E-4</v>
      </c>
      <c r="E9" s="187">
        <v>2.0681488198122946E-2</v>
      </c>
      <c r="F9" s="187">
        <v>1.5583709008863618E-2</v>
      </c>
      <c r="G9" s="187">
        <v>4.1821939368853596E-2</v>
      </c>
      <c r="H9" s="187">
        <v>7.7784386620478568E-2</v>
      </c>
      <c r="I9" s="187">
        <v>4.764937250892378E-2</v>
      </c>
      <c r="J9" s="187">
        <v>6.664958746210593E-4</v>
      </c>
      <c r="K9" s="187">
        <v>7.1739408245385956E-3</v>
      </c>
      <c r="L9" s="187">
        <v>2.811110845113333E-3</v>
      </c>
      <c r="M9" s="187">
        <v>5.1684647644209573E-3</v>
      </c>
      <c r="N9" s="187">
        <v>2.417704235570119E-2</v>
      </c>
      <c r="O9" s="187">
        <v>1.099388262707157E-2</v>
      </c>
      <c r="P9" s="187">
        <v>1.6003639771868954E-2</v>
      </c>
      <c r="Q9" s="187">
        <v>5.3792087563893937E-3</v>
      </c>
      <c r="R9" s="187">
        <v>3.133526861368105E-2</v>
      </c>
      <c r="S9" s="233">
        <v>0.5</v>
      </c>
      <c r="T9" s="234">
        <v>0</v>
      </c>
      <c r="U9" s="233">
        <v>0</v>
      </c>
      <c r="V9" s="234">
        <v>0.5</v>
      </c>
      <c r="W9" s="234">
        <v>0</v>
      </c>
      <c r="X9" s="234">
        <v>0</v>
      </c>
    </row>
    <row r="10" x14ac:dyDescent="0.3">
      <c r="A10">
        <v>9</v>
      </c>
      <c r="B10" t="s">
        <v>280</v>
      </c>
      <c r="C10" s="187">
        <v>3.521027639535255E-3</v>
      </c>
      <c r="D10" s="187">
        <v>8.6446187606456715E-5</v>
      </c>
      <c r="E10" s="187">
        <v>2.1702202892876148E-2</v>
      </c>
      <c r="F10" s="187">
        <v>1.8598217700767392E-2</v>
      </c>
      <c r="G10" s="187">
        <v>1.3971370103891096E-2</v>
      </c>
      <c r="H10" s="187">
        <v>2.7635024687103209E-2</v>
      </c>
      <c r="I10" s="187">
        <v>2.0913267958838268E-2</v>
      </c>
      <c r="J10" s="187">
        <v>5.9383337680954836E-3</v>
      </c>
      <c r="K10" s="187">
        <v>6.2199024848147044E-2</v>
      </c>
      <c r="L10" s="187">
        <v>1.0283909629865818E-2</v>
      </c>
      <c r="M10" s="187">
        <v>1.4835094477682878E-2</v>
      </c>
      <c r="N10" s="187">
        <v>2.5611792786983657E-2</v>
      </c>
      <c r="O10" s="187">
        <v>1.2998043313350858E-2</v>
      </c>
      <c r="P10" s="187">
        <v>5.7667077775069462E-3</v>
      </c>
      <c r="Q10" s="187">
        <v>7.2574055974237517E-3</v>
      </c>
      <c r="R10" s="187">
        <v>7.6506925207891849E-3</v>
      </c>
      <c r="S10" s="233">
        <v>0.1</v>
      </c>
      <c r="T10" s="234">
        <v>1</v>
      </c>
      <c r="U10" s="233">
        <v>0.2</v>
      </c>
      <c r="V10" s="234">
        <v>0.1</v>
      </c>
      <c r="W10" s="234">
        <v>1</v>
      </c>
      <c r="X10" s="234">
        <v>0.2</v>
      </c>
    </row>
    <row r="11" x14ac:dyDescent="0.3">
      <c r="A11">
        <v>10</v>
      </c>
      <c r="B11" t="s">
        <v>281</v>
      </c>
      <c r="C11" s="187">
        <v>6.8652261612033721E-2</v>
      </c>
      <c r="D11" s="187">
        <v>1.1312610173695907E-3</v>
      </c>
      <c r="E11" s="187">
        <v>6.566266966058272E-2</v>
      </c>
      <c r="F11" s="187">
        <v>4.7678860338689504E-2</v>
      </c>
      <c r="G11" s="187">
        <v>3.1141756658403991E-2</v>
      </c>
      <c r="H11" s="187">
        <v>0.19602989016171998</v>
      </c>
      <c r="I11" s="187">
        <v>3.792219270596555E-2</v>
      </c>
      <c r="J11" s="187">
        <v>5.0324082063624926E-3</v>
      </c>
      <c r="K11" s="187">
        <v>3.1406536491920344E-2</v>
      </c>
      <c r="L11" s="187">
        <v>0.11573511685073505</v>
      </c>
      <c r="M11" s="187">
        <v>3.124153480521219E-2</v>
      </c>
      <c r="N11" s="187">
        <v>1.1063474952907892E-2</v>
      </c>
      <c r="O11" s="187">
        <v>1.6870900229367335E-2</v>
      </c>
      <c r="P11" s="187">
        <v>6.2801332335250615E-3</v>
      </c>
      <c r="Q11" s="187">
        <v>1.1589949448326715E-2</v>
      </c>
      <c r="R11" s="187">
        <v>1.1228913238255037E-2</v>
      </c>
      <c r="S11" s="233">
        <v>0</v>
      </c>
      <c r="T11" s="234">
        <v>1</v>
      </c>
      <c r="U11" s="233">
        <v>0.2</v>
      </c>
      <c r="V11" s="234">
        <v>0</v>
      </c>
      <c r="W11" s="234">
        <v>1</v>
      </c>
      <c r="X11" s="234">
        <v>0.2</v>
      </c>
    </row>
    <row r="12" x14ac:dyDescent="0.3">
      <c r="A12">
        <v>11</v>
      </c>
      <c r="B12" t="s">
        <v>282</v>
      </c>
      <c r="C12" s="187">
        <v>3.1142354292587383E-3</v>
      </c>
      <c r="D12" s="187">
        <v>3.0564487607735242E-4</v>
      </c>
      <c r="E12" s="187">
        <v>4.0344563116454055E-2</v>
      </c>
      <c r="F12" s="187">
        <v>6.1466937036358882E-3</v>
      </c>
      <c r="G12" s="187">
        <v>4.3290738278672587E-2</v>
      </c>
      <c r="H12" s="187">
        <v>0.16412764432807075</v>
      </c>
      <c r="I12" s="187">
        <v>3.1667378819137955E-2</v>
      </c>
      <c r="J12" s="187">
        <v>5.6900864715201081E-3</v>
      </c>
      <c r="K12" s="187">
        <v>1.2151939251150814E-2</v>
      </c>
      <c r="L12" s="187">
        <v>4.6137760524324264E-3</v>
      </c>
      <c r="M12" s="187">
        <v>3.0929683943370215E-2</v>
      </c>
      <c r="N12" s="187">
        <v>2.515217092341367E-2</v>
      </c>
      <c r="O12" s="187">
        <v>2.3923438696104513E-2</v>
      </c>
      <c r="P12" s="187">
        <v>6.9738857622506688E-3</v>
      </c>
      <c r="Q12" s="187">
        <v>2.4493647963867555E-3</v>
      </c>
      <c r="R12" s="187">
        <v>9.5702613530121907E-3</v>
      </c>
      <c r="S12" s="233">
        <v>0</v>
      </c>
      <c r="T12" s="234">
        <v>1</v>
      </c>
      <c r="U12" s="233">
        <v>0.25</v>
      </c>
      <c r="V12" s="234">
        <v>0</v>
      </c>
      <c r="W12" s="234">
        <v>1</v>
      </c>
      <c r="X12" s="234">
        <v>0.25</v>
      </c>
    </row>
    <row r="13" x14ac:dyDescent="0.3">
      <c r="A13">
        <v>12</v>
      </c>
      <c r="B13" t="s">
        <v>283</v>
      </c>
      <c r="C13" s="187">
        <v>8.5398892978899524E-3</v>
      </c>
      <c r="D13" s="187">
        <v>1.7428272815844388E-4</v>
      </c>
      <c r="E13" s="187">
        <v>6.8532895371450589E-2</v>
      </c>
      <c r="F13" s="187">
        <v>2.0395944185568782E-2</v>
      </c>
      <c r="G13" s="187">
        <v>4.2472769835326689E-3</v>
      </c>
      <c r="H13" s="187">
        <v>0.15360649157638934</v>
      </c>
      <c r="I13" s="187">
        <v>1.9619384546469477E-2</v>
      </c>
      <c r="J13" s="187">
        <v>7.3451594527692617E-3</v>
      </c>
      <c r="K13" s="187">
        <v>2.341401524848848E-2</v>
      </c>
      <c r="L13" s="187">
        <v>1.6473888013104732E-2</v>
      </c>
      <c r="M13" s="187">
        <v>2.3175078012157704E-2</v>
      </c>
      <c r="N13" s="187">
        <v>3.967158904010535E-2</v>
      </c>
      <c r="O13" s="187">
        <v>1.126341968522917E-2</v>
      </c>
      <c r="P13" s="187">
        <v>3.0393347863165769E-2</v>
      </c>
      <c r="Q13" s="187">
        <v>1.2711348525047373E-2</v>
      </c>
      <c r="R13" s="187">
        <v>1.2631930900511843E-2</v>
      </c>
      <c r="S13" s="233">
        <v>0</v>
      </c>
      <c r="T13" s="234">
        <v>1</v>
      </c>
      <c r="U13" s="233">
        <v>0.3</v>
      </c>
      <c r="V13" s="234">
        <v>0</v>
      </c>
      <c r="W13" s="234">
        <v>1</v>
      </c>
      <c r="X13" s="234">
        <v>0.3</v>
      </c>
    </row>
    <row r="14" x14ac:dyDescent="0.3">
      <c r="A14">
        <v>13</v>
      </c>
      <c r="B14" t="s">
        <v>284</v>
      </c>
      <c r="C14" s="187">
        <v>8.8737414240413688E-21</v>
      </c>
      <c r="D14" s="187">
        <v>8.8737414240413688E-21</v>
      </c>
      <c r="E14" s="187">
        <v>8.8737414240413688E-21</v>
      </c>
      <c r="F14" s="187">
        <v>8.8737414240413688E-21</v>
      </c>
      <c r="G14" s="187">
        <v>8.8737414240413688E-21</v>
      </c>
      <c r="H14" s="187">
        <v>8.8737414240413688E-21</v>
      </c>
      <c r="I14" s="187">
        <v>8.8737414240413688E-21</v>
      </c>
      <c r="J14" s="187">
        <v>8.8737414240413688E-21</v>
      </c>
      <c r="K14" s="187">
        <v>8.8737414240413688E-21</v>
      </c>
      <c r="L14" s="187">
        <v>8.8737414240413688E-21</v>
      </c>
      <c r="M14" s="187">
        <v>8.8737414240413688E-21</v>
      </c>
      <c r="N14" s="187">
        <v>8.8737414240413688E-21</v>
      </c>
      <c r="O14" s="187">
        <v>8.8737414240413688E-21</v>
      </c>
      <c r="P14" s="187">
        <v>8.8737414240413688E-21</v>
      </c>
      <c r="Q14" s="187">
        <v>8.8737414240413688E-21</v>
      </c>
      <c r="R14" s="187">
        <v>8.8737414240413688E-21</v>
      </c>
      <c r="S14" s="233">
        <v>0</v>
      </c>
      <c r="T14" s="234">
        <v>1</v>
      </c>
      <c r="U14" s="233">
        <v>0.8</v>
      </c>
      <c r="V14" s="234">
        <v>0</v>
      </c>
      <c r="W14" s="234">
        <v>1</v>
      </c>
      <c r="X14" s="234">
        <v>0.8</v>
      </c>
    </row>
    <row r="15" x14ac:dyDescent="0.3">
      <c r="A15">
        <v>14</v>
      </c>
      <c r="B15" t="s">
        <v>285</v>
      </c>
      <c r="C15" s="187">
        <v>1.3230960921052058E-6</v>
      </c>
      <c r="D15" s="187">
        <v>2.5064727007463846E-5</v>
      </c>
      <c r="E15" s="187">
        <v>2.2151426120786424E-3</v>
      </c>
      <c r="F15" s="187">
        <v>1.5643112218024576E-3</v>
      </c>
      <c r="G15" s="187">
        <v>4.1740381752393982E-4</v>
      </c>
      <c r="H15" s="187">
        <v>2.9721023085535819E-3</v>
      </c>
      <c r="I15" s="187">
        <v>1.5381140078576472E-3</v>
      </c>
      <c r="J15" s="187">
        <v>4.3865822148417689E-4</v>
      </c>
      <c r="K15" s="187">
        <v>2.6023157574257142E-3</v>
      </c>
      <c r="L15" s="187">
        <v>6.8145917288422206E-4</v>
      </c>
      <c r="M15" s="187">
        <v>2.5738188063599451E-4</v>
      </c>
      <c r="N15" s="187">
        <v>3.2820453267157238E-3</v>
      </c>
      <c r="O15" s="187">
        <v>3.2579491332914096E-4</v>
      </c>
      <c r="P15" s="187">
        <v>2.7806822141240766E-3</v>
      </c>
      <c r="Q15" s="187">
        <v>2.5400745720118383E-3</v>
      </c>
      <c r="R15" s="187">
        <v>1.0660115452392984E-4</v>
      </c>
      <c r="S15" s="233">
        <v>0</v>
      </c>
      <c r="T15" s="234">
        <v>1</v>
      </c>
      <c r="U15" s="233">
        <v>0.8</v>
      </c>
      <c r="V15" s="234">
        <v>0</v>
      </c>
      <c r="W15" s="234">
        <v>1</v>
      </c>
      <c r="X15" s="234">
        <v>0.8</v>
      </c>
    </row>
    <row r="16" x14ac:dyDescent="0.3">
      <c r="A16">
        <v>15</v>
      </c>
      <c r="B16" t="s">
        <v>286</v>
      </c>
      <c r="C16" s="187">
        <v>2.1995890026868642E-4</v>
      </c>
      <c r="D16" s="187">
        <v>8.4392460338057339E-21</v>
      </c>
      <c r="E16" s="187">
        <v>8.4392460338057339E-21</v>
      </c>
      <c r="F16" s="187">
        <v>8.4392460338057339E-21</v>
      </c>
      <c r="G16" s="187">
        <v>8.4392460338057339E-21</v>
      </c>
      <c r="H16" s="187">
        <v>5.3373276938684165E-4</v>
      </c>
      <c r="I16" s="187">
        <v>8.4392460338057339E-21</v>
      </c>
      <c r="J16" s="187">
        <v>8.4392460338057339E-21</v>
      </c>
      <c r="K16" s="187">
        <v>8.4392460338057339E-21</v>
      </c>
      <c r="L16" s="187">
        <v>8.4392460338057339E-21</v>
      </c>
      <c r="M16" s="187">
        <v>8.4392460338057339E-21</v>
      </c>
      <c r="N16" s="187">
        <v>8.4392460338057339E-21</v>
      </c>
      <c r="O16" s="187">
        <v>2.1106057002987255E-5</v>
      </c>
      <c r="P16" s="187">
        <v>8.4392460338057339E-21</v>
      </c>
      <c r="Q16" s="187">
        <v>1.6829989060208401E-2</v>
      </c>
      <c r="R16" s="187">
        <v>8.4392460338057339E-21</v>
      </c>
      <c r="S16" s="233">
        <v>0</v>
      </c>
      <c r="T16" s="234">
        <v>1</v>
      </c>
      <c r="U16" s="233">
        <v>0.8</v>
      </c>
      <c r="V16" s="234">
        <v>0</v>
      </c>
      <c r="W16" s="234">
        <v>1</v>
      </c>
      <c r="X16" s="234">
        <v>0.8</v>
      </c>
    </row>
    <row r="17" x14ac:dyDescent="0.3">
      <c r="A17">
        <v>16</v>
      </c>
      <c r="B17" t="s">
        <v>287</v>
      </c>
      <c r="C17" s="187">
        <v>1.2161135084522563E-20</v>
      </c>
      <c r="D17" s="187">
        <v>1.2161135084522563E-20</v>
      </c>
      <c r="E17" s="187">
        <v>1.2161135084522563E-20</v>
      </c>
      <c r="F17" s="187">
        <v>1.2161135084522563E-20</v>
      </c>
      <c r="G17" s="187">
        <v>1.2161135084522563E-20</v>
      </c>
      <c r="H17" s="187">
        <v>1.2161135084522563E-20</v>
      </c>
      <c r="I17" s="187">
        <v>1.2161135084522563E-20</v>
      </c>
      <c r="J17" s="187">
        <v>1.2161135084522563E-20</v>
      </c>
      <c r="K17" s="187">
        <v>1.2161135084522563E-20</v>
      </c>
      <c r="L17" s="187">
        <v>1.2161135084522563E-20</v>
      </c>
      <c r="M17" s="187">
        <v>1.2161135084522563E-20</v>
      </c>
      <c r="N17" s="187">
        <v>1.2161135084522563E-20</v>
      </c>
      <c r="O17" s="187">
        <v>1.2161135084522563E-20</v>
      </c>
      <c r="P17" s="187">
        <v>1.2161135084522563E-20</v>
      </c>
      <c r="Q17" s="187">
        <v>1.2161135084522563E-20</v>
      </c>
      <c r="R17" s="187">
        <v>1.2161135084522563E-20</v>
      </c>
      <c r="S17" s="233">
        <v>0</v>
      </c>
      <c r="T17" s="234">
        <v>1</v>
      </c>
      <c r="U17" s="233">
        <v>0.8</v>
      </c>
      <c r="V17" s="234">
        <v>0</v>
      </c>
      <c r="W17" s="234">
        <v>1</v>
      </c>
      <c r="X17" s="234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true"/>
    <col min="2" max="2" width="25.3984375" style="24" customWidth="true"/>
    <col min="3" max="3" width="14.69921875" style="14" customWidth="true"/>
    <col min="4" max="4" width="11.3984375" style="14" customWidth="true"/>
    <col min="5" max="5" width="10.296875" style="14" customWidth="true"/>
    <col min="6" max="6" width="11.3984375" style="14" customWidth="true"/>
    <col min="7" max="15" width="8.69921875" style="14" customWidth="true"/>
    <col min="16" max="18" width="8.69921875" style="4" customWidth="true"/>
    <col min="19" max="19" width="18.296875" style="20" customWidth="true"/>
    <col min="20" max="37" width="9.296875" style="20" customWidth="true"/>
  </cols>
  <sheetData>
    <row r="1" x14ac:dyDescent="0.3">
      <c r="A1" s="23"/>
      <c r="B1" s="13"/>
      <c r="C1" s="13"/>
      <c r="D1" s="13"/>
      <c r="E1" s="13"/>
      <c r="F1" s="13"/>
      <c r="G1" s="13"/>
      <c r="H1" s="13"/>
      <c r="I1" s="13"/>
      <c r="O1" s="4"/>
      <c r="R1" s="20"/>
      <c r="AK1"/>
    </row>
    <row r="2" ht="23.85" x14ac:dyDescent="0.5">
      <c r="A2" s="23"/>
      <c r="B2" s="45" t="s">
        <v>42</v>
      </c>
      <c r="C2" s="13"/>
      <c r="D2" s="13"/>
      <c r="E2" s="13"/>
      <c r="F2" s="13"/>
      <c r="G2" s="13"/>
      <c r="H2" s="13"/>
      <c r="I2" s="13"/>
      <c r="O2" s="4"/>
      <c r="R2" s="20"/>
      <c r="AK2"/>
    </row>
    <row r="3" ht="14.95" thickBot="true" x14ac:dyDescent="0.35">
      <c r="A3" s="23"/>
      <c r="B3" s="13"/>
      <c r="C3" s="13"/>
      <c r="D3" s="13"/>
      <c r="E3" s="13"/>
      <c r="F3" s="13"/>
      <c r="G3" s="13"/>
      <c r="H3" s="13"/>
      <c r="I3" s="13"/>
      <c r="O3" s="4"/>
      <c r="Q3" s="250"/>
      <c r="R3" s="250"/>
      <c r="S3" s="250"/>
      <c r="T3" s="250"/>
      <c r="U3" s="250"/>
      <c r="V3" s="250"/>
      <c r="AK3"/>
    </row>
    <row r="4" ht="14.95" thickBot="true" x14ac:dyDescent="0.35">
      <c r="A4" s="64"/>
      <c r="B4" s="251" t="s">
        <v>34</v>
      </c>
      <c r="C4" s="252"/>
      <c r="D4" s="252"/>
      <c r="E4" s="252"/>
      <c r="F4" s="252"/>
      <c r="G4" s="253"/>
      <c r="H4" s="13"/>
      <c r="I4" s="13"/>
      <c r="O4" s="4"/>
      <c r="P4" s="5"/>
      <c r="Q4" s="5"/>
      <c r="R4" s="27" t="s">
        <v>19</v>
      </c>
      <c r="S4" s="27" t="s">
        <v>20</v>
      </c>
      <c r="T4" s="27" t="s">
        <v>21</v>
      </c>
      <c r="U4" s="27" t="s">
        <v>16</v>
      </c>
      <c r="V4" s="27" t="s">
        <v>18</v>
      </c>
      <c r="W4" s="27"/>
      <c r="X4" s="27"/>
      <c r="Y4" s="27"/>
      <c r="AK4"/>
    </row>
    <row r="5" s="19" customFormat="true" ht="28.8" x14ac:dyDescent="0.3">
      <c r="A5" s="65"/>
      <c r="B5" s="58"/>
      <c r="C5" s="59" t="s">
        <v>19</v>
      </c>
      <c r="D5" s="59" t="s">
        <v>20</v>
      </c>
      <c r="E5" s="59" t="s">
        <v>21</v>
      </c>
      <c r="F5" s="59" t="s">
        <v>16</v>
      </c>
      <c r="G5" s="60" t="s">
        <v>18</v>
      </c>
      <c r="H5" s="16"/>
      <c r="I5" s="16"/>
      <c r="J5" s="17"/>
      <c r="K5" s="17"/>
      <c r="L5" s="17"/>
      <c r="M5" s="17"/>
      <c r="N5" s="17"/>
      <c r="O5" s="18"/>
      <c r="P5" s="26"/>
      <c r="Q5" s="26" t="s">
        <v>9</v>
      </c>
      <c r="R5" s="28">
        <v>0.33560696573859461</v>
      </c>
      <c r="S5" s="28">
        <v>7.9054066492659253E-2</v>
      </c>
      <c r="T5" s="28">
        <v>2.7443459870309234E-2</v>
      </c>
      <c r="U5" s="28">
        <v>0.32648310000000003</v>
      </c>
      <c r="V5" s="28">
        <v>0.22438559999999999</v>
      </c>
      <c r="W5" s="29"/>
      <c r="X5" s="29"/>
      <c r="Y5" s="29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</row>
    <row r="6" x14ac:dyDescent="0.3">
      <c r="A6" s="23" t="str">
        <f>INDEX(legend!$A$1:$G$23,MATCH($B6, legend!$A:$A, 0), 2)</f>
        <v>market_income</v>
      </c>
      <c r="B6" s="37" t="s">
        <v>9</v>
      </c>
      <c r="C6" s="33">
        <f>INDEX(gini_poverty!$1:$1048576,MATCH(_xlfn.CONCAT($A6,"_",C$13,"_"),gini_poverty!$A:$A,0), MATCH("value", gini_poverty!$1:$1, 0))</f>
        <v>0.33602431617831874</v>
      </c>
      <c r="D6" s="33">
        <f>INDEX(gini_poverty!$1:$1048576,MATCH(_xlfn.CONCAT($A6,"_",D$13,"_"),gini_poverty!$A:$A,0), MATCH("value", gini_poverty!$1:$1, 0))</f>
        <v>0.17716056985615253</v>
      </c>
      <c r="E6" s="33">
        <f>INDEX(gini_poverty!$1:$1048576,MATCH(_xlfn.CONCAT($A6,"_",E$13,"_"),gini_poverty!$A:$A,0), MATCH("value", gini_poverty!$1:$1, 0))</f>
        <v>0.12407229702605803</v>
      </c>
      <c r="F6" s="33">
        <f>INDEX(gini_poverty!$1:$1048576,MATCH(_xlfn.CONCAT($A6,"_",F$13,"_"),gini_poverty!$A:$A,0), MATCH("value", gini_poverty!$1:$1, 0))</f>
        <v>0.46151740000000002</v>
      </c>
      <c r="G6" s="34">
        <f>INDEX(gini_poverty!$1:$1048576,MATCH(_xlfn.CONCAT($A6,"_",G$13,"_"),gini_poverty!$A:$A,0), MATCH("value", gini_poverty!$1:$1, 0))</f>
        <v>0.40720430000000002</v>
      </c>
      <c r="H6" s="13"/>
      <c r="I6" s="13"/>
      <c r="O6" s="4"/>
      <c r="P6" s="5"/>
      <c r="Q6" s="5" t="s">
        <v>11</v>
      </c>
      <c r="R6" s="30">
        <v>0.35569078375271301</v>
      </c>
      <c r="S6" s="30">
        <v>8.3873670127454142E-2</v>
      </c>
      <c r="T6" s="30">
        <v>2.9230500351605734E-2</v>
      </c>
      <c r="U6" s="30">
        <v>0.32268520000000001</v>
      </c>
      <c r="V6" s="30">
        <v>0.2196311</v>
      </c>
      <c r="W6" s="27"/>
      <c r="X6" s="27"/>
      <c r="Y6" s="27"/>
      <c r="AK6"/>
    </row>
    <row r="7" x14ac:dyDescent="0.3">
      <c r="A7" s="23" t="str">
        <f>INDEX(legend!$A$1:$G$23,MATCH($B7, legend!$A:$A, 0), 2)</f>
        <v>market_pens_income</v>
      </c>
      <c r="B7" s="37" t="s">
        <v>43</v>
      </c>
      <c r="C7" s="33">
        <f>INDEX(gini_poverty!$1:$1048576,MATCH(_xlfn.CONCAT($A7,"_",C$13,"_"),gini_poverty!$A:$A,0), MATCH("value", gini_poverty!$1:$1, 0))</f>
        <v>0.24963297968615511</v>
      </c>
      <c r="D7" s="33">
        <f>INDEX(gini_poverty!$1:$1048576,MATCH(_xlfn.CONCAT($A7,"_",D$13,"_"),gini_poverty!$A:$A,0), MATCH("value", gini_poverty!$1:$1, 0))</f>
        <v>7.7555407906039403E-2</v>
      </c>
      <c r="E7" s="33">
        <f>INDEX(gini_poverty!$1:$1048576,MATCH(_xlfn.CONCAT($A7,"_",E$13,"_"),gini_poverty!$A:$A,0), MATCH("value", gini_poverty!$1:$1, 0))</f>
        <v>3.8805543561015322E-2</v>
      </c>
      <c r="F7" s="33">
        <f>INDEX(gini_poverty!$1:$1048576,MATCH(_xlfn.CONCAT($A7,"_",F$13,"_"),gini_poverty!$A:$A,0), MATCH("value", gini_poverty!$1:$1, 0))</f>
        <v>0.37212289999999998</v>
      </c>
      <c r="G7" s="34">
        <f>INDEX(gini_poverty!$1:$1048576,MATCH(_xlfn.CONCAT($A7,"_",G$13,"_"),gini_poverty!$A:$A,0), MATCH("value", gini_poverty!$1:$1, 0))</f>
        <v>0.27550760000000002</v>
      </c>
      <c r="H7" s="13"/>
      <c r="I7" s="13"/>
      <c r="O7" s="4"/>
      <c r="P7" s="5"/>
      <c r="Q7" s="5"/>
      <c r="R7" s="30"/>
      <c r="S7" s="30"/>
      <c r="T7" s="30"/>
      <c r="U7" s="30"/>
      <c r="V7" s="30"/>
      <c r="W7" s="27"/>
      <c r="X7" s="27"/>
      <c r="Y7" s="27"/>
      <c r="AK7"/>
    </row>
    <row r="8" x14ac:dyDescent="0.3">
      <c r="A8" s="23" t="str">
        <f>INDEX(legend!$A$1:$G$23,MATCH($B8, legend!$A:$A, 0), 2)</f>
        <v>net_market_income</v>
      </c>
      <c r="B8" s="37" t="s">
        <v>11</v>
      </c>
      <c r="C8" s="33">
        <f>INDEX(gini_poverty!$1:$1048576,MATCH(_xlfn.CONCAT($A8,"_",C$13,"_"),gini_poverty!$A:$A,0), MATCH("value", gini_poverty!$1:$1, 0))</f>
        <v>0.38725488256096158</v>
      </c>
      <c r="D8" s="33">
        <f>INDEX(gini_poverty!$1:$1048576,MATCH(_xlfn.CONCAT($A8,"_",D$13,"_"),gini_poverty!$A:$A,0), MATCH("value", gini_poverty!$1:$1, 0))</f>
        <v>0.19011822164280867</v>
      </c>
      <c r="E8" s="33">
        <f>INDEX(gini_poverty!$1:$1048576,MATCH(_xlfn.CONCAT($A8,"_",E$13,"_"),gini_poverty!$A:$A,0), MATCH("value", gini_poverty!$1:$1, 0))</f>
        <v>0.12926614813252724</v>
      </c>
      <c r="F8" s="33">
        <f>INDEX(gini_poverty!$1:$1048576,MATCH(_xlfn.CONCAT($A8,"_",F$13,"_"),gini_poverty!$A:$A,0), MATCH("value", gini_poverty!$1:$1, 0))</f>
        <v>0.43403170000000002</v>
      </c>
      <c r="G8" s="34">
        <f>INDEX(gini_poverty!$1:$1048576,MATCH(_xlfn.CONCAT($A8,"_",G$13,"_"),gini_poverty!$A:$A,0), MATCH("value", gini_poverty!$1:$1, 0))</f>
        <v>0.37544620000000001</v>
      </c>
      <c r="H8" s="13"/>
      <c r="I8" s="13"/>
      <c r="O8" s="4"/>
      <c r="P8" s="5"/>
      <c r="Q8" s="5" t="s">
        <v>13</v>
      </c>
      <c r="R8" s="30">
        <v>0.25953196022833697</v>
      </c>
      <c r="S8" s="30">
        <v>4.7000137704962718E-2</v>
      </c>
      <c r="T8" s="30">
        <v>1.3047387645879862E-2</v>
      </c>
      <c r="U8" s="30">
        <v>0.29889169999999998</v>
      </c>
      <c r="V8" s="30">
        <v>0.1911226</v>
      </c>
      <c r="W8" s="27"/>
      <c r="X8" s="27"/>
      <c r="Y8" s="27"/>
      <c r="AK8"/>
    </row>
    <row r="9" x14ac:dyDescent="0.3">
      <c r="A9" s="23" t="str">
        <f>INDEX(legend!$A$1:$G$23,MATCH($B9, legend!$A:$A, 0), 2)</f>
        <v>gross_income</v>
      </c>
      <c r="B9" s="37" t="s">
        <v>44</v>
      </c>
      <c r="C9" s="33">
        <f>INDEX(gini_poverty!$1:$1048576,MATCH(_xlfn.CONCAT($A9,"_",C$13,"_"),gini_poverty!$A:$A,0), MATCH("value", gini_poverty!$1:$1, 0))</f>
        <v>0.17851557927642162</v>
      </c>
      <c r="D9" s="33">
        <f>INDEX(gini_poverty!$1:$1048576,MATCH(_xlfn.CONCAT($A9,"_",D$13,"_"),gini_poverty!$A:$A,0), MATCH("value", gini_poverty!$1:$1, 0))</f>
        <v>2.6361890258195336E-2</v>
      </c>
      <c r="E9" s="33">
        <f>INDEX(gini_poverty!$1:$1048576,MATCH(_xlfn.CONCAT($A9,"_",E$13,"_"),gini_poverty!$A:$A,0), MATCH("value", gini_poverty!$1:$1, 0))</f>
        <v>4.6525425759336228E-3</v>
      </c>
      <c r="F9" s="33">
        <f>INDEX(gini_poverty!$1:$1048576,MATCH(_xlfn.CONCAT($A9,"_",F$13,"_"),gini_poverty!$A:$A,0), MATCH("value", gini_poverty!$1:$1, 0))</f>
        <v>0.35790549999999999</v>
      </c>
      <c r="G9" s="34">
        <f>INDEX(gini_poverty!$1:$1048576,MATCH(_xlfn.CONCAT($A9,"_",G$13,"_"),gini_poverty!$A:$A,0), MATCH("value", gini_poverty!$1:$1, 0))</f>
        <v>0.250637</v>
      </c>
      <c r="H9" s="13"/>
      <c r="I9" s="13"/>
      <c r="O9" s="4"/>
      <c r="P9" s="5"/>
      <c r="Q9" s="5"/>
      <c r="R9" s="30"/>
      <c r="S9" s="30"/>
      <c r="T9" s="30"/>
      <c r="U9" s="30"/>
      <c r="V9" s="30"/>
      <c r="W9" s="27"/>
      <c r="X9" s="27"/>
      <c r="Y9" s="27"/>
      <c r="AK9"/>
    </row>
    <row r="10" x14ac:dyDescent="0.3">
      <c r="A10" s="23" t="str">
        <f>INDEX(legend!$A$1:$G$23,MATCH($B10, legend!$A:$A, 0), 2)</f>
        <v>disposable_income</v>
      </c>
      <c r="B10" s="37" t="s">
        <v>13</v>
      </c>
      <c r="C10" s="33">
        <f>INDEX(gini_poverty!$1:$1048576,MATCH(_xlfn.CONCAT($A10,"_",C$13,"_"),gini_poverty!$A:$A,0), MATCH("value", gini_poverty!$1:$1, 0))</f>
        <v>0.20590136474251095</v>
      </c>
      <c r="D10" s="33">
        <f>INDEX(gini_poverty!$1:$1048576,MATCH(_xlfn.CONCAT($A10,"_",D$13,"_"),gini_poverty!$A:$A,0), MATCH("value", gini_poverty!$1:$1, 0))</f>
        <v>3.1466143453894931E-2</v>
      </c>
      <c r="E10" s="33">
        <f>INDEX(gini_poverty!$1:$1048576,MATCH(_xlfn.CONCAT($A10,"_",E$13,"_"),gini_poverty!$A:$A,0), MATCH("value", gini_poverty!$1:$1, 0))</f>
        <v>5.6948805543970051E-3</v>
      </c>
      <c r="F10" s="33">
        <f>INDEX(gini_poverty!$1:$1048576,MATCH(_xlfn.CONCAT($A10,"_",F$13,"_"),gini_poverty!$A:$A,0), MATCH("value", gini_poverty!$1:$1, 0))</f>
        <v>0.32030570000000003</v>
      </c>
      <c r="G10" s="34">
        <f>INDEX(gini_poverty!$1:$1048576,MATCH(_xlfn.CONCAT($A10,"_",G$13,"_"),gini_poverty!$A:$A,0), MATCH("value", gini_poverty!$1:$1, 0))</f>
        <v>0.215694</v>
      </c>
      <c r="H10" s="13"/>
      <c r="I10" s="13"/>
      <c r="O10" s="4"/>
      <c r="P10" s="5"/>
      <c r="Q10" s="5" t="s">
        <v>15</v>
      </c>
      <c r="R10" s="30">
        <v>0.15205549925076808</v>
      </c>
      <c r="S10" s="30">
        <v>2.2714184260757036E-2</v>
      </c>
      <c r="T10" s="30">
        <v>5.5573736760092989E-3</v>
      </c>
      <c r="U10" s="30">
        <v>0.28562579999999999</v>
      </c>
      <c r="V10" s="30">
        <v>0.1711145</v>
      </c>
      <c r="W10" s="27"/>
      <c r="X10" s="27"/>
      <c r="Y10" s="27"/>
      <c r="AK10"/>
    </row>
    <row r="11" x14ac:dyDescent="0.3">
      <c r="A11" s="23" t="str">
        <f>INDEX(legend!$A$1:$G$23,MATCH($B11, legend!$A:$A, 0), 2)</f>
        <v>consumable_income</v>
      </c>
      <c r="B11" s="37" t="s">
        <v>15</v>
      </c>
      <c r="C11" s="33">
        <f>INDEX(gini_poverty!$1:$1048576,MATCH(_xlfn.CONCAT($A11,"_",C$13,"_"),gini_poverty!$A:$A,0), MATCH("value", gini_poverty!$1:$1, 0))</f>
        <v>0.27770418081201381</v>
      </c>
      <c r="D11" s="33">
        <f>INDEX(gini_poverty!$1:$1048576,MATCH(_xlfn.CONCAT($A11,"_",D$13,"_"),gini_poverty!$A:$A,0), MATCH("value", gini_poverty!$1:$1, 0))</f>
        <v>5.5242434240112104E-2</v>
      </c>
      <c r="E11" s="33">
        <f>INDEX(gini_poverty!$1:$1048576,MATCH(_xlfn.CONCAT($A11,"_",E$13,"_"),gini_poverty!$A:$A,0), MATCH("value", gini_poverty!$1:$1, 0))</f>
        <v>1.4020324563374474E-2</v>
      </c>
      <c r="F11" s="33">
        <f>INDEX(gini_poverty!$1:$1048576,MATCH(_xlfn.CONCAT($A11,"_",F$13,"_"),gini_poverty!$A:$A,0), MATCH("value", gini_poverty!$1:$1, 0))</f>
        <v>0.32632149999999999</v>
      </c>
      <c r="G11" s="34">
        <f>INDEX(gini_poverty!$1:$1048576,MATCH(_xlfn.CONCAT($A11,"_",G$13,"_"),gini_poverty!$A:$A,0), MATCH("value", gini_poverty!$1:$1, 0))</f>
        <v>0.22794919999999999</v>
      </c>
      <c r="H11" s="13"/>
      <c r="I11" s="13"/>
      <c r="O11" s="4"/>
      <c r="P11" s="5"/>
      <c r="Q11" s="5" t="s">
        <v>17</v>
      </c>
      <c r="R11" s="30">
        <v>6.2171419078223662E-2</v>
      </c>
      <c r="S11" s="30">
        <v>7.9019229269315823E-3</v>
      </c>
      <c r="T11" s="30">
        <v>1.7224903881217129E-3</v>
      </c>
      <c r="U11" s="30">
        <v>0.26646049999999999</v>
      </c>
      <c r="V11" s="30">
        <v>0.1451288</v>
      </c>
      <c r="W11" s="27"/>
      <c r="X11" s="27"/>
      <c r="Y11" s="27"/>
      <c r="AK11"/>
    </row>
    <row r="12" ht="14.95" thickBot="true" x14ac:dyDescent="0.35">
      <c r="A12" s="23" t="str">
        <f>INDEX(legend!$A$1:$G$23,MATCH($B12, legend!$A:$A, 0), 2)</f>
        <v>final_income</v>
      </c>
      <c r="B12" s="38" t="s">
        <v>17</v>
      </c>
      <c r="C12" s="35"/>
      <c r="D12" s="35"/>
      <c r="E12" s="35"/>
      <c r="F12" s="35">
        <f>INDEX(gini_poverty!$1:$1048576,MATCH(_xlfn.CONCAT($A12,"_",F$13,"_"),gini_poverty!$A:$A,0), MATCH("value", gini_poverty!$1:$1, 0))</f>
        <v>0.29469050000000002</v>
      </c>
      <c r="G12" s="36">
        <f>INDEX(gini_poverty!$1:$1048576,MATCH(_xlfn.CONCAT($A12,"_",G$13,"_"),gini_poverty!$A:$A,0), MATCH("value", gini_poverty!$1:$1, 0))</f>
        <v>0.1867289</v>
      </c>
      <c r="H12" s="13"/>
      <c r="I12" s="13"/>
      <c r="O12" s="4"/>
      <c r="P12" s="5"/>
      <c r="Q12" s="5"/>
      <c r="R12" s="27"/>
      <c r="S12" s="27"/>
      <c r="T12" s="27"/>
      <c r="U12" s="27"/>
      <c r="V12" s="27"/>
      <c r="W12" s="27"/>
      <c r="X12" s="27"/>
      <c r="Y12" s="27"/>
      <c r="AK12"/>
    </row>
    <row r="13" s="25" customFormat="true" x14ac:dyDescent="0.3">
      <c r="A13" s="23"/>
      <c r="B13" s="64"/>
      <c r="C13" s="23" t="s">
        <v>4</v>
      </c>
      <c r="D13" s="23" t="s">
        <v>5</v>
      </c>
      <c r="E13" s="23" t="s">
        <v>6</v>
      </c>
      <c r="F13" s="23" t="s">
        <v>2</v>
      </c>
      <c r="G13" s="23" t="s">
        <v>3</v>
      </c>
      <c r="H13" s="23"/>
      <c r="I13" s="23"/>
      <c r="J13" s="24"/>
      <c r="K13" s="24"/>
      <c r="L13" s="24"/>
      <c r="M13" s="24"/>
      <c r="N13" s="24"/>
      <c r="O13" s="24"/>
      <c r="P13" s="23"/>
      <c r="Q13" s="23"/>
      <c r="R13" s="31"/>
      <c r="S13" s="31"/>
      <c r="T13" s="31"/>
      <c r="U13" s="31"/>
      <c r="V13" s="31"/>
      <c r="W13" s="31"/>
      <c r="X13" s="31"/>
      <c r="Y13" s="31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</row>
    <row r="14" x14ac:dyDescent="0.3">
      <c r="Q14" s="5"/>
      <c r="R14" s="5"/>
      <c r="S14" s="27"/>
      <c r="T14" s="27"/>
      <c r="U14" s="27"/>
      <c r="V14" s="27"/>
      <c r="W14" s="27"/>
      <c r="X14" s="27"/>
      <c r="Y14" s="27"/>
      <c r="Z14" s="27"/>
    </row>
    <row r="15" x14ac:dyDescent="0.3">
      <c r="Q15" s="5"/>
      <c r="R15" s="5"/>
      <c r="S15" s="27"/>
      <c r="T15" s="27"/>
      <c r="U15" s="27"/>
      <c r="V15" s="27"/>
      <c r="W15" s="27"/>
      <c r="X15" s="27"/>
      <c r="Y15" s="27"/>
      <c r="Z15" s="27"/>
    </row>
    <row r="16" x14ac:dyDescent="0.3">
      <c r="Q16" s="5"/>
      <c r="R16" s="5"/>
      <c r="S16" s="27"/>
      <c r="T16" s="27"/>
      <c r="U16" s="27"/>
      <c r="V16" s="27"/>
      <c r="W16" s="27"/>
      <c r="X16" s="27"/>
      <c r="Y16" s="27"/>
      <c r="Z16" s="27"/>
    </row>
    <row r="17" x14ac:dyDescent="0.3">
      <c r="Q17" s="5"/>
      <c r="R17" s="5"/>
      <c r="S17" s="27"/>
      <c r="T17" s="27" t="s">
        <v>19</v>
      </c>
      <c r="U17" s="27" t="s">
        <v>20</v>
      </c>
      <c r="V17" s="27" t="s">
        <v>21</v>
      </c>
      <c r="W17" s="27" t="s">
        <v>16</v>
      </c>
      <c r="X17" s="27" t="s">
        <v>18</v>
      </c>
      <c r="Y17" s="27"/>
      <c r="Z17" s="27"/>
    </row>
    <row r="18" ht="28.8" x14ac:dyDescent="0.3">
      <c r="Q18" s="5"/>
      <c r="R18" s="5"/>
      <c r="S18" s="29" t="s">
        <v>26</v>
      </c>
      <c r="T18" s="30">
        <v>0.29239822436489504</v>
      </c>
      <c r="U18" s="30">
        <v>5.9774800567381853E-2</v>
      </c>
      <c r="V18" s="30">
        <v>1.8286918251863699E-2</v>
      </c>
      <c r="W18" s="30">
        <v>0.3075579</v>
      </c>
      <c r="X18" s="30">
        <v>0.2006793</v>
      </c>
      <c r="Y18" s="27"/>
      <c r="Z18" s="27"/>
    </row>
    <row r="19" ht="28.8" x14ac:dyDescent="0.3">
      <c r="Q19" s="5"/>
      <c r="R19" s="5"/>
      <c r="S19" s="29" t="s">
        <v>24</v>
      </c>
      <c r="T19" s="30">
        <v>0.25953196022833697</v>
      </c>
      <c r="U19" s="30">
        <v>4.7000137704962718E-2</v>
      </c>
      <c r="V19" s="30">
        <v>1.3047387645879862E-2</v>
      </c>
      <c r="W19" s="30">
        <v>0.29889169999999998</v>
      </c>
      <c r="X19" s="30">
        <v>0.1911226</v>
      </c>
      <c r="Y19" s="27"/>
      <c r="Z19" s="27"/>
    </row>
    <row r="20" ht="43.2" x14ac:dyDescent="0.3">
      <c r="Q20" s="5"/>
      <c r="R20" s="5"/>
      <c r="S20" s="29" t="s">
        <v>25</v>
      </c>
      <c r="T20" s="30">
        <v>0.21163499357126414</v>
      </c>
      <c r="U20" s="30">
        <v>3.1539174367483588E-2</v>
      </c>
      <c r="V20" s="30">
        <v>7.3409682318735878E-3</v>
      </c>
      <c r="W20" s="30">
        <v>0.28085959999999999</v>
      </c>
      <c r="X20" s="30">
        <v>0.17684359999999999</v>
      </c>
      <c r="Y20" s="27"/>
      <c r="Z20" s="27"/>
    </row>
    <row r="21" x14ac:dyDescent="0.3">
      <c r="Q21" s="5"/>
      <c r="R21" s="5"/>
      <c r="S21" s="27"/>
      <c r="T21" s="30"/>
      <c r="U21" s="30"/>
      <c r="V21" s="30"/>
      <c r="W21" s="30"/>
      <c r="X21" s="30"/>
      <c r="Y21" s="27"/>
      <c r="Z21" s="27"/>
    </row>
    <row r="22" x14ac:dyDescent="0.3">
      <c r="Q22" s="5"/>
      <c r="R22" s="5"/>
      <c r="S22" s="27"/>
      <c r="T22" s="27"/>
      <c r="U22" s="27"/>
      <c r="V22" s="27"/>
      <c r="W22" s="27"/>
      <c r="X22" s="27"/>
      <c r="Y22" s="27"/>
      <c r="Z22" s="27"/>
    </row>
    <row r="23" x14ac:dyDescent="0.3">
      <c r="Q23" s="5"/>
      <c r="R23" s="5"/>
      <c r="S23" s="27"/>
      <c r="T23" s="27"/>
      <c r="U23" s="27"/>
      <c r="V23" s="27"/>
      <c r="W23" s="27"/>
      <c r="X23" s="27"/>
      <c r="Y23" s="27"/>
      <c r="Z23" s="27"/>
    </row>
    <row r="24" x14ac:dyDescent="0.3">
      <c r="Q24" s="5"/>
      <c r="R24" s="5"/>
      <c r="S24" s="27"/>
      <c r="T24" s="27"/>
      <c r="U24" s="27"/>
      <c r="V24" s="27"/>
      <c r="W24" s="27"/>
      <c r="X24" s="27"/>
      <c r="Y24" s="27"/>
      <c r="Z24" s="27"/>
    </row>
    <row r="25" x14ac:dyDescent="0.3">
      <c r="Q25" s="5"/>
      <c r="R25" s="5"/>
      <c r="S25" s="27"/>
      <c r="T25" s="27"/>
      <c r="U25" s="27"/>
      <c r="V25" s="27"/>
      <c r="W25" s="27"/>
      <c r="X25" s="27"/>
      <c r="Y25" s="27"/>
      <c r="Z25" s="27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296875" style="4" customWidth="true"/>
    <col min="2" max="2" width="30.3984375" style="24" customWidth="true"/>
    <col min="3" max="3" width="13.69921875" style="14" bestFit="true" customWidth="true"/>
    <col min="4" max="4" width="24.3984375" style="14" customWidth="true"/>
    <col min="5" max="5" width="17.69921875" style="14" bestFit="true" customWidth="true"/>
    <col min="6" max="6" width="12.296875" style="14" bestFit="true" customWidth="true"/>
    <col min="7" max="7" width="17" style="14" bestFit="true" customWidth="true"/>
    <col min="8" max="8" width="18.296875" style="14" bestFit="true" customWidth="true"/>
    <col min="9" max="16" width="8.69921875" style="14" customWidth="true"/>
    <col min="17" max="19" width="8.69921875" style="4" customWidth="true"/>
    <col min="20" max="20" width="18.296875" style="20" customWidth="true"/>
    <col min="21" max="38" width="9.296875" style="20" customWidth="true"/>
  </cols>
  <sheetData>
    <row r="1" x14ac:dyDescent="0.3">
      <c r="A1" s="23"/>
      <c r="B1" s="13"/>
      <c r="C1" s="13"/>
      <c r="D1" s="13"/>
      <c r="E1" s="13"/>
      <c r="F1" s="13"/>
      <c r="G1" s="13"/>
      <c r="H1" s="13"/>
      <c r="I1" s="13"/>
      <c r="J1" s="13"/>
      <c r="P1" s="4"/>
      <c r="S1" s="20"/>
      <c r="AL1"/>
    </row>
    <row r="2" ht="23.85" x14ac:dyDescent="0.5">
      <c r="A2" s="23"/>
      <c r="B2" s="45" t="s">
        <v>54</v>
      </c>
      <c r="C2" s="13"/>
      <c r="D2" s="13"/>
      <c r="E2" s="13"/>
      <c r="F2" s="13"/>
      <c r="G2" s="13"/>
      <c r="H2" s="13"/>
      <c r="I2" s="13"/>
      <c r="J2" s="13"/>
      <c r="P2" s="4"/>
      <c r="S2" s="20"/>
      <c r="AL2"/>
    </row>
    <row r="3" ht="14.95" thickBot="true" x14ac:dyDescent="0.35">
      <c r="A3" s="23"/>
      <c r="B3" s="13"/>
      <c r="C3" s="13"/>
      <c r="D3" s="13"/>
      <c r="E3" s="13"/>
      <c r="F3" s="13"/>
      <c r="G3" s="13"/>
      <c r="H3" s="13"/>
      <c r="I3" s="13"/>
      <c r="J3" s="13"/>
      <c r="P3" s="4"/>
      <c r="R3" s="250"/>
      <c r="S3" s="250"/>
      <c r="T3" s="250"/>
      <c r="U3" s="250"/>
      <c r="V3" s="250"/>
      <c r="W3" s="250"/>
      <c r="AL3"/>
    </row>
    <row r="4" ht="14.7" customHeight="true" x14ac:dyDescent="0.3">
      <c r="A4" s="64"/>
      <c r="B4" s="58"/>
      <c r="C4" s="59" t="s">
        <v>9</v>
      </c>
      <c r="D4" s="59" t="s">
        <v>43</v>
      </c>
      <c r="E4" s="59" t="s">
        <v>11</v>
      </c>
      <c r="F4" s="59" t="s">
        <v>44</v>
      </c>
      <c r="G4" s="59" t="s">
        <v>13</v>
      </c>
      <c r="H4" s="60" t="s">
        <v>15</v>
      </c>
      <c r="I4" s="13"/>
      <c r="J4" s="13"/>
      <c r="P4" s="4"/>
      <c r="Q4" s="5"/>
      <c r="R4" s="5"/>
      <c r="S4" s="27" t="s">
        <v>19</v>
      </c>
      <c r="T4" s="27" t="s">
        <v>20</v>
      </c>
      <c r="U4" s="27" t="s">
        <v>21</v>
      </c>
      <c r="V4" s="27" t="s">
        <v>16</v>
      </c>
      <c r="W4" s="27" t="s">
        <v>18</v>
      </c>
      <c r="X4" s="27"/>
      <c r="Y4" s="27"/>
      <c r="Z4" s="27"/>
      <c r="AL4"/>
    </row>
    <row r="5" s="19" customFormat="true" ht="12.6" customHeight="true" x14ac:dyDescent="0.3">
      <c r="A5" s="65"/>
      <c r="B5" s="37" t="str">
        <f>net_position!B30</f>
        <v>two adults (or more) and 1 child</v>
      </c>
      <c r="C5" s="33">
        <f>INDEX(gini_poverty!$I:$O,MATCH(_xlfn.CONCAT(C$12,"_",$B5),gini_poverty!$I:$I,0), MATCH("value", gini_poverty!$I$1:$O$1, 0))</f>
        <v>0.18221096864685987</v>
      </c>
      <c r="D5" s="33">
        <f>INDEX(gini_poverty!$I:$O,MATCH(_xlfn.CONCAT(D$12,"_",$B5),gini_poverty!$I:$I,0), MATCH("value", gini_poverty!$I$1:$O$1, 0))</f>
        <v>0.19162545388335991</v>
      </c>
      <c r="E5" s="33">
        <f>INDEX(gini_poverty!$I:$O,MATCH(_xlfn.CONCAT(E$12,"_",$B5),gini_poverty!$I:$I,0), MATCH("value", gini_poverty!$I$1:$O$1, 0))</f>
        <v>0.26191256750602154</v>
      </c>
      <c r="F5" s="33">
        <f>INDEX(gini_poverty!$I:$O,MATCH(_xlfn.CONCAT(F$12,"_",$B5),gini_poverty!$I:$I,0), MATCH("value", gini_poverty!$I$1:$O$1, 0))</f>
        <v>0.12660023761550088</v>
      </c>
      <c r="G5" s="33">
        <f>INDEX(gini_poverty!$I:$O,MATCH(_xlfn.CONCAT(G$12,"_",$B5),gini_poverty!$I:$I,0), MATCH("value", gini_poverty!$I$1:$O$1, 0))</f>
        <v>0.16030140282247396</v>
      </c>
      <c r="H5" s="34">
        <f>INDEX(gini_poverty!$I:$O,MATCH(_xlfn.CONCAT(H$12,"_",$B5),gini_poverty!$I:$I,0), MATCH("value", gini_poverty!$I$1:$O$1, 0))</f>
        <v>0.22835449984151068</v>
      </c>
      <c r="I5" s="16"/>
      <c r="J5" s="16"/>
      <c r="K5" s="17"/>
      <c r="L5" s="17"/>
      <c r="M5" s="17"/>
      <c r="N5" s="17"/>
      <c r="O5" s="17"/>
      <c r="P5" s="18"/>
      <c r="Q5" s="26"/>
      <c r="R5" s="26" t="s">
        <v>9</v>
      </c>
      <c r="S5" s="28">
        <v>0.33560696573859461</v>
      </c>
      <c r="T5" s="28">
        <v>7.9054066492659253E-2</v>
      </c>
      <c r="U5" s="28">
        <v>2.7443459870309234E-2</v>
      </c>
      <c r="V5" s="28">
        <v>0.32648310000000003</v>
      </c>
      <c r="W5" s="28">
        <v>0.22438559999999999</v>
      </c>
      <c r="X5" s="29"/>
      <c r="Y5" s="29"/>
      <c r="Z5" s="29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</row>
    <row r="6" x14ac:dyDescent="0.3">
      <c r="A6" s="23"/>
      <c r="B6" s="37" t="str">
        <f>net_position!B31</f>
        <v>two adults (or more) and 2 children</v>
      </c>
      <c r="C6" s="33">
        <f>INDEX(gini_poverty!$I:$O,MATCH(_xlfn.CONCAT(C$12,"_",$B6),gini_poverty!$I:$I,0), MATCH("value", gini_poverty!$I$1:$O$1, 0))</f>
        <v>0.2543642090808591</v>
      </c>
      <c r="D6" s="33">
        <f>INDEX(gini_poverty!$I:$O,MATCH(_xlfn.CONCAT(D$12,"_",$B6),gini_poverty!$I:$I,0), MATCH("value", gini_poverty!$I$1:$O$1, 0))</f>
        <v>0.28406966061086486</v>
      </c>
      <c r="E6" s="33">
        <f>INDEX(gini_poverty!$I:$O,MATCH(_xlfn.CONCAT(E$12,"_",$B6),gini_poverty!$I:$I,0), MATCH("value", gini_poverty!$I$1:$O$1, 0))</f>
        <v>0.32852829649654863</v>
      </c>
      <c r="F6" s="33">
        <f>INDEX(gini_poverty!$I:$O,MATCH(_xlfn.CONCAT(F$12,"_",$B6),gini_poverty!$I:$I,0), MATCH("value", gini_poverty!$I$1:$O$1, 0))</f>
        <v>0.17336595295524301</v>
      </c>
      <c r="G6" s="33">
        <f>INDEX(gini_poverty!$I:$O,MATCH(_xlfn.CONCAT(G$12,"_",$B6),gini_poverty!$I:$I,0), MATCH("value", gini_poverty!$I$1:$O$1, 0))</f>
        <v>0.21169910589877602</v>
      </c>
      <c r="H6" s="34">
        <f>INDEX(gini_poverty!$I:$O,MATCH(_xlfn.CONCAT(H$12,"_",$B6),gini_poverty!$I:$I,0), MATCH("value", gini_poverty!$I$1:$O$1, 0))</f>
        <v>0.29501226031380923</v>
      </c>
      <c r="I6" s="13"/>
      <c r="J6" s="13"/>
      <c r="P6" s="4"/>
      <c r="Q6" s="5"/>
      <c r="R6" s="5" t="s">
        <v>11</v>
      </c>
      <c r="S6" s="30">
        <v>0.35569078375271301</v>
      </c>
      <c r="T6" s="30">
        <v>8.3873670127454142E-2</v>
      </c>
      <c r="U6" s="30">
        <v>2.9230500351605734E-2</v>
      </c>
      <c r="V6" s="30">
        <v>0.32268520000000001</v>
      </c>
      <c r="W6" s="30">
        <v>0.2196311</v>
      </c>
      <c r="X6" s="27"/>
      <c r="Y6" s="27"/>
      <c r="Z6" s="27"/>
      <c r="AL6"/>
    </row>
    <row r="7" x14ac:dyDescent="0.3">
      <c r="A7" s="23"/>
      <c r="B7" s="37" t="str">
        <f>net_position!B32</f>
        <v>two adults (or more) and 3+ children</v>
      </c>
      <c r="C7" s="33">
        <f>INDEX(gini_poverty!$I:$O,MATCH(_xlfn.CONCAT(C$12,"_",$B7),gini_poverty!$I:$I,0), MATCH("value", gini_poverty!$I$1:$O$1, 0))</f>
        <v>0.47676889072997669</v>
      </c>
      <c r="D7" s="33">
        <f>INDEX(gini_poverty!$I:$O,MATCH(_xlfn.CONCAT(D$12,"_",$B7),gini_poverty!$I:$I,0), MATCH("value", gini_poverty!$I$1:$O$1, 0))</f>
        <v>0.5043540430202873</v>
      </c>
      <c r="E7" s="33">
        <f>INDEX(gini_poverty!$I:$O,MATCH(_xlfn.CONCAT(E$12,"_",$B7),gini_poverty!$I:$I,0), MATCH("value", gini_poverty!$I$1:$O$1, 0))</f>
        <v>0.57647041192252357</v>
      </c>
      <c r="F7" s="33">
        <f>INDEX(gini_poverty!$I:$O,MATCH(_xlfn.CONCAT(F$12,"_",$B7),gini_poverty!$I:$I,0), MATCH("value", gini_poverty!$I$1:$O$1, 0))</f>
        <v>0.30238743199573248</v>
      </c>
      <c r="G7" s="33">
        <f>INDEX(gini_poverty!$I:$O,MATCH(_xlfn.CONCAT(G$12,"_",$B7),gini_poverty!$I:$I,0), MATCH("value", gini_poverty!$I$1:$O$1, 0))</f>
        <v>0.36147692427924855</v>
      </c>
      <c r="H7" s="34">
        <f>INDEX(gini_poverty!$I:$O,MATCH(_xlfn.CONCAT(H$12,"_",$B7),gini_poverty!$I:$I,0), MATCH("value", gini_poverty!$I$1:$O$1, 0))</f>
        <v>0.44918106386882795</v>
      </c>
      <c r="I7" s="13"/>
      <c r="J7" s="13"/>
      <c r="P7" s="4"/>
      <c r="Q7" s="5"/>
      <c r="R7" s="5"/>
      <c r="S7" s="30"/>
      <c r="T7" s="30"/>
      <c r="U7" s="30"/>
      <c r="V7" s="30"/>
      <c r="W7" s="30"/>
      <c r="X7" s="27"/>
      <c r="Y7" s="27"/>
      <c r="Z7" s="27"/>
      <c r="AL7"/>
    </row>
    <row r="8" x14ac:dyDescent="0.3">
      <c r="A8" s="23"/>
      <c r="B8" s="37" t="str">
        <f>net_position!B33</f>
        <v>one adult and child(ren)</v>
      </c>
      <c r="C8" s="33">
        <f>INDEX(gini_poverty!$I:$O,MATCH(_xlfn.CONCAT(C$12,"_",$B8),gini_poverty!$I:$I,0), MATCH("value", gini_poverty!$I$1:$O$1, 0))</f>
        <v>0.29035372535947895</v>
      </c>
      <c r="D8" s="33">
        <f>INDEX(gini_poverty!$I:$O,MATCH(_xlfn.CONCAT(D$12,"_",$B8),gini_poverty!$I:$I,0), MATCH("value", gini_poverty!$I$1:$O$1, 0))</f>
        <v>0.30690903816585602</v>
      </c>
      <c r="E8" s="33">
        <f>INDEX(gini_poverty!$I:$O,MATCH(_xlfn.CONCAT(E$12,"_",$B8),gini_poverty!$I:$I,0), MATCH("value", gini_poverty!$I$1:$O$1, 0))</f>
        <v>0.33303078436381611</v>
      </c>
      <c r="F8" s="33">
        <f>INDEX(gini_poverty!$I:$O,MATCH(_xlfn.CONCAT(F$12,"_",$B8),gini_poverty!$I:$I,0), MATCH("value", gini_poverty!$I$1:$O$1, 0))</f>
        <v>0.22042324851114775</v>
      </c>
      <c r="G8" s="33">
        <f>INDEX(gini_poverty!$I:$O,MATCH(_xlfn.CONCAT(G$12,"_",$B8),gini_poverty!$I:$I,0), MATCH("value", gini_poverty!$I$1:$O$1, 0))</f>
        <v>0.23847093489774385</v>
      </c>
      <c r="H8" s="34">
        <f>INDEX(gini_poverty!$I:$O,MATCH(_xlfn.CONCAT(H$12,"_",$B8),gini_poverty!$I:$I,0), MATCH("value", gini_poverty!$I$1:$O$1, 0))</f>
        <v>0.27493197132484154</v>
      </c>
      <c r="I8" s="13"/>
      <c r="J8" s="13"/>
      <c r="P8" s="4"/>
      <c r="Q8" s="5"/>
      <c r="R8" s="5" t="s">
        <v>13</v>
      </c>
      <c r="S8" s="30">
        <v>0.25953196022833697</v>
      </c>
      <c r="T8" s="30">
        <v>4.7000137704962718E-2</v>
      </c>
      <c r="U8" s="30">
        <v>1.3047387645879862E-2</v>
      </c>
      <c r="V8" s="30">
        <v>0.29889169999999998</v>
      </c>
      <c r="W8" s="30">
        <v>0.1911226</v>
      </c>
      <c r="X8" s="27"/>
      <c r="Y8" s="27"/>
      <c r="Z8" s="27"/>
      <c r="AL8"/>
    </row>
    <row r="9" x14ac:dyDescent="0.3">
      <c r="A9" s="23"/>
      <c r="B9" s="37" t="str">
        <f>net_position!B34</f>
        <v>only working age adults</v>
      </c>
      <c r="C9" s="33">
        <f>INDEX(gini_poverty!$I:$O,MATCH(_xlfn.CONCAT(C$12,"_",$B9),gini_poverty!$I:$I,0), MATCH("value", gini_poverty!$I$1:$O$1, 0))</f>
        <v>0.23214952011721951</v>
      </c>
      <c r="D9" s="33">
        <f>INDEX(gini_poverty!$I:$O,MATCH(_xlfn.CONCAT(D$12,"_",$B9),gini_poverty!$I:$I,0), MATCH("value", gini_poverty!$I$1:$O$1, 0))</f>
        <v>0.18200511248274923</v>
      </c>
      <c r="E9" s="33">
        <f>INDEX(gini_poverty!$I:$O,MATCH(_xlfn.CONCAT(E$12,"_",$B9),gini_poverty!$I:$I,0), MATCH("value", gini_poverty!$I$1:$O$1, 0))</f>
        <v>0.26086488871480085</v>
      </c>
      <c r="F9" s="33">
        <f>INDEX(gini_poverty!$I:$O,MATCH(_xlfn.CONCAT(F$12,"_",$B9),gini_poverty!$I:$I,0), MATCH("value", gini_poverty!$I$1:$O$1, 0))</f>
        <v>0.14729035157933465</v>
      </c>
      <c r="G9" s="33">
        <f>INDEX(gini_poverty!$I:$O,MATCH(_xlfn.CONCAT(G$12,"_",$B9),gini_poverty!$I:$I,0), MATCH("value", gini_poverty!$I$1:$O$1, 0))</f>
        <v>0.16971365959831075</v>
      </c>
      <c r="H9" s="34">
        <f>INDEX(gini_poverty!$I:$O,MATCH(_xlfn.CONCAT(H$12,"_",$B9),gini_poverty!$I:$I,0), MATCH("value", gini_poverty!$I$1:$O$1, 0))</f>
        <v>0.22048845291153776</v>
      </c>
      <c r="I9" s="13"/>
      <c r="J9" s="13"/>
      <c r="P9" s="4"/>
      <c r="Q9" s="5"/>
      <c r="R9" s="5"/>
      <c r="S9" s="30"/>
      <c r="T9" s="30"/>
      <c r="U9" s="30"/>
      <c r="V9" s="30"/>
      <c r="W9" s="30"/>
      <c r="X9" s="27"/>
      <c r="Y9" s="27"/>
      <c r="Z9" s="27"/>
      <c r="AL9"/>
    </row>
    <row r="10" x14ac:dyDescent="0.3">
      <c r="A10" s="23"/>
      <c r="B10" s="37" t="str">
        <f>net_position!B35</f>
        <v>only pensioners</v>
      </c>
      <c r="C10" s="33">
        <f>INDEX(gini_poverty!$I:$O,MATCH(_xlfn.CONCAT(C$12,"_",$B10),gini_poverty!$I:$I,0), MATCH("value", gini_poverty!$I$1:$O$1, 0))</f>
        <v>0.83907695265494975</v>
      </c>
      <c r="D10" s="33">
        <f>INDEX(gini_poverty!$I:$O,MATCH(_xlfn.CONCAT(D$12,"_",$B10),gini_poverty!$I:$I,0), MATCH("value", gini_poverty!$I$1:$O$1, 0))</f>
        <v>0.25338342710290118</v>
      </c>
      <c r="E10" s="33">
        <f>INDEX(gini_poverty!$I:$O,MATCH(_xlfn.CONCAT(E$12,"_",$B10),gini_poverty!$I:$I,0), MATCH("value", gini_poverty!$I$1:$O$1, 0))</f>
        <v>0.84952138400452393</v>
      </c>
      <c r="F10" s="33">
        <f>INDEX(gini_poverty!$I:$O,MATCH(_xlfn.CONCAT(F$12,"_",$B10),gini_poverty!$I:$I,0), MATCH("value", gini_poverty!$I$1:$O$1, 0))</f>
        <v>0.22812611223889004</v>
      </c>
      <c r="G10" s="33">
        <f>INDEX(gini_poverty!$I:$O,MATCH(_xlfn.CONCAT(G$12,"_",$B10),gini_poverty!$I:$I,0), MATCH("value", gini_poverty!$I$1:$O$1, 0))</f>
        <v>0.22812611223889004</v>
      </c>
      <c r="H10" s="34">
        <f>INDEX(gini_poverty!$I:$O,MATCH(_xlfn.CONCAT(H$12,"_",$B10),gini_poverty!$I:$I,0), MATCH("value", gini_poverty!$I$1:$O$1, 0))</f>
        <v>0.35888829992637528</v>
      </c>
      <c r="I10" s="13"/>
      <c r="J10" s="13"/>
      <c r="P10" s="4"/>
      <c r="Q10" s="5"/>
      <c r="R10" s="5" t="s">
        <v>15</v>
      </c>
      <c r="S10" s="30">
        <v>0.15205549925076808</v>
      </c>
      <c r="T10" s="30">
        <v>2.2714184260757036E-2</v>
      </c>
      <c r="U10" s="30">
        <v>5.5573736760092989E-3</v>
      </c>
      <c r="V10" s="30">
        <v>0.28562579999999999</v>
      </c>
      <c r="W10" s="30">
        <v>0.1711145</v>
      </c>
      <c r="X10" s="27"/>
      <c r="Y10" s="27"/>
      <c r="Z10" s="27"/>
      <c r="AL10"/>
    </row>
    <row r="11" ht="14.95" thickBot="true" x14ac:dyDescent="0.35">
      <c r="A11" s="23"/>
      <c r="B11" s="38" t="str">
        <f>net_position!B36</f>
        <v>mixed adults, no children</v>
      </c>
      <c r="C11" s="35">
        <f>INDEX(gini_poverty!$I:$O,MATCH(_xlfn.CONCAT(C$12,"_",$B11),gini_poverty!$I:$I,0), MATCH("value", gini_poverty!$I$1:$O$1, 0))</f>
        <v>0.55306694277314883</v>
      </c>
      <c r="D11" s="35">
        <f>INDEX(gini_poverty!$I:$O,MATCH(_xlfn.CONCAT(D$12,"_",$B11),gini_poverty!$I:$I,0), MATCH("value", gini_poverty!$I$1:$O$1, 0))</f>
        <v>0.24496085563969133</v>
      </c>
      <c r="E11" s="35">
        <f>INDEX(gini_poverty!$I:$O,MATCH(_xlfn.CONCAT(E$12,"_",$B11),gini_poverty!$I:$I,0), MATCH("value", gini_poverty!$I$1:$O$1, 0))</f>
        <v>0.59102390308426089</v>
      </c>
      <c r="F11" s="35">
        <f>INDEX(gini_poverty!$I:$O,MATCH(_xlfn.CONCAT(F$12,"_",$B11),gini_poverty!$I:$I,0), MATCH("value", gini_poverty!$I$1:$O$1, 0))</f>
        <v>0.20156091142167398</v>
      </c>
      <c r="G11" s="35">
        <f>INDEX(gini_poverty!$I:$O,MATCH(_xlfn.CONCAT(G$12,"_",$B11),gini_poverty!$I:$I,0), MATCH("value", gini_poverty!$I$1:$O$1, 0))</f>
        <v>0.21762824458558261</v>
      </c>
      <c r="H11" s="36">
        <f>INDEX(gini_poverty!$I:$O,MATCH(_xlfn.CONCAT(H$12,"_",$B11),gini_poverty!$I:$I,0), MATCH("value", gini_poverty!$I$1:$O$1, 0))</f>
        <v>0.29054165624680023</v>
      </c>
      <c r="I11" s="13"/>
      <c r="J11" s="13"/>
      <c r="P11" s="4"/>
      <c r="Q11" s="5"/>
      <c r="R11" s="5" t="s">
        <v>17</v>
      </c>
      <c r="S11" s="30">
        <v>6.2171419078223662E-2</v>
      </c>
      <c r="T11" s="30">
        <v>7.9019229269315823E-3</v>
      </c>
      <c r="U11" s="30">
        <v>1.7224903881217129E-3</v>
      </c>
      <c r="V11" s="30">
        <v>0.26646049999999999</v>
      </c>
      <c r="W11" s="30">
        <v>0.1451288</v>
      </c>
      <c r="X11" s="27"/>
      <c r="Y11" s="27"/>
      <c r="Z11" s="27"/>
      <c r="AL11"/>
    </row>
    <row r="12" x14ac:dyDescent="0.3">
      <c r="A12" s="23"/>
      <c r="B12" s="64"/>
      <c r="C12" s="23" t="str">
        <f>INDEX(legend!$A$1:$G$23,MATCH(C$4, legend!$A:$A, 0), 2)</f>
        <v>market_income</v>
      </c>
      <c r="D12" s="23" t="str">
        <f>INDEX(legend!$A$1:$G$23,MATCH(D$4, legend!$A:$A, 0), 2)</f>
        <v>market_pens_income</v>
      </c>
      <c r="E12" s="23" t="str">
        <f>INDEX(legend!$A$1:$G$23,MATCH(E$4, legend!$A:$A, 0), 2)</f>
        <v>net_market_income</v>
      </c>
      <c r="F12" s="23" t="str">
        <f>INDEX(legend!$A$1:$G$23,MATCH(F$4, legend!$A:$A, 0), 2)</f>
        <v>gross_income</v>
      </c>
      <c r="G12" s="23" t="str">
        <f>INDEX(legend!$A$1:$G$23,MATCH(G$4, legend!$A:$A, 0), 2)</f>
        <v>disposable_income</v>
      </c>
      <c r="H12" s="23" t="str">
        <f>INDEX(legend!$A$1:$G$23,MATCH(H$4, legend!$A:$A, 0), 2)</f>
        <v>consumable_income</v>
      </c>
      <c r="I12" s="13"/>
      <c r="J12" s="13"/>
      <c r="P12" s="4"/>
      <c r="Q12" s="5"/>
      <c r="R12" s="5"/>
      <c r="S12" s="27"/>
      <c r="T12" s="27"/>
      <c r="U12" s="27"/>
      <c r="V12" s="27"/>
      <c r="W12" s="27"/>
      <c r="X12" s="27"/>
      <c r="Y12" s="27"/>
      <c r="Z12" s="27"/>
      <c r="AL12"/>
    </row>
    <row r="13" s="25" customFormat="true" x14ac:dyDescent="0.3">
      <c r="A13" s="23"/>
      <c r="B13" s="24"/>
      <c r="C13" s="14"/>
      <c r="D13" s="14"/>
      <c r="E13" s="14"/>
      <c r="F13" s="14"/>
      <c r="G13" s="14"/>
      <c r="H13" s="14"/>
      <c r="I13" s="23"/>
      <c r="J13" s="23"/>
      <c r="K13" s="24"/>
      <c r="L13" s="24"/>
      <c r="M13" s="24"/>
      <c r="N13" s="24"/>
      <c r="O13" s="24"/>
      <c r="P13" s="24"/>
      <c r="Q13" s="23"/>
      <c r="R13" s="23"/>
      <c r="S13" s="31"/>
      <c r="T13" s="31"/>
      <c r="U13" s="31"/>
      <c r="V13" s="31"/>
      <c r="W13" s="31"/>
      <c r="X13" s="31"/>
      <c r="Y13" s="31"/>
      <c r="Z13" s="31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x14ac:dyDescent="0.3">
      <c r="R14" s="5"/>
      <c r="S14" s="5"/>
      <c r="T14" s="27"/>
      <c r="U14" s="27"/>
      <c r="V14" s="27"/>
      <c r="W14" s="27"/>
      <c r="X14" s="27"/>
      <c r="Y14" s="27"/>
      <c r="Z14" s="27"/>
      <c r="AA14" s="27"/>
    </row>
    <row r="15" x14ac:dyDescent="0.3">
      <c r="R15" s="5"/>
      <c r="S15" s="5"/>
      <c r="T15" s="27"/>
      <c r="U15" s="27"/>
      <c r="V15" s="27"/>
      <c r="W15" s="27"/>
      <c r="X15" s="27"/>
      <c r="Y15" s="27"/>
      <c r="Z15" s="27"/>
      <c r="AA15" s="27"/>
    </row>
    <row r="16" ht="14.15" customHeight="true" x14ac:dyDescent="0.3">
      <c r="R16" s="5"/>
      <c r="S16" s="5"/>
      <c r="T16" s="27"/>
      <c r="U16" s="27"/>
      <c r="V16" s="27"/>
      <c r="W16" s="27"/>
      <c r="X16" s="27"/>
      <c r="Y16" s="27"/>
      <c r="Z16" s="27"/>
      <c r="AA16" s="27"/>
    </row>
    <row r="17" ht="14.15" customHeight="true" x14ac:dyDescent="0.3">
      <c r="R17" s="5"/>
      <c r="S17" s="5"/>
      <c r="T17" s="27"/>
      <c r="U17" s="27" t="s">
        <v>19</v>
      </c>
      <c r="V17" s="27" t="s">
        <v>20</v>
      </c>
      <c r="W17" s="27" t="s">
        <v>21</v>
      </c>
      <c r="X17" s="27" t="s">
        <v>16</v>
      </c>
      <c r="Y17" s="27" t="s">
        <v>18</v>
      </c>
      <c r="Z17" s="27"/>
      <c r="AA17" s="27"/>
    </row>
    <row r="18" ht="14.15" customHeight="true" x14ac:dyDescent="0.3">
      <c r="R18" s="5"/>
      <c r="S18" s="5"/>
      <c r="T18" s="29" t="s">
        <v>26</v>
      </c>
      <c r="U18" s="30">
        <v>0.29239822436489504</v>
      </c>
      <c r="V18" s="30">
        <v>5.9774800567381853E-2</v>
      </c>
      <c r="W18" s="30">
        <v>1.8286918251863699E-2</v>
      </c>
      <c r="X18" s="30">
        <v>0.3075579</v>
      </c>
      <c r="Y18" s="30">
        <v>0.2006793</v>
      </c>
      <c r="Z18" s="27"/>
      <c r="AA18" s="27"/>
    </row>
    <row r="19" ht="14.15" customHeight="true" x14ac:dyDescent="0.3">
      <c r="R19" s="5"/>
      <c r="S19" s="5"/>
      <c r="T19" s="29" t="s">
        <v>24</v>
      </c>
      <c r="U19" s="30">
        <v>0.25953196022833697</v>
      </c>
      <c r="V19" s="30">
        <v>4.7000137704962718E-2</v>
      </c>
      <c r="W19" s="30">
        <v>1.3047387645879862E-2</v>
      </c>
      <c r="X19" s="30">
        <v>0.29889169999999998</v>
      </c>
      <c r="Y19" s="30">
        <v>0.1911226</v>
      </c>
      <c r="Z19" s="27"/>
      <c r="AA19" s="27"/>
    </row>
    <row r="20" ht="14.15" customHeight="true" x14ac:dyDescent="0.3">
      <c r="R20" s="5"/>
      <c r="S20" s="5"/>
      <c r="T20" s="29" t="s">
        <v>25</v>
      </c>
      <c r="U20" s="30">
        <v>0.21163499357126414</v>
      </c>
      <c r="V20" s="30">
        <v>3.1539174367483588E-2</v>
      </c>
      <c r="W20" s="30">
        <v>7.3409682318735878E-3</v>
      </c>
      <c r="X20" s="30">
        <v>0.28085959999999999</v>
      </c>
      <c r="Y20" s="30">
        <v>0.17684359999999999</v>
      </c>
      <c r="Z20" s="27"/>
      <c r="AA20" s="27"/>
    </row>
    <row r="21" ht="14.15" customHeight="true" x14ac:dyDescent="0.3">
      <c r="R21" s="5"/>
      <c r="S21" s="5"/>
      <c r="T21" s="27"/>
      <c r="U21" s="30"/>
      <c r="V21" s="30"/>
      <c r="W21" s="30"/>
      <c r="X21" s="30"/>
      <c r="Y21" s="30"/>
      <c r="Z21" s="27"/>
      <c r="AA21" s="27"/>
    </row>
    <row r="22" ht="14.15" customHeight="true" x14ac:dyDescent="0.3">
      <c r="R22" s="5"/>
      <c r="S22" s="5"/>
      <c r="T22" s="27"/>
      <c r="U22" s="27"/>
      <c r="V22" s="27"/>
      <c r="W22" s="27"/>
      <c r="X22" s="27"/>
      <c r="Y22" s="27"/>
      <c r="Z22" s="27"/>
      <c r="AA22" s="27"/>
    </row>
    <row r="23" ht="14.15" customHeight="true" thickBot="true" x14ac:dyDescent="0.35">
      <c r="R23" s="5"/>
      <c r="S23" s="5"/>
      <c r="T23" s="27"/>
      <c r="U23" s="27"/>
      <c r="V23" s="27"/>
      <c r="W23" s="27"/>
      <c r="X23" s="27"/>
      <c r="Y23" s="27"/>
      <c r="Z23" s="27"/>
      <c r="AA23" s="27"/>
    </row>
    <row r="24" ht="14.15" customHeight="true" x14ac:dyDescent="0.3">
      <c r="B24" s="58"/>
      <c r="C24" s="59" t="str">
        <f>C4</f>
        <v>Market income</v>
      </c>
      <c r="D24" s="59" t="str">
        <f t="shared" ref="D24:H24" si="0">D4</f>
        <v>Market income plus pensions</v>
      </c>
      <c r="E24" s="59" t="str">
        <f t="shared" si="0"/>
        <v>Net market income</v>
      </c>
      <c r="F24" s="59" t="str">
        <f t="shared" si="0"/>
        <v>Gross income</v>
      </c>
      <c r="G24" s="59" t="str">
        <f t="shared" si="0"/>
        <v>Disposable income</v>
      </c>
      <c r="H24" s="60" t="str">
        <f t="shared" si="0"/>
        <v>Consumable income</v>
      </c>
      <c r="R24" s="5"/>
      <c r="S24" s="5"/>
      <c r="T24" s="27"/>
      <c r="U24" s="27"/>
      <c r="V24" s="27"/>
      <c r="W24" s="27"/>
      <c r="X24" s="27"/>
      <c r="Y24" s="27"/>
      <c r="Z24" s="27"/>
      <c r="AA24" s="27"/>
    </row>
    <row r="25" ht="14.15" customHeight="true" x14ac:dyDescent="0.3">
      <c r="B25" s="37" t="str">
        <f>net_position!B50</f>
        <v>north</v>
      </c>
      <c r="C25" s="33">
        <f>INDEX(gini_poverty!$I:$O,MATCH(_xlfn.CONCAT(C$12,"_",$B25),gini_poverty!$I:$I,0), MATCH("value", gini_poverty!$I$1:$O$1, 0))</f>
        <v>0.38318753569175773</v>
      </c>
      <c r="D25" s="33">
        <f>INDEX(gini_poverty!$I:$O,MATCH(_xlfn.CONCAT(D$12,"_",$B25),gini_poverty!$I:$I,0), MATCH("value", gini_poverty!$I$1:$O$1, 0))</f>
        <v>0.29318436405313264</v>
      </c>
      <c r="E25" s="33">
        <f>INDEX(gini_poverty!$I:$O,MATCH(_xlfn.CONCAT(E$12,"_",$B25),gini_poverty!$I:$I,0), MATCH("value", gini_poverty!$I$1:$O$1, 0))</f>
        <v>0.4398563001598299</v>
      </c>
      <c r="F25" s="33">
        <f>INDEX(gini_poverty!$I:$O,MATCH(_xlfn.CONCAT(F$12,"_",$B25),gini_poverty!$I:$I,0), MATCH("value", gini_poverty!$I$1:$O$1, 0))</f>
        <v>0.21671091631946229</v>
      </c>
      <c r="G25" s="33">
        <f>INDEX(gini_poverty!$I:$O,MATCH(_xlfn.CONCAT(G$12,"_",$B25),gini_poverty!$I:$I,0), MATCH("value", gini_poverty!$I$1:$O$1, 0))</f>
        <v>0.2471332494158934</v>
      </c>
      <c r="H25" s="34">
        <f>INDEX(gini_poverty!$I:$O,MATCH(_xlfn.CONCAT(H$12,"_",$B25),gini_poverty!$I:$I,0), MATCH("value", gini_poverty!$I$1:$O$1, 0))</f>
        <v>0.32047004423700814</v>
      </c>
      <c r="R25" s="5"/>
      <c r="S25" s="5"/>
      <c r="T25" s="27"/>
      <c r="U25" s="27"/>
      <c r="V25" s="27"/>
      <c r="W25" s="27"/>
      <c r="X25" s="27"/>
      <c r="Y25" s="27"/>
      <c r="Z25" s="27"/>
      <c r="AA25" s="27"/>
    </row>
    <row r="26" ht="14.15" customHeight="true" x14ac:dyDescent="0.3">
      <c r="B26" s="37" t="str">
        <f>net_position!B51</f>
        <v>center</v>
      </c>
      <c r="C26" s="33">
        <f>INDEX(gini_poverty!$I:$O,MATCH(_xlfn.CONCAT(C$12,"_",$B26),gini_poverty!$I:$I,0), MATCH("value", gini_poverty!$I$1:$O$1, 0))</f>
        <v>0.37050289163202677</v>
      </c>
      <c r="D26" s="33">
        <f>INDEX(gini_poverty!$I:$O,MATCH(_xlfn.CONCAT(D$12,"_",$B26),gini_poverty!$I:$I,0), MATCH("value", gini_poverty!$I$1:$O$1, 0))</f>
        <v>0.28426541284428403</v>
      </c>
      <c r="E26" s="33">
        <f>INDEX(gini_poverty!$I:$O,MATCH(_xlfn.CONCAT(E$12,"_",$B26),gini_poverty!$I:$I,0), MATCH("value", gini_poverty!$I$1:$O$1, 0))</f>
        <v>0.41608282477748904</v>
      </c>
      <c r="F26" s="33">
        <f>INDEX(gini_poverty!$I:$O,MATCH(_xlfn.CONCAT(F$12,"_",$B26),gini_poverty!$I:$I,0), MATCH("value", gini_poverty!$I$1:$O$1, 0))</f>
        <v>0.22584757102138614</v>
      </c>
      <c r="G26" s="33">
        <f>INDEX(gini_poverty!$I:$O,MATCH(_xlfn.CONCAT(G$12,"_",$B26),gini_poverty!$I:$I,0), MATCH("value", gini_poverty!$I$1:$O$1, 0))</f>
        <v>0.25057735337845655</v>
      </c>
      <c r="H26" s="34">
        <f>INDEX(gini_poverty!$I:$O,MATCH(_xlfn.CONCAT(H$12,"_",$B26),gini_poverty!$I:$I,0), MATCH("value", gini_poverty!$I$1:$O$1, 0))</f>
        <v>0.3190623844452759</v>
      </c>
    </row>
    <row r="27" ht="14.15" customHeight="true" x14ac:dyDescent="0.3">
      <c r="B27" s="37" t="str">
        <f>net_position!B52</f>
        <v>south</v>
      </c>
      <c r="C27" s="33">
        <f>INDEX(gini_poverty!$I:$O,MATCH(_xlfn.CONCAT(C$12,"_",$B27),gini_poverty!$I:$I,0), MATCH("value", gini_poverty!$I$1:$O$1, 0))</f>
        <v>0.4303384575777589</v>
      </c>
      <c r="D27" s="33">
        <f>INDEX(gini_poverty!$I:$O,MATCH(_xlfn.CONCAT(D$12,"_",$B27),gini_poverty!$I:$I,0), MATCH("value", gini_poverty!$I$1:$O$1, 0))</f>
        <v>0.33176583285844569</v>
      </c>
      <c r="E27" s="33">
        <f>INDEX(gini_poverty!$I:$O,MATCH(_xlfn.CONCAT(E$12,"_",$B27),gini_poverty!$I:$I,0), MATCH("value", gini_poverty!$I$1:$O$1, 0))</f>
        <v>0.50257443409339619</v>
      </c>
      <c r="F27" s="33">
        <f>INDEX(gini_poverty!$I:$O,MATCH(_xlfn.CONCAT(F$12,"_",$B27),gini_poverty!$I:$I,0), MATCH("value", gini_poverty!$I$1:$O$1, 0))</f>
        <v>0.21504303327631211</v>
      </c>
      <c r="G27" s="33">
        <f>INDEX(gini_poverty!$I:$O,MATCH(_xlfn.CONCAT(G$12,"_",$B27),gini_poverty!$I:$I,0), MATCH("value", gini_poverty!$I$1:$O$1, 0))</f>
        <v>0.25919388131849758</v>
      </c>
      <c r="H27" s="34">
        <f>INDEX(gini_poverty!$I:$O,MATCH(_xlfn.CONCAT(H$12,"_",$B27),gini_poverty!$I:$I,0), MATCH("value", gini_poverty!$I$1:$O$1, 0))</f>
        <v>0.35815323089199114</v>
      </c>
    </row>
    <row r="28" ht="14.15" customHeight="true" x14ac:dyDescent="0.3">
      <c r="B28" s="37" t="str">
        <f>net_position!B53</f>
        <v>capital city</v>
      </c>
      <c r="C28" s="33">
        <f>INDEX(gini_poverty!$I:$O,MATCH(_xlfn.CONCAT(C$12,"_",$B28),gini_poverty!$I:$I,0), MATCH("value", gini_poverty!$I$1:$O$1, 0))</f>
        <v>0.14756180289521115</v>
      </c>
      <c r="D28" s="33">
        <f>INDEX(gini_poverty!$I:$O,MATCH(_xlfn.CONCAT(D$12,"_",$B28),gini_poverty!$I:$I,0), MATCH("value", gini_poverty!$I$1:$O$1, 0))</f>
        <v>7.6029110995438368E-2</v>
      </c>
      <c r="E28" s="33">
        <f>INDEX(gini_poverty!$I:$O,MATCH(_xlfn.CONCAT(E$12,"_",$B28),gini_poverty!$I:$I,0), MATCH("value", gini_poverty!$I$1:$O$1, 0))</f>
        <v>0.18154561984290332</v>
      </c>
      <c r="F28" s="33">
        <f>INDEX(gini_poverty!$I:$O,MATCH(_xlfn.CONCAT(F$12,"_",$B28),gini_poverty!$I:$I,0), MATCH("value", gini_poverty!$I$1:$O$1, 0))</f>
        <v>3.3478587590362131E-2</v>
      </c>
      <c r="G28" s="33">
        <f>INDEX(gini_poverty!$I:$O,MATCH(_xlfn.CONCAT(G$12,"_",$B28),gini_poverty!$I:$I,0), MATCH("value", gini_poverty!$I$1:$O$1, 0))</f>
        <v>4.6240571808880311E-2</v>
      </c>
      <c r="H28" s="34">
        <f>INDEX(gini_poverty!$I:$O,MATCH(_xlfn.CONCAT(H$12,"_",$B28),gini_poverty!$I:$I,0), MATCH("value", gini_poverty!$I$1:$O$1, 0))</f>
        <v>9.7358605775219362E-2</v>
      </c>
    </row>
    <row r="29" ht="14.15" customHeight="true" x14ac:dyDescent="0.3">
      <c r="B29" s="37"/>
      <c r="C29" s="33"/>
      <c r="D29" s="33"/>
      <c r="E29" s="33"/>
      <c r="F29" s="33"/>
      <c r="G29" s="33"/>
      <c r="H29" s="34"/>
    </row>
    <row r="30" ht="14.15" customHeight="true" x14ac:dyDescent="0.3">
      <c r="B30" s="37" t="str">
        <f>net_position!B55</f>
        <v>big cities</v>
      </c>
      <c r="C30" s="33">
        <f>INDEX(gini_poverty!$I:$O,MATCH(_xlfn.CONCAT(C$12,"_",$B30),gini_poverty!$I:$I,0), MATCH("value", gini_poverty!$I$1:$O$1, 0))</f>
        <v>0.15372103643832416</v>
      </c>
      <c r="D30" s="33">
        <f>INDEX(gini_poverty!$I:$O,MATCH(_xlfn.CONCAT(D$12,"_",$B30),gini_poverty!$I:$I,0), MATCH("value", gini_poverty!$I$1:$O$1, 0))</f>
        <v>8.5799906585382668E-2</v>
      </c>
      <c r="E30" s="33">
        <f>INDEX(gini_poverty!$I:$O,MATCH(_xlfn.CONCAT(E$12,"_",$B30),gini_poverty!$I:$I,0), MATCH("value", gini_poverty!$I$1:$O$1, 0))</f>
        <v>0.1950851694328106</v>
      </c>
      <c r="F30" s="33">
        <f>INDEX(gini_poverty!$I:$O,MATCH(_xlfn.CONCAT(F$12,"_",$B30),gini_poverty!$I:$I,0), MATCH("value", gini_poverty!$I$1:$O$1, 0))</f>
        <v>3.9338759583171137E-2</v>
      </c>
      <c r="G30" s="33">
        <f>INDEX(gini_poverty!$I:$O,MATCH(_xlfn.CONCAT(G$12,"_",$B30),gini_poverty!$I:$I,0), MATCH("value", gini_poverty!$I$1:$O$1, 0))</f>
        <v>5.3776222388808741E-2</v>
      </c>
      <c r="H30" s="34">
        <f>INDEX(gini_poverty!$I:$O,MATCH(_xlfn.CONCAT(H$12,"_",$B30),gini_poverty!$I:$I,0), MATCH("value", gini_poverty!$I$1:$O$1, 0))</f>
        <v>0.10762617436162004</v>
      </c>
    </row>
    <row r="31" ht="14.15" customHeight="true" x14ac:dyDescent="0.3">
      <c r="B31" s="37" t="str">
        <f>net_position!B56</f>
        <v>small towns</v>
      </c>
      <c r="C31" s="33">
        <f>INDEX(gini_poverty!$I:$O,MATCH(_xlfn.CONCAT(C$12,"_",$B31),gini_poverty!$I:$I,0), MATCH("value", gini_poverty!$I$1:$O$1, 0))</f>
        <v>0.31930478828009579</v>
      </c>
      <c r="D31" s="33">
        <f>INDEX(gini_poverty!$I:$O,MATCH(_xlfn.CONCAT(D$12,"_",$B31),gini_poverty!$I:$I,0), MATCH("value", gini_poverty!$I$1:$O$1, 0))</f>
        <v>0.22161842791085226</v>
      </c>
      <c r="E31" s="33">
        <f>INDEX(gini_poverty!$I:$O,MATCH(_xlfn.CONCAT(E$12,"_",$B31),gini_poverty!$I:$I,0), MATCH("value", gini_poverty!$I$1:$O$1, 0))</f>
        <v>0.35755242562755629</v>
      </c>
      <c r="F31" s="33">
        <f>INDEX(gini_poverty!$I:$O,MATCH(_xlfn.CONCAT(F$12,"_",$B31),gini_poverty!$I:$I,0), MATCH("value", gini_poverty!$I$1:$O$1, 0))</f>
        <v>0.16455097286814813</v>
      </c>
      <c r="G31" s="33">
        <f>INDEX(gini_poverty!$I:$O,MATCH(_xlfn.CONCAT(G$12,"_",$B31),gini_poverty!$I:$I,0), MATCH("value", gini_poverty!$I$1:$O$1, 0))</f>
        <v>0.19667556686537827</v>
      </c>
      <c r="H31" s="34">
        <f>INDEX(gini_poverty!$I:$O,MATCH(_xlfn.CONCAT(H$12,"_",$B31),gini_poverty!$I:$I,0), MATCH("value", gini_poverty!$I$1:$O$1, 0))</f>
        <v>0.25784417348005023</v>
      </c>
    </row>
    <row r="32" ht="14.15" customHeight="true" thickBot="true" x14ac:dyDescent="0.35">
      <c r="B32" s="38" t="str">
        <f>net_position!B57</f>
        <v>rural</v>
      </c>
      <c r="C32" s="35">
        <f>INDEX(gini_poverty!$I:$O,MATCH(_xlfn.CONCAT(C$12,"_",$B32),gini_poverty!$I:$I,0), MATCH("value", gini_poverty!$I$1:$O$1, 0))</f>
        <v>0.40437940802337613</v>
      </c>
      <c r="D32" s="35">
        <f>INDEX(gini_poverty!$I:$O,MATCH(_xlfn.CONCAT(D$12,"_",$B32),gini_poverty!$I:$I,0), MATCH("value", gini_poverty!$I$1:$O$1, 0))</f>
        <v>0.31469835178821309</v>
      </c>
      <c r="E32" s="35">
        <f>INDEX(gini_poverty!$I:$O,MATCH(_xlfn.CONCAT(E$12,"_",$B32),gini_poverty!$I:$I,0), MATCH("value", gini_poverty!$I$1:$O$1, 0))</f>
        <v>0.46269017584374283</v>
      </c>
      <c r="F32" s="35">
        <f>INDEX(gini_poverty!$I:$O,MATCH(_xlfn.CONCAT(F$12,"_",$B32),gini_poverty!$I:$I,0), MATCH("value", gini_poverty!$I$1:$O$1, 0))</f>
        <v>0.23103627338940869</v>
      </c>
      <c r="G32" s="35">
        <f>INDEX(gini_poverty!$I:$O,MATCH(_xlfn.CONCAT(G$12,"_",$B32),gini_poverty!$I:$I,0), MATCH("value", gini_poverty!$I$1:$O$1, 0))</f>
        <v>0.26161823150325642</v>
      </c>
      <c r="H32" s="36">
        <f>INDEX(gini_poverty!$I:$O,MATCH(_xlfn.CONCAT(H$12,"_",$B32),gini_poverty!$I:$I,0), MATCH("value", gini_poverty!$I$1:$O$1, 0))</f>
        <v>0.34266826086504909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H1" zoomScale="70" zoomScaleNormal="70" workbookViewId="0">
      <selection activeCell="H9" sqref="H9"/>
    </sheetView>
  </sheetViews>
  <sheetFormatPr defaultRowHeight="14.4" x14ac:dyDescent="0.3"/>
  <cols>
    <col min="1" max="1" width="9.296875" style="20" customWidth="true"/>
    <col min="2" max="2" width="36" style="14" customWidth="true"/>
    <col min="3" max="3" width="9.296875" style="14" customWidth="true"/>
    <col min="4" max="4" width="16.69921875" style="14" bestFit="true" customWidth="true"/>
    <col min="5" max="5" width="12.69921875" style="14" customWidth="true"/>
    <col min="6" max="6" width="28.3984375" style="14" bestFit="true" customWidth="true"/>
    <col min="7" max="7" width="18.296875" style="14" bestFit="true" customWidth="true"/>
    <col min="8" max="8" width="22.69921875" style="14" bestFit="true" customWidth="true"/>
    <col min="9" max="9" width="18.09765625" style="14" bestFit="true" customWidth="true"/>
    <col min="10" max="10" width="29.8984375" style="14" bestFit="true" customWidth="true"/>
    <col min="11" max="12" width="10.3984375" style="14" customWidth="true"/>
    <col min="13" max="15" width="8.69921875" style="14" customWidth="true"/>
    <col min="16" max="16" width="9.69921875" style="14" customWidth="true"/>
    <col min="17" max="17" width="8.69921875" style="14" customWidth="true"/>
    <col min="18" max="18" width="11.3984375" style="14" customWidth="true"/>
    <col min="19" max="19" width="10.3984375" style="14" customWidth="true"/>
    <col min="20" max="22" width="8.69921875" style="4" customWidth="true"/>
    <col min="23" max="25" width="0.0" style="20" hidden="true" customWidth="true"/>
    <col min="26" max="26" width="11.69921875" style="20" hidden="true" customWidth="true"/>
    <col min="27" max="30" width="0.0" style="20" hidden="true" customWidth="true"/>
    <col min="31" max="31" width="11" style="20" hidden="true" customWidth="true"/>
    <col min="32" max="32" width="10.296875" style="20" hidden="true" customWidth="true"/>
    <col min="33" max="36" width="0.0" style="20" hidden="true" customWidth="true"/>
    <col min="37" max="61" width="9.296875" style="20" customWidth="true"/>
  </cols>
  <sheetData>
    <row r="2" ht="23.85" x14ac:dyDescent="0.5">
      <c r="B2" s="45" t="s">
        <v>53</v>
      </c>
    </row>
    <row r="3" ht="14.95" thickBot="true" x14ac:dyDescent="0.35"/>
    <row r="4" ht="14.95" thickBot="true" x14ac:dyDescent="0.35">
      <c r="B4" s="67" t="s">
        <v>73</v>
      </c>
      <c r="C4" s="68"/>
      <c r="D4" s="68"/>
      <c r="E4" s="68"/>
      <c r="F4" s="68"/>
      <c r="G4" s="68"/>
      <c r="H4" s="68"/>
      <c r="I4" s="68"/>
      <c r="J4" s="69"/>
      <c r="K4" s="69"/>
      <c r="L4" s="69"/>
      <c r="M4" s="4"/>
      <c r="N4" s="4"/>
      <c r="O4" s="4"/>
      <c r="P4" s="4"/>
      <c r="Q4" s="4"/>
      <c r="R4" s="4"/>
      <c r="S4" s="4"/>
      <c r="X4" s="254" t="s">
        <v>36</v>
      </c>
      <c r="Y4" s="255"/>
      <c r="Z4" s="255"/>
      <c r="AA4" s="255"/>
      <c r="AB4" s="255"/>
      <c r="AC4" s="255"/>
      <c r="AD4" s="255"/>
      <c r="AE4" s="255"/>
      <c r="AF4" s="255"/>
      <c r="AG4" s="256"/>
    </row>
    <row r="5" ht="16.5" customHeight="true" thickBot="true" x14ac:dyDescent="0.35">
      <c r="B5" s="42"/>
      <c r="C5" s="43" t="s">
        <v>45</v>
      </c>
      <c r="D5" s="43" t="s">
        <v>47</v>
      </c>
      <c r="E5" s="43" t="s">
        <v>48</v>
      </c>
      <c r="F5" s="43" t="s">
        <v>76</v>
      </c>
      <c r="G5" s="43" t="s">
        <v>49</v>
      </c>
      <c r="H5" s="43" t="s">
        <v>50</v>
      </c>
      <c r="I5" s="43" t="s">
        <v>51</v>
      </c>
      <c r="J5" s="44" t="s">
        <v>77</v>
      </c>
      <c r="K5" s="44" t="s">
        <v>52</v>
      </c>
      <c r="L5" s="44" t="s">
        <v>113</v>
      </c>
      <c r="M5" s="4"/>
      <c r="N5" s="4"/>
      <c r="O5" s="4"/>
      <c r="P5" s="4"/>
      <c r="Q5" s="4"/>
      <c r="R5" s="4"/>
      <c r="S5" s="4"/>
      <c r="U5" s="18"/>
      <c r="V5" s="18"/>
      <c r="W5" s="22"/>
      <c r="X5" s="42" t="s">
        <v>33</v>
      </c>
      <c r="Y5" s="43" t="s">
        <v>22</v>
      </c>
      <c r="Z5" s="43" t="s">
        <v>23</v>
      </c>
      <c r="AA5" s="43" t="s">
        <v>27</v>
      </c>
      <c r="AB5" s="43" t="s">
        <v>28</v>
      </c>
      <c r="AC5" s="56" t="s">
        <v>32</v>
      </c>
      <c r="AD5" s="43" t="s">
        <v>29</v>
      </c>
      <c r="AE5" s="43" t="s">
        <v>60</v>
      </c>
      <c r="AF5" s="43" t="s">
        <v>30</v>
      </c>
      <c r="AG5" s="57" t="s">
        <v>31</v>
      </c>
      <c r="AH5" s="22"/>
      <c r="AI5" s="22"/>
      <c r="AJ5" s="22"/>
      <c r="AK5" s="22"/>
      <c r="AL5" s="39"/>
      <c r="AM5" s="39"/>
      <c r="AN5" s="39"/>
      <c r="AO5" s="22"/>
      <c r="AP5" s="22"/>
    </row>
    <row r="6" ht="14.95" thickBot="true" x14ac:dyDescent="0.35">
      <c r="B6" s="41" t="s">
        <v>55</v>
      </c>
      <c r="C6" s="35">
        <f>totals!I$2/totals!$H$2</f>
        <v>-0.1134622521483233</v>
      </c>
      <c r="D6" s="35">
        <f>totals!J$2/totals!$H$2</f>
        <v>-5.8765723276942974E-2</v>
      </c>
      <c r="E6" s="35">
        <f>totals!K$2/totals!$H$2</f>
        <v>0.11669355618963113</v>
      </c>
      <c r="F6" s="35">
        <f>totals!L$2/totals!$H$2</f>
        <v>5.3676098330743265E-2</v>
      </c>
      <c r="G6" s="35">
        <f>totals!M$2/totals!$H$2</f>
        <v>-0.10637372318731926</v>
      </c>
      <c r="H6" s="35">
        <f>totals!N$2/totals!$H$2</f>
        <v>1.5233299320791691E-2</v>
      </c>
      <c r="I6" s="35">
        <f>totals!O$2/totals!$H$2</f>
        <v>7.7554716045805383E-2</v>
      </c>
      <c r="J6" s="35">
        <f>totals!P$2/totals!$H$2</f>
        <v>5.3471899648302477E-2</v>
      </c>
      <c r="K6" s="70">
        <f>SUM($C6:J6)</f>
        <v>3.8027870922688424E-2</v>
      </c>
      <c r="L6" s="70">
        <f>K6-SUM(I6:J6)</f>
        <v>-9.299874477141945E-2</v>
      </c>
      <c r="M6" s="4"/>
      <c r="N6" s="4"/>
      <c r="O6" s="4"/>
      <c r="P6" s="4"/>
      <c r="Q6" s="4"/>
      <c r="R6" s="4"/>
      <c r="S6" s="4"/>
      <c r="U6" s="15"/>
      <c r="V6" s="15"/>
      <c r="X6" s="50">
        <v>1</v>
      </c>
      <c r="Y6" s="51">
        <f t="shared" ref="Y6:Y15" si="0">C10</f>
        <v>-4.1393581102249042E-4</v>
      </c>
      <c r="Z6" s="51">
        <f t="shared" ref="Z6:Z15" si="1">D10+E10</f>
        <v>0.62186321217610008</v>
      </c>
      <c r="AA6" s="51">
        <f t="shared" ref="AA6:AA15" si="2">F10</f>
        <v>0.13291686883212564</v>
      </c>
      <c r="AB6" s="51">
        <f t="shared" ref="AB6:AB15" si="3">G10</f>
        <v>-0.11813778610334925</v>
      </c>
      <c r="AC6" s="51">
        <f t="shared" ref="AC6:AC15" si="4">H10+I10+J10+K10</f>
        <v>1.1918449474555723</v>
      </c>
      <c r="AD6" s="51">
        <f t="shared" ref="AD6:AD15" si="5">M6</f>
        <v>0</v>
      </c>
      <c r="AE6" s="51">
        <f t="shared" ref="AE6:AE15" si="6">N6</f>
        <v>0</v>
      </c>
      <c r="AF6" s="51">
        <f t="shared" ref="AF6:AF15" si="7">O6+P6+Q6</f>
        <v>0</v>
      </c>
      <c r="AG6" s="52">
        <f t="shared" ref="AG6:AG15" si="8">R6+S6+T6</f>
        <v>0</v>
      </c>
      <c r="AH6" s="21"/>
      <c r="AI6" s="21"/>
    </row>
    <row r="7" ht="24.4" thickBot="true" x14ac:dyDescent="0.55000000000000004">
      <c r="B7" s="45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4"/>
      <c r="N7" s="4"/>
      <c r="O7" s="4"/>
      <c r="P7" s="4"/>
      <c r="Q7" s="4"/>
      <c r="R7" s="4"/>
      <c r="S7" s="4"/>
      <c r="U7" s="15"/>
      <c r="V7" s="15"/>
      <c r="X7" s="50">
        <v>2</v>
      </c>
      <c r="Y7" s="51">
        <f t="shared" si="0"/>
        <v>-6.3473302670042026E-3</v>
      </c>
      <c r="Z7" s="51">
        <f t="shared" si="1"/>
        <v>0.33714439467329682</v>
      </c>
      <c r="AA7" s="51">
        <f t="shared" si="2"/>
        <v>0.17163569557937997</v>
      </c>
      <c r="AB7" s="51">
        <f t="shared" si="3"/>
        <v>-0.10432311100688127</v>
      </c>
      <c r="AC7" s="51">
        <f t="shared" si="4"/>
        <v>0.93616379979256181</v>
      </c>
      <c r="AD7" s="51">
        <f t="shared" si="5"/>
        <v>0</v>
      </c>
      <c r="AE7" s="51">
        <f t="shared" si="6"/>
        <v>0</v>
      </c>
      <c r="AF7" s="51">
        <f t="shared" si="7"/>
        <v>0</v>
      </c>
      <c r="AG7" s="52">
        <f t="shared" si="8"/>
        <v>0</v>
      </c>
      <c r="AH7" s="21"/>
      <c r="AI7" s="21"/>
    </row>
    <row r="8" ht="14.95" thickBot="true" x14ac:dyDescent="0.35">
      <c r="B8" s="67" t="str">
        <f>B$4</f>
        <v>Taxes/Transfers As a Percent of Final Income</v>
      </c>
      <c r="C8" s="68"/>
      <c r="D8" s="68"/>
      <c r="E8" s="68"/>
      <c r="F8" s="68"/>
      <c r="G8" s="68"/>
      <c r="H8" s="68"/>
      <c r="I8" s="68"/>
      <c r="J8" s="68"/>
      <c r="K8" s="69"/>
      <c r="L8" s="69"/>
      <c r="M8" s="4"/>
      <c r="N8" s="4"/>
      <c r="O8" s="4"/>
      <c r="P8" s="4"/>
      <c r="Q8" s="4"/>
      <c r="R8" s="4"/>
      <c r="S8" s="4"/>
      <c r="U8" s="15"/>
      <c r="V8" s="15"/>
      <c r="X8" s="50">
        <v>3</v>
      </c>
      <c r="Y8" s="51">
        <f t="shared" si="0"/>
        <v>-2.8596143054055879E-2</v>
      </c>
      <c r="Z8" s="51">
        <f t="shared" si="1"/>
        <v>0.17406236649680695</v>
      </c>
      <c r="AA8" s="51">
        <f t="shared" si="2"/>
        <v>0.11815844502869442</v>
      </c>
      <c r="AB8" s="51">
        <f t="shared" si="3"/>
        <v>-0.10847991838166941</v>
      </c>
      <c r="AC8" s="51">
        <f t="shared" si="4"/>
        <v>0.63610408404028984</v>
      </c>
      <c r="AD8" s="51">
        <f t="shared" si="5"/>
        <v>0</v>
      </c>
      <c r="AE8" s="51">
        <f t="shared" si="6"/>
        <v>0</v>
      </c>
      <c r="AF8" s="51">
        <f t="shared" si="7"/>
        <v>0</v>
      </c>
      <c r="AG8" s="52">
        <f t="shared" si="8"/>
        <v>0</v>
      </c>
      <c r="AH8" s="21"/>
      <c r="AI8" s="21"/>
    </row>
    <row r="9" s="19" customFormat="true" ht="16.5" customHeight="true" thickBot="true" x14ac:dyDescent="0.35">
      <c r="A9" s="22"/>
      <c r="B9" s="42" t="s">
        <v>114</v>
      </c>
      <c r="C9" s="43" t="str">
        <f>C$5</f>
        <v>SSC</v>
      </c>
      <c r="D9" s="43" t="str">
        <f t="shared" ref="D9:J9" si="9">D$5</f>
        <v>Direct Taxes</v>
      </c>
      <c r="E9" s="43" t="str">
        <f t="shared" si="9"/>
        <v>Pensions</v>
      </c>
      <c r="F9" s="43" t="str">
        <f t="shared" si="9"/>
        <v>Direct Transfers</v>
      </c>
      <c r="G9" s="43" t="str">
        <f t="shared" si="9"/>
        <v>Indirect Taxes</v>
      </c>
      <c r="H9" s="43" t="str">
        <f t="shared" si="9"/>
        <v>Indirect Subsidies</v>
      </c>
      <c r="I9" s="43" t="str">
        <f t="shared" si="9"/>
        <v>In-kind Health</v>
      </c>
      <c r="J9" s="43" t="str">
        <f t="shared" si="9"/>
        <v>In-kind Education</v>
      </c>
      <c r="K9" s="44" t="str">
        <f>K$5</f>
        <v>Total</v>
      </c>
      <c r="L9" s="44" t="str">
        <f>L$5</f>
        <v>Total cash</v>
      </c>
      <c r="M9" s="4"/>
      <c r="N9" s="4"/>
      <c r="O9" s="4"/>
      <c r="P9" s="4"/>
      <c r="Q9" s="4"/>
      <c r="R9" s="4"/>
      <c r="S9" s="4"/>
      <c r="T9" s="4"/>
      <c r="U9" s="15"/>
      <c r="V9" s="15"/>
      <c r="W9" s="20"/>
      <c r="X9" s="50">
        <v>4</v>
      </c>
      <c r="Y9" s="51">
        <f t="shared" si="0"/>
        <v>-5.3303434111535021E-2</v>
      </c>
      <c r="Z9" s="51">
        <f t="shared" si="1"/>
        <v>9.8921129155553289E-2</v>
      </c>
      <c r="AA9" s="51">
        <f t="shared" si="2"/>
        <v>8.3616869198839053E-2</v>
      </c>
      <c r="AB9" s="51">
        <f t="shared" si="3"/>
        <v>-9.9316798025071526E-2</v>
      </c>
      <c r="AC9" s="51">
        <f t="shared" si="4"/>
        <v>0.50695654351279673</v>
      </c>
      <c r="AD9" s="51">
        <f t="shared" si="5"/>
        <v>0</v>
      </c>
      <c r="AE9" s="51">
        <f t="shared" si="6"/>
        <v>0</v>
      </c>
      <c r="AF9" s="51">
        <f t="shared" si="7"/>
        <v>0</v>
      </c>
      <c r="AG9" s="52">
        <f t="shared" si="8"/>
        <v>0</v>
      </c>
      <c r="AH9" s="21"/>
      <c r="AI9" s="21"/>
      <c r="AJ9" s="20"/>
      <c r="AK9" s="20"/>
      <c r="AL9" s="20"/>
      <c r="AM9" s="20"/>
      <c r="AN9" s="20"/>
      <c r="AO9" s="20"/>
      <c r="AP9" s="20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x14ac:dyDescent="0.3">
      <c r="B10" s="40">
        <f>totals!A5</f>
        <v>1</v>
      </c>
      <c r="C10" s="33">
        <f>totals!I5/totals!$H5</f>
        <v>-4.1393581102249042E-4</v>
      </c>
      <c r="D10" s="33">
        <f>totals!J5/totals!$H5</f>
        <v>-1.0819359348814344E-5</v>
      </c>
      <c r="E10" s="33">
        <f>totals!K5/totals!$H5</f>
        <v>0.62187403153544885</v>
      </c>
      <c r="F10" s="33">
        <f>totals!L5/totals!$H5</f>
        <v>0.13291686883212564</v>
      </c>
      <c r="G10" s="33">
        <f>totals!M5/totals!$H5</f>
        <v>-0.11813778610334925</v>
      </c>
      <c r="H10" s="33">
        <f>totals!N5/totals!$H5</f>
        <v>2.647629161910409E-2</v>
      </c>
      <c r="I10" s="33">
        <f>totals!O5/totals!$H5</f>
        <v>0.22721732106572368</v>
      </c>
      <c r="J10" s="33">
        <f>totals!P5/totals!$H5</f>
        <v>2.4114681496031472E-2</v>
      </c>
      <c r="K10" s="95">
        <f>SUM($C10:J10)</f>
        <v>0.91403665327471317</v>
      </c>
      <c r="L10" s="95">
        <f>K10-SUM(I10:J10)</f>
        <v>0.66270465071295803</v>
      </c>
      <c r="M10" s="4"/>
      <c r="N10" s="4"/>
      <c r="O10" s="4"/>
      <c r="P10" s="4"/>
      <c r="Q10" s="4"/>
      <c r="R10" s="4"/>
      <c r="S10" s="4"/>
      <c r="U10" s="15"/>
      <c r="V10" s="15"/>
      <c r="X10" s="50">
        <v>5</v>
      </c>
      <c r="Y10" s="51">
        <f t="shared" si="0"/>
        <v>-6.9625346370314617E-2</v>
      </c>
      <c r="Z10" s="51">
        <f t="shared" si="1"/>
        <v>6.953680879412974E-2</v>
      </c>
      <c r="AA10" s="51">
        <f t="shared" si="2"/>
        <v>7.9344648935427503E-2</v>
      </c>
      <c r="AB10" s="51">
        <f t="shared" si="3"/>
        <v>-0.11147757851161502</v>
      </c>
      <c r="AC10" s="51">
        <f t="shared" si="4"/>
        <v>0.34136283492956854</v>
      </c>
      <c r="AD10" s="51">
        <f t="shared" si="5"/>
        <v>0</v>
      </c>
      <c r="AE10" s="51">
        <f t="shared" si="6"/>
        <v>0</v>
      </c>
      <c r="AF10" s="51">
        <f t="shared" si="7"/>
        <v>0</v>
      </c>
      <c r="AG10" s="52">
        <f t="shared" si="8"/>
        <v>0</v>
      </c>
      <c r="AH10" s="21"/>
      <c r="AI10" s="21"/>
    </row>
    <row r="11" x14ac:dyDescent="0.3">
      <c r="B11" s="40">
        <f>totals!A6</f>
        <v>2</v>
      </c>
      <c r="C11" s="33">
        <f>totals!I6/totals!$H6</f>
        <v>-6.3473302670042026E-3</v>
      </c>
      <c r="D11" s="33">
        <f>totals!J6/totals!$H6</f>
        <v>-7.978174561173296E-4</v>
      </c>
      <c r="E11" s="33">
        <f>totals!K6/totals!$H6</f>
        <v>0.33794221212941417</v>
      </c>
      <c r="F11" s="33">
        <f>totals!L6/totals!$H6</f>
        <v>0.17163569557937997</v>
      </c>
      <c r="G11" s="33">
        <f>totals!M6/totals!$H6</f>
        <v>-0.10432311100688127</v>
      </c>
      <c r="H11" s="33">
        <f>totals!N6/totals!$H6</f>
        <v>2.1345409305383901E-2</v>
      </c>
      <c r="I11" s="33">
        <f>totals!O6/totals!$H6</f>
        <v>0.17635656371133801</v>
      </c>
      <c r="J11" s="33">
        <f>totals!P6/totals!$H6</f>
        <v>7.1325102390163361E-2</v>
      </c>
      <c r="K11" s="96">
        <f>SUM($C11:J11)</f>
        <v>0.66713672438567651</v>
      </c>
      <c r="L11" s="96">
        <f t="shared" ref="L11:L19" si="10">K11-SUM(I11:J11)</f>
        <v>0.41945505828417512</v>
      </c>
      <c r="M11" s="4"/>
      <c r="N11" s="4"/>
      <c r="O11" s="4"/>
      <c r="P11" s="4"/>
      <c r="Q11" s="4"/>
      <c r="R11" s="4"/>
      <c r="S11" s="4"/>
      <c r="U11" s="15"/>
      <c r="V11" s="15"/>
      <c r="X11" s="50">
        <v>6</v>
      </c>
      <c r="Y11" s="51">
        <f t="shared" si="0"/>
        <v>-8.6832324905061736E-2</v>
      </c>
      <c r="Z11" s="51">
        <f t="shared" si="1"/>
        <v>4.4352365428899351E-2</v>
      </c>
      <c r="AA11" s="51">
        <f t="shared" si="2"/>
        <v>4.7607901054381237E-2</v>
      </c>
      <c r="AB11" s="51">
        <f t="shared" si="3"/>
        <v>-0.10606988549376645</v>
      </c>
      <c r="AC11" s="51">
        <f t="shared" si="4"/>
        <v>0.22033350665516591</v>
      </c>
      <c r="AD11" s="51">
        <f t="shared" si="5"/>
        <v>0</v>
      </c>
      <c r="AE11" s="51">
        <f t="shared" si="6"/>
        <v>0</v>
      </c>
      <c r="AF11" s="51">
        <f t="shared" si="7"/>
        <v>0</v>
      </c>
      <c r="AG11" s="52">
        <f t="shared" si="8"/>
        <v>0</v>
      </c>
      <c r="AH11" s="21"/>
      <c r="AI11" s="21"/>
    </row>
    <row r="12" x14ac:dyDescent="0.3">
      <c r="B12" s="40">
        <f>totals!A7</f>
        <v>3</v>
      </c>
      <c r="C12" s="33">
        <f>totals!I7/totals!$H7</f>
        <v>-2.8596143054055879E-2</v>
      </c>
      <c r="D12" s="33">
        <f>totals!J7/totals!$H7</f>
        <v>-6.5593032055672315E-3</v>
      </c>
      <c r="E12" s="33">
        <f>totals!K7/totals!$H7</f>
        <v>0.18062166970237417</v>
      </c>
      <c r="F12" s="33">
        <f>totals!L7/totals!$H7</f>
        <v>0.11815844502869442</v>
      </c>
      <c r="G12" s="33">
        <f>totals!M7/totals!$H7</f>
        <v>-0.10847991838166941</v>
      </c>
      <c r="H12" s="33">
        <f>totals!N7/totals!$H7</f>
        <v>1.9371545707874558E-2</v>
      </c>
      <c r="I12" s="33">
        <f>totals!O7/totals!$H7</f>
        <v>0.12115981421372893</v>
      </c>
      <c r="J12" s="33">
        <f>totals!P7/totals!$H7</f>
        <v>9.9948307053653401E-2</v>
      </c>
      <c r="K12" s="96">
        <f>SUM($C12:J12)</f>
        <v>0.39562441706503293</v>
      </c>
      <c r="L12" s="96">
        <f t="shared" si="10"/>
        <v>0.1745162957976506</v>
      </c>
      <c r="M12" s="4"/>
      <c r="N12" s="4"/>
      <c r="O12" s="4"/>
      <c r="P12" s="4"/>
      <c r="Q12" s="4"/>
      <c r="R12" s="4"/>
      <c r="S12" s="4"/>
      <c r="U12" s="15"/>
      <c r="V12" s="15"/>
      <c r="X12" s="50">
        <v>7</v>
      </c>
      <c r="Y12" s="51">
        <f t="shared" si="0"/>
        <v>-0.12827902063092075</v>
      </c>
      <c r="Z12" s="51">
        <f t="shared" si="1"/>
        <v>-7.250330751809704E-3</v>
      </c>
      <c r="AA12" s="51">
        <f t="shared" si="2"/>
        <v>4.3869710266340053E-2</v>
      </c>
      <c r="AB12" s="51">
        <f t="shared" si="3"/>
        <v>-0.10893532189064753</v>
      </c>
      <c r="AC12" s="51">
        <f t="shared" si="4"/>
        <v>8.1693222476309849E-2</v>
      </c>
      <c r="AD12" s="51">
        <f t="shared" si="5"/>
        <v>0</v>
      </c>
      <c r="AE12" s="51">
        <f t="shared" si="6"/>
        <v>0</v>
      </c>
      <c r="AF12" s="51">
        <f t="shared" si="7"/>
        <v>0</v>
      </c>
      <c r="AG12" s="52">
        <f t="shared" si="8"/>
        <v>0</v>
      </c>
      <c r="AH12" s="21"/>
      <c r="AI12" s="21"/>
    </row>
    <row r="13" x14ac:dyDescent="0.3">
      <c r="B13" s="40">
        <f>totals!A8</f>
        <v>4</v>
      </c>
      <c r="C13" s="33">
        <f>totals!I8/totals!$H8</f>
        <v>-5.3303434111535021E-2</v>
      </c>
      <c r="D13" s="33">
        <f>totals!J8/totals!$H8</f>
        <v>-1.7896870608799208E-2</v>
      </c>
      <c r="E13" s="33">
        <f>totals!K8/totals!$H8</f>
        <v>0.1168179997643525</v>
      </c>
      <c r="F13" s="33">
        <f>totals!L8/totals!$H8</f>
        <v>8.3616869198839053E-2</v>
      </c>
      <c r="G13" s="33">
        <f>totals!M8/totals!$H8</f>
        <v>-9.9316798025071526E-2</v>
      </c>
      <c r="H13" s="33">
        <f>totals!N8/totals!$H8</f>
        <v>1.6477386360970816E-2</v>
      </c>
      <c r="I13" s="33">
        <f>totals!O8/totals!$H8</f>
        <v>0.12643492592935937</v>
      </c>
      <c r="J13" s="33">
        <f>totals!P8/totals!$H8</f>
        <v>9.5607076357175261E-2</v>
      </c>
      <c r="K13" s="96">
        <f>SUM($C13:J13)</f>
        <v>0.26843715486529124</v>
      </c>
      <c r="L13" s="96">
        <f t="shared" si="10"/>
        <v>4.6395152578756593E-2</v>
      </c>
      <c r="M13" s="4"/>
      <c r="N13" s="4"/>
      <c r="O13" s="4"/>
      <c r="P13" s="4"/>
      <c r="Q13" s="4"/>
      <c r="R13" s="4"/>
      <c r="S13" s="4"/>
      <c r="U13" s="15"/>
      <c r="V13" s="15"/>
      <c r="X13" s="50">
        <v>8</v>
      </c>
      <c r="Y13" s="51">
        <f t="shared" si="0"/>
        <v>-0.12987842925743776</v>
      </c>
      <c r="Z13" s="51">
        <f t="shared" si="1"/>
        <v>-7.2232486426575052E-3</v>
      </c>
      <c r="AA13" s="51">
        <f t="shared" si="2"/>
        <v>2.8564234172875624E-2</v>
      </c>
      <c r="AB13" s="51">
        <f t="shared" si="3"/>
        <v>-0.10588230951329849</v>
      </c>
      <c r="AC13" s="51">
        <f t="shared" si="4"/>
        <v>2.5645000102780577E-2</v>
      </c>
      <c r="AD13" s="51">
        <f t="shared" si="5"/>
        <v>0</v>
      </c>
      <c r="AE13" s="51">
        <f t="shared" si="6"/>
        <v>0</v>
      </c>
      <c r="AF13" s="51">
        <f t="shared" si="7"/>
        <v>0</v>
      </c>
      <c r="AG13" s="52">
        <f t="shared" si="8"/>
        <v>0</v>
      </c>
      <c r="AH13" s="21"/>
      <c r="AI13" s="21"/>
    </row>
    <row r="14" x14ac:dyDescent="0.3">
      <c r="B14" s="40">
        <f>totals!A9</f>
        <v>5</v>
      </c>
      <c r="C14" s="33">
        <f>totals!I9/totals!$H9</f>
        <v>-6.9625346370314617E-2</v>
      </c>
      <c r="D14" s="33">
        <f>totals!J9/totals!$H9</f>
        <v>-2.7290747261274152E-2</v>
      </c>
      <c r="E14" s="33">
        <f>totals!K9/totals!$H9</f>
        <v>9.6827556055403885E-2</v>
      </c>
      <c r="F14" s="33">
        <f>totals!L9/totals!$H9</f>
        <v>7.9344648935427503E-2</v>
      </c>
      <c r="G14" s="33">
        <f>totals!M9/totals!$H9</f>
        <v>-0.11147757851161502</v>
      </c>
      <c r="H14" s="33">
        <f>totals!N9/totals!$H9</f>
        <v>1.6168683484220736E-2</v>
      </c>
      <c r="I14" s="33">
        <f>totals!O9/totals!$H9</f>
        <v>8.0784202751712691E-2</v>
      </c>
      <c r="J14" s="33">
        <f>totals!P9/totals!$H9</f>
        <v>8.9839264805037039E-2</v>
      </c>
      <c r="K14" s="96">
        <f>SUM($C14:J14)</f>
        <v>0.15457068388859807</v>
      </c>
      <c r="L14" s="96">
        <f t="shared" si="10"/>
        <v>-1.605278366815166E-2</v>
      </c>
      <c r="M14" s="4"/>
      <c r="N14" s="4"/>
      <c r="O14" s="4"/>
      <c r="P14" s="4"/>
      <c r="Q14" s="4"/>
      <c r="R14" s="4"/>
      <c r="S14" s="4"/>
      <c r="U14" s="15"/>
      <c r="V14" s="15"/>
      <c r="X14" s="50">
        <v>9</v>
      </c>
      <c r="Y14" s="51">
        <f t="shared" si="0"/>
        <v>-0.16119688229855553</v>
      </c>
      <c r="Z14" s="51">
        <f t="shared" si="1"/>
        <v>-4.0853358214990546E-2</v>
      </c>
      <c r="AA14" s="51">
        <f t="shared" si="2"/>
        <v>1.9762981677668309E-2</v>
      </c>
      <c r="AB14" s="51">
        <f t="shared" si="3"/>
        <v>-0.11207210246884459</v>
      </c>
      <c r="AC14" s="51">
        <f t="shared" si="4"/>
        <v>-0.10693972076867295</v>
      </c>
      <c r="AD14" s="51">
        <f t="shared" si="5"/>
        <v>0</v>
      </c>
      <c r="AE14" s="51">
        <f t="shared" si="6"/>
        <v>0</v>
      </c>
      <c r="AF14" s="51">
        <f t="shared" si="7"/>
        <v>0</v>
      </c>
      <c r="AG14" s="52">
        <f t="shared" si="8"/>
        <v>0</v>
      </c>
      <c r="AH14" s="21"/>
      <c r="AI14" s="21"/>
    </row>
    <row r="15" ht="14.95" thickBot="true" x14ac:dyDescent="0.35">
      <c r="B15" s="40">
        <f>totals!A10</f>
        <v>6</v>
      </c>
      <c r="C15" s="33">
        <f>totals!I10/totals!$H10</f>
        <v>-8.6832324905061736E-2</v>
      </c>
      <c r="D15" s="33">
        <f>totals!J10/totals!$H10</f>
        <v>-3.6694014334993114E-2</v>
      </c>
      <c r="E15" s="33">
        <f>totals!K10/totals!$H10</f>
        <v>8.1046379763892465E-2</v>
      </c>
      <c r="F15" s="33">
        <f>totals!L10/totals!$H10</f>
        <v>4.7607901054381237E-2</v>
      </c>
      <c r="G15" s="33">
        <f>totals!M10/totals!$H10</f>
        <v>-0.10606988549376645</v>
      </c>
      <c r="H15" s="33">
        <f>totals!N10/totals!$H10</f>
        <v>1.5961486433667776E-2</v>
      </c>
      <c r="I15" s="33">
        <f>totals!O10/totals!$H10</f>
        <v>7.2578838725856465E-2</v>
      </c>
      <c r="J15" s="33">
        <f>totals!P10/totals!$H10</f>
        <v>7.2097400125832503E-2</v>
      </c>
      <c r="K15" s="96">
        <f>SUM($C15:J15)</f>
        <v>5.9695781369809159E-2</v>
      </c>
      <c r="L15" s="96">
        <f t="shared" si="10"/>
        <v>-8.4980457481879795E-2</v>
      </c>
      <c r="M15" s="4"/>
      <c r="N15" s="4"/>
      <c r="O15" s="4"/>
      <c r="P15" s="4"/>
      <c r="Q15" s="4"/>
      <c r="R15" s="4"/>
      <c r="S15" s="4"/>
      <c r="U15" s="15"/>
      <c r="V15" s="15"/>
      <c r="X15" s="53">
        <v>10</v>
      </c>
      <c r="Y15" s="54">
        <f t="shared" si="0"/>
        <v>-0.19418648124956642</v>
      </c>
      <c r="Z15" s="54">
        <f t="shared" si="1"/>
        <v>-9.1852494362740955E-2</v>
      </c>
      <c r="AA15" s="54">
        <f t="shared" si="2"/>
        <v>6.4256173605187934E-3</v>
      </c>
      <c r="AB15" s="54">
        <f t="shared" si="3"/>
        <v>-9.9455983180023994E-2</v>
      </c>
      <c r="AC15" s="54">
        <f t="shared" si="4"/>
        <v>-0.27142677017934169</v>
      </c>
      <c r="AD15" s="54">
        <f t="shared" si="5"/>
        <v>0</v>
      </c>
      <c r="AE15" s="54">
        <f t="shared" si="6"/>
        <v>0</v>
      </c>
      <c r="AF15" s="54">
        <f t="shared" si="7"/>
        <v>0</v>
      </c>
      <c r="AG15" s="55">
        <f t="shared" si="8"/>
        <v>0</v>
      </c>
      <c r="AH15" s="21"/>
      <c r="AI15" s="21"/>
    </row>
    <row r="16" x14ac:dyDescent="0.3">
      <c r="B16" s="40">
        <f>totals!A11</f>
        <v>7</v>
      </c>
      <c r="C16" s="33">
        <f>totals!I11/totals!$H11</f>
        <v>-0.12827902063092075</v>
      </c>
      <c r="D16" s="33">
        <f>totals!J11/totals!$H11</f>
        <v>-5.5847443119524658E-2</v>
      </c>
      <c r="E16" s="33">
        <f>totals!K11/totals!$H11</f>
        <v>4.8597112367714954E-2</v>
      </c>
      <c r="F16" s="33">
        <f>totals!L11/totals!$H11</f>
        <v>4.3869710266340053E-2</v>
      </c>
      <c r="G16" s="33">
        <f>totals!M11/totals!$H11</f>
        <v>-0.10893532189064753</v>
      </c>
      <c r="H16" s="33">
        <f>totals!N11/totals!$H11</f>
        <v>1.536155230983054E-2</v>
      </c>
      <c r="I16" s="33">
        <f>totals!O11/totals!$H11</f>
        <v>5.827066158086034E-2</v>
      </c>
      <c r="J16" s="33">
        <f>totals!P11/totals!$H11</f>
        <v>6.7511878850983018E-2</v>
      </c>
      <c r="K16" s="96">
        <f>SUM($C16:J16)</f>
        <v>-5.9450870265364039E-2</v>
      </c>
      <c r="L16" s="96">
        <f t="shared" si="10"/>
        <v>-0.18523341069720739</v>
      </c>
      <c r="M16" s="13"/>
      <c r="N16" s="13"/>
      <c r="O16" s="13"/>
    </row>
    <row r="17" x14ac:dyDescent="0.3">
      <c r="B17" s="40">
        <f>totals!A12</f>
        <v>8</v>
      </c>
      <c r="C17" s="33">
        <f>totals!I12/totals!$H12</f>
        <v>-0.12987842925743776</v>
      </c>
      <c r="D17" s="33">
        <f>totals!J12/totals!$H12</f>
        <v>-6.5697405873429787E-2</v>
      </c>
      <c r="E17" s="33">
        <f>totals!K12/totals!$H12</f>
        <v>5.8474157230772282E-2</v>
      </c>
      <c r="F17" s="33">
        <f>totals!L12/totals!$H12</f>
        <v>2.8564234172875624E-2</v>
      </c>
      <c r="G17" s="33">
        <f>totals!M12/totals!$H12</f>
        <v>-0.10588230951329849</v>
      </c>
      <c r="H17" s="33">
        <f>totals!N12/totals!$H12</f>
        <v>1.4030757872826231E-2</v>
      </c>
      <c r="I17" s="33">
        <f>totals!O12/totals!$H12</f>
        <v>5.3641104587438641E-2</v>
      </c>
      <c r="J17" s="33">
        <f>totals!P12/totals!$H12</f>
        <v>5.2360514211384476E-2</v>
      </c>
      <c r="K17" s="96">
        <f>SUM($C17:J17)</f>
        <v>-9.4387376568868767E-2</v>
      </c>
      <c r="L17" s="96">
        <f t="shared" si="10"/>
        <v>-0.20038899536769189</v>
      </c>
    </row>
    <row r="18" x14ac:dyDescent="0.3">
      <c r="B18" s="40">
        <f>totals!A13</f>
        <v>9</v>
      </c>
      <c r="C18" s="33">
        <f>totals!I13/totals!$H13</f>
        <v>-0.16119688229855553</v>
      </c>
      <c r="D18" s="33">
        <f>totals!J13/totals!$H13</f>
        <v>-8.386797322404077E-2</v>
      </c>
      <c r="E18" s="33">
        <f>totals!K13/totals!$H13</f>
        <v>4.3014615009050225E-2</v>
      </c>
      <c r="F18" s="33">
        <f>totals!L13/totals!$H13</f>
        <v>1.9762981677668309E-2</v>
      </c>
      <c r="G18" s="33">
        <f>totals!M13/totals!$H13</f>
        <v>-0.11207210246884459</v>
      </c>
      <c r="H18" s="33">
        <f>totals!N13/totals!$H13</f>
        <v>1.3763074932922417E-2</v>
      </c>
      <c r="I18" s="33">
        <f>totals!O13/totals!$H13</f>
        <v>4.2876373137173081E-2</v>
      </c>
      <c r="J18" s="33">
        <f>totals!P13/totals!$H13</f>
        <v>3.7070372197929226E-2</v>
      </c>
      <c r="K18" s="96">
        <f>SUM($C18:J18)</f>
        <v>-0.20064954103669766</v>
      </c>
      <c r="L18" s="96">
        <f t="shared" si="10"/>
        <v>-0.28059628637179995</v>
      </c>
    </row>
    <row r="19" ht="14.95" thickBot="true" x14ac:dyDescent="0.35">
      <c r="B19" s="41">
        <f>totals!A14</f>
        <v>10</v>
      </c>
      <c r="C19" s="35">
        <f>totals!I14/totals!$H14</f>
        <v>-0.19418648124956642</v>
      </c>
      <c r="D19" s="35">
        <f>totals!J14/totals!$H14</f>
        <v>-0.11735802272636921</v>
      </c>
      <c r="E19" s="35">
        <f>totals!K14/totals!$H14</f>
        <v>2.5505528363628256E-2</v>
      </c>
      <c r="F19" s="35">
        <f>totals!L14/totals!$H14</f>
        <v>6.4256173605187934E-3</v>
      </c>
      <c r="G19" s="35">
        <f>totals!M14/totals!$H14</f>
        <v>-9.9455983180023994E-2</v>
      </c>
      <c r="H19" s="35">
        <f>totals!N14/totals!$H14</f>
        <v>9.9559970048676057E-3</v>
      </c>
      <c r="I19" s="35">
        <f>totals!O14/totals!$H14</f>
        <v>2.6331134956649429E-2</v>
      </c>
      <c r="J19" s="35">
        <f>totals!P14/totals!$H14</f>
        <v>1.7534153664718416E-2</v>
      </c>
      <c r="K19" s="70">
        <f>SUM($C19:J19)</f>
        <v>-0.32524805580557714</v>
      </c>
      <c r="L19" s="70">
        <f t="shared" si="10"/>
        <v>-0.36911334442694499</v>
      </c>
    </row>
    <row r="20" x14ac:dyDescent="0.3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7" ht="14.95" thickBot="true" x14ac:dyDescent="0.35"/>
    <row r="28" ht="14.95" thickBot="true" x14ac:dyDescent="0.35">
      <c r="B28" s="67" t="str">
        <f>B$8</f>
        <v>Taxes/Transfers As a Percent of Final Income</v>
      </c>
      <c r="C28" s="68"/>
      <c r="D28" s="68"/>
      <c r="E28" s="68"/>
      <c r="F28" s="68"/>
      <c r="G28" s="68"/>
      <c r="H28" s="68"/>
      <c r="I28" s="68"/>
      <c r="J28" s="68"/>
      <c r="K28" s="69"/>
      <c r="L28" s="69"/>
    </row>
    <row r="29" ht="14.95" thickBot="true" x14ac:dyDescent="0.35">
      <c r="B29" s="42" t="str">
        <f>totals!A28</f>
        <v>hh_type</v>
      </c>
      <c r="C29" s="43" t="str">
        <f>C$5</f>
        <v>SSC</v>
      </c>
      <c r="D29" s="43" t="str">
        <f t="shared" ref="D29:J29" si="11">D$5</f>
        <v>Direct Taxes</v>
      </c>
      <c r="E29" s="43" t="str">
        <f t="shared" si="11"/>
        <v>Pensions</v>
      </c>
      <c r="F29" s="43" t="str">
        <f t="shared" si="11"/>
        <v>Direct Transfers</v>
      </c>
      <c r="G29" s="43" t="str">
        <f t="shared" si="11"/>
        <v>Indirect Taxes</v>
      </c>
      <c r="H29" s="43" t="str">
        <f t="shared" si="11"/>
        <v>Indirect Subsidies</v>
      </c>
      <c r="I29" s="43" t="str">
        <f t="shared" si="11"/>
        <v>In-kind Health</v>
      </c>
      <c r="J29" s="43" t="str">
        <f t="shared" si="11"/>
        <v>In-kind Education</v>
      </c>
      <c r="K29" s="44" t="str">
        <f>K$5</f>
        <v>Total</v>
      </c>
      <c r="L29" s="44" t="str">
        <f>L$5</f>
        <v>Total cash</v>
      </c>
    </row>
    <row r="30" x14ac:dyDescent="0.3">
      <c r="B30" s="73" t="str">
        <f>totals!A29</f>
        <v>two adults (or more) and 1 child</v>
      </c>
      <c r="C30" s="33">
        <f>totals!I29/totals!$H29</f>
        <v>-0.13958335392825799</v>
      </c>
      <c r="D30" s="33">
        <f>totals!J29/totals!$H29</f>
        <v>-7.4184832649657265E-2</v>
      </c>
      <c r="E30" s="33">
        <f>totals!K29/totals!$H29</f>
        <v>3.7469380615822646E-2</v>
      </c>
      <c r="F30" s="33">
        <f>totals!L29/totals!$H29</f>
        <v>5.5242878151789299E-2</v>
      </c>
      <c r="G30" s="33">
        <f>totals!M29/totals!$H29</f>
        <v>-0.11247270240393091</v>
      </c>
      <c r="H30" s="33">
        <f>totals!N29/totals!$H29</f>
        <v>1.3648797631518897E-2</v>
      </c>
      <c r="I30" s="33">
        <f>totals!O29/totals!$H29</f>
        <v>6.6194630803461219E-2</v>
      </c>
      <c r="J30" s="33">
        <f>totals!P29/totals!$H29</f>
        <v>6.5781139194267979E-2</v>
      </c>
      <c r="K30" s="95">
        <f>SUM($C30:J30)</f>
        <v>-8.790406258498612E-2</v>
      </c>
      <c r="L30" s="95">
        <f>K30-SUM(I30:J30)</f>
        <v>-0.21987983258271532</v>
      </c>
    </row>
    <row r="31" x14ac:dyDescent="0.3">
      <c r="B31" s="73" t="str">
        <f>totals!A30</f>
        <v>two adults (or more) and 2 children</v>
      </c>
      <c r="C31" s="33">
        <f>totals!I30/totals!$H30</f>
        <v>-0.11683237188169396</v>
      </c>
      <c r="D31" s="33">
        <f>totals!J30/totals!$H30</f>
        <v>-7.0934066409328478E-2</v>
      </c>
      <c r="E31" s="33">
        <f>totals!K30/totals!$H30</f>
        <v>2.4941527001239083E-2</v>
      </c>
      <c r="F31" s="33">
        <f>totals!L30/totals!$H30</f>
        <v>9.7805469558474051E-2</v>
      </c>
      <c r="G31" s="33">
        <f>totals!M30/totals!$H30</f>
        <v>-0.10694674043669967</v>
      </c>
      <c r="H31" s="33">
        <f>totals!N30/totals!$H30</f>
        <v>1.2313043558580296E-2</v>
      </c>
      <c r="I31" s="33">
        <f>totals!O30/totals!$H30</f>
        <v>6.0029203288822747E-2</v>
      </c>
      <c r="J31" s="33">
        <f>totals!P30/totals!$H30</f>
        <v>0.10435422475963997</v>
      </c>
      <c r="K31" s="96">
        <f>SUM($C31:J31)</f>
        <v>4.7302894390340439E-3</v>
      </c>
      <c r="L31" s="96">
        <f t="shared" ref="L31:L36" si="12">K31-SUM(I31:J31)</f>
        <v>-0.1596531386094287</v>
      </c>
    </row>
    <row r="32" x14ac:dyDescent="0.3">
      <c r="B32" s="73" t="str">
        <f>totals!A31</f>
        <v>two adults (or more) and 3+ children</v>
      </c>
      <c r="C32" s="33">
        <f>totals!I31/totals!$H31</f>
        <v>-8.5012479734775853E-2</v>
      </c>
      <c r="D32" s="33">
        <f>totals!J31/totals!$H31</f>
        <v>-4.7805369922664313E-2</v>
      </c>
      <c r="E32" s="33">
        <f>totals!K31/totals!$H31</f>
        <v>2.0062076013693187E-2</v>
      </c>
      <c r="F32" s="33">
        <f>totals!L31/totals!$H31</f>
        <v>0.17444508996740751</v>
      </c>
      <c r="G32" s="33">
        <f>totals!M31/totals!$H31</f>
        <v>-9.1560906285613919E-2</v>
      </c>
      <c r="H32" s="33">
        <f>totals!N31/totals!$H31</f>
        <v>1.1027317648744601E-2</v>
      </c>
      <c r="I32" s="33">
        <f>totals!O31/totals!$H31</f>
        <v>9.4520754995753645E-2</v>
      </c>
      <c r="J32" s="33">
        <f>totals!P31/totals!$H31</f>
        <v>0.15597464308043604</v>
      </c>
      <c r="K32" s="96">
        <f>SUM($C32:J32)</f>
        <v>0.23165112576298089</v>
      </c>
      <c r="L32" s="96">
        <f t="shared" si="12"/>
        <v>-1.8844272313208815E-2</v>
      </c>
    </row>
    <row r="33" x14ac:dyDescent="0.3">
      <c r="B33" s="73" t="str">
        <f>totals!A32</f>
        <v>one adult and child(ren)</v>
      </c>
      <c r="C33" s="33">
        <f>totals!I32/totals!$H32</f>
        <v>-5.6821418823828213E-2</v>
      </c>
      <c r="D33" s="33">
        <f>totals!J32/totals!$H32</f>
        <v>-2.8401707349325615E-2</v>
      </c>
      <c r="E33" s="33">
        <f>totals!K32/totals!$H32</f>
        <v>1.4843922690972872E-2</v>
      </c>
      <c r="F33" s="33">
        <f>totals!L32/totals!$H32</f>
        <v>9.2526310053128044E-2</v>
      </c>
      <c r="G33" s="33">
        <f>totals!M32/totals!$H32</f>
        <v>-9.7755448507192116E-2</v>
      </c>
      <c r="H33" s="33">
        <f>totals!N32/totals!$H32</f>
        <v>1.5380775420480552E-2</v>
      </c>
      <c r="I33" s="33">
        <f>totals!O32/totals!$H32</f>
        <v>6.3062243006008697E-2</v>
      </c>
      <c r="J33" s="33">
        <f>totals!P32/totals!$H32</f>
        <v>0.14503225776410708</v>
      </c>
      <c r="K33" s="96">
        <f>SUM($C33:J33)</f>
        <v>0.1478669342543513</v>
      </c>
      <c r="L33" s="96">
        <f t="shared" si="12"/>
        <v>-6.0227566515764469E-2</v>
      </c>
    </row>
    <row r="34" x14ac:dyDescent="0.3">
      <c r="B34" s="73" t="str">
        <f>totals!A33</f>
        <v>only working age adults</v>
      </c>
      <c r="C34" s="33">
        <f>totals!I33/totals!$H33</f>
        <v>-0.14053544090950204</v>
      </c>
      <c r="D34" s="33">
        <f>totals!J33/totals!$H33</f>
        <v>-6.8830300234917791E-2</v>
      </c>
      <c r="E34" s="33">
        <f>totals!K33/totals!$H33</f>
        <v>8.1908246790271158E-2</v>
      </c>
      <c r="F34" s="33">
        <f>totals!L33/totals!$H33</f>
        <v>2.0254035592536388E-2</v>
      </c>
      <c r="G34" s="33">
        <f>totals!M33/totals!$H33</f>
        <v>-0.10705857678396775</v>
      </c>
      <c r="H34" s="33">
        <f>totals!N33/totals!$H33</f>
        <v>1.5762159146349614E-2</v>
      </c>
      <c r="I34" s="33">
        <f>totals!O33/totals!$H33</f>
        <v>6.1662269556627416E-2</v>
      </c>
      <c r="J34" s="33">
        <f>totals!P33/totals!$H33</f>
        <v>1.5272674489459296E-2</v>
      </c>
      <c r="K34" s="96">
        <f>SUM($C34:J34)</f>
        <v>-0.1215649323531437</v>
      </c>
      <c r="L34" s="96">
        <f t="shared" si="12"/>
        <v>-0.19849987639923039</v>
      </c>
    </row>
    <row r="35" x14ac:dyDescent="0.3">
      <c r="B35" s="73" t="str">
        <f>totals!A34</f>
        <v>only pensioners</v>
      </c>
      <c r="C35" s="33">
        <f>totals!I34/totals!$H34</f>
        <v>-1.8274187841366432E-2</v>
      </c>
      <c r="D35" s="33">
        <f>totals!J34/totals!$H34</f>
        <v>-6.3913383772740704E-3</v>
      </c>
      <c r="E35" s="33">
        <f>totals!K34/totals!$H34</f>
        <v>0.58620437708251283</v>
      </c>
      <c r="F35" s="33">
        <f>totals!L34/totals!$H34</f>
        <v>1.7037085927492208E-2</v>
      </c>
      <c r="G35" s="33">
        <f>totals!M34/totals!$H34</f>
        <v>-0.10820180922467534</v>
      </c>
      <c r="H35" s="33">
        <f>totals!N34/totals!$H34</f>
        <v>2.3241659784659342E-2</v>
      </c>
      <c r="I35" s="33">
        <f>totals!O34/totals!$H34</f>
        <v>0.16739313998234567</v>
      </c>
      <c r="J35" s="33">
        <f>totals!P34/totals!$H34</f>
        <v>0</v>
      </c>
      <c r="K35" s="96">
        <f>SUM($C35:J35)</f>
        <v>0.66100892733369421</v>
      </c>
      <c r="L35" s="96">
        <f t="shared" si="12"/>
        <v>0.49361578735134853</v>
      </c>
    </row>
    <row r="36" ht="14.95" thickBot="true" x14ac:dyDescent="0.35">
      <c r="B36" s="74" t="str">
        <f>totals!A35</f>
        <v>mixed adults, no children</v>
      </c>
      <c r="C36" s="35">
        <f>totals!I35/totals!$H35</f>
        <v>-8.0743353603031129E-2</v>
      </c>
      <c r="D36" s="35">
        <f>totals!J35/totals!$H35</f>
        <v>-3.5184767343256519E-2</v>
      </c>
      <c r="E36" s="35">
        <f>totals!K35/totals!$H35</f>
        <v>0.34323757410264405</v>
      </c>
      <c r="F36" s="35">
        <f>totals!L35/totals!$H35</f>
        <v>3.2468448339465827E-2</v>
      </c>
      <c r="G36" s="35">
        <f>totals!M35/totals!$H35</f>
        <v>-0.10524427715027772</v>
      </c>
      <c r="H36" s="35">
        <f>totals!N35/totals!$H35</f>
        <v>1.6360576946700948E-2</v>
      </c>
      <c r="I36" s="35">
        <f>totals!O35/totals!$H35</f>
        <v>0.12863640962161751</v>
      </c>
      <c r="J36" s="35">
        <f>totals!P35/totals!$H35</f>
        <v>3.5560197333901747E-3</v>
      </c>
      <c r="K36" s="70">
        <f>SUM($C36:J36)</f>
        <v>0.30308663064725316</v>
      </c>
      <c r="L36" s="70">
        <f t="shared" si="12"/>
        <v>0.17089420129224547</v>
      </c>
    </row>
    <row r="47" ht="14.95" thickBot="true" x14ac:dyDescent="0.35"/>
    <row r="48" ht="14.95" thickBot="true" x14ac:dyDescent="0.35">
      <c r="B48" s="67" t="str">
        <f>B$8</f>
        <v>Taxes/Transfers As a Percent of Final Income</v>
      </c>
      <c r="C48" s="68"/>
      <c r="D48" s="68"/>
      <c r="E48" s="68"/>
      <c r="F48" s="68"/>
      <c r="G48" s="68"/>
      <c r="H48" s="68"/>
      <c r="I48" s="68"/>
      <c r="J48" s="68"/>
      <c r="K48" s="69"/>
      <c r="L48" s="69"/>
    </row>
    <row r="49" ht="17.45" customHeight="true" thickBot="true" x14ac:dyDescent="0.35">
      <c r="B49" s="42" t="str">
        <f>totals!A37</f>
        <v>region</v>
      </c>
      <c r="C49" s="43" t="str">
        <f>C$5</f>
        <v>SSC</v>
      </c>
      <c r="D49" s="43" t="str">
        <f t="shared" ref="D49:J49" si="13">D$5</f>
        <v>Direct Taxes</v>
      </c>
      <c r="E49" s="43" t="str">
        <f t="shared" si="13"/>
        <v>Pensions</v>
      </c>
      <c r="F49" s="43" t="str">
        <f t="shared" si="13"/>
        <v>Direct Transfers</v>
      </c>
      <c r="G49" s="43" t="str">
        <f t="shared" si="13"/>
        <v>Indirect Taxes</v>
      </c>
      <c r="H49" s="43" t="str">
        <f t="shared" si="13"/>
        <v>Indirect Subsidies</v>
      </c>
      <c r="I49" s="43" t="str">
        <f t="shared" si="13"/>
        <v>In-kind Health</v>
      </c>
      <c r="J49" s="43" t="str">
        <f t="shared" si="13"/>
        <v>In-kind Education</v>
      </c>
      <c r="K49" s="44" t="str">
        <f>K$5</f>
        <v>Total</v>
      </c>
      <c r="L49" s="44" t="str">
        <f>L$5</f>
        <v>Total cash</v>
      </c>
    </row>
    <row r="50" x14ac:dyDescent="0.3">
      <c r="B50" s="97" t="str">
        <f>totals!A38</f>
        <v>north</v>
      </c>
      <c r="C50" s="98">
        <f>totals!I38/totals!$H38</f>
        <v>-8.1474025701574623E-2</v>
      </c>
      <c r="D50" s="98">
        <f>totals!J38/totals!$H38</f>
        <v>-3.8408659963605506E-2</v>
      </c>
      <c r="E50" s="98">
        <f>totals!K38/totals!$H38</f>
        <v>0.12110919062614665</v>
      </c>
      <c r="F50" s="98">
        <f>totals!L38/totals!$H38</f>
        <v>5.9029273958996091E-2</v>
      </c>
      <c r="G50" s="98">
        <f>totals!M38/totals!$H38</f>
        <v>-9.7352534316836742E-2</v>
      </c>
      <c r="H50" s="98">
        <f>totals!N38/totals!$H38</f>
        <v>1.6680040380102581E-2</v>
      </c>
      <c r="I50" s="98">
        <f>totals!O38/totals!$H38</f>
        <v>9.2713723839763312E-2</v>
      </c>
      <c r="J50" s="98">
        <f>totals!P38/totals!$H38</f>
        <v>5.5636250035832398E-2</v>
      </c>
      <c r="K50" s="95">
        <f>SUM($C50:J50)</f>
        <v>0.12793325885882417</v>
      </c>
      <c r="L50" s="95">
        <f>K50-SUM(I50:J50)</f>
        <v>-2.0416715016771531E-2</v>
      </c>
    </row>
    <row r="51" x14ac:dyDescent="0.3">
      <c r="B51" s="73" t="str">
        <f>totals!A39</f>
        <v>center</v>
      </c>
      <c r="C51" s="33">
        <f>totals!I39/totals!$H39</f>
        <v>-9.9516658978914277E-2</v>
      </c>
      <c r="D51" s="33">
        <f>totals!J39/totals!$H39</f>
        <v>-4.7345122201188319E-2</v>
      </c>
      <c r="E51" s="33">
        <f>totals!K39/totals!$H39</f>
        <v>0.11883502570650663</v>
      </c>
      <c r="F51" s="33">
        <f>totals!L39/totals!$H39</f>
        <v>6.1749056445863537E-2</v>
      </c>
      <c r="G51" s="33">
        <f>totals!M39/totals!$H39</f>
        <v>-0.10781219175521632</v>
      </c>
      <c r="H51" s="33">
        <f>totals!N39/totals!$H39</f>
        <v>1.5325000291262219E-2</v>
      </c>
      <c r="I51" s="33">
        <f>totals!O39/totals!$H39</f>
        <v>7.8479885616530506E-2</v>
      </c>
      <c r="J51" s="33">
        <f>totals!P39/totals!$H39</f>
        <v>5.9886575048270524E-2</v>
      </c>
      <c r="K51" s="96">
        <f>SUM($C51:J51)</f>
        <v>7.9601570173114505E-2</v>
      </c>
      <c r="L51" s="96">
        <f t="shared" ref="L51:L57" si="14">K51-SUM(I51:J51)</f>
        <v>-5.8764890491686511E-2</v>
      </c>
    </row>
    <row r="52" x14ac:dyDescent="0.3">
      <c r="B52" s="73" t="str">
        <f>totals!A40</f>
        <v>south</v>
      </c>
      <c r="C52" s="33">
        <f>totals!I40/totals!$H40</f>
        <v>-8.5634954226402313E-2</v>
      </c>
      <c r="D52" s="33">
        <f>totals!J40/totals!$H40</f>
        <v>-3.7108087579912415E-2</v>
      </c>
      <c r="E52" s="33">
        <f>totals!K40/totals!$H40</f>
        <v>0.13913864999585362</v>
      </c>
      <c r="F52" s="33">
        <f>totals!L40/totals!$H40</f>
        <v>6.8753573735686607E-2</v>
      </c>
      <c r="G52" s="33">
        <f>totals!M40/totals!$H40</f>
        <v>-9.4279048826620068E-2</v>
      </c>
      <c r="H52" s="33">
        <f>totals!N40/totals!$H40</f>
        <v>1.6322080025029766E-2</v>
      </c>
      <c r="I52" s="33">
        <f>totals!O40/totals!$H40</f>
        <v>9.4474578143433172E-2</v>
      </c>
      <c r="J52" s="33">
        <f>totals!P40/totals!$H40</f>
        <v>6.4525652713791126E-2</v>
      </c>
      <c r="K52" s="96">
        <f>SUM($C52:J52)</f>
        <v>0.1661924439808595</v>
      </c>
      <c r="L52" s="96">
        <f t="shared" si="14"/>
        <v>7.1922131236351883E-3</v>
      </c>
    </row>
    <row r="53" x14ac:dyDescent="0.3">
      <c r="B53" s="73" t="str">
        <f>totals!A41</f>
        <v>capital city</v>
      </c>
      <c r="C53" s="33">
        <f>totals!I41/totals!$H41</f>
        <v>-0.16916187442182315</v>
      </c>
      <c r="D53" s="33">
        <f>totals!J41/totals!$H41</f>
        <v>-9.8712617381614395E-2</v>
      </c>
      <c r="E53" s="33">
        <f>totals!K41/totals!$H41</f>
        <v>9.8723458981711462E-2</v>
      </c>
      <c r="F53" s="33">
        <f>totals!L41/totals!$H41</f>
        <v>3.3386713885260898E-2</v>
      </c>
      <c r="G53" s="33">
        <f>totals!M41/totals!$H41</f>
        <v>-0.11940259739566204</v>
      </c>
      <c r="H53" s="33">
        <f>totals!N41/totals!$H41</f>
        <v>1.3305952516557274E-2</v>
      </c>
      <c r="I53" s="33">
        <f>totals!O41/totals!$H41</f>
        <v>5.4406480382468494E-2</v>
      </c>
      <c r="J53" s="33">
        <f>totals!P41/totals!$H41</f>
        <v>3.9660803630660359E-2</v>
      </c>
      <c r="K53" s="96">
        <f>SUM($C53:J53)</f>
        <v>-0.14779367980244104</v>
      </c>
      <c r="L53" s="96">
        <f t="shared" si="14"/>
        <v>-0.2418609638155699</v>
      </c>
    </row>
    <row r="54" x14ac:dyDescent="0.3">
      <c r="B54" s="73"/>
      <c r="C54" s="33"/>
      <c r="D54" s="33"/>
      <c r="E54" s="33"/>
      <c r="F54" s="33"/>
      <c r="G54" s="33"/>
      <c r="H54" s="33"/>
      <c r="I54" s="33"/>
      <c r="J54" s="33"/>
      <c r="K54" s="96"/>
      <c r="L54" s="96"/>
    </row>
    <row r="55" x14ac:dyDescent="0.3">
      <c r="B55" s="73" t="str">
        <f>totals!A44</f>
        <v>big cities</v>
      </c>
      <c r="C55" s="33">
        <f>totals!I44/totals!$H44</f>
        <v>-0.16641881780418624</v>
      </c>
      <c r="D55" s="33">
        <f>totals!J44/totals!$H44</f>
        <v>-9.819706069862931E-2</v>
      </c>
      <c r="E55" s="33">
        <f>totals!K44/totals!$H44</f>
        <v>0.10244198816981423</v>
      </c>
      <c r="F55" s="33">
        <f>totals!L44/totals!$H44</f>
        <v>3.3521985533839505E-2</v>
      </c>
      <c r="G55" s="33">
        <f>totals!M44/totals!$H44</f>
        <v>-0.12146109603567148</v>
      </c>
      <c r="H55" s="33">
        <f>totals!N44/totals!$H44</f>
        <v>1.3305363375284306E-2</v>
      </c>
      <c r="I55" s="33">
        <f>totals!O44/totals!$H44</f>
        <v>5.3790580998647641E-2</v>
      </c>
      <c r="J55" s="33">
        <f>totals!P44/totals!$H44</f>
        <v>4.0802721076104442E-2</v>
      </c>
      <c r="K55" s="96">
        <f>SUM($C55:J55)</f>
        <v>-0.14221433538479689</v>
      </c>
      <c r="L55" s="96">
        <f t="shared" si="14"/>
        <v>-0.23680763745954897</v>
      </c>
    </row>
    <row r="56" x14ac:dyDescent="0.3">
      <c r="B56" s="73" t="str">
        <f>totals!A45</f>
        <v>small towns</v>
      </c>
      <c r="C56" s="33">
        <f>totals!I45/totals!$H45</f>
        <v>-0.12306738537432835</v>
      </c>
      <c r="D56" s="33">
        <f>totals!J45/totals!$H45</f>
        <v>-5.9461231867987074E-2</v>
      </c>
      <c r="E56" s="33">
        <f>totals!K45/totals!$H45</f>
        <v>0.1374575672508688</v>
      </c>
      <c r="F56" s="33">
        <f>totals!L45/totals!$H45</f>
        <v>4.9523067040985927E-2</v>
      </c>
      <c r="G56" s="33">
        <f>totals!M45/totals!$H45</f>
        <v>-0.11318196592425708</v>
      </c>
      <c r="H56" s="33">
        <f>totals!N45/totals!$H45</f>
        <v>1.9952089856989472E-2</v>
      </c>
      <c r="I56" s="33">
        <f>totals!O45/totals!$H45</f>
        <v>8.6065901508296405E-2</v>
      </c>
      <c r="J56" s="33">
        <f>totals!P45/totals!$H45</f>
        <v>5.7019735739757216E-2</v>
      </c>
      <c r="K56" s="96">
        <f>SUM($C56:J56)</f>
        <v>5.4307778230325315E-2</v>
      </c>
      <c r="L56" s="96">
        <f t="shared" si="14"/>
        <v>-8.8777859017728306E-2</v>
      </c>
    </row>
    <row r="57" ht="14.95" thickBot="true" x14ac:dyDescent="0.35">
      <c r="B57" s="74" t="str">
        <f>totals!A46</f>
        <v>rural</v>
      </c>
      <c r="C57" s="35">
        <f>totals!I46/totals!$H46</f>
        <v>-8.2814440292827293E-2</v>
      </c>
      <c r="D57" s="35">
        <f>totals!J46/totals!$H46</f>
        <v>-3.7831423886151738E-2</v>
      </c>
      <c r="E57" s="35">
        <f>totals!K46/totals!$H46</f>
        <v>0.11812099185834192</v>
      </c>
      <c r="F57" s="35">
        <f>totals!L46/totals!$H46</f>
        <v>6.5485318913088841E-2</v>
      </c>
      <c r="G57" s="35">
        <f>totals!M46/totals!$H46</f>
        <v>-9.6452742562158786E-2</v>
      </c>
      <c r="H57" s="35">
        <f>totals!N46/totals!$H46</f>
        <v>1.486851326316525E-2</v>
      </c>
      <c r="I57" s="35">
        <f>totals!O46/totals!$H46</f>
        <v>8.756257733390195E-2</v>
      </c>
      <c r="J57" s="35">
        <f>totals!P46/totals!$H46</f>
        <v>5.9096398566433096E-2</v>
      </c>
      <c r="K57" s="70">
        <f>SUM($C57:J57)</f>
        <v>0.12803519319379325</v>
      </c>
      <c r="L57" s="70">
        <f t="shared" si="14"/>
        <v>-1.8623782706541803E-2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fals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F20" sqref="F20"/>
    </sheetView>
  </sheetViews>
  <sheetFormatPr defaultRowHeight="14.4" x14ac:dyDescent="0.3"/>
  <cols>
    <col min="1" max="3" width="0.0" hidden="true" customWidth="true"/>
    <col min="5" max="5" width="34.296875" customWidth="true"/>
    <col min="6" max="6" width="8.69921875" customWidth="true"/>
    <col min="7" max="7" width="20.296875" customWidth="true"/>
    <col min="8" max="10" width="7.59765625" hidden="true" customWidth="true"/>
    <col min="11" max="11" width="23.3984375" hidden="true" customWidth="true"/>
    <col min="12" max="12" width="7.59765625" hidden="true" customWidth="true"/>
    <col min="13" max="13" width="11.09765625" customWidth="true"/>
    <col min="14" max="14" width="10.3984375" bestFit="true" customWidth="true"/>
    <col min="15" max="15" width="10.69921875" customWidth="true"/>
    <col min="16" max="16" width="10.3984375" bestFit="true" customWidth="true"/>
  </cols>
  <sheetData>
    <row r="1" ht="14.95" thickBot="true" x14ac:dyDescent="0.35">
      <c r="I1" t="s">
        <v>4</v>
      </c>
      <c r="K1" t="s">
        <v>2</v>
      </c>
    </row>
    <row r="2" x14ac:dyDescent="0.3">
      <c r="A2" t="str">
        <f t="array" ref="A2:B70">TRANSPOSE(totals!$B$1:$AZ$2)</f>
        <v>market_income</v>
      </c>
      <c r="B2">
        <v>34626.576666144567</v>
      </c>
      <c r="E2" s="257" t="s">
        <v>102</v>
      </c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9"/>
    </row>
    <row r="3" x14ac:dyDescent="0.3">
      <c r="A3" t="str">
        <v>market_pens_income</v>
      </c>
      <c r="B3">
        <v>34742.247079590714</v>
      </c>
      <c r="E3" s="99"/>
      <c r="F3" s="110"/>
      <c r="G3" s="110" t="s">
        <v>103</v>
      </c>
      <c r="H3" s="110" t="s">
        <v>104</v>
      </c>
      <c r="I3" s="110" t="s">
        <v>105</v>
      </c>
      <c r="J3" s="110" t="s">
        <v>106</v>
      </c>
      <c r="K3" s="110" t="s">
        <v>107</v>
      </c>
      <c r="L3" s="110" t="s">
        <v>2</v>
      </c>
      <c r="M3" s="260" t="s">
        <v>108</v>
      </c>
      <c r="N3" s="260"/>
      <c r="O3" s="111" t="s">
        <v>16</v>
      </c>
      <c r="P3" s="100"/>
    </row>
    <row r="4" x14ac:dyDescent="0.3">
      <c r="A4" t="str">
        <v>net_market_income</v>
      </c>
      <c r="B4">
        <v>28461.362600937126</v>
      </c>
      <c r="E4" s="101"/>
      <c r="F4" s="102"/>
      <c r="G4" s="102"/>
      <c r="H4" s="102"/>
      <c r="I4" s="102"/>
      <c r="J4" s="102"/>
      <c r="K4" s="102"/>
      <c r="L4" s="102"/>
      <c r="M4" s="103" t="s">
        <v>109</v>
      </c>
      <c r="N4" s="103" t="s">
        <v>112</v>
      </c>
      <c r="O4" s="103" t="str">
        <f>M4</f>
        <v>absolute</v>
      </c>
      <c r="P4" s="104" t="str">
        <f>N4</f>
        <v>per bln LCU</v>
      </c>
    </row>
    <row r="5" s="124" customFormat="true" x14ac:dyDescent="0.3">
      <c r="A5" s="124" t="str">
        <v>gross_income</v>
      </c>
      <c r="B5" s="124">
        <v>40725.26874993628</v>
      </c>
      <c r="E5" s="99" t="str">
        <f t="shared" ref="E5:E19" si="0">INDEX(programs_names,MATCH(F5,programs,0),2)</f>
        <v>Social contributions</v>
      </c>
      <c r="F5" s="110" t="s">
        <v>45</v>
      </c>
      <c r="G5" s="110" t="s">
        <v>110</v>
      </c>
      <c r="H5" s="110">
        <f>INDEX($A$2:$B$70,MATCH($F5,$A$2:$A$70,0),2)</f>
        <v>-4061.5879684336987</v>
      </c>
      <c r="I5" s="112">
        <f>VLOOKUP(_xlfn.CONCAT($G5,"_",$F5,"_",I$1),MC!$A$2:$D$1000,4,FALSE)</f>
        <v>0.19151853737225291</v>
      </c>
      <c r="J5" s="110">
        <f>INDEX(gini_poverty!$1:$1048576,MATCH(_xlfn.CONCAT($G5,"_income_",I$1,"_"),gini_poverty!$A:$A,0), MATCH("value", gini_poverty!$1:$1, 0))</f>
        <v>0.20590136474251095</v>
      </c>
      <c r="K5" s="112">
        <f>VLOOKUP(_xlfn.CONCAT($G5,"_",$F5,"_",K$1),MC!$A$2:$D$1000,4,FALSE)</f>
        <v>0.35091660000000002</v>
      </c>
      <c r="L5" s="110">
        <f>INDEX(gini_poverty!$1:$1048576,MATCH(_xlfn.CONCAT($G5,"_income_",K$1,"_"),gini_poverty!$A:$A,0), MATCH("value", gini_poverty!$1:$1, 0))</f>
        <v>0.32030570000000003</v>
      </c>
      <c r="M5" s="105">
        <f>(I5-J5)*100</f>
        <v>-1.4382827370258033</v>
      </c>
      <c r="N5" s="106">
        <f>IF($H5&lt;&gt;0,M5/ABS($H5/1000),"")</f>
        <v>-0.35411832716760272</v>
      </c>
      <c r="O5" s="112">
        <f>(K5-L5)*100</f>
        <v>3.0610899999999996</v>
      </c>
      <c r="P5" s="107">
        <f>IF($H5&lt;&gt;0,O5/ABS($H5/1000),"")</f>
        <v>0.75366827550960835</v>
      </c>
    </row>
    <row r="6" x14ac:dyDescent="0.3">
      <c r="A6" t="str">
        <v>disposable_income</v>
      </c>
      <c r="B6">
        <v>34560.054684728835</v>
      </c>
      <c r="E6" s="113" t="str">
        <f t="shared" si="0"/>
        <v>Social insurance contributions</v>
      </c>
      <c r="F6" s="20" t="s">
        <v>56</v>
      </c>
      <c r="G6" s="20" t="str">
        <f>G5</f>
        <v>disposable</v>
      </c>
      <c r="H6" s="20">
        <f t="shared" ref="H6:H18" si="1">INDEX($A$2:$B$70,MATCH($F6,$A$2:$A$70,0),2)</f>
        <v>-4061.5879684336987</v>
      </c>
      <c r="I6" s="114">
        <f>VLOOKUP(_xlfn.CONCAT($G6,"_",$F6,"_",I$1),MC!$A$2:$D$1000,4,FALSE)</f>
        <v>0.19151853737225291</v>
      </c>
      <c r="J6" s="20">
        <f>INDEX(gini_poverty!$1:$1048576,MATCH(_xlfn.CONCAT($G6,"_income_",I$1,"_"),gini_poverty!$A:$A,0), MATCH("value", gini_poverty!$1:$1, 0))</f>
        <v>0.20590136474251095</v>
      </c>
      <c r="K6" s="114">
        <f>VLOOKUP(_xlfn.CONCAT($G6,"_",$F6,"_",K$1),MC!$A$2:$D$1000,4,FALSE)</f>
        <v>0.35091660000000002</v>
      </c>
      <c r="L6" s="20">
        <f>INDEX(gini_poverty!$1:$1048576,MATCH(_xlfn.CONCAT($G6,"_income_",K$1,"_"),gini_poverty!$A:$A,0), MATCH("value", gini_poverty!$1:$1, 0))</f>
        <v>0.32030570000000003</v>
      </c>
      <c r="M6" s="116">
        <f t="shared" ref="M6:M18" si="2">(I6-J6)*100</f>
        <v>-1.4382827370258033</v>
      </c>
      <c r="N6" s="117">
        <f t="shared" ref="N6:N18" si="3">IF($H6&lt;&gt;0,M6/ABS($H6/1000),"")</f>
        <v>-0.35411832716760272</v>
      </c>
      <c r="O6" s="114">
        <f t="shared" ref="O6:O20" si="4">(K6-L6)*100</f>
        <v>3.0610899999999996</v>
      </c>
      <c r="P6" s="115">
        <f t="shared" ref="P6:P20" si="5">IF($H6&lt;&gt;0,O6/ABS($H6/1000),"")</f>
        <v>0.75366827550960835</v>
      </c>
    </row>
    <row r="7" s="124" customFormat="true" x14ac:dyDescent="0.3">
      <c r="A7" s="124" t="str">
        <v>consumable_income</v>
      </c>
      <c r="B7" s="124">
        <v>31297.517215171774</v>
      </c>
      <c r="E7" s="99" t="str">
        <f t="shared" si="0"/>
        <v>All direct taxes other than social contributions</v>
      </c>
      <c r="F7" s="110" t="s">
        <v>68</v>
      </c>
      <c r="G7" s="110" t="str">
        <f>G5</f>
        <v>disposable</v>
      </c>
      <c r="H7" s="110">
        <f t="shared" si="1"/>
        <v>-2103.6260967737444</v>
      </c>
      <c r="I7" s="112">
        <f>VLOOKUP(_xlfn.CONCAT($G7,"_",$F7,"_",I$1),MC!$A$2:$D$1000,4,FALSE)</f>
        <v>0.20005775361950884</v>
      </c>
      <c r="J7" s="110">
        <f>INDEX(gini_poverty!$1:$1048576,MATCH(_xlfn.CONCAT($G7,"_income_",I$1,"_"),gini_poverty!$A:$A,0), MATCH("value", gini_poverty!$1:$1, 0))</f>
        <v>0.20590136474251095</v>
      </c>
      <c r="K7" s="112">
        <f>VLOOKUP(_xlfn.CONCAT($G7,"_",$F7,"_",K$1),MC!$A$2:$D$1000,4,FALSE)</f>
        <v>0.33913450000000001</v>
      </c>
      <c r="L7" s="110">
        <f>INDEX(gini_poverty!$1:$1048576,MATCH(_xlfn.CONCAT($G7,"_income_",K$1,"_"),gini_poverty!$A:$A,0), MATCH("value", gini_poverty!$1:$1, 0))</f>
        <v>0.32030570000000003</v>
      </c>
      <c r="M7" s="108">
        <f t="shared" si="2"/>
        <v>-0.58436111230021071</v>
      </c>
      <c r="N7" s="109">
        <f t="shared" si="3"/>
        <v>-0.27778753705158171</v>
      </c>
      <c r="O7" s="112">
        <f t="shared" si="4"/>
        <v>1.8828799999999979</v>
      </c>
      <c r="P7" s="107">
        <f t="shared" si="5"/>
        <v>0.89506400537990249</v>
      </c>
    </row>
    <row r="8" x14ac:dyDescent="0.3">
      <c r="A8" t="str">
        <v>final_income</v>
      </c>
      <c r="B8">
        <v>35796.82133511854</v>
      </c>
      <c r="E8" s="113" t="str">
        <f t="shared" si="0"/>
        <v>Personal income tax</v>
      </c>
      <c r="F8" s="20" t="s">
        <v>57</v>
      </c>
      <c r="G8" s="20" t="str">
        <f>G7</f>
        <v>disposable</v>
      </c>
      <c r="H8" s="20">
        <f t="shared" si="1"/>
        <v>-2103.6260967737444</v>
      </c>
      <c r="I8" s="114">
        <f>VLOOKUP(_xlfn.CONCAT($G8,"_",$F8,"_",I$1),MC!$A$2:$D$1000,4,FALSE)</f>
        <v>0.20005775361950884</v>
      </c>
      <c r="J8" s="20">
        <f>INDEX(gini_poverty!$1:$1048576,MATCH(_xlfn.CONCAT($G8,"_income_",I$1,"_"),gini_poverty!$A:$A,0), MATCH("value", gini_poverty!$1:$1, 0))</f>
        <v>0.20590136474251095</v>
      </c>
      <c r="K8" s="114">
        <f>VLOOKUP(_xlfn.CONCAT($G8,"_",$F8,"_",K$1),MC!$A$2:$D$1000,4,FALSE)</f>
        <v>0.33913450000000001</v>
      </c>
      <c r="L8" s="20">
        <f>INDEX(gini_poverty!$1:$1048576,MATCH(_xlfn.CONCAT($G8,"_income_",K$1,"_"),gini_poverty!$A:$A,0), MATCH("value", gini_poverty!$1:$1, 0))</f>
        <v>0.32030570000000003</v>
      </c>
      <c r="M8" s="116">
        <f t="shared" si="2"/>
        <v>-0.58436111230021071</v>
      </c>
      <c r="N8" s="117">
        <f t="shared" si="3"/>
        <v>-0.27778753705158171</v>
      </c>
      <c r="O8" s="114">
        <f t="shared" si="4"/>
        <v>1.8828799999999979</v>
      </c>
      <c r="P8" s="115">
        <f t="shared" si="5"/>
        <v>0.89506400537990249</v>
      </c>
    </row>
    <row r="9" s="124" customFormat="true" x14ac:dyDescent="0.3">
      <c r="A9" s="124" t="str">
        <v>SSC</v>
      </c>
      <c r="B9" s="124">
        <v>-4061.5879684336987</v>
      </c>
      <c r="E9" s="99" t="str">
        <f t="shared" si="0"/>
        <v>Contributory pensions</v>
      </c>
      <c r="F9" s="110" t="s">
        <v>46</v>
      </c>
      <c r="G9" s="110" t="str">
        <f>G7</f>
        <v>disposable</v>
      </c>
      <c r="H9" s="110">
        <f t="shared" si="1"/>
        <v>4177.2583818798421</v>
      </c>
      <c r="I9" s="112">
        <f>VLOOKUP(_xlfn.CONCAT($G9,"_",$F9,"_",I$1),MC!$A$2:$D$1000,4,FALSE)</f>
        <v>0.33206234025214904</v>
      </c>
      <c r="J9" s="110">
        <f>INDEX(gini_poverty!$1:$1048576,MATCH(_xlfn.CONCAT($G9,"_income_",I$1,"_"),gini_poverty!$A:$A,0), MATCH("value", gini_poverty!$1:$1, 0))</f>
        <v>0.20590136474251095</v>
      </c>
      <c r="K9" s="112">
        <f>VLOOKUP(_xlfn.CONCAT($G9,"_",$F9,"_",K$1),MC!$A$2:$D$1000,4,FALSE)</f>
        <v>0.40471610000000002</v>
      </c>
      <c r="L9" s="110">
        <f>INDEX(gini_poverty!$1:$1048576,MATCH(_xlfn.CONCAT($G9,"_income_",K$1,"_"),gini_poverty!$A:$A,0), MATCH("value", gini_poverty!$1:$1, 0))</f>
        <v>0.32030570000000003</v>
      </c>
      <c r="M9" s="108">
        <f t="shared" si="2"/>
        <v>12.61609755096381</v>
      </c>
      <c r="N9" s="109">
        <f t="shared" si="3"/>
        <v>3.0201860640677771</v>
      </c>
      <c r="O9" s="112">
        <f t="shared" si="4"/>
        <v>8.4410399999999992</v>
      </c>
      <c r="P9" s="107">
        <f t="shared" si="5"/>
        <v>2.0207129242030222</v>
      </c>
    </row>
    <row r="10" x14ac:dyDescent="0.3">
      <c r="A10" t="str">
        <v>direct_taxes</v>
      </c>
      <c r="B10">
        <v>-2103.6260967737444</v>
      </c>
      <c r="E10" s="113" t="str">
        <f t="shared" si="0"/>
        <v>Labor pensions</v>
      </c>
      <c r="F10" s="20" t="s">
        <v>78</v>
      </c>
      <c r="G10" s="20" t="str">
        <f>G9</f>
        <v>disposable</v>
      </c>
      <c r="H10" s="20">
        <f t="shared" si="1"/>
        <v>4177.2583818798421</v>
      </c>
      <c r="I10" s="114">
        <f>VLOOKUP(_xlfn.CONCAT($G10,"_",$F10,"_",I$1),MC!$A$2:$D$1000,4,FALSE)</f>
        <v>0.33206234025214904</v>
      </c>
      <c r="J10" s="20">
        <f>INDEX(gini_poverty!$1:$1048576,MATCH(_xlfn.CONCAT($G10,"_income_",I$1,"_"),gini_poverty!$A:$A,0), MATCH("value", gini_poverty!$1:$1, 0))</f>
        <v>0.20590136474251095</v>
      </c>
      <c r="K10" s="114">
        <f>VLOOKUP(_xlfn.CONCAT($G10,"_",$F10,"_",K$1),MC!$A$2:$D$1000,4,FALSE)</f>
        <v>0.40471610000000002</v>
      </c>
      <c r="L10" s="20">
        <f>INDEX(gini_poverty!$1:$1048576,MATCH(_xlfn.CONCAT($G10,"_income_",K$1,"_"),gini_poverty!$A:$A,0), MATCH("value", gini_poverty!$1:$1, 0))</f>
        <v>0.32030570000000003</v>
      </c>
      <c r="M10" s="116">
        <f t="shared" si="2"/>
        <v>12.61609755096381</v>
      </c>
      <c r="N10" s="117">
        <f t="shared" si="3"/>
        <v>3.0201860640677771</v>
      </c>
      <c r="O10" s="114">
        <f t="shared" si="4"/>
        <v>8.4410399999999992</v>
      </c>
      <c r="P10" s="115">
        <f t="shared" si="5"/>
        <v>2.0207129242030222</v>
      </c>
    </row>
    <row r="11" s="124" customFormat="true" x14ac:dyDescent="0.3">
      <c r="A11" s="124" t="str">
        <v>pensions</v>
      </c>
      <c r="B11" s="124">
        <v>4177.2583818798421</v>
      </c>
      <c r="E11" s="99" t="str">
        <f t="shared" si="0"/>
        <v>Direct transfers and non-contributory pensions</v>
      </c>
      <c r="F11" s="110" t="s">
        <v>67</v>
      </c>
      <c r="G11" s="110" t="str">
        <f>G9</f>
        <v>disposable</v>
      </c>
      <c r="H11" s="110">
        <f t="shared" si="1"/>
        <v>1921.4337019118711</v>
      </c>
      <c r="I11" s="112">
        <f>VLOOKUP(_xlfn.CONCAT($G11,"_",$F11,"_",I$1),MC!$A$2:$D$1000,4,FALSE)</f>
        <v>0.2572570655700408</v>
      </c>
      <c r="J11" s="110">
        <f>INDEX(gini_poverty!$1:$1048576,MATCH(_xlfn.CONCAT($G11,"_income_",I$1,"_"),gini_poverty!$A:$A,0), MATCH("value", gini_poverty!$1:$1, 0))</f>
        <v>0.20590136474251095</v>
      </c>
      <c r="K11" s="112">
        <f>VLOOKUP(_xlfn.CONCAT($G11,"_",$F11,"_",K$1),MC!$A$2:$D$1000,4,FALSE)</f>
        <v>0.36182959999999997</v>
      </c>
      <c r="L11" s="110">
        <f>INDEX(gini_poverty!$1:$1048576,MATCH(_xlfn.CONCAT($G11,"_income_",K$1,"_"),gini_poverty!$A:$A,0), MATCH("value", gini_poverty!$1:$1, 0))</f>
        <v>0.32030570000000003</v>
      </c>
      <c r="M11" s="108">
        <f t="shared" si="2"/>
        <v>5.1355700827529853</v>
      </c>
      <c r="N11" s="109">
        <f t="shared" si="3"/>
        <v>2.6727802669657419</v>
      </c>
      <c r="O11" s="112">
        <f t="shared" si="4"/>
        <v>4.1523899999999951</v>
      </c>
      <c r="P11" s="107">
        <f t="shared" si="5"/>
        <v>2.1610893968749849</v>
      </c>
    </row>
    <row r="12" x14ac:dyDescent="0.3">
      <c r="A12" t="str">
        <v>direct_transfers</v>
      </c>
      <c r="B12">
        <v>1921.4337019118711</v>
      </c>
      <c r="E12" s="113" t="str">
        <f t="shared" si="0"/>
        <v>Social pensions</v>
      </c>
      <c r="F12" s="20" t="s">
        <v>79</v>
      </c>
      <c r="G12" s="20" t="str">
        <f>G11</f>
        <v>disposable</v>
      </c>
      <c r="H12" s="20">
        <f t="shared" si="1"/>
        <v>146.34992449766017</v>
      </c>
      <c r="I12" s="114">
        <f>VLOOKUP(_xlfn.CONCAT($G12,"_",$F12,"_",I$1),MC!$A$2:$D$1000,4,FALSE)</f>
        <v>0.21106508138096716</v>
      </c>
      <c r="J12" s="20">
        <f>INDEX(gini_poverty!$1:$1048576,MATCH(_xlfn.CONCAT($G12,"_income_",I$1,"_"),gini_poverty!$A:$A,0), MATCH("value", gini_poverty!$1:$1, 0))</f>
        <v>0.20590136474251095</v>
      </c>
      <c r="K12" s="114">
        <f>VLOOKUP(_xlfn.CONCAT($G12,"_",$F12,"_",K$1),MC!$A$2:$D$1000,4,FALSE)</f>
        <v>0.32371319999999998</v>
      </c>
      <c r="L12" s="20">
        <f>INDEX(gini_poverty!$1:$1048576,MATCH(_xlfn.CONCAT($G12,"_income_",K$1,"_"),gini_poverty!$A:$A,0), MATCH("value", gini_poverty!$1:$1, 0))</f>
        <v>0.32030570000000003</v>
      </c>
      <c r="M12" s="116">
        <f t="shared" si="2"/>
        <v>0.51637166384562172</v>
      </c>
      <c r="N12" s="117">
        <f t="shared" si="3"/>
        <v>3.5283357037459728</v>
      </c>
      <c r="O12" s="114">
        <f t="shared" si="4"/>
        <v>0.34074999999999522</v>
      </c>
      <c r="P12" s="115">
        <f t="shared" si="5"/>
        <v>2.3283237157081222</v>
      </c>
    </row>
    <row r="13" x14ac:dyDescent="0.3">
      <c r="A13" t="str">
        <v>indirect_taxes</v>
      </c>
      <c r="B13">
        <v>-3807.8411636878241</v>
      </c>
      <c r="E13" s="113" t="str">
        <f t="shared" si="0"/>
        <v>Unemployment benefits</v>
      </c>
      <c r="F13" s="20" t="s">
        <v>81</v>
      </c>
      <c r="G13" s="20" t="str">
        <f>G11</f>
        <v>disposable</v>
      </c>
      <c r="H13" s="20">
        <f t="shared" si="1"/>
        <v>150.06265396208417</v>
      </c>
      <c r="I13" s="114">
        <f>VLOOKUP(_xlfn.CONCAT($G13,"_",$F13,"_",I$1),MC!$A$2:$D$1000,4,FALSE)</f>
        <v>0.20743229641041747</v>
      </c>
      <c r="J13" s="20">
        <f>INDEX(gini_poverty!$1:$1048576,MATCH(_xlfn.CONCAT($G13,"_income_",I$1,"_"),gini_poverty!$A:$A,0), MATCH("value", gini_poverty!$1:$1, 0))</f>
        <v>0.20590136474251095</v>
      </c>
      <c r="K13" s="114">
        <f>VLOOKUP(_xlfn.CONCAT($G13,"_",$F13,"_",K$1),MC!$A$2:$D$1000,4,FALSE)</f>
        <v>0.3235806</v>
      </c>
      <c r="L13" s="20">
        <f>INDEX(gini_poverty!$1:$1048576,MATCH(_xlfn.CONCAT($G13,"_income_",K$1,"_"),gini_poverty!$A:$A,0), MATCH("value", gini_poverty!$1:$1, 0))</f>
        <v>0.32030570000000003</v>
      </c>
      <c r="M13" s="116">
        <f t="shared" si="2"/>
        <v>0.1530931667906521</v>
      </c>
      <c r="N13" s="117">
        <f t="shared" si="3"/>
        <v>1.0201949835522277</v>
      </c>
      <c r="O13" s="114">
        <f t="shared" si="4"/>
        <v>0.32748999999999695</v>
      </c>
      <c r="P13" s="115">
        <f t="shared" si="5"/>
        <v>2.1823551120370213</v>
      </c>
    </row>
    <row r="14" x14ac:dyDescent="0.3">
      <c r="A14" t="str">
        <v>indirect_subsidies</v>
      </c>
      <c r="B14">
        <v>545.30369413076278</v>
      </c>
      <c r="E14" s="113" t="str">
        <f t="shared" si="0"/>
        <v>Other benefits</v>
      </c>
      <c r="F14" s="20" t="s">
        <v>140</v>
      </c>
      <c r="G14" s="20" t="str">
        <f>G11</f>
        <v>disposable</v>
      </c>
      <c r="H14" s="20">
        <f t="shared" si="1"/>
        <v>144.46552085758907</v>
      </c>
      <c r="I14" s="114">
        <f>VLOOKUP(_xlfn.CONCAT($G14,"_",$F14,"_",I$1),MC!$A$2:$D$1000,4,FALSE)</f>
        <v>0.21330019018643312</v>
      </c>
      <c r="J14" s="20">
        <f>INDEX(gini_poverty!$1:$1048576,MATCH(_xlfn.CONCAT($G14,"_income_",I$1,"_"),gini_poverty!$A:$A,0), MATCH("value", gini_poverty!$1:$1, 0))</f>
        <v>0.20590136474251095</v>
      </c>
      <c r="K14" s="114">
        <f>VLOOKUP(_xlfn.CONCAT($G14,"_",$F14,"_",K$1),MC!$A$2:$D$1000,4,FALSE)</f>
        <v>0.32243850000000002</v>
      </c>
      <c r="L14" s="20">
        <f>INDEX(gini_poverty!$1:$1048576,MATCH(_xlfn.CONCAT($G14,"_income_",K$1,"_"),gini_poverty!$A:$A,0), MATCH("value", gini_poverty!$1:$1, 0))</f>
        <v>0.32030570000000003</v>
      </c>
      <c r="M14" s="116">
        <f>(I14-J14)*100</f>
        <v>0.73988254439221746</v>
      </c>
      <c r="N14" s="117">
        <f t="shared" si="3"/>
        <v>5.1215164698127342</v>
      </c>
      <c r="O14" s="114">
        <f t="shared" si="4"/>
        <v>0.21327999999999903</v>
      </c>
      <c r="P14" s="115">
        <f t="shared" si="5"/>
        <v>1.4763384282554572</v>
      </c>
    </row>
    <row r="15" x14ac:dyDescent="0.3">
      <c r="A15" t="str">
        <v>health</v>
      </c>
      <c r="B15">
        <v>2776.2123139875462</v>
      </c>
      <c r="E15" s="113" t="str">
        <f t="shared" si="0"/>
        <v>Child benefits</v>
      </c>
      <c r="F15" s="20" t="s">
        <v>80</v>
      </c>
      <c r="G15" s="20" t="str">
        <f>G11</f>
        <v>disposable</v>
      </c>
      <c r="H15" s="20">
        <f t="shared" si="1"/>
        <v>1047.1259462183164</v>
      </c>
      <c r="I15" s="114">
        <f>VLOOKUP(_xlfn.CONCAT($G15,"_",$F15,"_",I$1),MC!$A$2:$D$1000,4,FALSE)</f>
        <v>0.24496343659899356</v>
      </c>
      <c r="J15" s="20">
        <f>INDEX(gini_poverty!$1:$1048576,MATCH(_xlfn.CONCAT($G15,"_income_",I$1,"_"),gini_poverty!$A:$A,0), MATCH("value", gini_poverty!$1:$1, 0))</f>
        <v>0.20590136474251095</v>
      </c>
      <c r="K15" s="114">
        <f>VLOOKUP(_xlfn.CONCAT($G15,"_",$F15,"_",K$1),MC!$A$2:$D$1000,4,FALSE)</f>
        <v>0.33596569999999998</v>
      </c>
      <c r="L15" s="20">
        <f>INDEX(gini_poverty!$1:$1048576,MATCH(_xlfn.CONCAT($G15,"_income_",K$1,"_"),gini_poverty!$A:$A,0), MATCH("value", gini_poverty!$1:$1, 0))</f>
        <v>0.32030570000000003</v>
      </c>
      <c r="M15" s="116">
        <f t="shared" si="2"/>
        <v>3.906207185648261</v>
      </c>
      <c r="N15" s="117">
        <f t="shared" si="3"/>
        <v>3.7304081708179271</v>
      </c>
      <c r="O15" s="114">
        <f t="shared" si="4"/>
        <v>1.5659999999999952</v>
      </c>
      <c r="P15" s="115">
        <f t="shared" si="5"/>
        <v>1.4955221056794423</v>
      </c>
    </row>
    <row r="16" x14ac:dyDescent="0.3">
      <c r="A16" t="str">
        <v>education</v>
      </c>
      <c r="B16">
        <v>1914.1240381596717</v>
      </c>
      <c r="E16" s="113" t="str">
        <f t="shared" si="0"/>
        <v>Guaranteed minimum income benefits</v>
      </c>
      <c r="F16" s="20" t="s">
        <v>101</v>
      </c>
      <c r="G16" s="20" t="str">
        <f>G11</f>
        <v>disposable</v>
      </c>
      <c r="H16" s="20">
        <f t="shared" si="1"/>
        <v>433.42965637622132</v>
      </c>
      <c r="I16" s="114">
        <f>VLOOKUP(_xlfn.CONCAT($G16,"_",$F16,"_",I$1),MC!$A$2:$D$1000,4,FALSE)</f>
        <v>0.20590136474251095</v>
      </c>
      <c r="J16" s="20">
        <f>INDEX(gini_poverty!$1:$1048576,MATCH(_xlfn.CONCAT($G16,"_income_",I$1,"_"),gini_poverty!$A:$A,0), MATCH("value", gini_poverty!$1:$1, 0))</f>
        <v>0.20590136474251095</v>
      </c>
      <c r="K16" s="114">
        <f>VLOOKUP(_xlfn.CONCAT($G16,"_",$F16,"_",K$1),MC!$A$2:$D$1000,4,FALSE)</f>
        <v>0.3362598</v>
      </c>
      <c r="L16" s="20">
        <f>INDEX(gini_poverty!$1:$1048576,MATCH(_xlfn.CONCAT($G16,"_income_",K$1,"_"),gini_poverty!$A:$A,0), MATCH("value", gini_poverty!$1:$1, 0))</f>
        <v>0.32030570000000003</v>
      </c>
      <c r="M16" s="116">
        <f t="shared" si="2"/>
        <v>0</v>
      </c>
      <c r="N16" s="117">
        <f t="shared" si="3"/>
        <v>0</v>
      </c>
      <c r="O16" s="114">
        <f t="shared" si="4"/>
        <v>1.5954099999999971</v>
      </c>
      <c r="P16" s="115">
        <f t="shared" si="5"/>
        <v>3.680897180268544</v>
      </c>
    </row>
    <row r="17" s="124" customFormat="true" x14ac:dyDescent="0.3">
      <c r="A17" s="124" t="str">
        <v>educfees</v>
      </c>
      <c r="B17" s="124">
        <v>-191.03223220045842</v>
      </c>
      <c r="E17" s="99" t="str">
        <f t="shared" si="0"/>
        <v>Indirect taxes</v>
      </c>
      <c r="F17" s="110" t="s">
        <v>66</v>
      </c>
      <c r="G17" s="110" t="s">
        <v>111</v>
      </c>
      <c r="H17" s="110">
        <f t="shared" si="1"/>
        <v>-3807.8411636878241</v>
      </c>
      <c r="I17" s="112">
        <f>VLOOKUP(_xlfn.CONCAT($G17,"_",$F17,"_",I$1),MC!$A$2:$D$1000,4,FALSE)</f>
        <v>0.19353291876761125</v>
      </c>
      <c r="J17" s="110">
        <f>INDEX(gini_poverty!$1:$1048576,MATCH(_xlfn.CONCAT($G17,"_income_",I$1,"_"),gini_poverty!$A:$A,0), MATCH("value", gini_poverty!$1:$1, 0))</f>
        <v>0.27770418081201381</v>
      </c>
      <c r="K17" s="112">
        <f>VLOOKUP(_xlfn.CONCAT($G17,"_",$F17,"_",K$1),MC!$A$2:$D$1000,4,FALSE)</f>
        <v>0.31759209999999999</v>
      </c>
      <c r="L17" s="110">
        <f>INDEX(gini_poverty!$1:$1048576,MATCH(_xlfn.CONCAT($G17,"_income_",K$1,"_"),gini_poverty!$A:$A,0), MATCH("value", gini_poverty!$1:$1, 0))</f>
        <v>0.32632149999999999</v>
      </c>
      <c r="M17" s="108">
        <f t="shared" si="2"/>
        <v>-8.4171262044402564</v>
      </c>
      <c r="N17" s="109">
        <f t="shared" si="3"/>
        <v>-2.2104719820530603</v>
      </c>
      <c r="O17" s="112">
        <f t="shared" si="4"/>
        <v>-0.87293999999999983</v>
      </c>
      <c r="P17" s="107">
        <f t="shared" si="5"/>
        <v>-0.22924800759141264</v>
      </c>
    </row>
    <row r="18" x14ac:dyDescent="0.3">
      <c r="A18" t="str">
        <v>wage</v>
      </c>
      <c r="B18">
        <v>22630.019248741202</v>
      </c>
      <c r="E18" s="113" t="str">
        <f t="shared" si="0"/>
        <v>Value added tax (direct effect)</v>
      </c>
      <c r="F18" s="20" t="s">
        <v>165</v>
      </c>
      <c r="G18" s="20" t="str">
        <f>G17</f>
        <v>consumable</v>
      </c>
      <c r="H18" s="20">
        <f t="shared" si="1"/>
        <v>-3426.3151852984138</v>
      </c>
      <c r="I18" s="114">
        <f>VLOOKUP(_xlfn.CONCAT($G18,"_",$F18,"_",I$1),MC!$A$2:$D$1000,4,FALSE)</f>
        <v>0.1995738866887532</v>
      </c>
      <c r="J18" s="20">
        <f>INDEX(gini_poverty!$1:$1048576,MATCH(_xlfn.CONCAT($G18,"_income_",I$1,"_"),gini_poverty!$A:$A,0), MATCH("value", gini_poverty!$1:$1, 0))</f>
        <v>0.27770418081201381</v>
      </c>
      <c r="K18" s="237">
        <f>VLOOKUP(_xlfn.CONCAT($G18,"_",$F18,"_",K$1),MC!$A$2:$D$1000,4,FALSE)</f>
        <v>0.3181794</v>
      </c>
      <c r="L18" s="20">
        <f>INDEX(gini_poverty!$1:$1048576,MATCH(_xlfn.CONCAT($G18,"_income_",K$1,"_"),gini_poverty!$A:$A,0), MATCH("value", gini_poverty!$1:$1, 0))</f>
        <v>0.32632149999999999</v>
      </c>
      <c r="M18" s="116">
        <f t="shared" si="2"/>
        <v>-7.8130294123260615</v>
      </c>
      <c r="N18" s="117">
        <f t="shared" si="3"/>
        <v>-2.2803008450156894</v>
      </c>
      <c r="O18" s="114">
        <f t="shared" si="4"/>
        <v>-0.81420999999999855</v>
      </c>
      <c r="P18" s="115">
        <f t="shared" si="5"/>
        <v>-0.23763429689527679</v>
      </c>
    </row>
    <row r="19" x14ac:dyDescent="0.3">
      <c r="A19" t="str">
        <v>self_inc</v>
      </c>
      <c r="B19">
        <v>2435.5237015070029</v>
      </c>
      <c r="E19" s="113" t="str">
        <f t="shared" si="0"/>
        <v>Value added tax (indirect effect)</v>
      </c>
      <c r="F19" s="20" t="s">
        <v>166</v>
      </c>
      <c r="G19" s="20" t="str">
        <f>G17</f>
        <v>consumable</v>
      </c>
      <c r="H19" s="20">
        <f t="shared" ref="H19:H20" si="6">INDEX($A$2:$B$70,MATCH($F19,$A$2:$A$70,0),2)</f>
        <v>-247.37432632941696</v>
      </c>
      <c r="I19" s="114">
        <f>VLOOKUP(_xlfn.CONCAT($G19,"_",$F19,"_",I$1),MC!$A$2:$D$1000,4,FALSE)</f>
        <v>0.27121910918944453</v>
      </c>
      <c r="J19" s="20">
        <f>INDEX(gini_poverty!$1:$1048576,MATCH(_xlfn.CONCAT($G19,"_income_",I$1,"_"),gini_poverty!$A:$A,0), MATCH("value", gini_poverty!$1:$1, 0))</f>
        <v>0.27770418081201381</v>
      </c>
      <c r="K19" s="237">
        <f>VLOOKUP(_xlfn.CONCAT($G19,"_",$F19,"_",K$1),MC!$A$2:$D$1000,4,FALSE)</f>
        <v>0.32580120000000001</v>
      </c>
      <c r="L19" s="20">
        <f>INDEX(gini_poverty!$1:$1048576,MATCH(_xlfn.CONCAT($G19,"_income_",K$1,"_"),gini_poverty!$A:$A,0), MATCH("value", gini_poverty!$1:$1, 0))</f>
        <v>0.32632149999999999</v>
      </c>
      <c r="M19" s="116">
        <f>(I19-J19)*100</f>
        <v>-0.64850716225692828</v>
      </c>
      <c r="N19" s="117">
        <f t="shared" ref="N19:N20" si="7">IF($H19&lt;&gt;0,M19/ABS($H19/1000),"")</f>
        <v>-2.6215621155177651</v>
      </c>
      <c r="O19" s="114">
        <f t="shared" si="4"/>
        <v>-5.2029999999997356E-2</v>
      </c>
      <c r="P19" s="115">
        <f t="shared" si="5"/>
        <v>-0.2103290214955913</v>
      </c>
    </row>
    <row r="20" x14ac:dyDescent="0.3">
      <c r="A20" t="str">
        <v>cap_income</v>
      </c>
      <c r="B20">
        <v>993.35328633880204</v>
      </c>
      <c r="E20" s="113" t="s">
        <v>310</v>
      </c>
      <c r="F20" s="20" t="s">
        <v>317</v>
      </c>
      <c r="G20" s="20" t="str">
        <f>G17</f>
        <v>consumable</v>
      </c>
      <c r="H20" s="20">
        <f t="shared" si="6"/>
        <v>-134.15165205999321</v>
      </c>
      <c r="I20" s="114">
        <f>VLOOKUP(_xlfn.CONCAT($G20,"_",$F20,"_",I$1),MC!$A$2:$D$1000,4,FALSE)</f>
        <v>0.27445172027700682</v>
      </c>
      <c r="J20" s="20">
        <f>INDEX(gini_poverty!$1:$1048576,MATCH(_xlfn.CONCAT($G20,"_income_",I$1,"_"),gini_poverty!$A:$A,0), MATCH("value", gini_poverty!$1:$1, 0))</f>
        <v>0.27770418081201381</v>
      </c>
      <c r="K20" s="237">
        <f>VLOOKUP(_xlfn.CONCAT($G20,"_",$F20,"_",K$1),MC!$A$2:$D$1000,4,FALSE)</f>
        <v>0.32583129999999999</v>
      </c>
      <c r="L20" s="20">
        <f>INDEX(gini_poverty!$1:$1048576,MATCH(_xlfn.CONCAT($G20,"_income_",K$1,"_"),gini_poverty!$A:$A,0), MATCH("value", gini_poverty!$1:$1, 0))</f>
        <v>0.32632149999999999</v>
      </c>
      <c r="M20" s="116">
        <f>(I20-J20)*100</f>
        <v>-0.32524605350069957</v>
      </c>
      <c r="N20" s="117">
        <f t="shared" si="7"/>
        <v>-2.4244655097892354</v>
      </c>
      <c r="O20" s="114">
        <f t="shared" si="4"/>
        <v>-4.9019999999999619E-2</v>
      </c>
      <c r="P20" s="115">
        <f t="shared" si="5"/>
        <v>-0.36540735240500549</v>
      </c>
    </row>
    <row r="21" s="124" customFormat="true" x14ac:dyDescent="0.3">
      <c r="A21" s="124" t="str">
        <v>agri_inc</v>
      </c>
      <c r="B21" s="124">
        <v>3143.8547864248912</v>
      </c>
      <c r="E21" s="99" t="str">
        <f t="shared" ref="E21:E31" si="8">INDEX(programs_names,MATCH(F21,programs,0),2)</f>
        <v>Indirect subsidies</v>
      </c>
      <c r="F21" s="110" t="s">
        <v>65</v>
      </c>
      <c r="G21" s="110" t="str">
        <f>G17</f>
        <v>consumable</v>
      </c>
      <c r="H21" s="110">
        <f t="shared" ref="H21:H31" si="9">INDEX($A$2:$B$70,MATCH($F21,$A$2:$A$70,0),2)</f>
        <v>545.30369413076278</v>
      </c>
      <c r="I21" s="112">
        <f>VLOOKUP(_xlfn.CONCAT($G21,"_",$F21,"_",I$1),MC!$A$2:$D$1000,4,FALSE)</f>
        <v>0.29290967670752932</v>
      </c>
      <c r="J21" s="110">
        <f>INDEX(gini_poverty!$1:$1048576,MATCH(_xlfn.CONCAT($G21,"_income_",I$1,"_"),gini_poverty!$A:$A,0), MATCH("value", gini_poverty!$1:$1, 0))</f>
        <v>0.27770418081201381</v>
      </c>
      <c r="K21" s="112">
        <f>VLOOKUP(_xlfn.CONCAT($G21,"_",$F21,"_",K$1),MC!$A$2:$D$1000,4,FALSE)</f>
        <v>0.3297715</v>
      </c>
      <c r="L21" s="110">
        <f>INDEX(gini_poverty!$1:$1048576,MATCH(_xlfn.CONCAT($G21,"_income_",K$1,"_"),gini_poverty!$A:$A,0), MATCH("value", gini_poverty!$1:$1, 0))</f>
        <v>0.32632149999999999</v>
      </c>
      <c r="M21" s="108">
        <f>(I21-J21)*100</f>
        <v>1.5205495895515508</v>
      </c>
      <c r="N21" s="109">
        <f t="shared" ref="N21:N31" si="10">IF($H21&lt;&gt;0,M21/ABS($H21/1000),"")</f>
        <v>2.7884454220970785</v>
      </c>
      <c r="O21" s="112">
        <f>(K21-L21)*100</f>
        <v>0.34500000000000086</v>
      </c>
      <c r="P21" s="107">
        <f t="shared" ref="P21:P31" si="11">IF($H21&lt;&gt;0,O21/ABS($H21/1000),"")</f>
        <v>0.63267497307155696</v>
      </c>
    </row>
    <row r="22" x14ac:dyDescent="0.3">
      <c r="A22" t="str">
        <v>priv_trans</v>
      </c>
      <c r="B22">
        <v>5423.8256431326663</v>
      </c>
      <c r="E22" s="113" t="str">
        <f t="shared" si="8"/>
        <v>Electricity subsidy</v>
      </c>
      <c r="F22" s="20" t="s">
        <v>300</v>
      </c>
      <c r="G22" s="20" t="str">
        <f>G17</f>
        <v>consumable</v>
      </c>
      <c r="H22" s="20">
        <f t="shared" si="9"/>
        <v>342.07929783801552</v>
      </c>
      <c r="I22" s="114">
        <f>VLOOKUP(_xlfn.CONCAT($G22,"_",$F22,"_",I$1),MC!$A$2:$D$1000,4,FALSE)</f>
        <v>0.28959852430967309</v>
      </c>
      <c r="J22" s="20">
        <f>INDEX(gini_poverty!$1:$1048576,MATCH(_xlfn.CONCAT($G22,"_income_",I$1,"_"),gini_poverty!$A:$A,0), MATCH("value", gini_poverty!$1:$1, 0))</f>
        <v>0.27770418081201381</v>
      </c>
      <c r="K22" s="114">
        <f>VLOOKUP(_xlfn.CONCAT($G22,"_",$F22,"_",K$1),MC!$A$2:$D$1000,4,FALSE)</f>
        <v>0.32895150000000001</v>
      </c>
      <c r="L22" s="20">
        <f>INDEX(gini_poverty!$1:$1048576,MATCH(_xlfn.CONCAT($G22,"_income_",K$1,"_"),gini_poverty!$A:$A,0), MATCH("value", gini_poverty!$1:$1, 0))</f>
        <v>0.32632149999999999</v>
      </c>
      <c r="M22" s="116">
        <f>(I22-J22)*100</f>
        <v>1.1894343497659277</v>
      </c>
      <c r="N22" s="117">
        <f t="shared" si="10"/>
        <v>3.4770720043080754</v>
      </c>
      <c r="O22" s="114">
        <f>(K22-L22)*100</f>
        <v>0.26300000000000212</v>
      </c>
      <c r="P22" s="115">
        <f t="shared" si="11"/>
        <v>0.76882758372750248</v>
      </c>
    </row>
    <row r="23" s="124" customFormat="true" x14ac:dyDescent="0.3">
      <c r="A23" s="124" t="str">
        <v>SIC</v>
      </c>
      <c r="B23" s="124">
        <v>-4061.5879684336987</v>
      </c>
      <c r="E23" s="113" t="str">
        <f t="shared" si="8"/>
        <v>Gas subsidy (direct effects)</v>
      </c>
      <c r="F23" s="20" t="s">
        <v>297</v>
      </c>
      <c r="G23" s="20" t="str">
        <f>G18</f>
        <v>consumable</v>
      </c>
      <c r="H23" s="20">
        <f t="shared" si="9"/>
        <v>98.780375006950322</v>
      </c>
      <c r="I23" s="114">
        <f>VLOOKUP(_xlfn.CONCAT($G23,"_",$F23,"_",I$1),MC!$A$2:$D$1000,4,FALSE)</f>
        <v>0.28087019880340391</v>
      </c>
      <c r="J23" s="20">
        <f>INDEX(gini_poverty!$1:$1048576,MATCH(_xlfn.CONCAT($G23,"_income_",I$1,"_"),gini_poverty!$A:$A,0), MATCH("value", gini_poverty!$1:$1, 0))</f>
        <v>0.27770418081201381</v>
      </c>
      <c r="K23" s="114">
        <f>VLOOKUP(_xlfn.CONCAT($G23,"_",$F23,"_",K$1),MC!$A$2:$D$1000,4,FALSE)</f>
        <v>0.32676129999999998</v>
      </c>
      <c r="L23" s="20">
        <f>INDEX(gini_poverty!$1:$1048576,MATCH(_xlfn.CONCAT($G23,"_income_",K$1,"_"),gini_poverty!$A:$A,0), MATCH("value", gini_poverty!$1:$1, 0))</f>
        <v>0.32632149999999999</v>
      </c>
      <c r="M23" s="116">
        <f>(I23-J23)*100</f>
        <v>0.31660179913901021</v>
      </c>
      <c r="N23" s="117">
        <f t="shared" si="10"/>
        <v>3.2051082931881325</v>
      </c>
      <c r="O23" s="114">
        <f t="shared" ref="O23:O24" si="12">(K23-L23)*100</f>
        <v>4.397999999999902E-2</v>
      </c>
      <c r="P23" s="115">
        <f t="shared" si="11"/>
        <v>0.44523013804011707</v>
      </c>
    </row>
    <row r="24" x14ac:dyDescent="0.3">
      <c r="A24" t="str">
        <v>PIT</v>
      </c>
      <c r="B24">
        <v>-2103.6260967737444</v>
      </c>
      <c r="E24" s="113" t="str">
        <f t="shared" si="8"/>
        <v>Gas subsidy (indirect effects)</v>
      </c>
      <c r="F24" s="20" t="s">
        <v>298</v>
      </c>
      <c r="G24" s="20" t="str">
        <f>G19</f>
        <v>consumable</v>
      </c>
      <c r="H24" s="20">
        <f t="shared" si="9"/>
        <v>104.44402128579704</v>
      </c>
      <c r="I24" s="114">
        <f>VLOOKUP(_xlfn.CONCAT($G24,"_",$F24,"_",I$1),MC!$A$2:$D$1000,4,FALSE)</f>
        <v>0.28036439260552337</v>
      </c>
      <c r="J24" s="20">
        <f>INDEX(gini_poverty!$1:$1048576,MATCH(_xlfn.CONCAT($G24,"_income_",I$1,"_"),gini_poverty!$A:$A,0), MATCH("value", gini_poverty!$1:$1, 0))</f>
        <v>0.27770418081201381</v>
      </c>
      <c r="K24" s="114">
        <f>VLOOKUP(_xlfn.CONCAT($G24,"_",$F24,"_",K$1),MC!$A$2:$D$1000,4,FALSE)</f>
        <v>0.32666299999999998</v>
      </c>
      <c r="L24" s="20">
        <f>INDEX(gini_poverty!$1:$1048576,MATCH(_xlfn.CONCAT($G24,"_income_",K$1,"_"),gini_poverty!$A:$A,0), MATCH("value", gini_poverty!$1:$1, 0))</f>
        <v>0.32632149999999999</v>
      </c>
      <c r="M24" s="116">
        <f t="shared" ref="M24" si="13">(I24-J24)*100</f>
        <v>0.26602117935095593</v>
      </c>
      <c r="N24" s="117">
        <f t="shared" si="10"/>
        <v>2.5470216109644488</v>
      </c>
      <c r="O24" s="114">
        <f t="shared" si="12"/>
        <v>3.4149999999999459E-2</v>
      </c>
      <c r="P24" s="115">
        <f t="shared" si="11"/>
        <v>0.32696940982914252</v>
      </c>
    </row>
    <row r="25" x14ac:dyDescent="0.3">
      <c r="A25" t="str">
        <v>lab_pens</v>
      </c>
      <c r="B25">
        <v>4177.2583818798421</v>
      </c>
      <c r="E25" s="99" t="str">
        <f t="shared" si="8"/>
        <v>In-kind health benefits</v>
      </c>
      <c r="F25" s="110" t="s">
        <v>64</v>
      </c>
      <c r="G25" s="110" t="s">
        <v>131</v>
      </c>
      <c r="H25" s="110">
        <f t="shared" si="9"/>
        <v>2776.2123139875462</v>
      </c>
      <c r="I25" s="112">
        <f>VLOOKUP(_xlfn.CONCAT($G25,"_",$F25,"_",I$1),MC!$A$2:$D$1000,4,FALSE)</f>
        <v>0.20605518239190554</v>
      </c>
      <c r="J25" s="110">
        <f>INDEX(gini_poverty!$1:$1048576,MATCH(_xlfn.CONCAT($G25,"_income_",I$1,"_"),gini_poverty!$A:$A,0), MATCH("value", gini_poverty!$1:$1, 0))</f>
        <v>0.13221532252185786</v>
      </c>
      <c r="K25" s="112">
        <f>VLOOKUP(_xlfn.CONCAT($G25,"_",$F25,"_",K$1),MC!$A$2:$D$1000,4,FALSE)</f>
        <v>0.32288349999999999</v>
      </c>
      <c r="L25" s="110">
        <f>INDEX(gini_poverty!$1:$1048576,MATCH(_xlfn.CONCAT($G25,"_income_",K$1,"_"),gini_poverty!$A:$A,0), MATCH("value", gini_poverty!$1:$1, 0))</f>
        <v>0.29469050000000002</v>
      </c>
      <c r="M25" s="108">
        <f t="shared" ref="M25:M31" si="14">(I25-J25)*100</f>
        <v>7.3839859870047677</v>
      </c>
      <c r="N25" s="109">
        <f t="shared" si="10"/>
        <v>2.6597338934783976</v>
      </c>
      <c r="O25" s="112">
        <f t="shared" ref="O25:O31" si="15">(K25-L25)*100</f>
        <v>2.8192999999999966</v>
      </c>
      <c r="P25" s="107">
        <f t="shared" si="11"/>
        <v>1.0155203137005622</v>
      </c>
    </row>
    <row r="26" s="124" customFormat="true" x14ac:dyDescent="0.3">
      <c r="A26" s="124" t="str">
        <v>soc_pens</v>
      </c>
      <c r="B26" s="124">
        <v>146.34992449766017</v>
      </c>
      <c r="E26" s="113" t="e">
        <f t="shared" si="8"/>
        <v>#N/A</v>
      </c>
      <c r="F26" s="20" t="s">
        <v>82</v>
      </c>
      <c r="G26" s="20" t="str">
        <f>G25</f>
        <v>final</v>
      </c>
      <c r="H26" s="20" t="e">
        <f t="shared" si="9"/>
        <v>#N/A</v>
      </c>
      <c r="I26" s="114" t="e">
        <f>VLOOKUP(_xlfn.CONCAT($G26,"_",$F26,"_",I$1),MC!$A$2:$D$1000,4,FALSE)</f>
        <v>#N/A</v>
      </c>
      <c r="J26" s="20">
        <f>INDEX(gini_poverty!$1:$1048576,MATCH(_xlfn.CONCAT($G26,"_income_",I$1,"_"),gini_poverty!$A:$A,0), MATCH("value", gini_poverty!$1:$1, 0))</f>
        <v>0.13221532252185786</v>
      </c>
      <c r="K26" s="114" t="e">
        <f>VLOOKUP(_xlfn.CONCAT($G26,"_",$F26,"_",K$1),MC!$A$2:$D$1000,4,FALSE)</f>
        <v>#N/A</v>
      </c>
      <c r="L26" s="20">
        <f>INDEX(gini_poverty!$1:$1048576,MATCH(_xlfn.CONCAT($G26,"_income_",K$1,"_"),gini_poverty!$A:$A,0), MATCH("value", gini_poverty!$1:$1, 0))</f>
        <v>0.29469050000000002</v>
      </c>
      <c r="M26" s="116" t="e">
        <f t="shared" si="14"/>
        <v>#N/A</v>
      </c>
      <c r="N26" s="117" t="e">
        <f t="shared" si="10"/>
        <v>#N/A</v>
      </c>
      <c r="O26" s="114" t="e">
        <f t="shared" si="15"/>
        <v>#N/A</v>
      </c>
      <c r="P26" s="115" t="e">
        <f t="shared" si="11"/>
        <v>#N/A</v>
      </c>
    </row>
    <row r="27" x14ac:dyDescent="0.3">
      <c r="A27" t="str">
        <v>unem_ben</v>
      </c>
      <c r="B27">
        <v>150.06265396208417</v>
      </c>
      <c r="E27" s="113" t="e">
        <f t="shared" si="8"/>
        <v>#N/A</v>
      </c>
      <c r="F27" s="20" t="s">
        <v>83</v>
      </c>
      <c r="G27" s="20" t="str">
        <f>G25</f>
        <v>final</v>
      </c>
      <c r="H27" s="20" t="e">
        <f t="shared" si="9"/>
        <v>#N/A</v>
      </c>
      <c r="I27" s="114" t="e">
        <f>VLOOKUP(_xlfn.CONCAT($G27,"_",$F27,"_",I$1),MC!$A$2:$D$1000,4,FALSE)</f>
        <v>#N/A</v>
      </c>
      <c r="J27" s="20">
        <f>INDEX(gini_poverty!$1:$1048576,MATCH(_xlfn.CONCAT($G27,"_income_",I$1,"_"),gini_poverty!$A:$A,0), MATCH("value", gini_poverty!$1:$1, 0))</f>
        <v>0.13221532252185786</v>
      </c>
      <c r="K27" s="114" t="e">
        <f>VLOOKUP(_xlfn.CONCAT($G27,"_",$F27,"_",K$1),MC!$A$2:$D$1000,4,FALSE)</f>
        <v>#N/A</v>
      </c>
      <c r="L27" s="20">
        <f>INDEX(gini_poverty!$1:$1048576,MATCH(_xlfn.CONCAT($G27,"_income_",K$1,"_"),gini_poverty!$A:$A,0), MATCH("value", gini_poverty!$1:$1, 0))</f>
        <v>0.29469050000000002</v>
      </c>
      <c r="M27" s="116" t="e">
        <f t="shared" si="14"/>
        <v>#N/A</v>
      </c>
      <c r="N27" s="117" t="e">
        <f t="shared" si="10"/>
        <v>#N/A</v>
      </c>
      <c r="O27" s="114" t="e">
        <f t="shared" si="15"/>
        <v>#N/A</v>
      </c>
      <c r="P27" s="115" t="e">
        <f t="shared" si="11"/>
        <v>#N/A</v>
      </c>
    </row>
    <row r="28" x14ac:dyDescent="0.3">
      <c r="A28" t="str">
        <v>child_ben</v>
      </c>
      <c r="B28">
        <v>1047.1259462183164</v>
      </c>
      <c r="E28" s="99" t="str">
        <f t="shared" si="8"/>
        <v>In-kind education benefits</v>
      </c>
      <c r="F28" s="110" t="s">
        <v>63</v>
      </c>
      <c r="G28" s="110" t="str">
        <f>G25</f>
        <v>final</v>
      </c>
      <c r="H28" s="110">
        <f t="shared" si="9"/>
        <v>1914.1240381596717</v>
      </c>
      <c r="I28" s="112">
        <f>VLOOKUP(_xlfn.CONCAT($G28,"_",$F28,"_",I$1),MC!$A$2:$D$1000,4,FALSE)</f>
        <v>0.19860389178627372</v>
      </c>
      <c r="J28" s="110">
        <f>INDEX(gini_poverty!$1:$1048576,MATCH(_xlfn.CONCAT($G28,"_income_",I$1,"_"),gini_poverty!$A:$A,0), MATCH("value", gini_poverty!$1:$1, 0))</f>
        <v>0.13221532252185786</v>
      </c>
      <c r="K28" s="112">
        <f>VLOOKUP(_xlfn.CONCAT($G28,"_",$F28,"_",K$1),MC!$A$2:$D$1000,4,FALSE)</f>
        <v>0.31881530000000002</v>
      </c>
      <c r="L28" s="110">
        <f>INDEX(gini_poverty!$1:$1048576,MATCH(_xlfn.CONCAT($G28,"_income_",K$1,"_"),gini_poverty!$A:$A,0), MATCH("value", gini_poverty!$1:$1, 0))</f>
        <v>0.29469050000000002</v>
      </c>
      <c r="M28" s="108">
        <f t="shared" si="14"/>
        <v>6.6388569264415862</v>
      </c>
      <c r="N28" s="109">
        <f t="shared" si="10"/>
        <v>3.4683525174389915</v>
      </c>
      <c r="O28" s="112">
        <f t="shared" si="15"/>
        <v>2.4124800000000004</v>
      </c>
      <c r="P28" s="107">
        <f t="shared" si="11"/>
        <v>1.2603571931103645</v>
      </c>
    </row>
    <row r="29" x14ac:dyDescent="0.3">
      <c r="A29" t="str">
        <v>GMI</v>
      </c>
      <c r="B29">
        <v>433.42965637622132</v>
      </c>
      <c r="E29" s="113" t="e">
        <f t="shared" si="8"/>
        <v>#N/A</v>
      </c>
      <c r="F29" s="20" t="s">
        <v>84</v>
      </c>
      <c r="G29" s="20" t="str">
        <f>G28</f>
        <v>final</v>
      </c>
      <c r="H29" s="20" t="e">
        <f t="shared" si="9"/>
        <v>#N/A</v>
      </c>
      <c r="I29" s="114" t="e">
        <f>VLOOKUP(_xlfn.CONCAT($G29,"_",$F29,"_",I$1),MC!$A$2:$D$1000,4,FALSE)</f>
        <v>#N/A</v>
      </c>
      <c r="J29" s="20">
        <f>INDEX(gini_poverty!$1:$1048576,MATCH(_xlfn.CONCAT($G29,"_income_",I$1,"_"),gini_poverty!$A:$A,0), MATCH("value", gini_poverty!$1:$1, 0))</f>
        <v>0.13221532252185786</v>
      </c>
      <c r="K29" s="114" t="e">
        <f>VLOOKUP(_xlfn.CONCAT($G29,"_",$F29,"_",K$1),MC!$A$2:$D$1000,4,FALSE)</f>
        <v>#N/A</v>
      </c>
      <c r="L29" s="20">
        <f>INDEX(gini_poverty!$1:$1048576,MATCH(_xlfn.CONCAT($G29,"_income_",K$1,"_"),gini_poverty!$A:$A,0), MATCH("value", gini_poverty!$1:$1, 0))</f>
        <v>0.29469050000000002</v>
      </c>
      <c r="M29" s="116" t="e">
        <f t="shared" si="14"/>
        <v>#N/A</v>
      </c>
      <c r="N29" s="117" t="e">
        <f t="shared" si="10"/>
        <v>#N/A</v>
      </c>
      <c r="O29" s="114" t="e">
        <f t="shared" si="15"/>
        <v>#N/A</v>
      </c>
      <c r="P29" s="115" t="e">
        <f t="shared" si="11"/>
        <v>#N/A</v>
      </c>
    </row>
    <row r="30" x14ac:dyDescent="0.3">
      <c r="A30" t="str">
        <v>other_ben</v>
      </c>
      <c r="B30">
        <v>144.46552085758907</v>
      </c>
      <c r="E30" s="113" t="e">
        <f t="shared" si="8"/>
        <v>#N/A</v>
      </c>
      <c r="F30" s="20" t="s">
        <v>58</v>
      </c>
      <c r="G30" s="20" t="str">
        <f>G28</f>
        <v>final</v>
      </c>
      <c r="H30" s="20" t="e">
        <f t="shared" si="9"/>
        <v>#N/A</v>
      </c>
      <c r="I30" s="114" t="e">
        <f>VLOOKUP(_xlfn.CONCAT($G30,"_",$F30,"_",I$1),MC!$A$2:$D$1000,4,FALSE)</f>
        <v>#N/A</v>
      </c>
      <c r="J30" s="20">
        <f>INDEX(gini_poverty!$1:$1048576,MATCH(_xlfn.CONCAT($G30,"_income_",I$1,"_"),gini_poverty!$A:$A,0), MATCH("value", gini_poverty!$1:$1, 0))</f>
        <v>0.13221532252185786</v>
      </c>
      <c r="K30" s="114" t="e">
        <f>VLOOKUP(_xlfn.CONCAT($G30,"_",$F30,"_",K$1),MC!$A$2:$D$1000,4,FALSE)</f>
        <v>#N/A</v>
      </c>
      <c r="L30" s="20">
        <f>INDEX(gini_poverty!$1:$1048576,MATCH(_xlfn.CONCAT($G30,"_income_",K$1,"_"),gini_poverty!$A:$A,0), MATCH("value", gini_poverty!$1:$1, 0))</f>
        <v>0.29469050000000002</v>
      </c>
      <c r="M30" s="116" t="e">
        <f t="shared" si="14"/>
        <v>#N/A</v>
      </c>
      <c r="N30" s="117" t="e">
        <f t="shared" si="10"/>
        <v>#N/A</v>
      </c>
      <c r="O30" s="114" t="e">
        <f t="shared" si="15"/>
        <v>#N/A</v>
      </c>
      <c r="P30" s="115" t="e">
        <f t="shared" si="11"/>
        <v>#N/A</v>
      </c>
    </row>
    <row r="31" ht="14.95" thickBot="true" x14ac:dyDescent="0.35">
      <c r="A31" t="str">
        <v>VAT_dir</v>
      </c>
      <c r="B31">
        <v>-3426.3151852984138</v>
      </c>
      <c r="E31" s="118" t="e">
        <f t="shared" si="8"/>
        <v>#N/A</v>
      </c>
      <c r="F31" s="119" t="s">
        <v>59</v>
      </c>
      <c r="G31" s="119" t="str">
        <f>G28</f>
        <v>final</v>
      </c>
      <c r="H31" s="119" t="e">
        <f t="shared" si="9"/>
        <v>#N/A</v>
      </c>
      <c r="I31" s="120" t="e">
        <f>VLOOKUP(_xlfn.CONCAT($G31,"_",$F31,"_",I$1),MC!$A$2:$D$1000,4,FALSE)</f>
        <v>#N/A</v>
      </c>
      <c r="J31" s="119">
        <f>INDEX(gini_poverty!$1:$1048576,MATCH(_xlfn.CONCAT($G31,"_income_",I$1,"_"),gini_poverty!$A:$A,0), MATCH("value", gini_poverty!$1:$1, 0))</f>
        <v>0.13221532252185786</v>
      </c>
      <c r="K31" s="120" t="e">
        <f>VLOOKUP(_xlfn.CONCAT($G31,"_",$F31,"_",K$1),MC!$A$2:$D$1000,4,FALSE)</f>
        <v>#N/A</v>
      </c>
      <c r="L31" s="119">
        <f>INDEX(gini_poverty!$1:$1048576,MATCH(_xlfn.CONCAT($G31,"_income_",K$1,"_"),gini_poverty!$A:$A,0), MATCH("value", gini_poverty!$1:$1, 0))</f>
        <v>0.29469050000000002</v>
      </c>
      <c r="M31" s="121" t="e">
        <f t="shared" si="14"/>
        <v>#N/A</v>
      </c>
      <c r="N31" s="122" t="e">
        <f t="shared" si="10"/>
        <v>#N/A</v>
      </c>
      <c r="O31" s="120" t="e">
        <f t="shared" si="15"/>
        <v>#N/A</v>
      </c>
      <c r="P31" s="123" t="e">
        <f t="shared" si="11"/>
        <v>#N/A</v>
      </c>
    </row>
    <row r="32" x14ac:dyDescent="0.3">
      <c r="A32" t="str">
        <v>VAT_ind</v>
      </c>
      <c r="B32">
        <v>-247.37432632941696</v>
      </c>
    </row>
    <row r="33" x14ac:dyDescent="0.3">
      <c r="A33" t="str">
        <v>excises</v>
      </c>
      <c r="B33">
        <v>-134.15165205999321</v>
      </c>
    </row>
    <row r="34" x14ac:dyDescent="0.3">
      <c r="A34" t="str">
        <v>electr_sub</v>
      </c>
      <c r="B34">
        <v>342.07929783801552</v>
      </c>
    </row>
    <row r="35" x14ac:dyDescent="0.3">
      <c r="A35" t="str">
        <v>gas_sub_dir</v>
      </c>
      <c r="B35">
        <v>98.780375006950322</v>
      </c>
    </row>
    <row r="36" x14ac:dyDescent="0.3">
      <c r="A36" t="str">
        <v>gas_sub_ind</v>
      </c>
      <c r="B36">
        <v>104.44402128579704</v>
      </c>
    </row>
    <row r="37" x14ac:dyDescent="0.3">
      <c r="A37" t="str">
        <v>hlt_outp_in</v>
      </c>
      <c r="B37">
        <v>1147.9918800828159</v>
      </c>
    </row>
    <row r="38" x14ac:dyDescent="0.3">
      <c r="A38" t="str">
        <v>hlt_hosp_in</v>
      </c>
      <c r="B38">
        <v>1628.22043390473</v>
      </c>
    </row>
    <row r="39" x14ac:dyDescent="0.3">
      <c r="A39" t="str">
        <v>edu_prim_in</v>
      </c>
      <c r="B39">
        <v>435.15924969103907</v>
      </c>
    </row>
    <row r="40" x14ac:dyDescent="0.3">
      <c r="A40" t="str">
        <v>edu_seco_in</v>
      </c>
      <c r="B40">
        <v>1036.078696251599</v>
      </c>
    </row>
    <row r="41" x14ac:dyDescent="0.3">
      <c r="A41" t="str">
        <v>edu_psec_in</v>
      </c>
      <c r="B41">
        <v>276.67963042308179</v>
      </c>
    </row>
    <row r="42" x14ac:dyDescent="0.3">
      <c r="A42" t="str">
        <v>edu_tert_in</v>
      </c>
      <c r="B42">
        <v>166.20646179395189</v>
      </c>
    </row>
    <row r="43" x14ac:dyDescent="0.3">
      <c r="A43" t="str">
        <v>fee_educ_ps1</v>
      </c>
      <c r="B43">
        <v>-191.03223220045842</v>
      </c>
    </row>
    <row r="44" x14ac:dyDescent="0.3">
      <c r="A44">
        <v>0</v>
      </c>
      <c r="B44">
        <v>0</v>
      </c>
    </row>
    <row r="45" x14ac:dyDescent="0.3">
      <c r="A45">
        <v>0</v>
      </c>
      <c r="B45">
        <v>0</v>
      </c>
    </row>
    <row r="46" x14ac:dyDescent="0.3">
      <c r="A46">
        <v>0</v>
      </c>
      <c r="B46">
        <v>0</v>
      </c>
    </row>
    <row r="47" x14ac:dyDescent="0.3">
      <c r="A47">
        <v>0</v>
      </c>
      <c r="B47">
        <v>0</v>
      </c>
    </row>
    <row r="48" x14ac:dyDescent="0.3">
      <c r="A48">
        <v>0</v>
      </c>
      <c r="B48">
        <v>0</v>
      </c>
    </row>
    <row r="49" x14ac:dyDescent="0.3">
      <c r="A49">
        <v>0</v>
      </c>
      <c r="B49">
        <v>0</v>
      </c>
    </row>
    <row r="50" x14ac:dyDescent="0.3">
      <c r="A50">
        <v>0</v>
      </c>
      <c r="B50">
        <v>0</v>
      </c>
    </row>
    <row r="51" x14ac:dyDescent="0.3">
      <c r="A51">
        <v>0</v>
      </c>
      <c r="B51">
        <v>0</v>
      </c>
    </row>
    <row r="52" x14ac:dyDescent="0.3">
      <c r="A52">
        <v>0</v>
      </c>
      <c r="B52">
        <v>0</v>
      </c>
    </row>
    <row r="53" x14ac:dyDescent="0.3">
      <c r="A53" t="e">
        <v>#N/A</v>
      </c>
      <c r="B53" t="e">
        <v>#N/A</v>
      </c>
    </row>
    <row r="54" x14ac:dyDescent="0.3">
      <c r="A54" t="e">
        <v>#N/A</v>
      </c>
      <c r="B54" t="e">
        <v>#N/A</v>
      </c>
    </row>
    <row r="55" x14ac:dyDescent="0.3">
      <c r="A55" t="e">
        <v>#N/A</v>
      </c>
      <c r="B55" t="e">
        <v>#N/A</v>
      </c>
    </row>
    <row r="56" x14ac:dyDescent="0.3">
      <c r="A56" t="e">
        <v>#N/A</v>
      </c>
      <c r="B56" t="e">
        <v>#N/A</v>
      </c>
    </row>
    <row r="57" x14ac:dyDescent="0.3">
      <c r="A57" t="e">
        <v>#N/A</v>
      </c>
      <c r="B57" t="e">
        <v>#N/A</v>
      </c>
    </row>
    <row r="58" x14ac:dyDescent="0.3">
      <c r="A58" t="e">
        <v>#N/A</v>
      </c>
      <c r="B58" t="e">
        <v>#N/A</v>
      </c>
    </row>
    <row r="59" x14ac:dyDescent="0.3">
      <c r="A59" t="e">
        <v>#N/A</v>
      </c>
      <c r="B59" t="e">
        <v>#N/A</v>
      </c>
    </row>
    <row r="60" x14ac:dyDescent="0.3">
      <c r="A60" t="e">
        <v>#N/A</v>
      </c>
      <c r="B60" t="e">
        <v>#N/A</v>
      </c>
    </row>
    <row r="61" x14ac:dyDescent="0.3">
      <c r="A61" t="e">
        <v>#N/A</v>
      </c>
      <c r="B61" t="e">
        <v>#N/A</v>
      </c>
    </row>
    <row r="62" x14ac:dyDescent="0.3">
      <c r="A62" t="e">
        <v>#N/A</v>
      </c>
      <c r="B62" t="e">
        <v>#N/A</v>
      </c>
    </row>
    <row r="63" x14ac:dyDescent="0.3">
      <c r="A63" t="e">
        <v>#N/A</v>
      </c>
      <c r="B63" t="e">
        <v>#N/A</v>
      </c>
    </row>
    <row r="64" x14ac:dyDescent="0.3">
      <c r="A64" t="e">
        <v>#N/A</v>
      </c>
      <c r="B64" t="e">
        <v>#N/A</v>
      </c>
    </row>
    <row r="65" x14ac:dyDescent="0.3">
      <c r="A65" t="e">
        <v>#N/A</v>
      </c>
      <c r="B65" t="e">
        <v>#N/A</v>
      </c>
    </row>
    <row r="66" x14ac:dyDescent="0.3">
      <c r="A66" t="e">
        <v>#N/A</v>
      </c>
      <c r="B66" t="e">
        <v>#N/A</v>
      </c>
    </row>
    <row r="67" x14ac:dyDescent="0.3">
      <c r="A67" t="e">
        <v>#N/A</v>
      </c>
      <c r="B67" t="e">
        <v>#N/A</v>
      </c>
    </row>
    <row r="68" x14ac:dyDescent="0.3">
      <c r="A68" t="e">
        <v>#N/A</v>
      </c>
      <c r="B68" t="e">
        <v>#N/A</v>
      </c>
    </row>
    <row r="69" x14ac:dyDescent="0.3">
      <c r="A69" t="e">
        <v>#N/A</v>
      </c>
      <c r="B69" t="e">
        <v>#N/A</v>
      </c>
    </row>
    <row r="70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18 O19:P19" formula="true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zoomScale="70" zoomScaleNormal="70" workbookViewId="0">
      <selection activeCell="E34" sqref="E34"/>
    </sheetView>
  </sheetViews>
  <sheetFormatPr defaultColWidth="9.296875" defaultRowHeight="14.4" x14ac:dyDescent="0.3"/>
  <cols>
    <col min="1" max="3" width="9.296875" style="20"/>
    <col min="4" max="4" width="13" style="20" customWidth="true"/>
    <col min="5" max="5" width="17.69921875" style="20" customWidth="true"/>
    <col min="6" max="6" width="24" style="20" customWidth="true"/>
    <col min="7" max="7" width="22.69921875" style="20" customWidth="true"/>
    <col min="8" max="8" width="30.3984375" style="20" customWidth="true"/>
    <col min="9" max="9" width="16" style="20" customWidth="true"/>
    <col min="10" max="10" width="23" style="20" customWidth="true"/>
    <col min="11" max="12" width="9.296875" style="20"/>
    <col min="13" max="13" width="16" style="20" customWidth="true"/>
    <col min="14" max="14" width="25" style="20" customWidth="true"/>
    <col min="15" max="15" width="26" style="20" customWidth="true"/>
    <col min="16" max="16384" width="9.296875" style="20"/>
  </cols>
  <sheetData>
    <row r="4" ht="14.95" thickBot="true" x14ac:dyDescent="0.35"/>
    <row r="5" ht="26.45" customHeight="true" x14ac:dyDescent="0.5">
      <c r="D5" s="261" t="s">
        <v>115</v>
      </c>
      <c r="E5" s="262"/>
      <c r="F5" s="262"/>
      <c r="G5" s="262"/>
      <c r="H5" s="263"/>
    </row>
    <row r="6" ht="23.3" customHeight="true" thickBot="true" x14ac:dyDescent="0.5">
      <c r="D6" s="130" t="s">
        <v>116</v>
      </c>
      <c r="E6" s="131"/>
      <c r="F6" s="264" t="s">
        <v>117</v>
      </c>
      <c r="G6" s="264"/>
      <c r="H6" s="265"/>
    </row>
    <row r="7" ht="21.6" thickBot="true" x14ac:dyDescent="0.5">
      <c r="D7" s="132"/>
      <c r="E7" s="133"/>
      <c r="F7" s="133" t="s">
        <v>118</v>
      </c>
      <c r="G7" s="133" t="s">
        <v>119</v>
      </c>
      <c r="H7" s="134" t="s">
        <v>120</v>
      </c>
    </row>
    <row r="8" ht="65.25" customHeight="true" thickBot="true" x14ac:dyDescent="0.35">
      <c r="D8" s="135" t="s">
        <v>121</v>
      </c>
      <c r="E8" s="136"/>
      <c r="F8" s="137" t="s">
        <v>310</v>
      </c>
      <c r="G8" s="137" t="s">
        <v>15</v>
      </c>
      <c r="H8" s="138" t="str">
        <f>CONCATENATE(F8," as a share of ", G8)</f>
        <v>Excises as a share of Consumable income</v>
      </c>
    </row>
    <row r="9" ht="53.45" customHeight="true" thickBot="true" x14ac:dyDescent="0.35">
      <c r="D9" s="139" t="s">
        <v>122</v>
      </c>
      <c r="E9" s="140"/>
      <c r="F9" s="141" t="s">
        <v>303</v>
      </c>
      <c r="G9" s="141" t="s">
        <v>13</v>
      </c>
      <c r="H9" s="142" t="str">
        <f>CONCATENATE(F9," as a share of ", G9)</f>
        <v>Indirect subsidies as a share of Disposable income</v>
      </c>
    </row>
    <row r="11" ht="13.3" customHeight="true" x14ac:dyDescent="0.3"/>
    <row r="12" ht="13.3" hidden="true" customHeight="true" x14ac:dyDescent="0.3">
      <c r="E12" s="20" t="str">
        <f>INDEX(programs, MATCH(E$16, names,0),1)</f>
        <v>excises</v>
      </c>
      <c r="F12" s="20" t="str">
        <f>INDEX(programs, MATCH(F$16, names,0),1)</f>
        <v>indirect_subsidies</v>
      </c>
      <c r="H12" s="20" t="str">
        <f>INDEX(legend!$A2:$B101, MATCH($I$16, incomes,0),2)</f>
        <v>consumable_income</v>
      </c>
      <c r="I12" s="20" t="str">
        <f>INDEX(legend!$A2:$B101, MATCH($J$16, incomes,0),2)</f>
        <v>disposable_income</v>
      </c>
    </row>
    <row r="13" ht="13.3" customHeight="true" thickBot="true" x14ac:dyDescent="0.35"/>
    <row r="14" ht="14.95" thickBot="true" x14ac:dyDescent="0.35">
      <c r="D14" s="266" t="s">
        <v>123</v>
      </c>
      <c r="E14" s="267"/>
      <c r="F14" s="268"/>
      <c r="H14" s="266" t="s">
        <v>124</v>
      </c>
      <c r="I14" s="267"/>
      <c r="J14" s="268"/>
      <c r="M14" s="269" t="s">
        <v>125</v>
      </c>
      <c r="N14" s="270"/>
      <c r="O14" s="271"/>
    </row>
    <row r="15" s="22" customFormat="true" ht="30.05" customHeight="true" thickBot="true" x14ac:dyDescent="0.35">
      <c r="D15" s="126"/>
      <c r="E15" s="127" t="s">
        <v>126</v>
      </c>
      <c r="F15" s="128" t="s">
        <v>127</v>
      </c>
      <c r="G15" s="143"/>
      <c r="H15" s="144"/>
      <c r="I15" s="145" t="s">
        <v>128</v>
      </c>
      <c r="J15" s="146" t="s">
        <v>129</v>
      </c>
      <c r="M15" s="147"/>
      <c r="N15" s="127" t="str">
        <f>D8</f>
        <v> Incidence 1</v>
      </c>
      <c r="O15" s="128" t="str">
        <f>D9</f>
        <v> Incidence 2</v>
      </c>
    </row>
    <row r="16" ht="28.55" customHeight="true" x14ac:dyDescent="0.3">
      <c r="D16" s="148" t="s">
        <v>130</v>
      </c>
      <c r="E16" s="149" t="str">
        <f>F8</f>
        <v>Excises</v>
      </c>
      <c r="F16" s="150" t="str">
        <f>F9</f>
        <v>Indirect subsidies</v>
      </c>
      <c r="G16" s="151"/>
      <c r="H16" s="148" t="s">
        <v>130</v>
      </c>
      <c r="I16" s="152" t="str">
        <f>G8</f>
        <v>Consumable income</v>
      </c>
      <c r="J16" s="150" t="str">
        <f>G9</f>
        <v>Disposable income</v>
      </c>
      <c r="M16" s="148" t="s">
        <v>130</v>
      </c>
      <c r="N16" s="149" t="str">
        <f>H8</f>
        <v>Excises as a share of Consumable income</v>
      </c>
      <c r="O16" s="150" t="str">
        <f>H9</f>
        <v>Indirect subsidies as a share of Disposable income</v>
      </c>
    </row>
    <row r="17" x14ac:dyDescent="0.3">
      <c r="D17" s="153">
        <v>1</v>
      </c>
      <c r="E17" s="151">
        <f>INDEX(all!$1:$1048576, MATCH(CONCATENATE(E$12,"_","mean","_",$D17),all!$A:$A,0), MATCH("value", all!$1:$1,0))</f>
        <v>87.42610765061481</v>
      </c>
      <c r="F17" s="154">
        <f>INDEX(all!$1:$1048576, MATCH(CONCATENATE(F$12,"_","mean","_",$D17),all!$A:$A,0), MATCH("value", all!$1:$1,0))</f>
        <v>605.1915026399214</v>
      </c>
      <c r="H17" s="153">
        <v>1</v>
      </c>
      <c r="I17" s="155">
        <f>INDEX(all!$1:$1048576, MATCH(CONCATENATE(H$12,"_","mean","_",$D17),all!$A:$A,0), MATCH("value", all!$1:$1,0))</f>
        <v>17169.58887747737</v>
      </c>
      <c r="J17" s="154">
        <f>INDEX(all!$1:$1048576, MATCH(CONCATENATE(I$12,"_","mean","_",$D17),all!$A:$A,0), MATCH("value", all!$1:$1,0))</f>
        <v>19264.774954862714</v>
      </c>
      <c r="M17" s="153">
        <v>1</v>
      </c>
      <c r="N17" s="156">
        <f t="shared" ref="N17:O26" si="0">E17/I17</f>
        <v>5.0919161940620574E-3</v>
      </c>
      <c r="O17" s="157">
        <f t="shared" si="0"/>
        <v>3.1414408113143416E-2</v>
      </c>
    </row>
    <row r="18" x14ac:dyDescent="0.3">
      <c r="D18" s="153">
        <v>2</v>
      </c>
      <c r="E18" s="151">
        <f>INDEX(all!$1:$1048576, MATCH(CONCATENATE(E$12,"_","mean","_",$D18),all!$A:$A,0), MATCH("value", all!$1:$1,0))</f>
        <v>49.007685892706284</v>
      </c>
      <c r="F18" s="154">
        <f>INDEX(all!$1:$1048576, MATCH(CONCATENATE(F$12,"_","mean","_",$D18),all!$A:$A,0), MATCH("value", all!$1:$1,0))</f>
        <v>454.36194652519328</v>
      </c>
      <c r="H18" s="153">
        <v>2</v>
      </c>
      <c r="I18" s="155">
        <f>INDEX(all!$1:$1048576, MATCH(CONCATENATE(H$12,"_","mean","_",$D18),all!$A:$A,0), MATCH("value", all!$1:$1,0))</f>
        <v>16167.686020438287</v>
      </c>
      <c r="J18" s="154">
        <f>INDEX(all!$1:$1048576, MATCH(CONCATENATE(I$12,"_","mean","_",$D18),all!$A:$A,0), MATCH("value", all!$1:$1,0))</f>
        <v>17933.963233673534</v>
      </c>
      <c r="M18" s="153">
        <v>2</v>
      </c>
      <c r="N18" s="156">
        <f t="shared" si="0"/>
        <v>3.0312121246512027E-3</v>
      </c>
      <c r="O18" s="157">
        <f t="shared" si="0"/>
        <v>2.5335278131498839E-2</v>
      </c>
    </row>
    <row r="19" x14ac:dyDescent="0.3">
      <c r="D19" s="153">
        <v>3</v>
      </c>
      <c r="E19" s="151">
        <f>INDEX(all!$1:$1048576, MATCH(CONCATENATE(E$12,"_","mean","_",$D19),all!$A:$A,0), MATCH("value", all!$1:$1,0))</f>
        <v>84.048464976525452</v>
      </c>
      <c r="F19" s="154">
        <f>INDEX(all!$1:$1048576, MATCH(CONCATENATE(F$12,"_","mean","_",$D19),all!$A:$A,0), MATCH("value", all!$1:$1,0))</f>
        <v>415.65219848120586</v>
      </c>
      <c r="H19" s="153">
        <v>3</v>
      </c>
      <c r="I19" s="155">
        <f>INDEX(all!$1:$1048576, MATCH(CONCATENATE(H$12,"_","mean","_",$D19),all!$A:$A,0), MATCH("value", all!$1:$1,0))</f>
        <v>16916.254533081872</v>
      </c>
      <c r="J19" s="154">
        <f>INDEX(all!$1:$1048576, MATCH(CONCATENATE(I$12,"_","mean","_",$D19),all!$A:$A,0), MATCH("value", all!$1:$1,0))</f>
        <v>18828.238819905688</v>
      </c>
      <c r="M19" s="153">
        <v>3</v>
      </c>
      <c r="N19" s="156">
        <f t="shared" si="0"/>
        <v>4.968503211639318E-3</v>
      </c>
      <c r="O19" s="157">
        <f t="shared" si="0"/>
        <v>2.2075999909336601E-2</v>
      </c>
    </row>
    <row r="20" x14ac:dyDescent="0.3">
      <c r="D20" s="153">
        <v>4</v>
      </c>
      <c r="E20" s="151">
        <f>INDEX(all!$1:$1048576, MATCH(CONCATENATE(E$12,"_","mean","_",$D20),all!$A:$A,0), MATCH("value", all!$1:$1,0))</f>
        <v>78.230187050390214</v>
      </c>
      <c r="F20" s="154">
        <f>INDEX(all!$1:$1048576, MATCH(CONCATENATE(F$12,"_","mean","_",$D20),all!$A:$A,0), MATCH("value", all!$1:$1,0))</f>
        <v>412.78995150582739</v>
      </c>
      <c r="H20" s="153">
        <v>4</v>
      </c>
      <c r="I20" s="155">
        <f>INDEX(all!$1:$1048576, MATCH(CONCATENATE(H$12,"_","mean","_",$D20),all!$A:$A,0), MATCH("value", all!$1:$1,0))</f>
        <v>19732.830273787295</v>
      </c>
      <c r="J20" s="154">
        <f>INDEX(all!$1:$1048576, MATCH(CONCATENATE(I$12,"_","mean","_",$D20),all!$A:$A,0), MATCH("value", all!$1:$1,0))</f>
        <v>21808.115514691286</v>
      </c>
      <c r="M20" s="153">
        <v>4</v>
      </c>
      <c r="N20" s="156">
        <f t="shared" si="0"/>
        <v>3.9644686527461632E-3</v>
      </c>
      <c r="O20" s="157">
        <f t="shared" si="0"/>
        <v>1.892827242352723E-2</v>
      </c>
    </row>
    <row r="21" x14ac:dyDescent="0.3">
      <c r="D21" s="153">
        <v>5</v>
      </c>
      <c r="E21" s="151">
        <f>INDEX(all!$1:$1048576, MATCH(CONCATENATE(E$12,"_","mean","_",$D21),all!$A:$A,0), MATCH("value", all!$1:$1,0))</f>
        <v>120.38507200432865</v>
      </c>
      <c r="F21" s="154">
        <f>INDEX(all!$1:$1048576, MATCH(CONCATENATE(F$12,"_","mean","_",$D21),all!$A:$A,0), MATCH("value", all!$1:$1,0))</f>
        <v>446.8305351040762</v>
      </c>
      <c r="H21" s="153">
        <v>5</v>
      </c>
      <c r="I21" s="155">
        <f>INDEX(all!$1:$1048576, MATCH(CONCATENATE(H$12,"_","mean","_",$D21),all!$A:$A,0), MATCH("value", all!$1:$1,0))</f>
        <v>23162.23438386327</v>
      </c>
      <c r="J21" s="154">
        <f>INDEX(all!$1:$1048576, MATCH(CONCATENATE(I$12,"_","mean","_",$D21),all!$A:$A,0), MATCH("value", all!$1:$1,0))</f>
        <v>25796.148555467287</v>
      </c>
      <c r="M21" s="153">
        <v>5</v>
      </c>
      <c r="N21" s="156">
        <f t="shared" si="0"/>
        <v>5.1974723167553666E-3</v>
      </c>
      <c r="O21" s="157">
        <f t="shared" si="0"/>
        <v>1.7321598770579805E-2</v>
      </c>
    </row>
    <row r="22" x14ac:dyDescent="0.3">
      <c r="D22" s="153">
        <v>6</v>
      </c>
      <c r="E22" s="151">
        <f>INDEX(all!$1:$1048576, MATCH(CONCATENATE(E$12,"_","mean","_",$D22),all!$A:$A,0), MATCH("value", all!$1:$1,0))</f>
        <v>151.53596176421314</v>
      </c>
      <c r="F22" s="154">
        <f>INDEX(all!$1:$1048576, MATCH(CONCATENATE(F$12,"_","mean","_",$D22),all!$A:$A,0), MATCH("value", all!$1:$1,0))</f>
        <v>501.56707120869282</v>
      </c>
      <c r="H22" s="153">
        <v>6</v>
      </c>
      <c r="I22" s="155">
        <f>INDEX(all!$1:$1048576, MATCH(CONCATENATE(H$12,"_","mean","_",$D22),all!$A:$A,0), MATCH("value", all!$1:$1,0))</f>
        <v>27108.094145073213</v>
      </c>
      <c r="J22" s="154">
        <f>INDEX(all!$1:$1048576, MATCH(CONCATENATE(I$12,"_","mean","_",$D22),all!$A:$A,0), MATCH("value", all!$1:$1,0))</f>
        <v>29939.622774671676</v>
      </c>
      <c r="M22" s="153">
        <v>6</v>
      </c>
      <c r="N22" s="156">
        <f t="shared" si="0"/>
        <v>5.5900632834327895E-3</v>
      </c>
      <c r="O22" s="157">
        <f t="shared" si="0"/>
        <v>1.675261826054163E-2</v>
      </c>
    </row>
    <row r="23" x14ac:dyDescent="0.3">
      <c r="D23" s="153">
        <v>7</v>
      </c>
      <c r="E23" s="151">
        <f>INDEX(all!$1:$1048576, MATCH(CONCATENATE(E$12,"_","mean","_",$D23),all!$A:$A,0), MATCH("value", all!$1:$1,0))</f>
        <v>145.54823715786577</v>
      </c>
      <c r="F23" s="154">
        <f>INDEX(all!$1:$1048576, MATCH(CONCATENATE(F$12,"_","mean","_",$D23),all!$A:$A,0), MATCH("value", all!$1:$1,0))</f>
        <v>527.44952351783922</v>
      </c>
      <c r="H23" s="153">
        <v>7</v>
      </c>
      <c r="I23" s="155">
        <f>INDEX(all!$1:$1048576, MATCH(CONCATENATE(H$12,"_","mean","_",$D23),all!$A:$A,0), MATCH("value", all!$1:$1,0))</f>
        <v>30258.827869647976</v>
      </c>
      <c r="J23" s="154">
        <f>INDEX(all!$1:$1048576, MATCH(CONCATENATE(I$12,"_","mean","_",$D23),all!$A:$A,0), MATCH("value", all!$1:$1,0))</f>
        <v>33471.747969368967</v>
      </c>
      <c r="M23" s="153">
        <v>7</v>
      </c>
      <c r="N23" s="156">
        <f t="shared" si="0"/>
        <v>4.8101082363425684E-3</v>
      </c>
      <c r="O23" s="157">
        <f t="shared" si="0"/>
        <v>1.5758051357237891E-2</v>
      </c>
    </row>
    <row r="24" x14ac:dyDescent="0.3">
      <c r="D24" s="153">
        <v>8</v>
      </c>
      <c r="E24" s="151">
        <f>INDEX(all!$1:$1048576, MATCH(CONCATENATE(E$12,"_","mean","_",$D24),all!$A:$A,0), MATCH("value", all!$1:$1,0))</f>
        <v>160.62297727294091</v>
      </c>
      <c r="F24" s="154">
        <f>INDEX(all!$1:$1048576, MATCH(CONCATENATE(F$12,"_","mean","_",$D24),all!$A:$A,0), MATCH("value", all!$1:$1,0))</f>
        <v>585.94033043957791</v>
      </c>
      <c r="H24" s="153">
        <v>8</v>
      </c>
      <c r="I24" s="155">
        <f>INDEX(all!$1:$1048576, MATCH(CONCATENATE(H$12,"_","mean","_",$D24),all!$A:$A,0), MATCH("value", all!$1:$1,0))</f>
        <v>37539.169933457088</v>
      </c>
      <c r="J24" s="154">
        <f>INDEX(all!$1:$1048576, MATCH(CONCATENATE(I$12,"_","mean","_",$D24),all!$A:$A,0), MATCH("value", all!$1:$1,0))</f>
        <v>41374.994698407245</v>
      </c>
      <c r="M24" s="153">
        <v>8</v>
      </c>
      <c r="N24" s="156">
        <f t="shared" si="0"/>
        <v>4.2788100418220598E-3</v>
      </c>
      <c r="O24" s="157">
        <f t="shared" si="0"/>
        <v>1.4161701643967437E-2</v>
      </c>
    </row>
    <row r="25" x14ac:dyDescent="0.3">
      <c r="D25" s="153">
        <v>9</v>
      </c>
      <c r="E25" s="151">
        <f>INDEX(all!$1:$1048576, MATCH(CONCATENATE(E$12,"_","mean","_",$D25),all!$A:$A,0), MATCH("value", all!$1:$1,0))</f>
        <v>200.83398840046712</v>
      </c>
      <c r="F25" s="154">
        <f>INDEX(all!$1:$1048576, MATCH(CONCATENATE(F$12,"_","mean","_",$D25),all!$A:$A,0), MATCH("value", all!$1:$1,0))</f>
        <v>679.5788247420453</v>
      </c>
      <c r="H25" s="153">
        <v>9</v>
      </c>
      <c r="I25" s="155">
        <f>INDEX(all!$1:$1048576, MATCH(CONCATENATE(H$12,"_","mean","_",$D25),all!$A:$A,0), MATCH("value", all!$1:$1,0))</f>
        <v>45623.958170499813</v>
      </c>
      <c r="J25" s="154">
        <f>INDEX(all!$1:$1048576, MATCH(CONCATENATE(I$12,"_","mean","_",$D25),all!$A:$A,0), MATCH("value", all!$1:$1,0))</f>
        <v>50478.159264368987</v>
      </c>
      <c r="M25" s="153">
        <v>9</v>
      </c>
      <c r="N25" s="156">
        <f t="shared" si="0"/>
        <v>4.4019413583086531E-3</v>
      </c>
      <c r="O25" s="157">
        <f t="shared" si="0"/>
        <v>1.3462828966937776E-2</v>
      </c>
    </row>
    <row r="26" ht="14.95" thickBot="true" x14ac:dyDescent="0.35">
      <c r="D26" s="158">
        <v>10</v>
      </c>
      <c r="E26" s="159">
        <f>INDEX(all!$1:$1048576, MATCH(CONCATENATE(E$12,"_","mean","_",$D26),all!$A:$A,0), MATCH("value", all!$1:$1,0))</f>
        <v>263.63508686907312</v>
      </c>
      <c r="F26" s="160">
        <f>INDEX(all!$1:$1048576, MATCH(CONCATENATE(F$12,"_","mean","_",$D26),all!$A:$A,0), MATCH("value", all!$1:$1,0))</f>
        <v>823.14348043086284</v>
      </c>
      <c r="H26" s="158">
        <v>10</v>
      </c>
      <c r="I26" s="161">
        <f>INDEX(all!$1:$1048576, MATCH(CONCATENATE(H$12,"_","mean","_",$D26),all!$A:$A,0), MATCH("value", all!$1:$1,0))</f>
        <v>79190.37040469551</v>
      </c>
      <c r="J26" s="160">
        <f>INDEX(all!$1:$1048576, MATCH(CONCATENATE(I$12,"_","mean","_",$D26),all!$A:$A,0), MATCH("value", all!$1:$1,0))</f>
        <v>86590.064285952569</v>
      </c>
      <c r="M26" s="158">
        <v>10</v>
      </c>
      <c r="N26" s="162">
        <f t="shared" si="0"/>
        <v>3.3291306193137991E-3</v>
      </c>
      <c r="O26" s="163">
        <f t="shared" si="0"/>
        <v>9.5062116793508452E-3</v>
      </c>
    </row>
    <row r="29" s="22" customFormat="true" ht="36" customHeight="true" x14ac:dyDescent="0.3">
      <c r="D29" s="20"/>
      <c r="E29" s="20"/>
      <c r="F29" s="20"/>
      <c r="H29" s="20"/>
      <c r="I29" s="20"/>
      <c r="J29" s="20"/>
    </row>
    <row r="30" x14ac:dyDescent="0.3">
      <c r="D30" s="22"/>
      <c r="E30" s="22"/>
      <c r="F30" s="22"/>
      <c r="H30" s="22"/>
      <c r="I30" s="22"/>
      <c r="J30" s="22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abSelected="true" topLeftCell="G22" zoomScaleNormal="100" workbookViewId="0">
      <selection activeCell="P22" sqref="P22"/>
    </sheetView>
  </sheetViews>
  <sheetFormatPr defaultColWidth="9" defaultRowHeight="14.4" x14ac:dyDescent="0.3"/>
  <cols>
    <col min="1" max="1" width="19" style="164" hidden="true" customWidth="true"/>
    <col min="2" max="6" width="8.69921875" style="164" hidden="true" customWidth="true"/>
    <col min="7" max="7" width="9" style="164" customWidth="true"/>
    <col min="8" max="8" width="41.09765625" style="164" bestFit="true" customWidth="true"/>
    <col min="9" max="9" width="16.09765625" style="164" bestFit="true" customWidth="true"/>
    <col min="10" max="10" width="14.09765625" style="173" bestFit="true" customWidth="true"/>
    <col min="11" max="11" width="14.8984375" style="173" bestFit="true" customWidth="true"/>
    <col min="12" max="12" width="10.8984375" style="173" bestFit="true" customWidth="true"/>
    <col min="13" max="13" width="9" style="164"/>
    <col min="14" max="14" width="14.69921875" style="164" customWidth="true"/>
    <col min="15" max="15" width="9" style="164" customWidth="true"/>
    <col min="16" max="16384" width="9" style="164"/>
  </cols>
  <sheetData>
    <row r="1" ht="14.95" thickBot="true" x14ac:dyDescent="0.35"/>
    <row r="2" x14ac:dyDescent="0.3">
      <c r="A2" s="164" t="str">
        <f t="array" ref="A2:B70">TRANSPOSE(totals!$B$1:$AZ$2)</f>
        <v>market_income</v>
      </c>
      <c r="B2" s="164">
        <v>34626.576666144567</v>
      </c>
      <c r="H2" s="272" t="s">
        <v>132</v>
      </c>
      <c r="I2" s="273"/>
      <c r="J2" s="273"/>
      <c r="K2" s="273"/>
      <c r="L2" s="274"/>
    </row>
    <row r="3" x14ac:dyDescent="0.3">
      <c r="A3" s="164" t="str">
        <v>market_pens_income</v>
      </c>
      <c r="B3" s="164">
        <v>34742.247079590714</v>
      </c>
      <c r="H3" s="165"/>
      <c r="I3" s="276"/>
      <c r="J3" s="277" t="s">
        <v>133</v>
      </c>
      <c r="K3" s="278" t="s">
        <v>134</v>
      </c>
      <c r="L3" s="275"/>
    </row>
    <row r="4" x14ac:dyDescent="0.3">
      <c r="A4" s="164" t="str">
        <v>net_market_income</v>
      </c>
      <c r="B4" s="164">
        <v>28461.362600937126</v>
      </c>
      <c r="H4" s="166"/>
      <c r="I4" s="167"/>
      <c r="J4" s="172" t="s">
        <v>138</v>
      </c>
      <c r="K4" s="172" t="s">
        <v>136</v>
      </c>
      <c r="L4" s="168" t="s">
        <v>137</v>
      </c>
    </row>
    <row r="5" s="169" customFormat="true" x14ac:dyDescent="0.3">
      <c r="A5" s="164" t="str">
        <v>gross_income</v>
      </c>
      <c r="B5" s="164">
        <v>40725.26874993628</v>
      </c>
      <c r="C5" s="164"/>
      <c r="D5" s="164"/>
      <c r="E5" s="164"/>
      <c r="F5" s="164"/>
      <c r="H5" s="99" t="str">
        <f t="shared" ref="H5:H24" si="0">INDEX(programs_names,MATCH(I5,programs,0),2)</f>
        <v>Market income</v>
      </c>
      <c r="I5" s="276" t="str">
        <f>legend!E3</f>
        <v>market_income</v>
      </c>
      <c r="J5" s="279">
        <f>INDEX($A$2:$F$70,MATCH($I5,$A$2:$A$70,0),2)</f>
        <v>34626.576666144567</v>
      </c>
      <c r="K5" s="279" t="str">
        <f>IF(INDEX($A$2:$F$70,MATCH($I5,$A$2:$A$70,0),4)=0,"",INDEX($A$2:$F$70,MATCH($I5,$A$2:$A$70,0),4)/1000)</f>
        <v/>
      </c>
      <c r="L5" s="175" t="str">
        <f>IF(INDEX($A$2:$F$70,MATCH($I5,$A$2:$A$70,0),6)=0,"",INDEX($A$2:$F$70,MATCH($I5,$A$2:$A$70,0),6)/1000)</f>
        <v/>
      </c>
      <c r="N5" s="174">
        <v>34626.576666144567</v>
      </c>
      <c r="O5" s="247">
        <f>J5-N5</f>
        <v>0</v>
      </c>
    </row>
    <row r="6" x14ac:dyDescent="0.3">
      <c r="A6" s="164" t="str">
        <v>disposable_income</v>
      </c>
      <c r="B6" s="164">
        <v>34560.054684728835</v>
      </c>
      <c r="H6" s="170" t="str">
        <f t="shared" si="0"/>
        <v>Wage/salary, gross</v>
      </c>
      <c r="I6" s="280" t="str">
        <f>legend!E4</f>
        <v>wage</v>
      </c>
      <c r="J6" s="281">
        <f t="shared" ref="J6:J24" si="1">INDEX($A$2:$F$70,MATCH($I6,$A$2:$A$70,0),2)</f>
        <v>22630.019248741202</v>
      </c>
      <c r="K6" s="281">
        <f>IF(INDEX($A$2:$F$70,MATCH($I6,$A$2:$A$70,0),4)=0,"",INDEX($A$2:$F$70,MATCH($I6,$A$2:$A$70,0),4))</f>
        <v>222.64691519176475</v>
      </c>
      <c r="L6" s="177">
        <f t="shared" ref="L6:L26" si="2">IF(INDEX($A$2:$F$70,MATCH($I6,$A$2:$A$70,0),6)=0,"",INDEX($A$2:$F$70,MATCH($I6,$A$2:$A$70,0),6))</f>
        <v>306.01167275290908</v>
      </c>
      <c r="N6" s="176">
        <v>22630.019248741202</v>
      </c>
      <c r="O6" s="248">
        <f t="shared" ref="O6:O22" si="3">J6-N6</f>
        <v>0</v>
      </c>
    </row>
    <row r="7" s="169" customFormat="true" x14ac:dyDescent="0.3">
      <c r="A7" s="164" t="str">
        <v>consumable_income</v>
      </c>
      <c r="B7" s="164">
        <v>31297.517215171774</v>
      </c>
      <c r="C7" s="164"/>
      <c r="D7" s="164"/>
      <c r="E7" s="164"/>
      <c r="F7" s="164"/>
      <c r="H7" s="170" t="str">
        <f t="shared" si="0"/>
        <v>Self-employed income, gross</v>
      </c>
      <c r="I7" s="280" t="str">
        <f>legend!E5</f>
        <v>self_inc</v>
      </c>
      <c r="J7" s="281">
        <f t="shared" si="1"/>
        <v>2435.5237015070029</v>
      </c>
      <c r="K7" s="281">
        <f t="shared" ref="K7:K26" si="4">IF(INDEX($A$2:$F$70,MATCH($I7,$A$2:$A$70,0),4)=0,"",INDEX($A$2:$F$70,MATCH($I7,$A$2:$A$70,0),4))</f>
        <v>39.33763023481945</v>
      </c>
      <c r="L7" s="177">
        <f t="shared" si="2"/>
        <v>42.329623872485662</v>
      </c>
      <c r="N7" s="176">
        <v>2435.5237015070029</v>
      </c>
      <c r="O7" s="248">
        <f t="shared" si="3"/>
        <v>0</v>
      </c>
    </row>
    <row r="8" x14ac:dyDescent="0.3">
      <c r="A8" s="164" t="str">
        <v>final_income</v>
      </c>
      <c r="B8" s="164">
        <v>35796.82133511854</v>
      </c>
      <c r="H8" s="170" t="str">
        <f t="shared" si="0"/>
        <v>Capital income, gross</v>
      </c>
      <c r="I8" s="280" t="str">
        <f>legend!E6</f>
        <v>cap_income</v>
      </c>
      <c r="J8" s="281">
        <f t="shared" si="1"/>
        <v>993.35328633880204</v>
      </c>
      <c r="K8" s="281">
        <f t="shared" si="4"/>
        <v>1.0010235857208631</v>
      </c>
      <c r="L8" s="177">
        <f t="shared" si="2"/>
        <v>2.8197696049702348</v>
      </c>
      <c r="N8" s="176">
        <v>993.35328633880204</v>
      </c>
      <c r="O8" s="248">
        <f t="shared" si="3"/>
        <v>0</v>
      </c>
    </row>
    <row r="9" s="169" customFormat="true" x14ac:dyDescent="0.3">
      <c r="A9" s="164" t="str">
        <v>SSC</v>
      </c>
      <c r="B9" s="164">
        <v>-4061.5879684336987</v>
      </c>
      <c r="C9" s="164"/>
      <c r="D9" s="164"/>
      <c r="E9" s="164"/>
      <c r="F9" s="164"/>
      <c r="H9" s="170" t="str">
        <f t="shared" si="0"/>
        <v>Agricultural income, gross</v>
      </c>
      <c r="I9" s="280" t="str">
        <f>legend!E7</f>
        <v>agri_inc</v>
      </c>
      <c r="J9" s="281">
        <f t="shared" si="1"/>
        <v>3143.8547864248912</v>
      </c>
      <c r="K9" s="281">
        <f t="shared" si="4"/>
        <v>273.8001742207814</v>
      </c>
      <c r="L9" s="177">
        <f t="shared" si="2"/>
        <v>656.98115477365434</v>
      </c>
      <c r="N9" s="176">
        <v>3143.8547864248912</v>
      </c>
      <c r="O9" s="248">
        <f t="shared" si="3"/>
        <v>0</v>
      </c>
    </row>
    <row r="10" x14ac:dyDescent="0.3">
      <c r="A10" s="164" t="str">
        <v>direct_taxes</v>
      </c>
      <c r="B10" s="164">
        <v>-2103.6260967737444</v>
      </c>
      <c r="H10" s="170" t="str">
        <f t="shared" si="0"/>
        <v>Private transfers, gross</v>
      </c>
      <c r="I10" s="280" t="str">
        <f>legend!E8</f>
        <v>priv_trans</v>
      </c>
      <c r="J10" s="281">
        <f t="shared" si="1"/>
        <v>5423.8256431326663</v>
      </c>
      <c r="K10" s="281">
        <f t="shared" si="4"/>
        <v>281.99211408367324</v>
      </c>
      <c r="L10" s="177">
        <f t="shared" si="2"/>
        <v>675.93757188866925</v>
      </c>
      <c r="N10" s="176">
        <v>5423.8256431326663</v>
      </c>
      <c r="O10" s="248">
        <f t="shared" si="3"/>
        <v>0</v>
      </c>
    </row>
    <row r="11" s="169" customFormat="true" x14ac:dyDescent="0.3">
      <c r="A11" s="164" t="str">
        <v>pensions</v>
      </c>
      <c r="B11" s="164">
        <v>4177.2583818798421</v>
      </c>
      <c r="C11" s="164"/>
      <c r="D11" s="164"/>
      <c r="E11" s="164"/>
      <c r="F11" s="164"/>
      <c r="H11" s="99" t="str">
        <f t="shared" si="0"/>
        <v>Social contributions</v>
      </c>
      <c r="I11" s="282" t="str">
        <f>legend!E9</f>
        <v>SSC</v>
      </c>
      <c r="J11" s="279">
        <f t="shared" si="1"/>
        <v>-4061.5879684336987</v>
      </c>
      <c r="K11" s="279" t="str">
        <f t="shared" si="4"/>
        <v/>
      </c>
      <c r="L11" s="175" t="str">
        <f t="shared" si="2"/>
        <v/>
      </c>
      <c r="N11" s="174">
        <v>-4061.5879684336987</v>
      </c>
      <c r="O11" s="247">
        <f t="shared" si="3"/>
        <v>0</v>
      </c>
    </row>
    <row r="12" x14ac:dyDescent="0.3">
      <c r="A12" s="164" t="str">
        <v>direct_transfers</v>
      </c>
      <c r="B12" s="164">
        <v>1921.4337019118711</v>
      </c>
      <c r="H12" s="113" t="str">
        <f t="shared" si="0"/>
        <v>Social insurance contributions</v>
      </c>
      <c r="I12" s="280" t="str">
        <f>legend!E10</f>
        <v>SIC</v>
      </c>
      <c r="J12" s="283">
        <f t="shared" si="1"/>
        <v>-4061.5879684336987</v>
      </c>
      <c r="K12" s="283">
        <f t="shared" si="4"/>
        <v>200.35290494846654</v>
      </c>
      <c r="L12" s="179">
        <f t="shared" si="2"/>
        <v>260.90079825776479</v>
      </c>
      <c r="N12" s="178">
        <v>-4061.5879684336987</v>
      </c>
      <c r="O12" s="249">
        <f t="shared" si="3"/>
        <v>0</v>
      </c>
    </row>
    <row r="13" x14ac:dyDescent="0.3">
      <c r="A13" s="164" t="str">
        <v>indirect_taxes</v>
      </c>
      <c r="B13" s="164">
        <v>-3807.8411636878241</v>
      </c>
      <c r="H13" s="99" t="str">
        <f t="shared" si="0"/>
        <v>All direct taxes other than social contributions</v>
      </c>
      <c r="I13" s="282" t="str">
        <f>legend!E11</f>
        <v>direct_taxes</v>
      </c>
      <c r="J13" s="279">
        <f t="shared" si="1"/>
        <v>-2103.6260967737444</v>
      </c>
      <c r="K13" s="279" t="str">
        <f t="shared" si="4"/>
        <v/>
      </c>
      <c r="L13" s="175" t="str">
        <f t="shared" si="2"/>
        <v/>
      </c>
      <c r="N13" s="174">
        <v>-2103.6260967737444</v>
      </c>
      <c r="O13" s="247">
        <f t="shared" si="3"/>
        <v>0</v>
      </c>
    </row>
    <row r="14" x14ac:dyDescent="0.3">
      <c r="A14" s="164" t="str">
        <v>indirect_subsidies</v>
      </c>
      <c r="B14" s="164">
        <v>545.30369413076278</v>
      </c>
      <c r="H14" s="113" t="str">
        <f t="shared" si="0"/>
        <v>Personal income tax</v>
      </c>
      <c r="I14" s="280" t="str">
        <f>legend!E12</f>
        <v>PIT</v>
      </c>
      <c r="J14" s="281">
        <f t="shared" si="1"/>
        <v>-2103.6260967737444</v>
      </c>
      <c r="K14" s="281">
        <f t="shared" si="4"/>
        <v>216.30692849346809</v>
      </c>
      <c r="L14" s="177">
        <f t="shared" si="2"/>
        <v>286.54395648026264</v>
      </c>
      <c r="N14" s="176">
        <v>-2103.6260967737444</v>
      </c>
      <c r="O14" s="248">
        <f t="shared" si="3"/>
        <v>0</v>
      </c>
    </row>
    <row r="15" x14ac:dyDescent="0.3">
      <c r="A15" s="164" t="str">
        <v>health</v>
      </c>
      <c r="B15" s="164">
        <v>2776.2123139875462</v>
      </c>
      <c r="H15" s="99" t="str">
        <f t="shared" si="0"/>
        <v>Contributory pensions</v>
      </c>
      <c r="I15" s="282" t="str">
        <f>legend!E13</f>
        <v>pensions</v>
      </c>
      <c r="J15" s="279">
        <f t="shared" si="1"/>
        <v>4177.2583818798421</v>
      </c>
      <c r="K15" s="279" t="str">
        <f t="shared" si="4"/>
        <v/>
      </c>
      <c r="L15" s="175" t="str">
        <f t="shared" si="2"/>
        <v/>
      </c>
      <c r="N15" s="174">
        <v>4177.2583818798421</v>
      </c>
      <c r="O15" s="247">
        <f t="shared" si="3"/>
        <v>0</v>
      </c>
    </row>
    <row r="16" x14ac:dyDescent="0.3">
      <c r="A16" s="164" t="str">
        <v>education</v>
      </c>
      <c r="B16" s="164">
        <v>1914.1240381596717</v>
      </c>
      <c r="H16" s="113" t="str">
        <f t="shared" si="0"/>
        <v>Labor pensions</v>
      </c>
      <c r="I16" s="280" t="str">
        <f>legend!E14</f>
        <v>lab_pens</v>
      </c>
      <c r="J16" s="281">
        <f t="shared" si="1"/>
        <v>4177.2583818798421</v>
      </c>
      <c r="K16" s="281">
        <f t="shared" si="4"/>
        <v>191.42274824547948</v>
      </c>
      <c r="L16" s="177">
        <f t="shared" si="2"/>
        <v>242.20049544699631</v>
      </c>
      <c r="N16" s="176">
        <v>4177.2583818798421</v>
      </c>
      <c r="O16" s="248">
        <f t="shared" si="3"/>
        <v>0</v>
      </c>
    </row>
    <row r="17" s="169" customFormat="true" x14ac:dyDescent="0.3">
      <c r="A17" s="164" t="str">
        <v>educfees</v>
      </c>
      <c r="B17" s="164">
        <v>-191.03223220045842</v>
      </c>
      <c r="C17" s="164"/>
      <c r="D17" s="164"/>
      <c r="E17" s="164"/>
      <c r="F17" s="164"/>
      <c r="H17" s="99" t="str">
        <f t="shared" si="0"/>
        <v>Direct transfers and non-contributory pensions</v>
      </c>
      <c r="I17" s="282" t="str">
        <f>legend!E15</f>
        <v>direct_transfers</v>
      </c>
      <c r="J17" s="279">
        <f t="shared" si="1"/>
        <v>1921.4337019118711</v>
      </c>
      <c r="K17" s="281" t="str">
        <f t="shared" si="4"/>
        <v/>
      </c>
      <c r="L17" s="177" t="str">
        <f t="shared" si="2"/>
        <v/>
      </c>
      <c r="N17" s="174">
        <v>1921.4337019118711</v>
      </c>
      <c r="O17" s="247">
        <f t="shared" si="3"/>
        <v>0</v>
      </c>
    </row>
    <row r="18" x14ac:dyDescent="0.3">
      <c r="A18" s="164" t="str">
        <v>wage</v>
      </c>
      <c r="B18" s="164">
        <v>22630.019248741202</v>
      </c>
      <c r="C18" s="171" t="str">
        <f t="array" ref="C18:D53">TRANSPOSE(recipients!$A$2:$AK$3)</f>
        <v>wage</v>
      </c>
      <c r="D18" s="171">
        <v>222.64691519176475</v>
      </c>
      <c r="E18" s="171" t="str">
        <f t="array" ref="E18:F53">TRANSPOSE(recipients!$A$6:$AK$7)</f>
        <v>wage</v>
      </c>
      <c r="F18" s="171">
        <v>306.01167275290908</v>
      </c>
      <c r="H18" s="113" t="str">
        <f t="shared" si="0"/>
        <v>Social pensions</v>
      </c>
      <c r="I18" s="280" t="str">
        <f>legend!E16</f>
        <v>soc_pens</v>
      </c>
      <c r="J18" s="281">
        <f t="shared" si="1"/>
        <v>146.34992449766017</v>
      </c>
      <c r="K18" s="281">
        <f t="shared" si="4"/>
        <v>21.789254561996167</v>
      </c>
      <c r="L18" s="177">
        <f t="shared" si="2"/>
        <v>23.475189877565221</v>
      </c>
      <c r="N18" s="176">
        <v>146.34992449766017</v>
      </c>
      <c r="O18" s="248">
        <f t="shared" si="3"/>
        <v>0</v>
      </c>
    </row>
    <row r="19" x14ac:dyDescent="0.3">
      <c r="A19" s="164" t="str">
        <v>self_inc</v>
      </c>
      <c r="B19" s="164">
        <v>2435.5237015070029</v>
      </c>
      <c r="C19" s="171" t="str">
        <v>self_inc</v>
      </c>
      <c r="D19" s="171">
        <v>39.33763023481945</v>
      </c>
      <c r="E19" s="171" t="str">
        <v>self_inc</v>
      </c>
      <c r="F19" s="171">
        <v>42.329623872485662</v>
      </c>
      <c r="H19" s="113" t="str">
        <f t="shared" si="0"/>
        <v>Unemployment benefits</v>
      </c>
      <c r="I19" s="280" t="str">
        <f>legend!E17</f>
        <v>unem_ben</v>
      </c>
      <c r="J19" s="281">
        <f t="shared" si="1"/>
        <v>150.06265396208417</v>
      </c>
      <c r="K19" s="281">
        <f t="shared" si="4"/>
        <v>1.9419184629179833</v>
      </c>
      <c r="L19" s="177">
        <f t="shared" si="2"/>
        <v>1.9419184629179833</v>
      </c>
      <c r="N19" s="176">
        <v>150.06265396208417</v>
      </c>
      <c r="O19" s="248">
        <f t="shared" si="3"/>
        <v>0</v>
      </c>
    </row>
    <row r="20" x14ac:dyDescent="0.3">
      <c r="A20" s="164" t="str">
        <v>cap_income</v>
      </c>
      <c r="B20" s="164">
        <v>993.35328633880204</v>
      </c>
      <c r="C20" s="171" t="str">
        <v>cap_income</v>
      </c>
      <c r="D20" s="171">
        <v>1.0010235857208631</v>
      </c>
      <c r="E20" s="171" t="str">
        <v>cap_income</v>
      </c>
      <c r="F20" s="171">
        <v>2.8197696049702348</v>
      </c>
      <c r="H20" s="113" t="str">
        <f t="shared" si="0"/>
        <v>Child benefits</v>
      </c>
      <c r="I20" s="280" t="str">
        <f>legend!E18</f>
        <v>child_ben</v>
      </c>
      <c r="J20" s="283">
        <f t="shared" si="1"/>
        <v>1047.1259462183164</v>
      </c>
      <c r="K20" s="283">
        <f t="shared" si="4"/>
        <v>127.06205957215185</v>
      </c>
      <c r="L20" s="179">
        <f t="shared" si="2"/>
        <v>484.32620869396516</v>
      </c>
      <c r="N20" s="176">
        <v>1047.1259462183164</v>
      </c>
      <c r="O20" s="248">
        <f t="shared" si="3"/>
        <v>0</v>
      </c>
    </row>
    <row r="21" s="169" customFormat="true" x14ac:dyDescent="0.3">
      <c r="A21" s="164" t="str">
        <v>agri_inc</v>
      </c>
      <c r="B21" s="164">
        <v>3143.8547864248912</v>
      </c>
      <c r="C21" s="171" t="str">
        <v>agri_inc</v>
      </c>
      <c r="D21" s="171">
        <v>273.8001742207814</v>
      </c>
      <c r="E21" s="171" t="str">
        <v>agri_inc</v>
      </c>
      <c r="F21" s="171">
        <v>656.98115477365434</v>
      </c>
      <c r="H21" s="113" t="str">
        <f t="shared" si="0"/>
        <v>Guaranteed minimum income benefits</v>
      </c>
      <c r="I21" s="280" t="str">
        <f>legend!E19</f>
        <v>GMI</v>
      </c>
      <c r="J21" s="281">
        <f t="shared" si="1"/>
        <v>433.42965637622132</v>
      </c>
      <c r="K21" s="281">
        <f t="shared" si="4"/>
        <v>42.984500919368109</v>
      </c>
      <c r="L21" s="177">
        <f t="shared" si="2"/>
        <v>114.40616124172877</v>
      </c>
      <c r="N21" s="176">
        <v>433.42965637622132</v>
      </c>
      <c r="O21" s="248">
        <f t="shared" si="3"/>
        <v>0</v>
      </c>
    </row>
    <row r="22" x14ac:dyDescent="0.3">
      <c r="A22" s="164" t="str">
        <v>priv_trans</v>
      </c>
      <c r="B22" s="164">
        <v>5423.8256431326663</v>
      </c>
      <c r="C22" s="171" t="str">
        <v>priv_trans</v>
      </c>
      <c r="D22" s="171">
        <v>281.99211408367324</v>
      </c>
      <c r="E22" s="171" t="str">
        <v>priv_trans</v>
      </c>
      <c r="F22" s="171">
        <v>675.93757188866925</v>
      </c>
      <c r="H22" s="113" t="str">
        <f t="shared" si="0"/>
        <v>Other benefits</v>
      </c>
      <c r="I22" s="280" t="str">
        <f>legend!E20</f>
        <v>other_ben</v>
      </c>
      <c r="J22" s="281">
        <f t="shared" si="1"/>
        <v>144.46552085758907</v>
      </c>
      <c r="K22" s="281">
        <f t="shared" si="4"/>
        <v>44.946022082656803</v>
      </c>
      <c r="L22" s="177">
        <f t="shared" si="2"/>
        <v>51.275455160428642</v>
      </c>
      <c r="N22" s="178">
        <v>144.46552085758907</v>
      </c>
      <c r="O22" s="248">
        <f t="shared" si="3"/>
        <v>0</v>
      </c>
    </row>
    <row r="23" s="169" customFormat="true" x14ac:dyDescent="0.3">
      <c r="A23" s="164" t="str">
        <v>SIC</v>
      </c>
      <c r="B23" s="164">
        <v>-4061.5879684336987</v>
      </c>
      <c r="C23" s="171" t="str">
        <v>SIC</v>
      </c>
      <c r="D23" s="171">
        <v>200.35290494846654</v>
      </c>
      <c r="E23" s="171" t="str">
        <v>SIC</v>
      </c>
      <c r="F23" s="171">
        <v>260.90079825776479</v>
      </c>
      <c r="H23" s="99" t="str">
        <f t="shared" si="0"/>
        <v>Indirect taxes</v>
      </c>
      <c r="I23" s="282" t="str">
        <f>legend!E21</f>
        <v>indirect_taxes</v>
      </c>
      <c r="J23" s="279">
        <f>INDEX($A$2:$F$70,MATCH($I23,$A$2:$A$70,0),2)</f>
        <v>-3807.8411636878241</v>
      </c>
      <c r="K23" s="279" t="str">
        <f t="shared" si="4"/>
        <v/>
      </c>
      <c r="L23" s="175" t="str">
        <f t="shared" si="2"/>
        <v/>
      </c>
      <c r="N23" s="174">
        <v>-3807.8411636878241</v>
      </c>
      <c r="O23" s="247">
        <f>J23-N23</f>
        <v>0</v>
      </c>
    </row>
    <row r="24" x14ac:dyDescent="0.3">
      <c r="A24" s="164" t="str">
        <v>PIT</v>
      </c>
      <c r="B24" s="164">
        <v>-2103.6260967737444</v>
      </c>
      <c r="C24" s="171" t="str">
        <v>PIT</v>
      </c>
      <c r="D24" s="171">
        <v>216.30692849346809</v>
      </c>
      <c r="E24" s="171" t="str">
        <v>PIT</v>
      </c>
      <c r="F24" s="171">
        <v>286.54395648026264</v>
      </c>
      <c r="H24" s="113" t="str">
        <f t="shared" si="0"/>
        <v>Value added tax (direct effect)</v>
      </c>
      <c r="I24" s="280" t="str">
        <f>legend!E22</f>
        <v>VAT_dir</v>
      </c>
      <c r="J24" s="281">
        <f t="shared" si="1"/>
        <v>-3426.3151852984138</v>
      </c>
      <c r="K24" s="281">
        <f t="shared" si="4"/>
        <v>424.87732793347396</v>
      </c>
      <c r="L24" s="177">
        <f t="shared" si="2"/>
        <v>1000</v>
      </c>
      <c r="N24" s="176">
        <v>-3426.3151852984138</v>
      </c>
      <c r="O24" s="248">
        <f>J24-N24</f>
        <v>0</v>
      </c>
    </row>
    <row r="25" x14ac:dyDescent="0.3">
      <c r="A25" s="164" t="str">
        <v>lab_pens</v>
      </c>
      <c r="B25" s="164">
        <v>4177.2583818798421</v>
      </c>
      <c r="C25" s="171" t="str">
        <v>lab_pens</v>
      </c>
      <c r="D25" s="171">
        <v>191.42274824547948</v>
      </c>
      <c r="E25" s="171" t="str">
        <v>lab_pens</v>
      </c>
      <c r="F25" s="171">
        <v>242.20049544699631</v>
      </c>
      <c r="H25" s="113" t="str">
        <f t="shared" ref="H25" si="5">INDEX(programs_names,MATCH(I25,programs,0),2)</f>
        <v>Value added tax (indirect effect)</v>
      </c>
      <c r="I25" s="280" t="str">
        <f>legend!E23</f>
        <v>VAT_ind</v>
      </c>
      <c r="J25" s="281">
        <f t="shared" ref="J25:J40" si="6">INDEX($A$2:$F$70,MATCH($I25,$A$2:$A$70,0),2)</f>
        <v>-247.37432632941696</v>
      </c>
      <c r="K25" s="281">
        <f t="shared" si="4"/>
        <v>424.87732793347396</v>
      </c>
      <c r="L25" s="177">
        <f t="shared" si="2"/>
        <v>1000</v>
      </c>
      <c r="N25" s="176">
        <v>-247.37432632941696</v>
      </c>
      <c r="O25" s="248">
        <f>J25-N25</f>
        <v>0</v>
      </c>
    </row>
    <row r="26" s="169" customFormat="true" x14ac:dyDescent="0.3">
      <c r="A26" s="164" t="str">
        <v>soc_pens</v>
      </c>
      <c r="B26" s="164">
        <v>146.34992449766017</v>
      </c>
      <c r="C26" s="171" t="str">
        <v>soc_pens</v>
      </c>
      <c r="D26" s="171">
        <v>21.789254561996167</v>
      </c>
      <c r="E26" s="171" t="str">
        <v>soc_pens</v>
      </c>
      <c r="F26" s="171">
        <v>23.475189877565221</v>
      </c>
      <c r="H26" s="113" t="s">
        <v>310</v>
      </c>
      <c r="I26" s="280" t="str">
        <f>legend!E24</f>
        <v>excises</v>
      </c>
      <c r="J26" s="281">
        <f t="shared" si="6"/>
        <v>-134.15165205999321</v>
      </c>
      <c r="K26" s="281">
        <f t="shared" si="4"/>
        <v>128.63020008550691</v>
      </c>
      <c r="L26" s="177">
        <f t="shared" si="2"/>
        <v>337.35592394753297</v>
      </c>
      <c r="M26" s="164"/>
      <c r="N26" s="176">
        <v>-134.15165205999321</v>
      </c>
      <c r="O26" s="248">
        <f>J26-N26</f>
        <v>0</v>
      </c>
    </row>
    <row r="27" x14ac:dyDescent="0.3">
      <c r="A27" s="164" t="str">
        <v>unem_ben</v>
      </c>
      <c r="B27" s="164">
        <v>150.06265396208417</v>
      </c>
      <c r="C27" s="171" t="str">
        <v>unem_ben</v>
      </c>
      <c r="D27" s="171">
        <v>1.9419184629179833</v>
      </c>
      <c r="E27" s="171" t="str">
        <v>unem_ben</v>
      </c>
      <c r="F27" s="171">
        <v>1.9419184629179833</v>
      </c>
      <c r="H27" s="99" t="str">
        <f t="shared" ref="H27:H37" si="7">INDEX(programs_names,MATCH(I27,programs,0),2)</f>
        <v>Indirect subsidies</v>
      </c>
      <c r="I27" s="282" t="str">
        <f>legend!E25</f>
        <v>indirect_subsidies</v>
      </c>
      <c r="J27" s="279">
        <f t="shared" si="6"/>
        <v>545.30369413076278</v>
      </c>
      <c r="K27" s="281" t="str">
        <f t="shared" ref="K27:K40" si="8">IF(INDEX($A$2:$F$70,MATCH($I27,$A$2:$A$70,0),4)=0,"",INDEX($A$2:$F$70,MATCH($I27,$A$2:$A$70,0),4))</f>
        <v/>
      </c>
      <c r="L27" s="177" t="str">
        <f t="shared" ref="L27:L40" si="9">IF(INDEX($A$2:$F$70,MATCH($I27,$A$2:$A$70,0),6)=0,"",INDEX($A$2:$F$70,MATCH($I27,$A$2:$A$70,0),6))</f>
        <v/>
      </c>
      <c r="N27" s="174">
        <v>545.30369413076278</v>
      </c>
      <c r="O27" s="247">
        <f>J27-N27</f>
        <v>0</v>
      </c>
    </row>
    <row r="28" x14ac:dyDescent="0.3">
      <c r="A28" s="164" t="str">
        <v>child_ben</v>
      </c>
      <c r="B28" s="164">
        <v>1047.1259462183164</v>
      </c>
      <c r="C28" s="171" t="str">
        <v>child_ben</v>
      </c>
      <c r="D28" s="171">
        <v>127.06205957215185</v>
      </c>
      <c r="E28" s="171" t="str">
        <v>child_ben</v>
      </c>
      <c r="F28" s="171">
        <v>484.32620869396516</v>
      </c>
      <c r="H28" s="113" t="str">
        <f t="shared" si="7"/>
        <v>Electricity subsidy</v>
      </c>
      <c r="I28" s="280" t="str">
        <f>legend!E26</f>
        <v>electr_sub</v>
      </c>
      <c r="J28" s="281">
        <f t="shared" si="6"/>
        <v>342.07929783801552</v>
      </c>
      <c r="K28" s="281">
        <f t="shared" si="8"/>
        <v>423.74766191820925</v>
      </c>
      <c r="L28" s="177">
        <f t="shared" si="9"/>
        <v>998.02895854424685</v>
      </c>
      <c r="N28" s="176">
        <v>342.07929783801552</v>
      </c>
      <c r="O28" s="248">
        <f>J28-N28</f>
        <v>0</v>
      </c>
    </row>
    <row r="29" x14ac:dyDescent="0.3">
      <c r="A29" s="164" t="str">
        <v>GMI</v>
      </c>
      <c r="B29" s="164">
        <v>433.42965637622132</v>
      </c>
      <c r="C29" s="171" t="str">
        <v>GMI</v>
      </c>
      <c r="D29" s="171">
        <v>42.984500919368109</v>
      </c>
      <c r="E29" s="171" t="str">
        <v>GMI</v>
      </c>
      <c r="F29" s="171">
        <v>114.40616124172877</v>
      </c>
      <c r="H29" s="113" t="str">
        <f t="shared" si="7"/>
        <v>Gas subsidy (direct effects)</v>
      </c>
      <c r="I29" s="280" t="str">
        <f>legend!E27</f>
        <v>gas_sub_dir</v>
      </c>
      <c r="J29" s="281">
        <f t="shared" si="6"/>
        <v>98.780375006950322</v>
      </c>
      <c r="K29" s="281">
        <f t="shared" si="8"/>
        <v>411.80942105701666</v>
      </c>
      <c r="L29" s="177">
        <f t="shared" si="9"/>
        <v>971.93253644896799</v>
      </c>
      <c r="N29" s="176">
        <v>98.780375006950322</v>
      </c>
      <c r="O29" s="248">
        <f>J29-N29</f>
        <v>0</v>
      </c>
    </row>
    <row r="30" x14ac:dyDescent="0.3">
      <c r="A30" s="164" t="str">
        <v>other_ben</v>
      </c>
      <c r="B30" s="164">
        <v>144.46552085758907</v>
      </c>
      <c r="C30" s="171" t="str">
        <v>other_ben</v>
      </c>
      <c r="D30" s="171">
        <v>44.946022082656803</v>
      </c>
      <c r="E30" s="171" t="str">
        <v>other_ben</v>
      </c>
      <c r="F30" s="171">
        <v>51.275455160428642</v>
      </c>
      <c r="H30" s="113" t="str">
        <f t="shared" si="7"/>
        <v>Gas subsidy (indirect effects)</v>
      </c>
      <c r="I30" s="280" t="str">
        <f>legend!E28</f>
        <v>gas_sub_ind</v>
      </c>
      <c r="J30" s="281">
        <f t="shared" si="6"/>
        <v>104.44402128579704</v>
      </c>
      <c r="K30" s="281">
        <f t="shared" si="8"/>
        <v>424.87732793347396</v>
      </c>
      <c r="L30" s="177">
        <f t="shared" si="9"/>
        <v>1000</v>
      </c>
      <c r="N30" s="176">
        <v>104.44402128579704</v>
      </c>
      <c r="O30" s="248">
        <f>J30-N30</f>
        <v>0</v>
      </c>
    </row>
    <row r="31" x14ac:dyDescent="0.3">
      <c r="A31" s="164" t="str">
        <v>VAT_dir</v>
      </c>
      <c r="B31" s="164">
        <v>-3426.3151852984138</v>
      </c>
      <c r="C31" s="171" t="str">
        <v>VAT_dir</v>
      </c>
      <c r="D31" s="171">
        <v>424.87732793347396</v>
      </c>
      <c r="E31" s="171" t="str">
        <v>VAT_dir</v>
      </c>
      <c r="F31" s="171">
        <v>1000</v>
      </c>
      <c r="H31" s="99" t="str">
        <f t="shared" si="7"/>
        <v>In-kind health benefits</v>
      </c>
      <c r="I31" s="282" t="str">
        <f>legend!E29</f>
        <v>health</v>
      </c>
      <c r="J31" s="279">
        <f t="shared" si="6"/>
        <v>2776.2123139875462</v>
      </c>
      <c r="K31" s="279" t="str">
        <f t="shared" si="8"/>
        <v/>
      </c>
      <c r="L31" s="175" t="str">
        <f t="shared" si="9"/>
        <v/>
      </c>
      <c r="N31" s="174">
        <v>2776.2123139875462</v>
      </c>
      <c r="O31" s="247">
        <f>J31-N31</f>
        <v>0</v>
      </c>
    </row>
    <row r="32" x14ac:dyDescent="0.3">
      <c r="A32" s="164" t="str">
        <v>VAT_ind</v>
      </c>
      <c r="B32" s="164">
        <v>-247.37432632941696</v>
      </c>
      <c r="C32" s="171" t="str">
        <v>VAT_ind</v>
      </c>
      <c r="D32" s="171">
        <v>424.87732793347396</v>
      </c>
      <c r="E32" s="171" t="str">
        <v>VAT_ind</v>
      </c>
      <c r="F32" s="171">
        <v>1000</v>
      </c>
      <c r="H32" s="113" t="str">
        <f t="shared" si="7"/>
        <v>Out-patient health benefits</v>
      </c>
      <c r="I32" s="280" t="str">
        <f>legend!E30</f>
        <v>hlt_outp_in</v>
      </c>
      <c r="J32" s="281">
        <f t="shared" si="6"/>
        <v>1147.9918800828159</v>
      </c>
      <c r="K32" s="281">
        <f t="shared" si="8"/>
        <v>384.11934960941642</v>
      </c>
      <c r="L32" s="177">
        <f t="shared" si="9"/>
        <v>775.62334672130714</v>
      </c>
      <c r="N32" s="178">
        <v>1147.9918800828159</v>
      </c>
      <c r="O32" s="248">
        <f>J32-N32</f>
        <v>0</v>
      </c>
    </row>
    <row r="33" x14ac:dyDescent="0.3">
      <c r="A33" s="164" t="str">
        <v>excises</v>
      </c>
      <c r="B33" s="164">
        <v>-134.15165205999321</v>
      </c>
      <c r="C33" s="171" t="str">
        <v>excises</v>
      </c>
      <c r="D33" s="171">
        <v>128.63020008550691</v>
      </c>
      <c r="E33" s="171" t="str">
        <v>excises</v>
      </c>
      <c r="F33" s="171">
        <v>337.35592394753297</v>
      </c>
      <c r="H33" s="113" t="str">
        <f t="shared" si="7"/>
        <v>Hospital health benefits</v>
      </c>
      <c r="I33" s="280" t="str">
        <f>legend!E31</f>
        <v>hlt_hosp_in</v>
      </c>
      <c r="J33" s="283">
        <f t="shared" si="6"/>
        <v>1628.22043390473</v>
      </c>
      <c r="K33" s="281">
        <f t="shared" si="8"/>
        <v>69.322490518232144</v>
      </c>
      <c r="L33" s="177">
        <f t="shared" si="9"/>
        <v>77.586477368496688</v>
      </c>
      <c r="N33" s="176">
        <v>1628.22043390473</v>
      </c>
      <c r="O33" s="249">
        <f>J33-N33</f>
        <v>0</v>
      </c>
    </row>
    <row r="34" x14ac:dyDescent="0.3">
      <c r="A34" s="164" t="str">
        <v>electr_sub</v>
      </c>
      <c r="B34" s="164">
        <v>342.07929783801552</v>
      </c>
      <c r="C34" s="171" t="str">
        <v>electr_sub</v>
      </c>
      <c r="D34" s="171">
        <v>423.74766191820925</v>
      </c>
      <c r="E34" s="171" t="str">
        <v>electr_sub</v>
      </c>
      <c r="F34" s="171">
        <v>998.02895854424685</v>
      </c>
      <c r="H34" s="99" t="str">
        <f t="shared" si="7"/>
        <v>In-kind education benefits</v>
      </c>
      <c r="I34" s="282" t="str">
        <f>legend!E32</f>
        <v>education</v>
      </c>
      <c r="J34" s="279">
        <f t="shared" si="6"/>
        <v>1914.1240381596717</v>
      </c>
      <c r="K34" s="281" t="str">
        <f t="shared" si="8"/>
        <v/>
      </c>
      <c r="L34" s="177" t="str">
        <f t="shared" si="9"/>
        <v/>
      </c>
      <c r="N34" s="174">
        <v>1914.1240381596717</v>
      </c>
      <c r="O34" s="247">
        <f>J34-N34</f>
        <v>0</v>
      </c>
    </row>
    <row r="35" x14ac:dyDescent="0.3">
      <c r="A35" s="164" t="str">
        <v>gas_sub_dir</v>
      </c>
      <c r="B35" s="164">
        <v>98.780375006950322</v>
      </c>
      <c r="C35" s="171" t="str">
        <v>gas_sub_dir</v>
      </c>
      <c r="D35" s="171">
        <v>411.80942105701666</v>
      </c>
      <c r="E35" s="171" t="str">
        <v>gas_sub_dir</v>
      </c>
      <c r="F35" s="171">
        <v>971.93253644896799</v>
      </c>
      <c r="H35" s="113" t="str">
        <f t="shared" ref="H35" si="10">INDEX(programs_names,MATCH(I35,programs,0),2)</f>
        <v>Primary school benefit</v>
      </c>
      <c r="I35" s="284" t="str">
        <f>legend!E33</f>
        <v>edu_prim_in</v>
      </c>
      <c r="J35" s="283">
        <f t="shared" si="6"/>
        <v>435.15924969103907</v>
      </c>
      <c r="K35" s="281">
        <f t="shared" si="8"/>
        <v>46.406511068090026</v>
      </c>
      <c r="L35" s="177">
        <f t="shared" si="9"/>
        <v>52.219109962924691</v>
      </c>
      <c r="N35" s="178">
        <v>435.15924969103907</v>
      </c>
      <c r="O35" s="249">
        <f>J35-N35</f>
        <v>0</v>
      </c>
    </row>
    <row r="36" x14ac:dyDescent="0.3">
      <c r="A36" s="164" t="str">
        <v>gas_sub_ind</v>
      </c>
      <c r="B36" s="164">
        <v>104.44402128579704</v>
      </c>
      <c r="C36" s="171" t="str">
        <v>gas_sub_ind</v>
      </c>
      <c r="D36" s="171">
        <v>424.87732793347396</v>
      </c>
      <c r="E36" s="171" t="str">
        <v>gas_sub_ind</v>
      </c>
      <c r="F36" s="171">
        <v>1000</v>
      </c>
      <c r="H36" s="113" t="str">
        <f t="shared" si="7"/>
        <v>Secondary school benefit</v>
      </c>
      <c r="I36" s="280" t="str">
        <f>legend!E34</f>
        <v>edu_seco_in</v>
      </c>
      <c r="J36" s="283">
        <f t="shared" si="6"/>
        <v>1036.078696251599</v>
      </c>
      <c r="K36" s="281">
        <f t="shared" si="8"/>
        <v>94.257799554629528</v>
      </c>
      <c r="L36" s="177">
        <f t="shared" si="9"/>
        <v>124.32944355019187</v>
      </c>
      <c r="N36" s="178">
        <v>1036.078696251599</v>
      </c>
      <c r="O36" s="249">
        <f>J36-N36</f>
        <v>0</v>
      </c>
    </row>
    <row r="37" x14ac:dyDescent="0.3">
      <c r="A37" s="164" t="str">
        <v>hlt_outp_in</v>
      </c>
      <c r="B37" s="164">
        <v>1147.9918800828159</v>
      </c>
      <c r="C37" s="171" t="str">
        <v>hlt_outp_in</v>
      </c>
      <c r="D37" s="171">
        <v>384.11934960941642</v>
      </c>
      <c r="E37" s="171" t="str">
        <v>hlt_outp_in</v>
      </c>
      <c r="F37" s="171">
        <v>775.62334672130714</v>
      </c>
      <c r="H37" s="113" t="str">
        <f t="shared" si="7"/>
        <v>Post-secondary school benefit</v>
      </c>
      <c r="I37" s="280" t="str">
        <f>legend!E35</f>
        <v>edu_psec_in</v>
      </c>
      <c r="J37" s="281">
        <f t="shared" si="6"/>
        <v>276.67963042308179</v>
      </c>
      <c r="K37" s="281">
        <f t="shared" si="8"/>
        <v>17.559584780664824</v>
      </c>
      <c r="L37" s="177">
        <f t="shared" si="9"/>
        <v>18.463754003567004</v>
      </c>
      <c r="N37" s="176">
        <v>276.67963042308179</v>
      </c>
      <c r="O37" s="248">
        <f>J37-N37</f>
        <v>0</v>
      </c>
    </row>
    <row r="38" x14ac:dyDescent="0.3">
      <c r="A38" s="164" t="str">
        <v>hlt_hosp_in</v>
      </c>
      <c r="B38" s="164">
        <v>1628.22043390473</v>
      </c>
      <c r="C38" s="171" t="str">
        <v>hlt_hosp_in</v>
      </c>
      <c r="D38" s="171">
        <v>69.322490518232144</v>
      </c>
      <c r="E38" s="171" t="str">
        <v>hlt_hosp_in</v>
      </c>
      <c r="F38" s="171">
        <v>77.586477368496688</v>
      </c>
      <c r="H38" s="113" t="str">
        <f t="shared" ref="H38:H40" si="11">INDEX(programs_names,MATCH(I38,programs,0),2)</f>
        <v>Tertiary school benefit</v>
      </c>
      <c r="I38" s="280" t="str">
        <f>legend!E36</f>
        <v>edu_tert_in</v>
      </c>
      <c r="J38" s="281">
        <f t="shared" si="6"/>
        <v>166.20646179395189</v>
      </c>
      <c r="K38" s="281">
        <f t="shared" si="8"/>
        <v>15.405647653561287</v>
      </c>
      <c r="L38" s="177">
        <f t="shared" si="9"/>
        <v>16.620646179395191</v>
      </c>
      <c r="N38" s="176">
        <v>166.20646179395189</v>
      </c>
      <c r="O38" s="248">
        <f>J38-N38</f>
        <v>0</v>
      </c>
    </row>
    <row r="39" x14ac:dyDescent="0.3">
      <c r="A39" s="164" t="str">
        <v>edu_prim_in</v>
      </c>
      <c r="B39" s="164">
        <v>435.15924969103907</v>
      </c>
      <c r="C39" s="171" t="str">
        <v>edu_prim_in</v>
      </c>
      <c r="D39" s="171">
        <v>46.406511068090026</v>
      </c>
      <c r="E39" s="171" t="str">
        <v>edu_prim_in</v>
      </c>
      <c r="F39" s="171">
        <v>52.219109962924691</v>
      </c>
      <c r="H39" s="113" t="str">
        <f t="shared" si="11"/>
        <v>In-kind education fees</v>
      </c>
      <c r="I39" s="276" t="str">
        <f>legend!E37</f>
        <v>educfees</v>
      </c>
      <c r="J39" s="281">
        <f>INDEX($A$2:$F$70,MATCH($I39,$A$2:$A$70,0),2)</f>
        <v>-191.03223220045842</v>
      </c>
      <c r="K39" s="281" t="str">
        <f t="shared" si="8"/>
        <v/>
      </c>
      <c r="L39" s="177" t="str">
        <f t="shared" si="9"/>
        <v/>
      </c>
      <c r="N39" s="176">
        <v>-191.03223220045842</v>
      </c>
      <c r="O39" s="248">
        <f>J39-N39</f>
        <v>0</v>
      </c>
    </row>
    <row r="40" ht="14.95" thickBot="true" x14ac:dyDescent="0.35">
      <c r="A40" s="164" t="str">
        <v>edu_seco_in</v>
      </c>
      <c r="B40" s="164">
        <v>1036.078696251599</v>
      </c>
      <c r="C40" s="171" t="str">
        <v>edu_seco_in</v>
      </c>
      <c r="D40" s="171">
        <v>94.257799554629528</v>
      </c>
      <c r="E40" s="171" t="str">
        <v>edu_seco_in</v>
      </c>
      <c r="F40" s="171">
        <v>124.32944355019187</v>
      </c>
      <c r="H40" s="118" t="str">
        <f t="shared" si="11"/>
        <v>Userfees</v>
      </c>
      <c r="I40" s="119" t="str">
        <f>legend!E38</f>
        <v>fee_educ_ps1</v>
      </c>
      <c r="J40" s="285">
        <f t="shared" si="6"/>
        <v>-191.03223220045842</v>
      </c>
      <c r="K40" s="285">
        <f t="shared" si="8"/>
        <v>135.00193198830161</v>
      </c>
      <c r="L40" s="286">
        <f t="shared" si="9"/>
        <v>211.63295369607874</v>
      </c>
      <c r="N40" s="176">
        <v>-191.03223220045842</v>
      </c>
      <c r="O40" s="248">
        <f>J40-N40</f>
        <v>0</v>
      </c>
    </row>
    <row r="41" x14ac:dyDescent="0.3">
      <c r="A41" s="164" t="str">
        <v>edu_psec_in</v>
      </c>
      <c r="B41" s="164">
        <v>276.67963042308179</v>
      </c>
      <c r="C41" s="171" t="str">
        <v>edu_psec_in</v>
      </c>
      <c r="D41" s="171">
        <v>17.559584780664824</v>
      </c>
      <c r="E41" s="171" t="str">
        <v>edu_psec_in</v>
      </c>
      <c r="F41" s="171">
        <v>18.463754003567004</v>
      </c>
    </row>
    <row r="42" x14ac:dyDescent="0.3">
      <c r="A42" s="164" t="str">
        <v>edu_tert_in</v>
      </c>
      <c r="B42" s="164">
        <v>166.20646179395189</v>
      </c>
      <c r="C42" s="171" t="str">
        <v>edu_tert_in</v>
      </c>
      <c r="D42" s="171">
        <v>15.405647653561287</v>
      </c>
      <c r="E42" s="171" t="str">
        <v>edu_tert_in</v>
      </c>
      <c r="F42" s="171">
        <v>16.620646179395191</v>
      </c>
    </row>
    <row r="43" x14ac:dyDescent="0.3">
      <c r="A43" s="164" t="str">
        <v>fee_educ_ps1</v>
      </c>
      <c r="B43" s="164">
        <v>-191.03223220045842</v>
      </c>
      <c r="C43" s="171" t="str">
        <v>fee_educ_ps1</v>
      </c>
      <c r="D43" s="171">
        <v>135.00193198830161</v>
      </c>
      <c r="E43" s="171" t="str">
        <v>fee_educ_ps1</v>
      </c>
      <c r="F43" s="171">
        <v>211.63295369607874</v>
      </c>
    </row>
    <row r="44" x14ac:dyDescent="0.3">
      <c r="A44" s="164">
        <v>0</v>
      </c>
      <c r="B44" s="164">
        <v>0</v>
      </c>
      <c r="C44" s="171">
        <v>0</v>
      </c>
      <c r="D44" s="171">
        <v>0</v>
      </c>
      <c r="E44" s="171">
        <v>0</v>
      </c>
      <c r="F44" s="171">
        <v>0</v>
      </c>
    </row>
    <row r="45" x14ac:dyDescent="0.3">
      <c r="A45" s="164">
        <v>0</v>
      </c>
      <c r="B45" s="164">
        <v>0</v>
      </c>
      <c r="C45" s="171">
        <v>0</v>
      </c>
      <c r="D45" s="171">
        <v>0</v>
      </c>
      <c r="E45" s="171">
        <v>0</v>
      </c>
      <c r="F45" s="171">
        <v>0</v>
      </c>
    </row>
    <row r="46" x14ac:dyDescent="0.3">
      <c r="A46" s="164">
        <v>0</v>
      </c>
      <c r="B46" s="164">
        <v>0</v>
      </c>
      <c r="C46" s="171">
        <v>0</v>
      </c>
      <c r="D46" s="171">
        <v>0</v>
      </c>
      <c r="E46" s="171">
        <v>0</v>
      </c>
      <c r="F46" s="171">
        <v>0</v>
      </c>
    </row>
    <row r="47" x14ac:dyDescent="0.3">
      <c r="A47" s="164">
        <v>0</v>
      </c>
      <c r="B47" s="164">
        <v>0</v>
      </c>
      <c r="C47" s="171">
        <v>0</v>
      </c>
      <c r="D47" s="171">
        <v>0</v>
      </c>
      <c r="E47" s="171">
        <v>0</v>
      </c>
      <c r="F47" s="171">
        <v>0</v>
      </c>
    </row>
    <row r="48" x14ac:dyDescent="0.3">
      <c r="A48" s="164">
        <v>0</v>
      </c>
      <c r="B48" s="164">
        <v>0</v>
      </c>
      <c r="C48" s="171">
        <v>0</v>
      </c>
      <c r="D48" s="171">
        <v>0</v>
      </c>
      <c r="E48" s="171">
        <v>0</v>
      </c>
      <c r="F48" s="171">
        <v>0</v>
      </c>
    </row>
    <row r="49" x14ac:dyDescent="0.3">
      <c r="A49" s="164">
        <v>0</v>
      </c>
      <c r="B49" s="164">
        <v>0</v>
      </c>
      <c r="C49" s="171">
        <v>0</v>
      </c>
      <c r="D49" s="171">
        <v>0</v>
      </c>
      <c r="E49" s="171">
        <v>0</v>
      </c>
      <c r="F49" s="171">
        <v>0</v>
      </c>
    </row>
    <row r="50" x14ac:dyDescent="0.3">
      <c r="A50" s="164">
        <v>0</v>
      </c>
      <c r="B50" s="164">
        <v>0</v>
      </c>
      <c r="C50" s="171">
        <v>0</v>
      </c>
      <c r="D50" s="171">
        <v>0</v>
      </c>
      <c r="E50" s="171">
        <v>0</v>
      </c>
      <c r="F50" s="171">
        <v>0</v>
      </c>
    </row>
    <row r="51" x14ac:dyDescent="0.3">
      <c r="A51" s="164">
        <v>0</v>
      </c>
      <c r="B51" s="164">
        <v>0</v>
      </c>
      <c r="C51" s="164">
        <v>0</v>
      </c>
      <c r="D51" s="164">
        <v>0</v>
      </c>
      <c r="E51" s="164">
        <v>0</v>
      </c>
      <c r="F51" s="164">
        <v>0</v>
      </c>
    </row>
    <row r="52" x14ac:dyDescent="0.3">
      <c r="A52" s="164">
        <v>0</v>
      </c>
      <c r="B52" s="164">
        <v>0</v>
      </c>
      <c r="C52" s="164">
        <v>0</v>
      </c>
      <c r="D52" s="164">
        <v>0</v>
      </c>
      <c r="E52" s="164">
        <v>0</v>
      </c>
      <c r="F52" s="164">
        <v>0</v>
      </c>
    </row>
    <row r="53" x14ac:dyDescent="0.3">
      <c r="A53" s="164" t="e">
        <v>#N/A</v>
      </c>
      <c r="B53" s="164" t="e">
        <v>#N/A</v>
      </c>
      <c r="C53" s="164">
        <v>0</v>
      </c>
      <c r="D53" s="164">
        <v>0</v>
      </c>
      <c r="E53" s="164">
        <v>0</v>
      </c>
      <c r="F53" s="164">
        <v>0</v>
      </c>
    </row>
    <row r="54" x14ac:dyDescent="0.3">
      <c r="A54" s="164" t="e">
        <v>#N/A</v>
      </c>
      <c r="B54" s="164" t="e">
        <v>#N/A</v>
      </c>
    </row>
    <row r="55" x14ac:dyDescent="0.3">
      <c r="A55" s="164" t="e">
        <v>#N/A</v>
      </c>
      <c r="B55" s="164" t="e">
        <v>#N/A</v>
      </c>
    </row>
    <row r="56" x14ac:dyDescent="0.3">
      <c r="A56" s="164" t="e">
        <v>#N/A</v>
      </c>
      <c r="B56" s="164" t="e">
        <v>#N/A</v>
      </c>
    </row>
    <row r="57" x14ac:dyDescent="0.3">
      <c r="A57" s="164" t="e">
        <v>#N/A</v>
      </c>
      <c r="B57" s="164" t="e">
        <v>#N/A</v>
      </c>
    </row>
    <row r="58" x14ac:dyDescent="0.3">
      <c r="A58" s="164" t="e">
        <v>#N/A</v>
      </c>
      <c r="B58" s="164" t="e">
        <v>#N/A</v>
      </c>
    </row>
    <row r="59" x14ac:dyDescent="0.3">
      <c r="A59" s="164" t="e">
        <v>#N/A</v>
      </c>
      <c r="B59" s="164" t="e">
        <v>#N/A</v>
      </c>
    </row>
    <row r="60" x14ac:dyDescent="0.3">
      <c r="A60" s="164" t="e">
        <v>#N/A</v>
      </c>
      <c r="B60" s="164" t="e">
        <v>#N/A</v>
      </c>
    </row>
    <row r="61" x14ac:dyDescent="0.3">
      <c r="A61" s="164" t="e">
        <v>#N/A</v>
      </c>
      <c r="B61" s="164" t="e">
        <v>#N/A</v>
      </c>
    </row>
    <row r="62" x14ac:dyDescent="0.3">
      <c r="A62" s="164" t="e">
        <v>#N/A</v>
      </c>
      <c r="B62" s="164" t="e">
        <v>#N/A</v>
      </c>
    </row>
    <row r="63" x14ac:dyDescent="0.3">
      <c r="A63" s="164" t="e">
        <v>#N/A</v>
      </c>
      <c r="B63" s="164" t="e">
        <v>#N/A</v>
      </c>
    </row>
    <row r="64" x14ac:dyDescent="0.3">
      <c r="A64" s="164" t="e">
        <v>#N/A</v>
      </c>
      <c r="B64" s="164" t="e">
        <v>#N/A</v>
      </c>
    </row>
    <row r="65" x14ac:dyDescent="0.3">
      <c r="A65" s="164" t="e">
        <v>#N/A</v>
      </c>
      <c r="B65" s="164" t="e">
        <v>#N/A</v>
      </c>
    </row>
    <row r="66" x14ac:dyDescent="0.3">
      <c r="A66" s="164" t="e">
        <v>#N/A</v>
      </c>
      <c r="B66" s="164" t="e">
        <v>#N/A</v>
      </c>
    </row>
    <row r="67" x14ac:dyDescent="0.3">
      <c r="A67" s="164" t="e">
        <v>#N/A</v>
      </c>
      <c r="B67" s="164" t="e">
        <v>#N/A</v>
      </c>
    </row>
    <row r="68" x14ac:dyDescent="0.3">
      <c r="A68" s="164" t="e">
        <v>#N/A</v>
      </c>
      <c r="B68" s="164" t="e">
        <v>#N/A</v>
      </c>
    </row>
    <row r="69" x14ac:dyDescent="0.3">
      <c r="A69" s="164" t="e">
        <v>#N/A</v>
      </c>
      <c r="B69" s="164" t="e">
        <v>#N/A</v>
      </c>
    </row>
    <row r="70" x14ac:dyDescent="0.3">
      <c r="A70" s="164" t="e">
        <v>#N/A</v>
      </c>
      <c r="B70" s="164" t="e">
        <v>#N/A</v>
      </c>
    </row>
  </sheetData>
  <mergeCells count="2">
    <mergeCell ref="H2:L2"/>
    <mergeCell ref="K3:L3"/>
  </mergeCells>
  <conditionalFormatting sqref="L41:L5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6" right="0.69930555555556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x14ac:dyDescent="0.3">
      <c r="A1" t="s">
        <v>295</v>
      </c>
    </row>
    <row r="2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x14ac:dyDescent="0.3">
      <c r="A1" t="s">
        <v>61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x14ac:dyDescent="0.3">
      <c r="A2" s="78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296875" customWidth="true"/>
    <col min="2" max="2" width="19.69921875" customWidth="true"/>
  </cols>
  <sheetData>
    <row r="1" x14ac:dyDescent="0.3">
      <c r="A1" t="s">
        <v>90</v>
      </c>
      <c r="B1" t="s">
        <v>91</v>
      </c>
      <c r="C1" t="s">
        <v>88</v>
      </c>
      <c r="D1" t="s">
        <v>89</v>
      </c>
    </row>
    <row r="2" x14ac:dyDescent="0.3">
      <c r="A2" s="77">
        <f>Parameters!C18</f>
        <v>0</v>
      </c>
      <c r="B2" s="63">
        <f>Parameters!D18</f>
        <v>10000</v>
      </c>
      <c r="C2">
        <f>Parameters!C16</f>
        <v>2000</v>
      </c>
      <c r="D2" s="3">
        <f>Parameters!C25</f>
        <v>0.2</v>
      </c>
    </row>
    <row r="3" x14ac:dyDescent="0.3">
      <c r="A3" s="77">
        <f>Parameters!C19</f>
        <v>0.05</v>
      </c>
      <c r="B3" s="63">
        <f>Parameters!D19</f>
        <v>20000</v>
      </c>
    </row>
    <row r="4" x14ac:dyDescent="0.3">
      <c r="A4" s="77">
        <f>Parameters!C20</f>
        <v>0.1</v>
      </c>
      <c r="B4" s="63">
        <f>Parameters!D20</f>
        <v>30000</v>
      </c>
    </row>
    <row r="5" x14ac:dyDescent="0.3">
      <c r="A5" s="77">
        <f>Parameters!C21</f>
        <v>0.15</v>
      </c>
      <c r="B5" s="63">
        <f>Parameters!D21</f>
        <v>50000</v>
      </c>
    </row>
    <row r="6" x14ac:dyDescent="0.3">
      <c r="A6" s="77">
        <f>Parameters!C22</f>
        <v>0.2</v>
      </c>
      <c r="B6" s="63">
        <f>Parameters!D22</f>
        <v>10000000</v>
      </c>
    </row>
    <row r="7" x14ac:dyDescent="0.3">
      <c r="A7" s="77">
        <f>Parameters!C23</f>
        <v>0</v>
      </c>
      <c r="B7" s="63">
        <f>Parameters!D23</f>
        <v>0</v>
      </c>
    </row>
    <row r="8" x14ac:dyDescent="0.3">
      <c r="A8" s="77"/>
      <c r="B8" s="63"/>
    </row>
    <row r="9" x14ac:dyDescent="0.3">
      <c r="A9" s="77"/>
      <c r="B9" s="63"/>
    </row>
    <row r="10" x14ac:dyDescent="0.3">
      <c r="A10" s="77"/>
      <c r="B10" s="63"/>
    </row>
    <row r="11" x14ac:dyDescent="0.3">
      <c r="A11" s="77"/>
      <c r="B11" s="63"/>
    </row>
    <row r="12" x14ac:dyDescent="0.3">
      <c r="A12" s="77"/>
      <c r="B12" s="63"/>
    </row>
    <row r="13" x14ac:dyDescent="0.3">
      <c r="A13" s="77"/>
      <c r="B13" s="63"/>
    </row>
    <row r="14" x14ac:dyDescent="0.3">
      <c r="A14" s="77"/>
      <c r="B14" s="63"/>
    </row>
    <row r="15" x14ac:dyDescent="0.3">
      <c r="A15" s="77"/>
      <c r="B15" s="63"/>
    </row>
    <row r="16" x14ac:dyDescent="0.3">
      <c r="A16" s="77"/>
      <c r="B16" s="63"/>
    </row>
    <row r="17" x14ac:dyDescent="0.3">
      <c r="A17" s="77"/>
      <c r="B17" s="63"/>
    </row>
    <row r="18" x14ac:dyDescent="0.3">
      <c r="A18" s="77"/>
      <c r="B18" s="6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x14ac:dyDescent="0.3">
      <c r="A1" t="s">
        <v>93</v>
      </c>
      <c r="B1" t="s">
        <v>94</v>
      </c>
      <c r="C1" t="s">
        <v>98</v>
      </c>
      <c r="D1" t="s">
        <v>100</v>
      </c>
    </row>
    <row r="2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1A8B-2ADE-444C-8CEC-D06D543A16BB}">
  <dimension ref="A1:C4"/>
  <sheetViews>
    <sheetView workbookViewId="0">
      <selection activeCell="C2" sqref="C2"/>
    </sheetView>
  </sheetViews>
  <sheetFormatPr defaultRowHeight="14.4" x14ac:dyDescent="0.3"/>
  <sheetData>
    <row r="1" x14ac:dyDescent="0.3">
      <c r="A1" t="s">
        <v>308</v>
      </c>
      <c r="B1" t="s">
        <v>309</v>
      </c>
      <c r="C1" t="s">
        <v>142</v>
      </c>
    </row>
    <row r="2" x14ac:dyDescent="0.3">
      <c r="A2" s="3">
        <f>Parameters!F42</f>
        <v>0.7</v>
      </c>
      <c r="B2" s="3">
        <f>Parameters!G42</f>
        <v>0.7</v>
      </c>
      <c r="C2" s="239">
        <f>Parameters!H42</f>
        <v>38</v>
      </c>
    </row>
    <row r="3" x14ac:dyDescent="0.3">
      <c r="A3" s="3">
        <f>Parameters!F43</f>
        <v>0.6</v>
      </c>
      <c r="B3" s="3">
        <f>Parameters!G43</f>
        <v>0.6</v>
      </c>
      <c r="C3" s="239">
        <f>Parameters!H43</f>
        <v>40</v>
      </c>
    </row>
    <row r="4" x14ac:dyDescent="0.3">
      <c r="A4" s="3">
        <f>Parameters!F44</f>
        <v>0.3</v>
      </c>
      <c r="B4" s="3">
        <f>Parameters!G44</f>
        <v>0.3</v>
      </c>
      <c r="C4" s="239">
        <f>Parameters!H44</f>
        <v>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9765625" bestFit="true" customWidth="true"/>
  </cols>
  <sheetData>
    <row r="1" x14ac:dyDescent="0.3">
      <c r="A1" t="s">
        <v>291</v>
      </c>
      <c r="B1" t="s">
        <v>292</v>
      </c>
      <c r="C1" t="s">
        <v>293</v>
      </c>
      <c r="D1" t="s">
        <v>299</v>
      </c>
    </row>
    <row r="2" x14ac:dyDescent="0.3">
      <c r="A2" s="63">
        <f>Parameters!C53</f>
        <v>2</v>
      </c>
      <c r="B2" s="63">
        <f>Parameters!D53</f>
        <v>100</v>
      </c>
      <c r="C2" s="12">
        <f>Parameters!$C$51</f>
        <v>10</v>
      </c>
      <c r="D2" s="3">
        <f>Parameters!$C$48</f>
        <v>0.1</v>
      </c>
    </row>
    <row r="3" x14ac:dyDescent="0.3">
      <c r="A3" s="63">
        <f>Parameters!C54</f>
        <v>4</v>
      </c>
      <c r="B3" s="63">
        <f>Parameters!D54</f>
        <v>200</v>
      </c>
    </row>
    <row r="4" x14ac:dyDescent="0.3">
      <c r="A4" s="63">
        <f>Parameters!C55</f>
        <v>6</v>
      </c>
      <c r="B4" s="63">
        <f>Parameters!D55</f>
        <v>300</v>
      </c>
    </row>
    <row r="5" x14ac:dyDescent="0.3">
      <c r="A5" s="63">
        <f>Parameters!C56</f>
        <v>8</v>
      </c>
      <c r="B5" s="63">
        <f>Parameters!D56</f>
        <v>10000000</v>
      </c>
    </row>
    <row r="6" x14ac:dyDescent="0.3">
      <c r="A6" s="63">
        <f>Parameters!C57</f>
        <v>0</v>
      </c>
      <c r="B6" s="63">
        <f>Parameters!D57</f>
        <v>0</v>
      </c>
    </row>
    <row r="7" x14ac:dyDescent="0.3">
      <c r="A7" s="63"/>
      <c r="B7" s="6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O15"/>
  <sheetViews>
    <sheetView topLeftCell="E1" workbookViewId="0">
      <selection activeCell="O5" sqref="O5"/>
    </sheetView>
  </sheetViews>
  <sheetFormatPr defaultRowHeight="14.4" x14ac:dyDescent="0.3"/>
  <cols>
    <col min="1" max="1" width="14.59765625" bestFit="true" customWidth="true"/>
    <col min="2" max="2" width="12.69921875" bestFit="true" customWidth="true"/>
    <col min="3" max="3" width="16.09765625" bestFit="true" customWidth="true"/>
    <col min="4" max="4" width="12.8984375" bestFit="true" customWidth="true"/>
    <col min="5" max="5" width="14" bestFit="true" customWidth="true"/>
    <col min="6" max="6" width="12.59765625" bestFit="true" customWidth="true"/>
    <col min="7" max="7" width="11.09765625" bestFit="true" customWidth="true"/>
    <col min="8" max="8" width="15.296875" bestFit="true" customWidth="true"/>
    <col min="9" max="9" width="14.296875" bestFit="true" customWidth="true"/>
    <col min="10" max="10" width="19" bestFit="true" customWidth="true"/>
    <col min="11" max="11" width="14.69921875" bestFit="true" customWidth="true"/>
    <col min="12" max="12" width="11.09765625" bestFit="true" customWidth="true"/>
    <col min="13" max="13" width="15" bestFit="true" customWidth="true"/>
    <col min="14" max="14" width="43.296875" bestFit="true" customWidth="true"/>
    <col min="15" max="15" width="13.59765625" bestFit="true" customWidth="true"/>
  </cols>
  <sheetData>
    <row r="1" x14ac:dyDescent="0.3">
      <c r="A1" t="s">
        <v>318</v>
      </c>
      <c r="B1" t="s">
        <v>319</v>
      </c>
      <c r="C1" t="s">
        <v>320</v>
      </c>
      <c r="D1" t="s">
        <v>321</v>
      </c>
      <c r="E1" t="s">
        <v>324</v>
      </c>
      <c r="F1" t="s">
        <v>325</v>
      </c>
      <c r="G1" t="s">
        <v>176</v>
      </c>
      <c r="H1" t="s">
        <v>322</v>
      </c>
      <c r="I1" t="s">
        <v>326</v>
      </c>
      <c r="J1" t="s">
        <v>327</v>
      </c>
      <c r="K1" t="s">
        <v>323</v>
      </c>
    </row>
    <row r="2" x14ac:dyDescent="0.3">
      <c r="A2" s="241">
        <v>500000000</v>
      </c>
      <c r="B2" s="241">
        <v>1000000000</v>
      </c>
      <c r="C2" s="241">
        <v>300000000</v>
      </c>
      <c r="D2" s="241">
        <v>500000000</v>
      </c>
      <c r="E2" s="241">
        <v>650000000</v>
      </c>
      <c r="F2" s="241">
        <v>1100000000</v>
      </c>
      <c r="G2" s="241">
        <v>0.75</v>
      </c>
      <c r="H2" s="241">
        <v>60000</v>
      </c>
      <c r="I2" s="241">
        <v>120000</v>
      </c>
      <c r="J2" s="241">
        <v>20020</v>
      </c>
      <c r="K2" s="241">
        <v>50000</v>
      </c>
    </row>
    <row r="4" x14ac:dyDescent="0.3">
      <c r="M4" s="244" t="s">
        <v>340</v>
      </c>
      <c r="N4" s="244"/>
      <c r="O4" s="246" t="s">
        <v>339</v>
      </c>
    </row>
    <row r="5" x14ac:dyDescent="0.3">
      <c r="M5" s="243" t="s">
        <v>318</v>
      </c>
      <c r="N5" s="242" t="s">
        <v>328</v>
      </c>
      <c r="O5" s="245">
        <f>HLOOKUP(M5,$A$1:$K$2,2,FALSE)</f>
        <v>500000000</v>
      </c>
    </row>
    <row r="6" x14ac:dyDescent="0.3">
      <c r="M6" s="243" t="s">
        <v>319</v>
      </c>
      <c r="N6" s="242" t="s">
        <v>329</v>
      </c>
      <c r="O6" s="245">
        <f t="shared" ref="O6:O15" si="0">HLOOKUP(M6,$A$1:$K$2,2,FALSE)</f>
        <v>1000000000</v>
      </c>
    </row>
    <row r="7" x14ac:dyDescent="0.3">
      <c r="M7" s="243" t="s">
        <v>320</v>
      </c>
      <c r="N7" s="242" t="s">
        <v>330</v>
      </c>
      <c r="O7" s="245">
        <f t="shared" si="0"/>
        <v>300000000</v>
      </c>
    </row>
    <row r="8" x14ac:dyDescent="0.3">
      <c r="M8" s="243" t="s">
        <v>321</v>
      </c>
      <c r="N8" s="242" t="s">
        <v>331</v>
      </c>
      <c r="O8" s="245">
        <f t="shared" si="0"/>
        <v>500000000</v>
      </c>
    </row>
    <row r="9" x14ac:dyDescent="0.3">
      <c r="M9" s="243" t="s">
        <v>324</v>
      </c>
      <c r="N9" s="242" t="s">
        <v>332</v>
      </c>
      <c r="O9" s="245">
        <f t="shared" si="0"/>
        <v>650000000</v>
      </c>
    </row>
    <row r="10" x14ac:dyDescent="0.3">
      <c r="M10" s="243" t="s">
        <v>325</v>
      </c>
      <c r="N10" s="242" t="s">
        <v>333</v>
      </c>
      <c r="O10" s="245">
        <f t="shared" si="0"/>
        <v>1100000000</v>
      </c>
    </row>
    <row r="11" x14ac:dyDescent="0.3">
      <c r="M11" s="243" t="s">
        <v>176</v>
      </c>
      <c r="N11" s="242" t="s">
        <v>338</v>
      </c>
      <c r="O11" s="245">
        <f t="shared" si="0"/>
        <v>0.75</v>
      </c>
    </row>
    <row r="12" x14ac:dyDescent="0.3">
      <c r="M12" s="243" t="s">
        <v>322</v>
      </c>
      <c r="N12" s="242" t="s">
        <v>334</v>
      </c>
      <c r="O12" s="245">
        <f t="shared" si="0"/>
        <v>60000</v>
      </c>
    </row>
    <row r="13" x14ac:dyDescent="0.3">
      <c r="M13" s="243" t="s">
        <v>326</v>
      </c>
      <c r="N13" s="242" t="s">
        <v>335</v>
      </c>
      <c r="O13" s="245">
        <f t="shared" si="0"/>
        <v>120000</v>
      </c>
    </row>
    <row r="14" x14ac:dyDescent="0.3">
      <c r="M14" s="243" t="s">
        <v>327</v>
      </c>
      <c r="N14" s="242" t="s">
        <v>336</v>
      </c>
      <c r="O14" s="245">
        <f t="shared" si="0"/>
        <v>20020</v>
      </c>
    </row>
    <row r="15" x14ac:dyDescent="0.3">
      <c r="M15" s="243" t="s">
        <v>323</v>
      </c>
      <c r="N15" s="242" t="s">
        <v>337</v>
      </c>
      <c r="O15" s="245">
        <f t="shared" si="0"/>
        <v>50000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8"/>
  <sheetViews>
    <sheetView workbookViewId="0">
      <selection activeCell="E37" sqref="E37"/>
    </sheetView>
  </sheetViews>
  <sheetFormatPr defaultRowHeight="14.4" x14ac:dyDescent="0.3"/>
  <cols>
    <col min="1" max="1" width="17" bestFit="true" customWidth="true"/>
    <col min="2" max="2" width="25.3984375" bestFit="true" customWidth="true"/>
    <col min="5" max="5" width="16.09765625" bestFit="true" customWidth="true"/>
    <col min="6" max="6" width="25.296875" bestFit="true" customWidth="true"/>
  </cols>
  <sheetData>
    <row r="1" x14ac:dyDescent="0.3">
      <c r="A1" t="s">
        <v>7</v>
      </c>
      <c r="C1" t="s">
        <v>8</v>
      </c>
      <c r="E1" t="s">
        <v>74</v>
      </c>
      <c r="F1" t="s">
        <v>135</v>
      </c>
    </row>
    <row r="2" x14ac:dyDescent="0.3">
      <c r="C2" t="s">
        <v>10</v>
      </c>
      <c r="D2" t="s">
        <v>4</v>
      </c>
    </row>
    <row r="3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3157</v>
      </c>
      <c r="F3" t="s">
        <v>3158</v>
      </c>
    </row>
    <row r="4" x14ac:dyDescent="0.3">
      <c r="A4" s="1" t="s">
        <v>43</v>
      </c>
      <c r="B4" s="66" t="s">
        <v>41</v>
      </c>
      <c r="C4" t="s">
        <v>14</v>
      </c>
      <c r="D4" t="s">
        <v>6</v>
      </c>
      <c r="E4" t="s">
        <v>3159</v>
      </c>
      <c r="F4" t="s">
        <v>3160</v>
      </c>
    </row>
    <row r="5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3161</v>
      </c>
      <c r="F5" t="s">
        <v>3162</v>
      </c>
    </row>
    <row r="6" x14ac:dyDescent="0.3">
      <c r="A6" s="1" t="s">
        <v>44</v>
      </c>
      <c r="B6" s="1" t="str">
        <f t="shared" si="0"/>
        <v>gross_income</v>
      </c>
      <c r="C6" t="s">
        <v>18</v>
      </c>
      <c r="D6" t="s">
        <v>3</v>
      </c>
      <c r="E6" t="s">
        <v>3163</v>
      </c>
      <c r="F6" t="s">
        <v>3164</v>
      </c>
    </row>
    <row r="7" x14ac:dyDescent="0.3">
      <c r="A7" s="1" t="s">
        <v>13</v>
      </c>
      <c r="B7" s="1" t="str">
        <f t="shared" si="0"/>
        <v>disposable_income</v>
      </c>
      <c r="E7" t="s">
        <v>3165</v>
      </c>
      <c r="F7" t="s">
        <v>3166</v>
      </c>
    </row>
    <row r="8" x14ac:dyDescent="0.3">
      <c r="A8" s="1" t="s">
        <v>15</v>
      </c>
      <c r="B8" s="1" t="str">
        <f t="shared" si="0"/>
        <v>consumable_income</v>
      </c>
      <c r="E8" t="s">
        <v>3167</v>
      </c>
      <c r="F8" t="s">
        <v>3168</v>
      </c>
    </row>
    <row r="9" x14ac:dyDescent="0.3">
      <c r="A9" s="1" t="s">
        <v>17</v>
      </c>
      <c r="B9" s="1" t="str">
        <f t="shared" si="0"/>
        <v>final_income</v>
      </c>
      <c r="E9" t="s">
        <v>3169</v>
      </c>
      <c r="F9" t="s">
        <v>3170</v>
      </c>
    </row>
    <row r="10" x14ac:dyDescent="0.3">
      <c r="E10" t="s">
        <v>3171</v>
      </c>
      <c r="F10" t="s">
        <v>3172</v>
      </c>
    </row>
    <row r="11" x14ac:dyDescent="0.3">
      <c r="E11" t="s">
        <v>3173</v>
      </c>
      <c r="F11" t="s">
        <v>3174</v>
      </c>
    </row>
    <row r="12" x14ac:dyDescent="0.3">
      <c r="E12" t="s">
        <v>3175</v>
      </c>
      <c r="F12" t="s">
        <v>3176</v>
      </c>
    </row>
    <row r="13" x14ac:dyDescent="0.3">
      <c r="E13" t="s">
        <v>3177</v>
      </c>
      <c r="F13" t="s">
        <v>3178</v>
      </c>
    </row>
    <row r="14" x14ac:dyDescent="0.3">
      <c r="E14" t="s">
        <v>3179</v>
      </c>
      <c r="F14" t="s">
        <v>3180</v>
      </c>
    </row>
    <row r="15" x14ac:dyDescent="0.3">
      <c r="E15" t="s">
        <v>3181</v>
      </c>
      <c r="F15" t="s">
        <v>3182</v>
      </c>
    </row>
    <row r="16" x14ac:dyDescent="0.3">
      <c r="E16" t="s">
        <v>3183</v>
      </c>
      <c r="F16" t="s">
        <v>3184</v>
      </c>
    </row>
    <row r="17" x14ac:dyDescent="0.3">
      <c r="E17" t="s">
        <v>3185</v>
      </c>
      <c r="F17" t="s">
        <v>3186</v>
      </c>
    </row>
    <row r="18" x14ac:dyDescent="0.3">
      <c r="E18" t="s">
        <v>3187</v>
      </c>
      <c r="F18" t="s">
        <v>3188</v>
      </c>
    </row>
    <row r="19" x14ac:dyDescent="0.3">
      <c r="E19" t="s">
        <v>3189</v>
      </c>
      <c r="F19" t="s">
        <v>3190</v>
      </c>
    </row>
    <row r="20" x14ac:dyDescent="0.3">
      <c r="E20" t="s">
        <v>3191</v>
      </c>
      <c r="F20" t="s">
        <v>3192</v>
      </c>
    </row>
    <row r="21" x14ac:dyDescent="0.3">
      <c r="E21" t="s">
        <v>3193</v>
      </c>
      <c r="F21" t="s">
        <v>3194</v>
      </c>
    </row>
    <row r="22" x14ac:dyDescent="0.3">
      <c r="E22" t="s">
        <v>3195</v>
      </c>
      <c r="F22" t="s">
        <v>3196</v>
      </c>
    </row>
    <row r="23" x14ac:dyDescent="0.3">
      <c r="E23" t="s">
        <v>3197</v>
      </c>
      <c r="F23" t="s">
        <v>3198</v>
      </c>
    </row>
    <row r="24" x14ac:dyDescent="0.3">
      <c r="E24" t="s">
        <v>3199</v>
      </c>
      <c r="F24" t="s">
        <v>3200</v>
      </c>
    </row>
    <row r="25" x14ac:dyDescent="0.3">
      <c r="E25" t="s">
        <v>3201</v>
      </c>
      <c r="F25" t="s">
        <v>3202</v>
      </c>
    </row>
    <row r="26" x14ac:dyDescent="0.3">
      <c r="E26" t="s">
        <v>3203</v>
      </c>
      <c r="F26" t="s">
        <v>3204</v>
      </c>
    </row>
    <row r="27" x14ac:dyDescent="0.3">
      <c r="E27" t="s">
        <v>3205</v>
      </c>
      <c r="F27" t="s">
        <v>3206</v>
      </c>
    </row>
    <row r="28" x14ac:dyDescent="0.3">
      <c r="E28" t="s">
        <v>3207</v>
      </c>
      <c r="F28" t="s">
        <v>3208</v>
      </c>
    </row>
    <row r="29" x14ac:dyDescent="0.3">
      <c r="E29" t="s">
        <v>3209</v>
      </c>
      <c r="F29" t="s">
        <v>3210</v>
      </c>
    </row>
    <row r="30" x14ac:dyDescent="0.3">
      <c r="E30" t="s">
        <v>3211</v>
      </c>
      <c r="F30" t="s">
        <v>3212</v>
      </c>
    </row>
    <row r="31" x14ac:dyDescent="0.3">
      <c r="E31" t="s">
        <v>3213</v>
      </c>
      <c r="F31" t="s">
        <v>3214</v>
      </c>
    </row>
    <row r="32" x14ac:dyDescent="0.3">
      <c r="E32" t="s">
        <v>3215</v>
      </c>
      <c r="F32" t="s">
        <v>3216</v>
      </c>
    </row>
    <row r="33" x14ac:dyDescent="0.3">
      <c r="E33" t="s">
        <v>3217</v>
      </c>
      <c r="F33" t="s">
        <v>3218</v>
      </c>
    </row>
    <row r="34" x14ac:dyDescent="0.3">
      <c r="E34" t="s">
        <v>3219</v>
      </c>
      <c r="F34" t="s">
        <v>3220</v>
      </c>
    </row>
    <row r="35" x14ac:dyDescent="0.3">
      <c r="E35" t="s">
        <v>3221</v>
      </c>
      <c r="F35" t="s">
        <v>3222</v>
      </c>
    </row>
    <row r="36" x14ac:dyDescent="0.3">
      <c r="E36" t="s">
        <v>3223</v>
      </c>
      <c r="F36" t="s">
        <v>3224</v>
      </c>
    </row>
    <row r="37" x14ac:dyDescent="0.3">
      <c r="E37" t="s">
        <v>3225</v>
      </c>
      <c r="F37" t="s">
        <v>3226</v>
      </c>
    </row>
    <row r="38" x14ac:dyDescent="0.3">
      <c r="E38" t="s">
        <v>3227</v>
      </c>
      <c r="F38" t="s">
        <v>3228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35" sqref="A35"/>
    </sheetView>
  </sheetViews>
  <sheetFormatPr defaultRowHeight="14.4" x14ac:dyDescent="0.3"/>
  <cols>
    <col min="1" max="1" width="35.3984375" bestFit="true" customWidth="true"/>
    <col min="2" max="8" width="12.69921875" bestFit="true" customWidth="true"/>
    <col min="9" max="10" width="11" bestFit="true" customWidth="true"/>
    <col min="11" max="11" width="15" customWidth="true"/>
    <col min="12" max="12" width="9.69921875" customWidth="true"/>
    <col min="13" max="13" width="12" bestFit="true" customWidth="true"/>
    <col min="14" max="15" width="10.3984375" bestFit="true" customWidth="true"/>
    <col min="16" max="18" width="11.3984375" bestFit="true" customWidth="true"/>
    <col min="19" max="19" width="10.3984375" bestFit="true" customWidth="true"/>
    <col min="20" max="21" width="11.3984375" bestFit="true" customWidth="true"/>
    <col min="22" max="24" width="10.3984375" bestFit="true" customWidth="true"/>
    <col min="38" max="38" width="12.296875" customWidth="true"/>
  </cols>
  <sheetData>
    <row r="1" x14ac:dyDescent="0.3">
      <c r="A1" t="s">
        <v>3229</v>
      </c>
      <c r="B1" t="s">
        <v>3230</v>
      </c>
      <c r="C1" t="s">
        <v>3231</v>
      </c>
      <c r="D1" t="s">
        <v>3232</v>
      </c>
      <c r="E1" t="s">
        <v>3233</v>
      </c>
      <c r="F1" t="s">
        <v>3234</v>
      </c>
      <c r="G1" t="s">
        <v>3235</v>
      </c>
      <c r="H1" t="s">
        <v>3236</v>
      </c>
      <c r="I1" t="s">
        <v>3237</v>
      </c>
      <c r="J1" t="s">
        <v>3238</v>
      </c>
      <c r="K1" t="s">
        <v>3239</v>
      </c>
      <c r="L1" t="s">
        <v>3240</v>
      </c>
      <c r="M1" t="s">
        <v>3241</v>
      </c>
      <c r="N1" t="s">
        <v>3242</v>
      </c>
      <c r="O1" t="s">
        <v>3243</v>
      </c>
      <c r="P1" t="s">
        <v>3244</v>
      </c>
      <c r="Q1" t="s">
        <v>3245</v>
      </c>
      <c r="R1" t="s">
        <v>3246</v>
      </c>
      <c r="S1" t="s">
        <v>3247</v>
      </c>
      <c r="T1" t="s">
        <v>3248</v>
      </c>
      <c r="U1" t="s">
        <v>3249</v>
      </c>
      <c r="V1" t="s">
        <v>3250</v>
      </c>
      <c r="W1" t="s">
        <v>3251</v>
      </c>
      <c r="X1" t="s">
        <v>3252</v>
      </c>
      <c r="Y1" t="s">
        <v>3253</v>
      </c>
      <c r="Z1" t="s">
        <v>3254</v>
      </c>
      <c r="AA1" t="s">
        <v>3255</v>
      </c>
      <c r="AB1" t="s">
        <v>3256</v>
      </c>
      <c r="AC1" t="s">
        <v>3257</v>
      </c>
      <c r="AD1" t="s">
        <v>3258</v>
      </c>
      <c r="AE1" t="s">
        <v>3259</v>
      </c>
      <c r="AF1" t="s">
        <v>3260</v>
      </c>
      <c r="AG1" t="s">
        <v>3261</v>
      </c>
      <c r="AH1" t="s">
        <v>3262</v>
      </c>
      <c r="AI1" t="s">
        <v>3263</v>
      </c>
      <c r="AJ1" t="s">
        <v>3264</v>
      </c>
      <c r="AK1" t="s">
        <v>3265</v>
      </c>
      <c r="AL1" t="s">
        <v>3266</v>
      </c>
      <c r="AM1" t="s">
        <v>3267</v>
      </c>
      <c r="AN1" t="s">
        <v>3268</v>
      </c>
      <c r="AO1" t="s">
        <v>3269</v>
      </c>
      <c r="AP1" t="s">
        <v>3270</v>
      </c>
      <c r="AQ1" t="s">
        <v>3271</v>
      </c>
    </row>
    <row r="2" x14ac:dyDescent="0.3">
      <c r="A2">
        <v>1</v>
      </c>
      <c r="B2" s="86">
        <v>34626.576666144567</v>
      </c>
      <c r="C2" s="86">
        <v>34742.247079590714</v>
      </c>
      <c r="D2" s="86">
        <v>28461.362600937126</v>
      </c>
      <c r="E2" s="86">
        <v>40725.26874993628</v>
      </c>
      <c r="F2" s="86">
        <v>34560.054684728835</v>
      </c>
      <c r="G2" s="86">
        <v>31297.517215171774</v>
      </c>
      <c r="H2" s="86">
        <v>35796.82133511854</v>
      </c>
      <c r="I2" s="86">
        <v>-4061.5879684336987</v>
      </c>
      <c r="J2" s="86">
        <v>-2103.6260967737444</v>
      </c>
      <c r="K2" s="86">
        <v>4177.2583818798421</v>
      </c>
      <c r="L2" s="86">
        <v>1921.4337019118711</v>
      </c>
      <c r="M2" s="86">
        <v>-3807.8411636878241</v>
      </c>
      <c r="N2" s="86">
        <v>545.30369413076278</v>
      </c>
      <c r="O2" s="86">
        <v>2776.2123139875462</v>
      </c>
      <c r="P2" s="86">
        <v>1914.1240381596717</v>
      </c>
      <c r="Q2" s="86">
        <v>-191.03223220045842</v>
      </c>
      <c r="R2" s="86">
        <v>22630.019248741202</v>
      </c>
      <c r="S2" s="86">
        <v>2435.5237015070029</v>
      </c>
      <c r="T2" s="86">
        <v>993.35328633880204</v>
      </c>
      <c r="U2" s="86">
        <v>3143.8547864248912</v>
      </c>
      <c r="V2" s="86">
        <v>5423.8256431326663</v>
      </c>
      <c r="W2" s="86">
        <v>-4061.5879684336987</v>
      </c>
      <c r="X2" s="86">
        <v>-2103.6260967737444</v>
      </c>
      <c r="Y2" s="63">
        <v>4177.2583818798421</v>
      </c>
      <c r="Z2" s="129">
        <v>146.34992449766017</v>
      </c>
      <c r="AA2" s="63">
        <v>150.06265396208417</v>
      </c>
      <c r="AB2" s="129">
        <v>1047.1259462183164</v>
      </c>
      <c r="AC2" s="129">
        <v>433.42965637622132</v>
      </c>
      <c r="AD2" s="63">
        <v>144.46552085758907</v>
      </c>
      <c r="AE2" s="63">
        <v>-3426.3151852984138</v>
      </c>
      <c r="AF2" s="63">
        <v>-247.37432632941696</v>
      </c>
      <c r="AG2" s="63">
        <v>-134.15165205999321</v>
      </c>
      <c r="AH2" s="63">
        <v>342.07929783801552</v>
      </c>
      <c r="AI2" s="63">
        <v>98.780375006950322</v>
      </c>
      <c r="AJ2" s="63">
        <v>104.44402128579704</v>
      </c>
      <c r="AK2" s="63">
        <v>1147.9918800828159</v>
      </c>
      <c r="AL2" s="63">
        <v>1628.22043390473</v>
      </c>
      <c r="AM2" s="63">
        <v>435.15924969103907</v>
      </c>
      <c r="AN2" s="63">
        <v>1036.078696251599</v>
      </c>
      <c r="AO2" s="63">
        <v>276.67963042308179</v>
      </c>
      <c r="AP2" s="63">
        <v>166.20646179395189</v>
      </c>
      <c r="AQ2" s="63">
        <v>-191.03223220045842</v>
      </c>
      <c r="AR2" s="63"/>
      <c r="AS2" s="63"/>
      <c r="AT2" s="63"/>
      <c r="AU2" s="63"/>
      <c r="AV2" s="63"/>
      <c r="AW2" s="63"/>
      <c r="AX2" s="63"/>
      <c r="AY2" s="63"/>
      <c r="AZ2" s="63"/>
    </row>
    <row r="3" x14ac:dyDescent="0.3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</row>
    <row r="4" x14ac:dyDescent="0.3">
      <c r="A4" t="s">
        <v>3272</v>
      </c>
      <c r="B4" s="63" t="s">
        <v>3273</v>
      </c>
      <c r="C4" s="63" t="s">
        <v>3274</v>
      </c>
      <c r="D4" s="63" t="s">
        <v>3275</v>
      </c>
      <c r="E4" s="63" t="s">
        <v>3276</v>
      </c>
      <c r="F4" s="63" t="s">
        <v>3277</v>
      </c>
      <c r="G4" s="63" t="s">
        <v>3278</v>
      </c>
      <c r="H4" s="63" t="s">
        <v>3279</v>
      </c>
      <c r="I4" s="63" t="s">
        <v>3280</v>
      </c>
      <c r="J4" s="63" t="s">
        <v>3281</v>
      </c>
      <c r="K4" s="63" t="s">
        <v>3282</v>
      </c>
      <c r="L4" s="63" t="s">
        <v>3283</v>
      </c>
      <c r="M4" s="63" t="s">
        <v>3284</v>
      </c>
      <c r="N4" s="63" t="s">
        <v>3285</v>
      </c>
      <c r="O4" s="63" t="s">
        <v>3286</v>
      </c>
      <c r="P4" s="63" t="s">
        <v>3287</v>
      </c>
      <c r="Q4" s="63" t="s">
        <v>3288</v>
      </c>
      <c r="R4" s="63" t="s">
        <v>3289</v>
      </c>
      <c r="S4" s="63" t="s">
        <v>3290</v>
      </c>
      <c r="T4" s="63" t="s">
        <v>3291</v>
      </c>
      <c r="U4" s="63" t="s">
        <v>3292</v>
      </c>
      <c r="V4" s="63" t="s">
        <v>3293</v>
      </c>
      <c r="W4" s="63" t="s">
        <v>3294</v>
      </c>
      <c r="X4" s="63" t="s">
        <v>3295</v>
      </c>
      <c r="Y4" s="63" t="s">
        <v>3296</v>
      </c>
      <c r="Z4" s="63" t="s">
        <v>3297</v>
      </c>
      <c r="AA4" s="63" t="s">
        <v>3298</v>
      </c>
      <c r="AB4" s="63" t="s">
        <v>3299</v>
      </c>
      <c r="AC4" s="63" t="s">
        <v>3300</v>
      </c>
      <c r="AD4" s="63" t="s">
        <v>3301</v>
      </c>
      <c r="AE4" s="63" t="s">
        <v>3302</v>
      </c>
      <c r="AF4" s="63" t="s">
        <v>3303</v>
      </c>
      <c r="AG4" s="63" t="s">
        <v>3304</v>
      </c>
      <c r="AH4" s="63" t="s">
        <v>3305</v>
      </c>
      <c r="AI4" s="63" t="s">
        <v>3306</v>
      </c>
      <c r="AJ4" s="63" t="s">
        <v>3307</v>
      </c>
      <c r="AK4" s="63" t="s">
        <v>3308</v>
      </c>
      <c r="AL4" s="63" t="s">
        <v>3309</v>
      </c>
      <c r="AM4" s="63" t="s">
        <v>3310</v>
      </c>
      <c r="AN4" s="63" t="s">
        <v>3311</v>
      </c>
      <c r="AO4" s="63" t="s">
        <v>3312</v>
      </c>
      <c r="AP4" s="63" t="s">
        <v>3313</v>
      </c>
      <c r="AQ4" s="63" t="s">
        <v>3314</v>
      </c>
      <c r="AR4" s="63"/>
      <c r="AS4" s="63"/>
      <c r="AT4" s="63"/>
      <c r="AU4" s="63"/>
      <c r="AV4" s="63"/>
      <c r="AW4" s="63"/>
      <c r="AX4" s="63"/>
      <c r="AY4" s="63"/>
      <c r="AZ4" s="63"/>
    </row>
    <row r="5" x14ac:dyDescent="0.3">
      <c r="A5">
        <v>1</v>
      </c>
      <c r="B5" s="63">
        <v>202.2307041744391</v>
      </c>
      <c r="C5" s="63">
        <v>1622.4209093790053</v>
      </c>
      <c r="D5" s="63">
        <v>201.25996113664488</v>
      </c>
      <c r="E5" s="63">
        <v>1927.137506984383</v>
      </c>
      <c r="F5" s="63">
        <v>1926.1667639465888</v>
      </c>
      <c r="G5" s="63">
        <v>1716.6819505501774</v>
      </c>
      <c r="H5" s="63">
        <v>2285.4178253925143</v>
      </c>
      <c r="I5" s="63">
        <v>-0.94601628107910674</v>
      </c>
      <c r="J5" s="63">
        <v>-0.024726756715107448</v>
      </c>
      <c r="K5" s="63">
        <v>1421.2419968198215</v>
      </c>
      <c r="L5" s="63">
        <v>303.77058132429863</v>
      </c>
      <c r="M5" s="63">
        <v>-269.99420221300244</v>
      </c>
      <c r="N5" s="63">
        <v>60.509388816590921</v>
      </c>
      <c r="O5" s="63">
        <v>519.28651580153894</v>
      </c>
      <c r="P5" s="63">
        <v>55.112122944693347</v>
      </c>
      <c r="Q5" s="63">
        <v>-5.6627639038952617</v>
      </c>
      <c r="R5" s="63">
        <v>4.7300814053955333</v>
      </c>
      <c r="S5" s="63">
        <v>0.50394667336182475</v>
      </c>
      <c r="T5" s="63">
        <v>0</v>
      </c>
      <c r="U5" s="63">
        <v>136.50169138151824</v>
      </c>
      <c r="V5" s="63">
        <v>60.494984714163486</v>
      </c>
      <c r="W5" s="63">
        <v>-0.94601628107910674</v>
      </c>
      <c r="X5" s="63">
        <v>-0.024726756715107448</v>
      </c>
      <c r="Y5" s="63">
        <v>1421.2419968198215</v>
      </c>
      <c r="Z5" s="63">
        <v>26.235399325192677</v>
      </c>
      <c r="AA5" s="63">
        <v>13.316256823417909</v>
      </c>
      <c r="AB5" s="63">
        <v>40.910576312623739</v>
      </c>
      <c r="AC5" s="63">
        <v>186.97556090066985</v>
      </c>
      <c r="AD5" s="63">
        <v>36.332787962394463</v>
      </c>
      <c r="AE5" s="63">
        <v>-245.86511280097764</v>
      </c>
      <c r="AF5" s="63">
        <v>-15.387888787964265</v>
      </c>
      <c r="AG5" s="63">
        <v>-8.7412006240604896</v>
      </c>
      <c r="AH5" s="63">
        <v>42.076856919275436</v>
      </c>
      <c r="AI5" s="63">
        <v>11.13334177586813</v>
      </c>
      <c r="AJ5" s="63">
        <v>7.2991901214473573</v>
      </c>
      <c r="AK5" s="63">
        <v>138.69048979371965</v>
      </c>
      <c r="AL5" s="63">
        <v>380.59602600781932</v>
      </c>
      <c r="AM5" s="63">
        <v>13.353962024961763</v>
      </c>
      <c r="AN5" s="63">
        <v>33.731725067427071</v>
      </c>
      <c r="AO5" s="63">
        <v>5.3956543995325195</v>
      </c>
      <c r="AP5" s="63">
        <v>2.6307814527719993</v>
      </c>
      <c r="AQ5" s="63">
        <v>-5.6627639038952617</v>
      </c>
      <c r="AR5" s="63"/>
      <c r="AS5" s="63"/>
      <c r="AT5" s="63"/>
      <c r="AU5" s="63"/>
      <c r="AV5" s="63"/>
      <c r="AW5" s="63"/>
      <c r="AX5" s="63"/>
      <c r="AY5" s="63"/>
      <c r="AZ5" s="63"/>
    </row>
    <row r="6" x14ac:dyDescent="0.3">
      <c r="A6">
        <v>2</v>
      </c>
      <c r="B6" s="63">
        <v>723.72293256850935</v>
      </c>
      <c r="C6" s="63">
        <v>1429.5882750326766</v>
      </c>
      <c r="D6" s="63">
        <v>708.51535054605063</v>
      </c>
      <c r="E6" s="63">
        <v>1808.403601048328</v>
      </c>
      <c r="F6" s="63">
        <v>1793.1960190258692</v>
      </c>
      <c r="G6" s="63">
        <v>1616.5880252432937</v>
      </c>
      <c r="H6" s="63">
        <v>2128.3789519490683</v>
      </c>
      <c r="I6" s="63">
        <v>-13.509524141361005</v>
      </c>
      <c r="J6" s="63">
        <v>-1.6980578810976739</v>
      </c>
      <c r="K6" s="63">
        <v>719.26909127135229</v>
      </c>
      <c r="L6" s="63">
        <v>365.30580187429007</v>
      </c>
      <c r="M6" s="63">
        <v>-222.03911366889227</v>
      </c>
      <c r="N6" s="63">
        <v>45.431119886316878</v>
      </c>
      <c r="O6" s="63">
        <v>375.3535982412767</v>
      </c>
      <c r="P6" s="63">
        <v>151.80684667283589</v>
      </c>
      <c r="Q6" s="63">
        <v>-15.369518208337789</v>
      </c>
      <c r="R6" s="63">
        <v>87.366620060127687</v>
      </c>
      <c r="S6" s="63">
        <v>18.555377589803392</v>
      </c>
      <c r="T6" s="63">
        <v>0</v>
      </c>
      <c r="U6" s="63">
        <v>368.40897531063854</v>
      </c>
      <c r="V6" s="63">
        <v>249.39195960793978</v>
      </c>
      <c r="W6" s="63">
        <v>-13.509524141361005</v>
      </c>
      <c r="X6" s="63">
        <v>-1.6980578810976739</v>
      </c>
      <c r="Y6" s="63">
        <v>719.26909127135229</v>
      </c>
      <c r="Z6" s="63">
        <v>28.915037114644527</v>
      </c>
      <c r="AA6" s="63">
        <v>5.3229728120033784</v>
      </c>
      <c r="AB6" s="63">
        <v>102.35091051285275</v>
      </c>
      <c r="AC6" s="63">
        <v>202.01969463012034</v>
      </c>
      <c r="AD6" s="63">
        <v>26.697186804669059</v>
      </c>
      <c r="AE6" s="63">
        <v>-203.518850710631</v>
      </c>
      <c r="AF6" s="63">
        <v>-13.620041735577846</v>
      </c>
      <c r="AG6" s="63">
        <v>-4.9002212226834168</v>
      </c>
      <c r="AH6" s="63">
        <v>32.23618891149637</v>
      </c>
      <c r="AI6" s="63">
        <v>7.0986428630611709</v>
      </c>
      <c r="AJ6" s="63">
        <v>6.0962881117593382</v>
      </c>
      <c r="AK6" s="63">
        <v>115.52331271059835</v>
      </c>
      <c r="AL6" s="63">
        <v>259.83028553067834</v>
      </c>
      <c r="AM6" s="63">
        <v>37.708690712369084</v>
      </c>
      <c r="AN6" s="63">
        <v>86.863735497788099</v>
      </c>
      <c r="AO6" s="63">
        <v>19.394241944958129</v>
      </c>
      <c r="AP6" s="63">
        <v>7.8401785177205605</v>
      </c>
      <c r="AQ6" s="63">
        <v>-15.369518208337789</v>
      </c>
      <c r="AR6" s="63"/>
      <c r="AS6" s="63"/>
      <c r="AT6" s="63"/>
      <c r="AU6" s="63"/>
      <c r="AV6" s="63"/>
      <c r="AW6" s="63"/>
      <c r="AX6" s="63"/>
      <c r="AY6" s="63"/>
      <c r="AZ6" s="63"/>
    </row>
    <row r="7" x14ac:dyDescent="0.3">
      <c r="A7">
        <v>3</v>
      </c>
      <c r="B7" s="63">
        <v>1317.0785457704399</v>
      </c>
      <c r="C7" s="63">
        <v>1643.2727821589217</v>
      </c>
      <c r="D7" s="63">
        <v>1241.7188372235157</v>
      </c>
      <c r="E7" s="63">
        <v>1958.1574061530102</v>
      </c>
      <c r="F7" s="63">
        <v>1882.7976976060861</v>
      </c>
      <c r="G7" s="63">
        <v>1691.6019279154546</v>
      </c>
      <c r="H7" s="63">
        <v>2145.6543751568074</v>
      </c>
      <c r="I7" s="63">
        <v>-61.357439456544945</v>
      </c>
      <c r="J7" s="63">
        <v>-14.073997621005402</v>
      </c>
      <c r="K7" s="63">
        <v>387.55167584502692</v>
      </c>
      <c r="L7" s="63">
        <v>253.52718453754335</v>
      </c>
      <c r="M7" s="63">
        <v>-232.76041149228234</v>
      </c>
      <c r="N7" s="63">
        <v>41.564641801651121</v>
      </c>
      <c r="O7" s="63">
        <v>259.96708546087342</v>
      </c>
      <c r="P7" s="63">
        <v>214.45452231918742</v>
      </c>
      <c r="Q7" s="63">
        <v>-20.948352818898176</v>
      </c>
      <c r="R7" s="63">
        <v>369.05475059146113</v>
      </c>
      <c r="S7" s="63">
        <v>118.24745705566676</v>
      </c>
      <c r="T7" s="63">
        <v>0</v>
      </c>
      <c r="U7" s="63">
        <v>445.5751854860236</v>
      </c>
      <c r="V7" s="63">
        <v>385.69700072532186</v>
      </c>
      <c r="W7" s="63">
        <v>-61.357439456544945</v>
      </c>
      <c r="X7" s="63">
        <v>-14.073997621005402</v>
      </c>
      <c r="Y7" s="63">
        <v>387.55167584502692</v>
      </c>
      <c r="Z7" s="63">
        <v>32.747814336889697</v>
      </c>
      <c r="AA7" s="63">
        <v>23.563385908546142</v>
      </c>
      <c r="AB7" s="63">
        <v>132.85961948036345</v>
      </c>
      <c r="AC7" s="63">
        <v>43.772284843047323</v>
      </c>
      <c r="AD7" s="63">
        <v>20.584079968696734</v>
      </c>
      <c r="AE7" s="63">
        <v>-210.10070122276889</v>
      </c>
      <c r="AF7" s="63">
        <v>-14.25498065785024</v>
      </c>
      <c r="AG7" s="63">
        <v>-8.4047296116631998</v>
      </c>
      <c r="AH7" s="63">
        <v>29.13943399895156</v>
      </c>
      <c r="AI7" s="63">
        <v>5.7599233682653326</v>
      </c>
      <c r="AJ7" s="63">
        <v>6.6652844344342306</v>
      </c>
      <c r="AK7" s="63">
        <v>102.80077644583776</v>
      </c>
      <c r="AL7" s="63">
        <v>157.16630901503567</v>
      </c>
      <c r="AM7" s="63">
        <v>41.132713815606458</v>
      </c>
      <c r="AN7" s="63">
        <v>123.70858807206928</v>
      </c>
      <c r="AO7" s="63">
        <v>46.13856923356942</v>
      </c>
      <c r="AP7" s="63">
        <v>3.4746511979422792</v>
      </c>
      <c r="AQ7" s="63">
        <v>-20.948352818898176</v>
      </c>
      <c r="AR7" s="63"/>
      <c r="AS7" s="63"/>
      <c r="AT7" s="63"/>
      <c r="AU7" s="63"/>
      <c r="AV7" s="63"/>
      <c r="AW7" s="63"/>
      <c r="AX7" s="63"/>
      <c r="AY7" s="63"/>
      <c r="AZ7" s="63"/>
    </row>
    <row r="8" x14ac:dyDescent="0.3">
      <c r="A8">
        <v>4</v>
      </c>
      <c r="B8" s="63">
        <v>1856.4720358119571</v>
      </c>
      <c r="C8" s="63">
        <v>2015.9679783924366</v>
      </c>
      <c r="D8" s="63">
        <v>1678.5539212909553</v>
      </c>
      <c r="E8" s="63">
        <v>2358.5607030731285</v>
      </c>
      <c r="F8" s="63">
        <v>2180.6425885521271</v>
      </c>
      <c r="G8" s="63">
        <v>1973.1301431663587</v>
      </c>
      <c r="H8" s="63">
        <v>2504.9966099131007</v>
      </c>
      <c r="I8" s="63">
        <v>-133.52492174612155</v>
      </c>
      <c r="J8" s="63">
        <v>-44.831600203095427</v>
      </c>
      <c r="K8" s="63">
        <v>292.6286933865324</v>
      </c>
      <c r="L8" s="63">
        <v>209.45997387463899</v>
      </c>
      <c r="M8" s="63">
        <v>-248.78824236022831</v>
      </c>
      <c r="N8" s="63">
        <v>41.275796974460256</v>
      </c>
      <c r="O8" s="63">
        <v>316.71906082765918</v>
      </c>
      <c r="P8" s="63">
        <v>239.49540215842697</v>
      </c>
      <c r="Q8" s="63">
        <v>-24.402481067357662</v>
      </c>
      <c r="R8" s="63">
        <v>838.20697277397323</v>
      </c>
      <c r="S8" s="63">
        <v>203.63581276748019</v>
      </c>
      <c r="T8" s="63">
        <v>0</v>
      </c>
      <c r="U8" s="63">
        <v>356.56576190916468</v>
      </c>
      <c r="V8" s="63">
        <v>458.52849497364929</v>
      </c>
      <c r="W8" s="63">
        <v>-133.52492174612155</v>
      </c>
      <c r="X8" s="63">
        <v>-44.831600203095427</v>
      </c>
      <c r="Y8" s="63">
        <v>292.6286933865324</v>
      </c>
      <c r="Z8" s="63">
        <v>17.449862353729575</v>
      </c>
      <c r="AA8" s="63">
        <v>24.286348493729413</v>
      </c>
      <c r="AB8" s="63">
        <v>154.43734903039197</v>
      </c>
      <c r="AC8" s="63">
        <v>0.66211600238381974</v>
      </c>
      <c r="AD8" s="63">
        <v>12.624297994404245</v>
      </c>
      <c r="AE8" s="63">
        <v>-225.01044542357187</v>
      </c>
      <c r="AF8" s="63">
        <v>-15.955384336284872</v>
      </c>
      <c r="AG8" s="63">
        <v>-7.8224126003715773</v>
      </c>
      <c r="AH8" s="63">
        <v>27.264869229915142</v>
      </c>
      <c r="AI8" s="63">
        <v>6.9027981084405061</v>
      </c>
      <c r="AJ8" s="63">
        <v>7.1081296361046098</v>
      </c>
      <c r="AK8" s="63">
        <v>106.25549645491934</v>
      </c>
      <c r="AL8" s="63">
        <v>210.46356437273988</v>
      </c>
      <c r="AM8" s="63">
        <v>63.909740868799553</v>
      </c>
      <c r="AN8" s="63">
        <v>139.56540791350682</v>
      </c>
      <c r="AO8" s="63">
        <v>29.609921894346702</v>
      </c>
      <c r="AP8" s="63">
        <v>6.4103314817739179</v>
      </c>
      <c r="AQ8" s="63">
        <v>-24.402481067357662</v>
      </c>
      <c r="AR8" s="63"/>
      <c r="AS8" s="63"/>
      <c r="AT8" s="63"/>
      <c r="AU8" s="63"/>
      <c r="AV8" s="63"/>
      <c r="AW8" s="63"/>
      <c r="AX8" s="63"/>
      <c r="AY8" s="63"/>
      <c r="AZ8" s="63"/>
    </row>
    <row r="9" x14ac:dyDescent="0.3">
      <c r="A9">
        <v>5</v>
      </c>
      <c r="B9" s="63">
        <v>2356.2046889419216</v>
      </c>
      <c r="C9" s="63">
        <v>2433.3226874121256</v>
      </c>
      <c r="D9" s="63">
        <v>2091.4814259435484</v>
      </c>
      <c r="E9" s="63">
        <v>2842.7704808913036</v>
      </c>
      <c r="F9" s="63">
        <v>2578.0472178929299</v>
      </c>
      <c r="G9" s="63">
        <v>2314.815864279356</v>
      </c>
      <c r="H9" s="63">
        <v>2761.8760404043555</v>
      </c>
      <c r="I9" s="63">
        <v>-192.29657594502629</v>
      </c>
      <c r="J9" s="63">
        <v>-75.373660985643866</v>
      </c>
      <c r="K9" s="63">
        <v>267.42570712032966</v>
      </c>
      <c r="L9" s="63">
        <v>219.14008482905217</v>
      </c>
      <c r="M9" s="63">
        <v>-307.88725313352495</v>
      </c>
      <c r="N9" s="63">
        <v>44.655899519950864</v>
      </c>
      <c r="O9" s="63">
        <v>223.1159540231229</v>
      </c>
      <c r="P9" s="63">
        <v>248.12491295257408</v>
      </c>
      <c r="Q9" s="63">
        <v>-24.448952637233731</v>
      </c>
      <c r="R9" s="63">
        <v>1181.5226354485751</v>
      </c>
      <c r="S9" s="63">
        <v>179.5758663056582</v>
      </c>
      <c r="T9" s="63">
        <v>0</v>
      </c>
      <c r="U9" s="63">
        <v>342.54380916859861</v>
      </c>
      <c r="V9" s="63">
        <v>662.50671449359334</v>
      </c>
      <c r="W9" s="63">
        <v>-192.29657594502629</v>
      </c>
      <c r="X9" s="63">
        <v>-75.373660985643866</v>
      </c>
      <c r="Y9" s="63">
        <v>267.42570712032966</v>
      </c>
      <c r="Z9" s="63">
        <v>9.4544678216914679</v>
      </c>
      <c r="AA9" s="63">
        <v>50.124472321164603</v>
      </c>
      <c r="AB9" s="63">
        <v>150.63841131398533</v>
      </c>
      <c r="AC9" s="63">
        <v>0</v>
      </c>
      <c r="AD9" s="63">
        <v>8.9227333722107876</v>
      </c>
      <c r="AE9" s="63">
        <v>-276.31146544478833</v>
      </c>
      <c r="AF9" s="63">
        <v>-19.544596315758493</v>
      </c>
      <c r="AG9" s="63">
        <v>-12.0311913729781</v>
      </c>
      <c r="AH9" s="63">
        <v>28.473466445005371</v>
      </c>
      <c r="AI9" s="63">
        <v>7.6355537467575774</v>
      </c>
      <c r="AJ9" s="63">
        <v>8.5468793281879183</v>
      </c>
      <c r="AK9" s="63">
        <v>108.21654944775911</v>
      </c>
      <c r="AL9" s="63">
        <v>114.89940457536379</v>
      </c>
      <c r="AM9" s="63">
        <v>54.507236516036393</v>
      </c>
      <c r="AN9" s="63">
        <v>137.53314961518271</v>
      </c>
      <c r="AO9" s="63">
        <v>47.128142627363012</v>
      </c>
      <c r="AP9" s="63">
        <v>8.9563841939919602</v>
      </c>
      <c r="AQ9" s="63">
        <v>-24.448952637233731</v>
      </c>
      <c r="AR9" s="63"/>
      <c r="AS9" s="63"/>
      <c r="AT9" s="63"/>
      <c r="AU9" s="63"/>
      <c r="AV9" s="63"/>
      <c r="AW9" s="63"/>
      <c r="AX9" s="63"/>
      <c r="AY9" s="63"/>
      <c r="AZ9" s="63"/>
    </row>
    <row r="10" x14ac:dyDescent="0.3">
      <c r="A10">
        <v>6</v>
      </c>
      <c r="B10" s="63">
        <v>2980.6606644910712</v>
      </c>
      <c r="C10" s="63">
        <v>2960.210278352281</v>
      </c>
      <c r="D10" s="63">
        <v>2589.5680829890753</v>
      </c>
      <c r="E10" s="63">
        <v>3384.5019209289094</v>
      </c>
      <c r="F10" s="63">
        <v>2993.409339426913</v>
      </c>
      <c r="G10" s="63">
        <v>2710.3087703754823</v>
      </c>
      <c r="H10" s="63">
        <v>3141.7778143257692</v>
      </c>
      <c r="I10" s="63">
        <v>-272.80787195304993</v>
      </c>
      <c r="J10" s="63">
        <v>-115.28444015623312</v>
      </c>
      <c r="K10" s="63">
        <v>254.62971787361832</v>
      </c>
      <c r="L10" s="63">
        <v>149.57344731927137</v>
      </c>
      <c r="M10" s="63">
        <v>-333.24801301239017</v>
      </c>
      <c r="N10" s="63">
        <v>50.147443960959158</v>
      </c>
      <c r="O10" s="63">
        <v>228.02658529842384</v>
      </c>
      <c r="P10" s="63">
        <v>226.51401218590848</v>
      </c>
      <c r="Q10" s="63">
        <v>-22.655648683697216</v>
      </c>
      <c r="R10" s="63">
        <v>1607.4621972197071</v>
      </c>
      <c r="S10" s="63">
        <v>303.07460538976892</v>
      </c>
      <c r="T10" s="63">
        <v>0</v>
      </c>
      <c r="U10" s="63">
        <v>364.74667430968185</v>
      </c>
      <c r="V10" s="63">
        <v>696.87656506378437</v>
      </c>
      <c r="W10" s="63">
        <v>-272.80787195304993</v>
      </c>
      <c r="X10" s="63">
        <v>-115.28444015623312</v>
      </c>
      <c r="Y10" s="63">
        <v>254.62971787361832</v>
      </c>
      <c r="Z10" s="63">
        <v>6.0974621309331685</v>
      </c>
      <c r="AA10" s="63">
        <v>9.7259542539373101</v>
      </c>
      <c r="AB10" s="63">
        <v>122.39936950639337</v>
      </c>
      <c r="AC10" s="63">
        <v>0</v>
      </c>
      <c r="AD10" s="63">
        <v>11.350661428007504</v>
      </c>
      <c r="AE10" s="63">
        <v>-295.69050417671502</v>
      </c>
      <c r="AF10" s="63">
        <v>-22.406711291633339</v>
      </c>
      <c r="AG10" s="63">
        <v>-15.150797544041854</v>
      </c>
      <c r="AH10" s="63">
        <v>31.648706516146973</v>
      </c>
      <c r="AI10" s="63">
        <v>8.8428191205492777</v>
      </c>
      <c r="AJ10" s="63">
        <v>9.6559183242629061</v>
      </c>
      <c r="AK10" s="63">
        <v>104.54094008573273</v>
      </c>
      <c r="AL10" s="63">
        <v>123.48564521269111</v>
      </c>
      <c r="AM10" s="63">
        <v>54.620545032817752</v>
      </c>
      <c r="AN10" s="63">
        <v>124.25168554778409</v>
      </c>
      <c r="AO10" s="63">
        <v>33.968989492737187</v>
      </c>
      <c r="AP10" s="63">
        <v>13.672792112569473</v>
      </c>
      <c r="AQ10" s="63">
        <v>-22.655648683697216</v>
      </c>
      <c r="AR10" s="63"/>
      <c r="AS10" s="63"/>
      <c r="AT10" s="63"/>
      <c r="AU10" s="63"/>
      <c r="AV10" s="63"/>
      <c r="AW10" s="63"/>
      <c r="AX10" s="63"/>
      <c r="AY10" s="63"/>
      <c r="AZ10" s="63"/>
    </row>
    <row r="11" x14ac:dyDescent="0.3">
      <c r="A11">
        <v>7</v>
      </c>
      <c r="B11" s="63">
        <v>3665.0448557589307</v>
      </c>
      <c r="C11" s="63">
        <v>3391.1144256215907</v>
      </c>
      <c r="D11" s="63">
        <v>3031.8495628637952</v>
      </c>
      <c r="E11" s="63">
        <v>3983.1629037445205</v>
      </c>
      <c r="F11" s="63">
        <v>3349.967610849385</v>
      </c>
      <c r="G11" s="63">
        <v>3028.4075214222648</v>
      </c>
      <c r="H11" s="63">
        <v>3436.4340655251426</v>
      </c>
      <c r="I11" s="63">
        <v>-440.82239638829861</v>
      </c>
      <c r="J11" s="63">
        <v>-191.91605600841228</v>
      </c>
      <c r="K11" s="63">
        <v>167.00077242656889</v>
      </c>
      <c r="L11" s="63">
        <v>150.75536680396903</v>
      </c>
      <c r="M11" s="63">
        <v>-374.34905108396794</v>
      </c>
      <c r="N11" s="63">
        <v>52.788961656848109</v>
      </c>
      <c r="O11" s="63">
        <v>200.24328647715564</v>
      </c>
      <c r="P11" s="63">
        <v>232.00012031112445</v>
      </c>
      <c r="Q11" s="63">
        <v>-23.7308286410106</v>
      </c>
      <c r="R11" s="63">
        <v>2500.8831836060881</v>
      </c>
      <c r="S11" s="63">
        <v>284.44459736311933</v>
      </c>
      <c r="T11" s="63">
        <v>0</v>
      </c>
      <c r="U11" s="63">
        <v>299.93845544145177</v>
      </c>
      <c r="V11" s="63">
        <v>576.37405068155385</v>
      </c>
      <c r="W11" s="63">
        <v>-440.82239638829861</v>
      </c>
      <c r="X11" s="63">
        <v>-191.91605600841228</v>
      </c>
      <c r="Y11" s="63">
        <v>167.00077242656889</v>
      </c>
      <c r="Z11" s="63">
        <v>7.7466024891453769</v>
      </c>
      <c r="AA11" s="63">
        <v>12.122108294303155</v>
      </c>
      <c r="AB11" s="63">
        <v>122.69901463479327</v>
      </c>
      <c r="AC11" s="63">
        <v>0</v>
      </c>
      <c r="AD11" s="63">
        <v>8.1876413857272308</v>
      </c>
      <c r="AE11" s="63">
        <v>-335.40244259147795</v>
      </c>
      <c r="AF11" s="63">
        <v>-24.379640530694999</v>
      </c>
      <c r="AG11" s="63">
        <v>-14.566967961795019</v>
      </c>
      <c r="AH11" s="63">
        <v>31.646689423868629</v>
      </c>
      <c r="AI11" s="63">
        <v>10.733444514995204</v>
      </c>
      <c r="AJ11" s="63">
        <v>10.408827717984275</v>
      </c>
      <c r="AK11" s="63">
        <v>111.97130200947934</v>
      </c>
      <c r="AL11" s="63">
        <v>88.271984467676319</v>
      </c>
      <c r="AM11" s="63">
        <v>50.240169630143654</v>
      </c>
      <c r="AN11" s="63">
        <v>136.09163943043336</v>
      </c>
      <c r="AO11" s="63">
        <v>19.139614116555698</v>
      </c>
      <c r="AP11" s="63">
        <v>26.528697133991706</v>
      </c>
      <c r="AQ11" s="63">
        <v>-23.7308286410106</v>
      </c>
      <c r="AR11" s="63"/>
      <c r="AS11" s="63"/>
      <c r="AT11" s="63"/>
      <c r="AU11" s="63"/>
      <c r="AV11" s="63"/>
      <c r="AW11" s="63"/>
      <c r="AX11" s="63"/>
      <c r="AY11" s="63"/>
      <c r="AZ11" s="63"/>
    </row>
    <row r="12" x14ac:dyDescent="0.3">
      <c r="A12">
        <v>8</v>
      </c>
      <c r="B12" s="63">
        <v>4586.3162020760983</v>
      </c>
      <c r="C12" s="63">
        <v>4289.6049454431868</v>
      </c>
      <c r="D12" s="63">
        <v>3772.0476774856425</v>
      </c>
      <c r="E12" s="63">
        <v>4949.6086792913784</v>
      </c>
      <c r="F12" s="63">
        <v>4135.3401547009216</v>
      </c>
      <c r="G12" s="63">
        <v>3751.9578656512208</v>
      </c>
      <c r="H12" s="63">
        <v>4173.933724607572</v>
      </c>
      <c r="I12" s="63">
        <v>-542.10395597667821</v>
      </c>
      <c r="J12" s="63">
        <v>-274.21661799434014</v>
      </c>
      <c r="K12" s="63">
        <v>244.06725688352614</v>
      </c>
      <c r="L12" s="63">
        <v>119.22522033175365</v>
      </c>
      <c r="M12" s="63">
        <v>-441.94574251689374</v>
      </c>
      <c r="N12" s="63">
        <v>58.563453467192602</v>
      </c>
      <c r="O12" s="63">
        <v>223.89441546271209</v>
      </c>
      <c r="P12" s="63">
        <v>218.54931610469171</v>
      </c>
      <c r="Q12" s="63">
        <v>-21.368827889003704</v>
      </c>
      <c r="R12" s="63">
        <v>3017.3918115717602</v>
      </c>
      <c r="S12" s="63">
        <v>427.31925239568073</v>
      </c>
      <c r="T12" s="63">
        <v>0</v>
      </c>
      <c r="U12" s="63">
        <v>372.21989297954605</v>
      </c>
      <c r="V12" s="63">
        <v>776.0124574303137</v>
      </c>
      <c r="W12" s="63">
        <v>-542.10395597667821</v>
      </c>
      <c r="X12" s="63">
        <v>-274.21661799434014</v>
      </c>
      <c r="Y12" s="63">
        <v>244.06725688352614</v>
      </c>
      <c r="Z12" s="63">
        <v>9.0475849091752281</v>
      </c>
      <c r="AA12" s="63">
        <v>5.2616226273749955</v>
      </c>
      <c r="AB12" s="63">
        <v>96.307003991180878</v>
      </c>
      <c r="AC12" s="63">
        <v>0</v>
      </c>
      <c r="AD12" s="63">
        <v>8.6090088040225261</v>
      </c>
      <c r="AE12" s="63">
        <v>-395.9441116641384</v>
      </c>
      <c r="AF12" s="63">
        <v>-29.947715860713672</v>
      </c>
      <c r="AG12" s="63">
        <v>-16.053914992041705</v>
      </c>
      <c r="AH12" s="63">
        <v>35.64634014235282</v>
      </c>
      <c r="AI12" s="63">
        <v>10.508058720327959</v>
      </c>
      <c r="AJ12" s="63">
        <v>12.409054604511827</v>
      </c>
      <c r="AK12" s="63">
        <v>109.958967235825</v>
      </c>
      <c r="AL12" s="63">
        <v>113.93544822688708</v>
      </c>
      <c r="AM12" s="63">
        <v>46.601805805727189</v>
      </c>
      <c r="AN12" s="63">
        <v>110.30615671267785</v>
      </c>
      <c r="AO12" s="63">
        <v>39.675460539435633</v>
      </c>
      <c r="AP12" s="63">
        <v>21.965893046851036</v>
      </c>
      <c r="AQ12" s="63">
        <v>-21.368827889003704</v>
      </c>
      <c r="AR12" s="63"/>
      <c r="AS12" s="63"/>
      <c r="AT12" s="63"/>
      <c r="AU12" s="63"/>
      <c r="AV12" s="63"/>
      <c r="AW12" s="63"/>
      <c r="AX12" s="63"/>
      <c r="AY12" s="63"/>
      <c r="AZ12" s="63"/>
    </row>
    <row r="13" x14ac:dyDescent="0.3">
      <c r="A13">
        <v>9</v>
      </c>
      <c r="B13" s="63">
        <v>5939.4808496909263</v>
      </c>
      <c r="C13" s="63">
        <v>5355.6341196997364</v>
      </c>
      <c r="D13" s="63">
        <v>4729.5022776459455</v>
      </c>
      <c r="E13" s="63">
        <v>6248.9120976163367</v>
      </c>
      <c r="F13" s="63">
        <v>5038.9335255713559</v>
      </c>
      <c r="G13" s="63">
        <v>4554.3675867925995</v>
      </c>
      <c r="H13" s="63">
        <v>4929.007548179593</v>
      </c>
      <c r="I13" s="63">
        <v>-794.54064959259756</v>
      </c>
      <c r="J13" s="63">
        <v>-413.38587307182092</v>
      </c>
      <c r="K13" s="63">
        <v>212.01936206164777</v>
      </c>
      <c r="L13" s="63">
        <v>97.411885863762095</v>
      </c>
      <c r="M13" s="63">
        <v>-552.40423900929181</v>
      </c>
      <c r="N13" s="63">
        <v>67.838300230535935</v>
      </c>
      <c r="O13" s="63">
        <v>211.33796683169084</v>
      </c>
      <c r="P13" s="63">
        <v>182.7201443774201</v>
      </c>
      <c r="Q13" s="63">
        <v>-18.517194544166784</v>
      </c>
      <c r="R13" s="63">
        <v>4533.4632320102273</v>
      </c>
      <c r="S13" s="63">
        <v>403.2504645557114</v>
      </c>
      <c r="T13" s="63">
        <v>26.269946954522304</v>
      </c>
      <c r="U13" s="63">
        <v>273.85979236305116</v>
      </c>
      <c r="V13" s="63">
        <v>696.01020150621275</v>
      </c>
      <c r="W13" s="63">
        <v>-794.54064959259756</v>
      </c>
      <c r="X13" s="63">
        <v>-413.38587307182092</v>
      </c>
      <c r="Y13" s="63">
        <v>212.01936206164777</v>
      </c>
      <c r="Z13" s="63">
        <v>4.5831744567145121</v>
      </c>
      <c r="AA13" s="63">
        <v>6.3395324276072822</v>
      </c>
      <c r="AB13" s="63">
        <v>81.098359168625024</v>
      </c>
      <c r="AC13" s="63">
        <v>0</v>
      </c>
      <c r="AD13" s="63">
        <v>5.3908198108152785</v>
      </c>
      <c r="AE13" s="63">
        <v>-496.24260052648134</v>
      </c>
      <c r="AF13" s="63">
        <v>-36.113579441567722</v>
      </c>
      <c r="AG13" s="63">
        <v>-20.04805904124272</v>
      </c>
      <c r="AH13" s="63">
        <v>39.282437599860771</v>
      </c>
      <c r="AI13" s="63">
        <v>13.752843108655327</v>
      </c>
      <c r="AJ13" s="63">
        <v>14.803019522019843</v>
      </c>
      <c r="AK13" s="63">
        <v>120.76056303380876</v>
      </c>
      <c r="AL13" s="63">
        <v>90.577403797882084</v>
      </c>
      <c r="AM13" s="63">
        <v>47.666624467481519</v>
      </c>
      <c r="AN13" s="63">
        <v>92.549275807413821</v>
      </c>
      <c r="AO13" s="63">
        <v>16.901677920289323</v>
      </c>
      <c r="AP13" s="63">
        <v>25.602566182235453</v>
      </c>
      <c r="AQ13" s="63">
        <v>-18.517194544166784</v>
      </c>
      <c r="AR13" s="63"/>
      <c r="AS13" s="63"/>
      <c r="AT13" s="63"/>
      <c r="AU13" s="63"/>
      <c r="AV13" s="63"/>
      <c r="AW13" s="63"/>
      <c r="AX13" s="63"/>
      <c r="AY13" s="63"/>
      <c r="AZ13" s="63"/>
    </row>
    <row r="14" x14ac:dyDescent="0.3">
      <c r="A14">
        <v>10</v>
      </c>
      <c r="B14" s="63">
        <v>10999.365186860274</v>
      </c>
      <c r="C14" s="63">
        <v>9601.1106780987502</v>
      </c>
      <c r="D14" s="63">
        <v>8416.8655038119523</v>
      </c>
      <c r="E14" s="63">
        <v>11264.053450204983</v>
      </c>
      <c r="F14" s="63">
        <v>8681.5537671566617</v>
      </c>
      <c r="G14" s="63">
        <v>7939.6575597755691</v>
      </c>
      <c r="H14" s="63">
        <v>8289.3443796646134</v>
      </c>
      <c r="I14" s="63">
        <v>-1609.6786169529412</v>
      </c>
      <c r="J14" s="63">
        <v>-972.8210660953805</v>
      </c>
      <c r="K14" s="63">
        <v>211.42410819141827</v>
      </c>
      <c r="L14" s="63">
        <v>53.264155153291831</v>
      </c>
      <c r="M14" s="63">
        <v>-824.42489519735022</v>
      </c>
      <c r="N14" s="63">
        <v>82.528687816257005</v>
      </c>
      <c r="O14" s="63">
        <v>218.26784556309238</v>
      </c>
      <c r="P14" s="63">
        <v>145.34663813280929</v>
      </c>
      <c r="Q14" s="63">
        <v>-13.927663806857526</v>
      </c>
      <c r="R14" s="63">
        <v>8489.9377640538896</v>
      </c>
      <c r="S14" s="63">
        <v>496.91632141075223</v>
      </c>
      <c r="T14" s="63">
        <v>967.08333938427972</v>
      </c>
      <c r="U14" s="63">
        <v>183.49454807521704</v>
      </c>
      <c r="V14" s="63">
        <v>861.93321393613371</v>
      </c>
      <c r="W14" s="63">
        <v>-1609.6786169529412</v>
      </c>
      <c r="X14" s="63">
        <v>-972.8210660953805</v>
      </c>
      <c r="Y14" s="63">
        <v>211.42410819141827</v>
      </c>
      <c r="Z14" s="63">
        <v>4.0725195595439434</v>
      </c>
      <c r="AA14" s="63">
        <v>0</v>
      </c>
      <c r="AB14" s="63">
        <v>43.425332267106661</v>
      </c>
      <c r="AC14" s="63">
        <v>0</v>
      </c>
      <c r="AD14" s="63">
        <v>5.7663033266412294</v>
      </c>
      <c r="AE14" s="63">
        <v>-742.22895073686357</v>
      </c>
      <c r="AF14" s="63">
        <v>-55.763787371371514</v>
      </c>
      <c r="AG14" s="63">
        <v>-26.43215708911513</v>
      </c>
      <c r="AH14" s="63">
        <v>44.664308651142441</v>
      </c>
      <c r="AI14" s="63">
        <v>16.412949680029836</v>
      </c>
      <c r="AJ14" s="63">
        <v>21.451429485084724</v>
      </c>
      <c r="AK14" s="63">
        <v>129.27348286513583</v>
      </c>
      <c r="AL14" s="63">
        <v>88.994362697956547</v>
      </c>
      <c r="AM14" s="63">
        <v>25.417760817095729</v>
      </c>
      <c r="AN14" s="63">
        <v>51.477332587315829</v>
      </c>
      <c r="AO14" s="63">
        <v>19.327358254294218</v>
      </c>
      <c r="AP14" s="63">
        <v>49.124186474103503</v>
      </c>
      <c r="AQ14" s="63">
        <v>-13.927663806857526</v>
      </c>
      <c r="AR14" s="63"/>
      <c r="AS14" s="63"/>
      <c r="AT14" s="63"/>
      <c r="AU14" s="63"/>
      <c r="AV14" s="63"/>
      <c r="AW14" s="63"/>
      <c r="AX14" s="63"/>
      <c r="AY14" s="63"/>
      <c r="AZ14" s="63"/>
    </row>
    <row r="15" x14ac:dyDescent="0.3"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</row>
    <row r="16" x14ac:dyDescent="0.3">
      <c r="A16" t="s">
        <v>3315</v>
      </c>
      <c r="B16" s="63" t="s">
        <v>3316</v>
      </c>
      <c r="C16" s="63" t="s">
        <v>3317</v>
      </c>
      <c r="D16" s="63" t="s">
        <v>3318</v>
      </c>
      <c r="E16" s="63" t="s">
        <v>3319</v>
      </c>
      <c r="F16" s="63" t="s">
        <v>3320</v>
      </c>
      <c r="G16" s="63" t="s">
        <v>3321</v>
      </c>
      <c r="H16" s="63" t="s">
        <v>3322</v>
      </c>
      <c r="I16" s="63" t="s">
        <v>3323</v>
      </c>
      <c r="J16" s="63" t="s">
        <v>3324</v>
      </c>
      <c r="K16" s="63" t="s">
        <v>3325</v>
      </c>
      <c r="L16" s="63" t="s">
        <v>3326</v>
      </c>
      <c r="M16" s="63" t="s">
        <v>3327</v>
      </c>
      <c r="N16" s="63" t="s">
        <v>3328</v>
      </c>
      <c r="O16" s="63" t="s">
        <v>3329</v>
      </c>
      <c r="P16" s="63" t="s">
        <v>3330</v>
      </c>
      <c r="Q16" s="63" t="s">
        <v>3331</v>
      </c>
      <c r="R16" s="63" t="s">
        <v>3332</v>
      </c>
      <c r="S16" s="63" t="s">
        <v>3333</v>
      </c>
      <c r="T16" s="63" t="s">
        <v>3334</v>
      </c>
      <c r="U16" s="63" t="s">
        <v>3335</v>
      </c>
      <c r="V16" s="63" t="s">
        <v>3336</v>
      </c>
      <c r="W16" s="63" t="s">
        <v>3337</v>
      </c>
      <c r="X16" s="63" t="s">
        <v>3338</v>
      </c>
      <c r="Y16" s="63" t="s">
        <v>3339</v>
      </c>
      <c r="Z16" s="63" t="s">
        <v>3340</v>
      </c>
      <c r="AA16" s="63" t="s">
        <v>3341</v>
      </c>
      <c r="AB16" s="63" t="s">
        <v>3342</v>
      </c>
      <c r="AC16" s="63" t="s">
        <v>3343</v>
      </c>
      <c r="AD16" s="63" t="s">
        <v>3344</v>
      </c>
      <c r="AE16" s="63" t="s">
        <v>3345</v>
      </c>
      <c r="AF16" s="63" t="s">
        <v>3346</v>
      </c>
      <c r="AG16" s="63" t="s">
        <v>3347</v>
      </c>
      <c r="AH16" s="63" t="s">
        <v>3348</v>
      </c>
      <c r="AI16" s="63" t="s">
        <v>3349</v>
      </c>
      <c r="AJ16" s="63" t="s">
        <v>3350</v>
      </c>
      <c r="AK16" s="63" t="s">
        <v>3351</v>
      </c>
      <c r="AL16" s="63" t="s">
        <v>3352</v>
      </c>
      <c r="AM16" s="63" t="s">
        <v>3353</v>
      </c>
      <c r="AN16" s="63" t="s">
        <v>3354</v>
      </c>
      <c r="AO16" s="63" t="s">
        <v>3355</v>
      </c>
      <c r="AP16" s="63" t="s">
        <v>3356</v>
      </c>
      <c r="AQ16" s="63" t="s">
        <v>3357</v>
      </c>
      <c r="AR16" s="63"/>
      <c r="AS16" s="63"/>
      <c r="AT16" s="63"/>
      <c r="AU16" s="63"/>
      <c r="AV16" s="63"/>
      <c r="AW16" s="63"/>
      <c r="AX16" s="63"/>
      <c r="AY16" s="63"/>
      <c r="AZ16" s="63"/>
    </row>
    <row r="17" x14ac:dyDescent="0.3">
      <c r="A17">
        <v>1</v>
      </c>
      <c r="B17" s="63">
        <v>839.70258482299494</v>
      </c>
      <c r="C17" s="63">
        <v>1175.3194803302258</v>
      </c>
      <c r="D17" s="63">
        <v>782.58731388030571</v>
      </c>
      <c r="E17" s="63">
        <v>1559.2791284455645</v>
      </c>
      <c r="F17" s="63">
        <v>1502.1638575028753</v>
      </c>
      <c r="G17" s="63">
        <v>1317.3554385514601</v>
      </c>
      <c r="H17" s="63">
        <v>1456.2701112697493</v>
      </c>
      <c r="I17" s="63">
        <v>-47.903864248067705</v>
      </c>
      <c r="J17" s="63">
        <v>-9.2114066946215125</v>
      </c>
      <c r="K17" s="63">
        <v>383.71099943521182</v>
      </c>
      <c r="L17" s="63">
        <v>336.05578386727103</v>
      </c>
      <c r="M17" s="63">
        <v>-229.33249060280266</v>
      </c>
      <c r="N17" s="63">
        <v>44.524071651387437</v>
      </c>
      <c r="O17" s="63">
        <v>87.917445008656571</v>
      </c>
      <c r="P17" s="63">
        <v>57.155024638102589</v>
      </c>
      <c r="Q17" s="63">
        <v>-6.1577969284698115</v>
      </c>
      <c r="R17" s="63">
        <v>259.03062604026775</v>
      </c>
      <c r="S17" s="63">
        <v>53.239793805094621</v>
      </c>
      <c r="T17" s="63">
        <v>0</v>
      </c>
      <c r="U17" s="63">
        <v>288.24173848591579</v>
      </c>
      <c r="V17" s="63">
        <v>239.19042649171681</v>
      </c>
      <c r="W17" s="63">
        <v>-47.903864248067705</v>
      </c>
      <c r="X17" s="63">
        <v>-9.2114066946215125</v>
      </c>
      <c r="Y17" s="63">
        <v>383.71099943521182</v>
      </c>
      <c r="Z17" s="63">
        <v>21.8016180717018</v>
      </c>
      <c r="AA17" s="63">
        <v>1.1177532705811122</v>
      </c>
      <c r="AB17" s="63">
        <v>62.254360721091437</v>
      </c>
      <c r="AC17" s="63">
        <v>243.36597945914829</v>
      </c>
      <c r="AD17" s="63">
        <v>7.5160723447483493</v>
      </c>
      <c r="AE17" s="63">
        <v>-205.50124905619961</v>
      </c>
      <c r="AF17" s="63">
        <v>-12.651876697244584</v>
      </c>
      <c r="AG17" s="63">
        <v>-11.179364849358477</v>
      </c>
      <c r="AH17" s="63">
        <v>31.839103680908647</v>
      </c>
      <c r="AI17" s="63">
        <v>6.7138463928914316</v>
      </c>
      <c r="AJ17" s="63">
        <v>5.9711215775873594</v>
      </c>
      <c r="AK17" s="63">
        <v>83.914845692672387</v>
      </c>
      <c r="AL17" s="63">
        <v>4.0025993159841846</v>
      </c>
      <c r="AM17" s="63">
        <v>17.321437655196927</v>
      </c>
      <c r="AN17" s="63">
        <v>37.995813258260846</v>
      </c>
      <c r="AO17" s="63">
        <v>0</v>
      </c>
      <c r="AP17" s="63">
        <v>1.8377737246448149</v>
      </c>
      <c r="AQ17" s="63">
        <v>-6.1577969284698115</v>
      </c>
      <c r="AR17" s="63"/>
      <c r="AS17" s="63"/>
      <c r="AT17" s="63"/>
      <c r="AU17" s="63"/>
      <c r="AV17" s="63"/>
      <c r="AW17" s="63"/>
      <c r="AX17" s="63"/>
      <c r="AY17" s="63"/>
      <c r="AZ17" s="63"/>
    </row>
    <row r="18" x14ac:dyDescent="0.3">
      <c r="A18">
        <v>2</v>
      </c>
      <c r="B18" s="63">
        <v>1077.0488298335754</v>
      </c>
      <c r="C18" s="63">
        <v>1443.7810135433328</v>
      </c>
      <c r="D18" s="63">
        <v>987.51559344339773</v>
      </c>
      <c r="E18" s="63">
        <v>1811.4885006376101</v>
      </c>
      <c r="F18" s="63">
        <v>1721.9552642474325</v>
      </c>
      <c r="G18" s="63">
        <v>1527.7459439317672</v>
      </c>
      <c r="H18" s="63">
        <v>1850.3336626397927</v>
      </c>
      <c r="I18" s="63">
        <v>-67.874901775662934</v>
      </c>
      <c r="J18" s="63">
        <v>-21.658334614514754</v>
      </c>
      <c r="K18" s="63">
        <v>434.41684580550714</v>
      </c>
      <c r="L18" s="63">
        <v>299.83258531861424</v>
      </c>
      <c r="M18" s="63">
        <v>-236.64363354740692</v>
      </c>
      <c r="N18" s="63">
        <v>42.434313231741861</v>
      </c>
      <c r="O18" s="63">
        <v>130.88877223038074</v>
      </c>
      <c r="P18" s="63">
        <v>213.31709419754898</v>
      </c>
      <c r="Q18" s="63">
        <v>-21.618147719904279</v>
      </c>
      <c r="R18" s="63">
        <v>381.66584942058756</v>
      </c>
      <c r="S18" s="63">
        <v>107.52034935992255</v>
      </c>
      <c r="T18" s="63">
        <v>0</v>
      </c>
      <c r="U18" s="63">
        <v>286.39509150714309</v>
      </c>
      <c r="V18" s="63">
        <v>301.46753954592214</v>
      </c>
      <c r="W18" s="63">
        <v>-67.874901775662934</v>
      </c>
      <c r="X18" s="63">
        <v>-21.658334614514754</v>
      </c>
      <c r="Y18" s="63">
        <v>434.41684580550714</v>
      </c>
      <c r="Z18" s="63">
        <v>17.034468649274263</v>
      </c>
      <c r="AA18" s="63">
        <v>0</v>
      </c>
      <c r="AB18" s="63">
        <v>148.93531975497649</v>
      </c>
      <c r="AC18" s="63">
        <v>117.61471733186809</v>
      </c>
      <c r="AD18" s="63">
        <v>16.248079582495414</v>
      </c>
      <c r="AE18" s="63">
        <v>-214.18785369274997</v>
      </c>
      <c r="AF18" s="63">
        <v>-14.675296017944145</v>
      </c>
      <c r="AG18" s="63">
        <v>-7.7804838367127971</v>
      </c>
      <c r="AH18" s="63">
        <v>29.418568059693385</v>
      </c>
      <c r="AI18" s="63">
        <v>6.4226478859167573</v>
      </c>
      <c r="AJ18" s="63">
        <v>6.5930972861317221</v>
      </c>
      <c r="AK18" s="63">
        <v>113.86403373804627</v>
      </c>
      <c r="AL18" s="63">
        <v>17.02473849233445</v>
      </c>
      <c r="AM18" s="63">
        <v>55.742645477191807</v>
      </c>
      <c r="AN18" s="63">
        <v>122.49774013972946</v>
      </c>
      <c r="AO18" s="63">
        <v>28.469650224970611</v>
      </c>
      <c r="AP18" s="63">
        <v>6.6070583556571023</v>
      </c>
      <c r="AQ18" s="63">
        <v>-21.618147719904279</v>
      </c>
      <c r="AR18" s="63"/>
      <c r="AS18" s="63"/>
      <c r="AT18" s="63"/>
      <c r="AU18" s="63"/>
      <c r="AV18" s="63"/>
      <c r="AW18" s="63"/>
      <c r="AX18" s="63"/>
      <c r="AY18" s="63"/>
      <c r="AZ18" s="63"/>
    </row>
    <row r="19" x14ac:dyDescent="0.3">
      <c r="A19">
        <v>3</v>
      </c>
      <c r="B19" s="63">
        <v>1535.2933144616425</v>
      </c>
      <c r="C19" s="63">
        <v>1871.8282893058472</v>
      </c>
      <c r="D19" s="63">
        <v>1357.9611038144385</v>
      </c>
      <c r="E19" s="63">
        <v>2196.2154340532002</v>
      </c>
      <c r="F19" s="63">
        <v>2018.883223405996</v>
      </c>
      <c r="G19" s="63">
        <v>1799.2666385896923</v>
      </c>
      <c r="H19" s="63">
        <v>2171.1710945274158</v>
      </c>
      <c r="I19" s="63">
        <v>-133.08429094704229</v>
      </c>
      <c r="J19" s="63">
        <v>-44.247919700161674</v>
      </c>
      <c r="K19" s="63">
        <v>469.6192657912469</v>
      </c>
      <c r="L19" s="63">
        <v>191.2601704573693</v>
      </c>
      <c r="M19" s="63">
        <v>-263.79148921060778</v>
      </c>
      <c r="N19" s="63">
        <v>44.174904394303844</v>
      </c>
      <c r="O19" s="63">
        <v>186.37975061514248</v>
      </c>
      <c r="P19" s="63">
        <v>205.02967736045244</v>
      </c>
      <c r="Q19" s="63">
        <v>-20.164666322774703</v>
      </c>
      <c r="R19" s="63">
        <v>804.69286159632338</v>
      </c>
      <c r="S19" s="63">
        <v>103.7414635298102</v>
      </c>
      <c r="T19" s="63">
        <v>0</v>
      </c>
      <c r="U19" s="63">
        <v>326.43712468670793</v>
      </c>
      <c r="V19" s="63">
        <v>300.42186464880098</v>
      </c>
      <c r="W19" s="63">
        <v>-133.08429094704229</v>
      </c>
      <c r="X19" s="63">
        <v>-44.247919700161674</v>
      </c>
      <c r="Y19" s="63">
        <v>469.6192657912469</v>
      </c>
      <c r="Z19" s="63">
        <v>20.628541426839526</v>
      </c>
      <c r="AA19" s="63">
        <v>3.7306094132460479</v>
      </c>
      <c r="AB19" s="63">
        <v>124.69018347541271</v>
      </c>
      <c r="AC19" s="63">
        <v>23.710594282576743</v>
      </c>
      <c r="AD19" s="63">
        <v>18.500241859294249</v>
      </c>
      <c r="AE19" s="63">
        <v>-239.33831378013662</v>
      </c>
      <c r="AF19" s="63">
        <v>-15.631702091602904</v>
      </c>
      <c r="AG19" s="63">
        <v>-8.8214733388682625</v>
      </c>
      <c r="AH19" s="63">
        <v>30.069160435835165</v>
      </c>
      <c r="AI19" s="63">
        <v>6.7619337253905849</v>
      </c>
      <c r="AJ19" s="63">
        <v>7.3438102330780914</v>
      </c>
      <c r="AK19" s="63">
        <v>114.63470635935003</v>
      </c>
      <c r="AL19" s="63">
        <v>71.745044255792465</v>
      </c>
      <c r="AM19" s="63">
        <v>46.676627364099659</v>
      </c>
      <c r="AN19" s="63">
        <v>112.05425906782375</v>
      </c>
      <c r="AO19" s="63">
        <v>40.231925303884026</v>
      </c>
      <c r="AP19" s="63">
        <v>6.066865624644981</v>
      </c>
      <c r="AQ19" s="63">
        <v>-20.164666322774703</v>
      </c>
      <c r="AR19" s="63"/>
      <c r="AS19" s="63"/>
      <c r="AT19" s="63"/>
      <c r="AU19" s="63"/>
      <c r="AV19" s="63"/>
      <c r="AW19" s="63"/>
      <c r="AX19" s="63"/>
      <c r="AY19" s="63"/>
      <c r="AZ19" s="63"/>
    </row>
    <row r="20" x14ac:dyDescent="0.3">
      <c r="A20">
        <v>4</v>
      </c>
      <c r="B20" s="63">
        <v>1947.8519871598685</v>
      </c>
      <c r="C20" s="63">
        <v>2198.2493083804197</v>
      </c>
      <c r="D20" s="63">
        <v>1692.9831983878744</v>
      </c>
      <c r="E20" s="63">
        <v>2564.4182707767145</v>
      </c>
      <c r="F20" s="63">
        <v>2309.5494820047202</v>
      </c>
      <c r="G20" s="63">
        <v>2073.8225870725018</v>
      </c>
      <c r="H20" s="63">
        <v>2488.1557075437522</v>
      </c>
      <c r="I20" s="63">
        <v>-179.24831746491125</v>
      </c>
      <c r="J20" s="63">
        <v>-75.130315787053817</v>
      </c>
      <c r="K20" s="63">
        <v>429.99177201547315</v>
      </c>
      <c r="L20" s="63">
        <v>186.61719494431435</v>
      </c>
      <c r="M20" s="63">
        <v>-280.48965684126063</v>
      </c>
      <c r="N20" s="63">
        <v>44.762761909041984</v>
      </c>
      <c r="O20" s="63">
        <v>216.5541076167537</v>
      </c>
      <c r="P20" s="63">
        <v>220.81163692880489</v>
      </c>
      <c r="Q20" s="63">
        <v>-22.372929789404985</v>
      </c>
      <c r="R20" s="63">
        <v>1021.9186788882789</v>
      </c>
      <c r="S20" s="63">
        <v>169.25902867000048</v>
      </c>
      <c r="T20" s="63">
        <v>0</v>
      </c>
      <c r="U20" s="63">
        <v>373.47237754336351</v>
      </c>
      <c r="V20" s="63">
        <v>381.47123540817188</v>
      </c>
      <c r="W20" s="63">
        <v>-179.24831746491125</v>
      </c>
      <c r="X20" s="63">
        <v>-75.130315787053817</v>
      </c>
      <c r="Y20" s="63">
        <v>429.99177201547315</v>
      </c>
      <c r="Z20" s="63">
        <v>17.086930733420392</v>
      </c>
      <c r="AA20" s="63">
        <v>0</v>
      </c>
      <c r="AB20" s="63">
        <v>136.9846673003542</v>
      </c>
      <c r="AC20" s="63">
        <v>15.521721394029957</v>
      </c>
      <c r="AD20" s="63">
        <v>17.023875516509793</v>
      </c>
      <c r="AE20" s="63">
        <v>-253.51522985353063</v>
      </c>
      <c r="AF20" s="63">
        <v>-17.585057260910734</v>
      </c>
      <c r="AG20" s="63">
        <v>-9.3893697268192557</v>
      </c>
      <c r="AH20" s="63">
        <v>29.272304193003286</v>
      </c>
      <c r="AI20" s="63">
        <v>7.738392242354398</v>
      </c>
      <c r="AJ20" s="63">
        <v>7.7520654736843024</v>
      </c>
      <c r="AK20" s="63">
        <v>111.9979544012855</v>
      </c>
      <c r="AL20" s="63">
        <v>104.55615321546819</v>
      </c>
      <c r="AM20" s="63">
        <v>47.736741708320729</v>
      </c>
      <c r="AN20" s="63">
        <v>136.20977300378706</v>
      </c>
      <c r="AO20" s="63">
        <v>29.293293171072175</v>
      </c>
      <c r="AP20" s="63">
        <v>7.5718290456248996</v>
      </c>
      <c r="AQ20" s="63">
        <v>-22.372929789404985</v>
      </c>
      <c r="AR20" s="63"/>
      <c r="AS20" s="63"/>
      <c r="AT20" s="63"/>
      <c r="AU20" s="63"/>
      <c r="AV20" s="63"/>
      <c r="AW20" s="63"/>
      <c r="AX20" s="63"/>
      <c r="AY20" s="63"/>
      <c r="AZ20" s="63"/>
    </row>
    <row r="21" x14ac:dyDescent="0.3">
      <c r="A21">
        <v>5</v>
      </c>
      <c r="B21" s="63">
        <v>2522.7384634433606</v>
      </c>
      <c r="C21" s="63">
        <v>2602.9820851343748</v>
      </c>
      <c r="D21" s="63">
        <v>2123.1800315277696</v>
      </c>
      <c r="E21" s="63">
        <v>3057.4075860975126</v>
      </c>
      <c r="F21" s="63">
        <v>2657.8491541819217</v>
      </c>
      <c r="G21" s="63">
        <v>2395.3695960828964</v>
      </c>
      <c r="H21" s="63">
        <v>2839.8466897926469</v>
      </c>
      <c r="I21" s="63">
        <v>-282.86572810676029</v>
      </c>
      <c r="J21" s="63">
        <v>-117.18285932885991</v>
      </c>
      <c r="K21" s="63">
        <v>362.76321646776358</v>
      </c>
      <c r="L21" s="63">
        <v>171.90590618638834</v>
      </c>
      <c r="M21" s="63">
        <v>-313.07035159370196</v>
      </c>
      <c r="N21" s="63">
        <v>50.590793494676817</v>
      </c>
      <c r="O21" s="63">
        <v>231.94356021212278</v>
      </c>
      <c r="P21" s="63">
        <v>235.95895327354242</v>
      </c>
      <c r="Q21" s="63">
        <v>-23.425419775914506</v>
      </c>
      <c r="R21" s="63">
        <v>1557.1229413389992</v>
      </c>
      <c r="S21" s="63">
        <v>197.60920967454717</v>
      </c>
      <c r="T21" s="63">
        <v>0</v>
      </c>
      <c r="U21" s="63">
        <v>298.70808421281805</v>
      </c>
      <c r="V21" s="63">
        <v>471.02889486704987</v>
      </c>
      <c r="W21" s="63">
        <v>-282.86572810676029</v>
      </c>
      <c r="X21" s="63">
        <v>-117.18285932885991</v>
      </c>
      <c r="Y21" s="63">
        <v>362.76321646776358</v>
      </c>
      <c r="Z21" s="63">
        <v>13.635058574873565</v>
      </c>
      <c r="AA21" s="63">
        <v>0</v>
      </c>
      <c r="AB21" s="63">
        <v>129.64408028889142</v>
      </c>
      <c r="AC21" s="63">
        <v>12.710355300315442</v>
      </c>
      <c r="AD21" s="63">
        <v>15.916412022307926</v>
      </c>
      <c r="AE21" s="63">
        <v>-281.68869626855945</v>
      </c>
      <c r="AF21" s="63">
        <v>-20.147351818133991</v>
      </c>
      <c r="AG21" s="63">
        <v>-11.23430350700851</v>
      </c>
      <c r="AH21" s="63">
        <v>31.226996921490453</v>
      </c>
      <c r="AI21" s="63">
        <v>10.457345228575569</v>
      </c>
      <c r="AJ21" s="63">
        <v>8.9064513446107956</v>
      </c>
      <c r="AK21" s="63">
        <v>114.62288668391278</v>
      </c>
      <c r="AL21" s="63">
        <v>117.32067352820998</v>
      </c>
      <c r="AM21" s="63">
        <v>48.20741749518681</v>
      </c>
      <c r="AN21" s="63">
        <v>135.05199798021019</v>
      </c>
      <c r="AO21" s="63">
        <v>39.363439892511785</v>
      </c>
      <c r="AP21" s="63">
        <v>13.336097905633654</v>
      </c>
      <c r="AQ21" s="63">
        <v>-23.425419775914506</v>
      </c>
      <c r="AR21" s="63"/>
      <c r="AS21" s="63"/>
      <c r="AT21" s="63"/>
      <c r="AU21" s="63"/>
      <c r="AV21" s="63"/>
      <c r="AW21" s="63"/>
      <c r="AX21" s="63"/>
      <c r="AY21" s="63"/>
      <c r="AZ21" s="63"/>
    </row>
    <row r="22" x14ac:dyDescent="0.3">
      <c r="A22">
        <v>6</v>
      </c>
      <c r="B22" s="63">
        <v>2872.8819537264667</v>
      </c>
      <c r="C22" s="63">
        <v>2942.1581925604819</v>
      </c>
      <c r="D22" s="63">
        <v>2452.8670668739614</v>
      </c>
      <c r="E22" s="63">
        <v>3407.4248028437346</v>
      </c>
      <c r="F22" s="63">
        <v>2987.4099159912298</v>
      </c>
      <c r="G22" s="63">
        <v>2701.0640658825751</v>
      </c>
      <c r="H22" s="63">
        <v>3211.0801417191369</v>
      </c>
      <c r="I22" s="63">
        <v>-288.54822244752933</v>
      </c>
      <c r="J22" s="63">
        <v>-131.97263984651428</v>
      </c>
      <c r="K22" s="63">
        <v>357.3749293155559</v>
      </c>
      <c r="L22" s="63">
        <v>177.16791980171243</v>
      </c>
      <c r="M22" s="63">
        <v>-337.5298335465377</v>
      </c>
      <c r="N22" s="63">
        <v>51.183983437882823</v>
      </c>
      <c r="O22" s="63">
        <v>311.86499941987495</v>
      </c>
      <c r="P22" s="63">
        <v>219.57091086016024</v>
      </c>
      <c r="Q22" s="63">
        <v>-22.282407795975942</v>
      </c>
      <c r="R22" s="63">
        <v>1709.8375249426422</v>
      </c>
      <c r="S22" s="63">
        <v>306.98428211606682</v>
      </c>
      <c r="T22" s="63">
        <v>0</v>
      </c>
      <c r="U22" s="63">
        <v>309.93660597678439</v>
      </c>
      <c r="V22" s="63">
        <v>549.76454803163995</v>
      </c>
      <c r="W22" s="63">
        <v>-288.54822244752933</v>
      </c>
      <c r="X22" s="63">
        <v>-131.97263984651428</v>
      </c>
      <c r="Y22" s="63">
        <v>357.3749293155559</v>
      </c>
      <c r="Z22" s="63">
        <v>18.342816514563598</v>
      </c>
      <c r="AA22" s="63">
        <v>7.0287829270233644</v>
      </c>
      <c r="AB22" s="63">
        <v>121.84290394463611</v>
      </c>
      <c r="AC22" s="63">
        <v>15.545078859642409</v>
      </c>
      <c r="AD22" s="63">
        <v>14.408337555846932</v>
      </c>
      <c r="AE22" s="63">
        <v>-301.92144289367354</v>
      </c>
      <c r="AF22" s="63">
        <v>-22.146503568199265</v>
      </c>
      <c r="AG22" s="63">
        <v>-13.461887084664932</v>
      </c>
      <c r="AH22" s="63">
        <v>31.933683503691366</v>
      </c>
      <c r="AI22" s="63">
        <v>9.8414392298037239</v>
      </c>
      <c r="AJ22" s="63">
        <v>9.408860704387731</v>
      </c>
      <c r="AK22" s="63">
        <v>116.85641219461856</v>
      </c>
      <c r="AL22" s="63">
        <v>195.00858722525641</v>
      </c>
      <c r="AM22" s="63">
        <v>50.341170088841601</v>
      </c>
      <c r="AN22" s="63">
        <v>128.00664289711256</v>
      </c>
      <c r="AO22" s="63">
        <v>25.212245626481138</v>
      </c>
      <c r="AP22" s="63">
        <v>16.010852247724948</v>
      </c>
      <c r="AQ22" s="63">
        <v>-22.282407795975942</v>
      </c>
      <c r="AR22" s="63"/>
      <c r="AS22" s="63"/>
      <c r="AT22" s="63"/>
      <c r="AU22" s="63"/>
      <c r="AV22" s="63"/>
      <c r="AW22" s="63"/>
      <c r="AX22" s="63"/>
      <c r="AY22" s="63"/>
      <c r="AZ22" s="63"/>
    </row>
    <row r="23" x14ac:dyDescent="0.3">
      <c r="A23">
        <v>7</v>
      </c>
      <c r="B23" s="63">
        <v>3561.7925072769599</v>
      </c>
      <c r="C23" s="63">
        <v>3525.8086180025293</v>
      </c>
      <c r="D23" s="63">
        <v>2953.4075899697627</v>
      </c>
      <c r="E23" s="63">
        <v>4095.439540378718</v>
      </c>
      <c r="F23" s="63">
        <v>3487.0546230715208</v>
      </c>
      <c r="G23" s="63">
        <v>3151.9002213173344</v>
      </c>
      <c r="H23" s="63">
        <v>3668.249937223221</v>
      </c>
      <c r="I23" s="63">
        <v>-413.13571850377815</v>
      </c>
      <c r="J23" s="63">
        <v>-197.31934274017246</v>
      </c>
      <c r="K23" s="63">
        <v>375.88136250415971</v>
      </c>
      <c r="L23" s="63">
        <v>157.76567059759847</v>
      </c>
      <c r="M23" s="63">
        <v>-391.04275961491521</v>
      </c>
      <c r="N23" s="63">
        <v>55.888357860728668</v>
      </c>
      <c r="O23" s="63">
        <v>321.73362931215991</v>
      </c>
      <c r="P23" s="63">
        <v>217.76018665441129</v>
      </c>
      <c r="Q23" s="63">
        <v>-21.884404357323028</v>
      </c>
      <c r="R23" s="63">
        <v>2263.2726649998604</v>
      </c>
      <c r="S23" s="63">
        <v>301.22707614514468</v>
      </c>
      <c r="T23" s="63">
        <v>0</v>
      </c>
      <c r="U23" s="63">
        <v>397.41882143519075</v>
      </c>
      <c r="V23" s="63">
        <v>603.49458659324455</v>
      </c>
      <c r="W23" s="63">
        <v>-413.13571850377815</v>
      </c>
      <c r="X23" s="63">
        <v>-197.31934274017246</v>
      </c>
      <c r="Y23" s="63">
        <v>375.88136250415971</v>
      </c>
      <c r="Z23" s="63">
        <v>11.964976709181578</v>
      </c>
      <c r="AA23" s="63">
        <v>14.329421673210007</v>
      </c>
      <c r="AB23" s="63">
        <v>112.73906508138296</v>
      </c>
      <c r="AC23" s="63">
        <v>1.5882223801231852</v>
      </c>
      <c r="AD23" s="63">
        <v>17.143984753700742</v>
      </c>
      <c r="AE23" s="63">
        <v>-349.50537025335296</v>
      </c>
      <c r="AF23" s="63">
        <v>-25.59722658219486</v>
      </c>
      <c r="AG23" s="63">
        <v>-15.940162779367384</v>
      </c>
      <c r="AH23" s="63">
        <v>35.083851753278424</v>
      </c>
      <c r="AI23" s="63">
        <v>9.5026627070892502</v>
      </c>
      <c r="AJ23" s="63">
        <v>11.301843400360992</v>
      </c>
      <c r="AK23" s="63">
        <v>118.65148973599295</v>
      </c>
      <c r="AL23" s="63">
        <v>203.08213957616695</v>
      </c>
      <c r="AM23" s="63">
        <v>57.682609146877724</v>
      </c>
      <c r="AN23" s="63">
        <v>116.44365646665148</v>
      </c>
      <c r="AO23" s="63">
        <v>30.485402631953601</v>
      </c>
      <c r="AP23" s="63">
        <v>13.14851840892849</v>
      </c>
      <c r="AQ23" s="63">
        <v>-21.884404357323028</v>
      </c>
      <c r="AR23" s="63"/>
      <c r="AS23" s="63"/>
      <c r="AT23" s="63"/>
      <c r="AU23" s="63"/>
      <c r="AV23" s="63"/>
      <c r="AW23" s="63"/>
      <c r="AX23" s="63"/>
      <c r="AY23" s="63"/>
      <c r="AZ23" s="63"/>
    </row>
    <row r="24" x14ac:dyDescent="0.3">
      <c r="A24">
        <v>8</v>
      </c>
      <c r="B24" s="63">
        <v>4490.7900599324021</v>
      </c>
      <c r="C24" s="63">
        <v>4265.7810668947996</v>
      </c>
      <c r="D24" s="63">
        <v>3614.838250145754</v>
      </c>
      <c r="E24" s="63">
        <v>4980.1273150142652</v>
      </c>
      <c r="F24" s="63">
        <v>4104.1755052276185</v>
      </c>
      <c r="G24" s="63">
        <v>3685.9925504926505</v>
      </c>
      <c r="H24" s="63">
        <v>4253.019937852463</v>
      </c>
      <c r="I24" s="63">
        <v>-574.62762863653234</v>
      </c>
      <c r="J24" s="63">
        <v>-298.74806177182296</v>
      </c>
      <c r="K24" s="63">
        <v>351.33863429010631</v>
      </c>
      <c r="L24" s="63">
        <v>137.99862079175779</v>
      </c>
      <c r="M24" s="63">
        <v>-478.40855067950099</v>
      </c>
      <c r="N24" s="63">
        <v>60.225595944533282</v>
      </c>
      <c r="O24" s="63">
        <v>354.70057936660226</v>
      </c>
      <c r="P24" s="63">
        <v>234.45832933147676</v>
      </c>
      <c r="Q24" s="63">
        <v>-22.528643689125669</v>
      </c>
      <c r="R24" s="63">
        <v>3220.4151463957583</v>
      </c>
      <c r="S24" s="63">
        <v>326.10345876283026</v>
      </c>
      <c r="T24" s="63">
        <v>0</v>
      </c>
      <c r="U24" s="63">
        <v>271.41202641829312</v>
      </c>
      <c r="V24" s="63">
        <v>665.59777911837284</v>
      </c>
      <c r="W24" s="63">
        <v>-574.62762863653234</v>
      </c>
      <c r="X24" s="63">
        <v>-298.74806177182296</v>
      </c>
      <c r="Y24" s="63">
        <v>351.33863429010631</v>
      </c>
      <c r="Z24" s="63">
        <v>10.786857537688029</v>
      </c>
      <c r="AA24" s="63">
        <v>16.568753286913154</v>
      </c>
      <c r="AB24" s="63">
        <v>95.517257708656572</v>
      </c>
      <c r="AC24" s="63">
        <v>0</v>
      </c>
      <c r="AD24" s="63">
        <v>15.12575225850002</v>
      </c>
      <c r="AE24" s="63">
        <v>-429.45923657750188</v>
      </c>
      <c r="AF24" s="63">
        <v>-31.596128665418693</v>
      </c>
      <c r="AG24" s="63">
        <v>-17.353185436580397</v>
      </c>
      <c r="AH24" s="63">
        <v>36.635159474457012</v>
      </c>
      <c r="AI24" s="63">
        <v>10.725361075811506</v>
      </c>
      <c r="AJ24" s="63">
        <v>12.865075394264762</v>
      </c>
      <c r="AK24" s="63">
        <v>121.68513663733907</v>
      </c>
      <c r="AL24" s="63">
        <v>233.01544272926319</v>
      </c>
      <c r="AM24" s="63">
        <v>39.997527556676779</v>
      </c>
      <c r="AN24" s="63">
        <v>112.61138184639294</v>
      </c>
      <c r="AO24" s="63">
        <v>46.289622005716495</v>
      </c>
      <c r="AP24" s="63">
        <v>35.559797922690514</v>
      </c>
      <c r="AQ24" s="63">
        <v>-22.528643689125669</v>
      </c>
      <c r="AR24" s="63"/>
      <c r="AS24" s="63"/>
      <c r="AT24" s="63"/>
      <c r="AU24" s="63"/>
      <c r="AV24" s="63"/>
      <c r="AW24" s="63"/>
      <c r="AX24" s="63"/>
      <c r="AY24" s="63"/>
      <c r="AZ24" s="63"/>
    </row>
    <row r="25" x14ac:dyDescent="0.3">
      <c r="A25">
        <v>9</v>
      </c>
      <c r="B25" s="63">
        <v>5543.4402953829949</v>
      </c>
      <c r="C25" s="63">
        <v>5227.2050353046016</v>
      </c>
      <c r="D25" s="63">
        <v>4441.5809738216431</v>
      </c>
      <c r="E25" s="63">
        <v>6058.5497982842035</v>
      </c>
      <c r="F25" s="63">
        <v>4956.6904767228507</v>
      </c>
      <c r="G25" s="63">
        <v>4519.0285638466066</v>
      </c>
      <c r="H25" s="63">
        <v>5111.0208345155233</v>
      </c>
      <c r="I25" s="63">
        <v>-725.94936442499454</v>
      </c>
      <c r="J25" s="63">
        <v>-380.57190027967573</v>
      </c>
      <c r="K25" s="63">
        <v>406.68321074305595</v>
      </c>
      <c r="L25" s="63">
        <v>108.42629215815259</v>
      </c>
      <c r="M25" s="63">
        <v>-504.97677073918641</v>
      </c>
      <c r="N25" s="63">
        <v>67.314857862941324</v>
      </c>
      <c r="O25" s="63">
        <v>436.64754908191486</v>
      </c>
      <c r="P25" s="63">
        <v>172.72258638195026</v>
      </c>
      <c r="Q25" s="63">
        <v>-17.377864794948831</v>
      </c>
      <c r="R25" s="63">
        <v>4089.1103907266379</v>
      </c>
      <c r="S25" s="63">
        <v>353.04113325075821</v>
      </c>
      <c r="T25" s="63">
        <v>0</v>
      </c>
      <c r="U25" s="63">
        <v>369.25939294447221</v>
      </c>
      <c r="V25" s="63">
        <v>741.04975501381557</v>
      </c>
      <c r="W25" s="63">
        <v>-725.94936442499454</v>
      </c>
      <c r="X25" s="63">
        <v>-380.57190027967573</v>
      </c>
      <c r="Y25" s="63">
        <v>406.68321074305595</v>
      </c>
      <c r="Z25" s="63">
        <v>7.1044675241647637</v>
      </c>
      <c r="AA25" s="63">
        <v>16.058076137584106</v>
      </c>
      <c r="AB25" s="63">
        <v>72.277770531353113</v>
      </c>
      <c r="AC25" s="63">
        <v>3.3729873685171863</v>
      </c>
      <c r="AD25" s="63">
        <v>9.6129905965334146</v>
      </c>
      <c r="AE25" s="63">
        <v>-456.64104221067362</v>
      </c>
      <c r="AF25" s="63">
        <v>-32.655126709331157</v>
      </c>
      <c r="AG25" s="63">
        <v>-15.680601819181629</v>
      </c>
      <c r="AH25" s="63">
        <v>38.985289041743435</v>
      </c>
      <c r="AI25" s="63">
        <v>14.705827040271439</v>
      </c>
      <c r="AJ25" s="63">
        <v>13.623741780926446</v>
      </c>
      <c r="AK25" s="63">
        <v>124.56886621704818</v>
      </c>
      <c r="AL25" s="63">
        <v>312.07868286486666</v>
      </c>
      <c r="AM25" s="63">
        <v>44.841540658712482</v>
      </c>
      <c r="AN25" s="63">
        <v>84.224052872205505</v>
      </c>
      <c r="AO25" s="63">
        <v>18.087007841632822</v>
      </c>
      <c r="AP25" s="63">
        <v>25.569985009399453</v>
      </c>
      <c r="AQ25" s="63">
        <v>-17.377864794948831</v>
      </c>
      <c r="AR25" s="63"/>
      <c r="AS25" s="63"/>
      <c r="AT25" s="63"/>
      <c r="AU25" s="63"/>
      <c r="AV25" s="63"/>
      <c r="AW25" s="63"/>
      <c r="AX25" s="63"/>
      <c r="AY25" s="63"/>
      <c r="AZ25" s="63"/>
    </row>
    <row r="26" x14ac:dyDescent="0.3">
      <c r="A26">
        <v>10</v>
      </c>
      <c r="B26" s="63">
        <v>10235.036670104304</v>
      </c>
      <c r="C26" s="63">
        <v>9489.1339901340998</v>
      </c>
      <c r="D26" s="63">
        <v>8054.4414790722176</v>
      </c>
      <c r="E26" s="63">
        <v>10994.918373404756</v>
      </c>
      <c r="F26" s="63">
        <v>8814.3231823726728</v>
      </c>
      <c r="G26" s="63">
        <v>8125.9716094042933</v>
      </c>
      <c r="H26" s="63">
        <v>8747.6732180348354</v>
      </c>
      <c r="I26" s="63">
        <v>-1348.3499318784197</v>
      </c>
      <c r="J26" s="63">
        <v>-827.5833160103474</v>
      </c>
      <c r="K26" s="63">
        <v>605.47814551176168</v>
      </c>
      <c r="L26" s="63">
        <v>154.40355778869269</v>
      </c>
      <c r="M26" s="63">
        <v>-772.555627311904</v>
      </c>
      <c r="N26" s="63">
        <v>84.204054343524831</v>
      </c>
      <c r="O26" s="63">
        <v>497.58192112393772</v>
      </c>
      <c r="P26" s="63">
        <v>137.33963853322186</v>
      </c>
      <c r="Q26" s="63">
        <v>-13.219951026616691</v>
      </c>
      <c r="R26" s="63">
        <v>7322.9525643918496</v>
      </c>
      <c r="S26" s="63">
        <v>516.79790619282801</v>
      </c>
      <c r="T26" s="63">
        <v>993.35328633880204</v>
      </c>
      <c r="U26" s="63">
        <v>222.57352321420271</v>
      </c>
      <c r="V26" s="63">
        <v>1170.3390134139315</v>
      </c>
      <c r="W26" s="63">
        <v>-1348.3499318784197</v>
      </c>
      <c r="X26" s="63">
        <v>-827.5833160103474</v>
      </c>
      <c r="Y26" s="63">
        <v>605.47814551176168</v>
      </c>
      <c r="Z26" s="63">
        <v>7.9641887559526605</v>
      </c>
      <c r="AA26" s="63">
        <v>91.229257253526384</v>
      </c>
      <c r="AB26" s="63">
        <v>42.240337411561406</v>
      </c>
      <c r="AC26" s="63">
        <v>0</v>
      </c>
      <c r="AD26" s="63">
        <v>12.969774367652224</v>
      </c>
      <c r="AE26" s="63">
        <v>-694.55675071203575</v>
      </c>
      <c r="AF26" s="63">
        <v>-54.688056918436622</v>
      </c>
      <c r="AG26" s="63">
        <v>-23.31081968143156</v>
      </c>
      <c r="AH26" s="63">
        <v>47.615180773914346</v>
      </c>
      <c r="AI26" s="63">
        <v>15.910919478845662</v>
      </c>
      <c r="AJ26" s="63">
        <v>20.677954090764828</v>
      </c>
      <c r="AK26" s="63">
        <v>127.19554842255012</v>
      </c>
      <c r="AL26" s="63">
        <v>370.38637270138759</v>
      </c>
      <c r="AM26" s="63">
        <v>26.611532539934586</v>
      </c>
      <c r="AN26" s="63">
        <v>50.983378719425083</v>
      </c>
      <c r="AO26" s="63">
        <v>19.247043724859182</v>
      </c>
      <c r="AP26" s="63">
        <v>40.497683549003035</v>
      </c>
      <c r="AQ26" s="63">
        <v>-13.219951026616691</v>
      </c>
      <c r="AR26" s="63"/>
      <c r="AS26" s="63"/>
      <c r="AT26" s="63"/>
      <c r="AU26" s="63"/>
      <c r="AV26" s="63"/>
      <c r="AW26" s="63"/>
      <c r="AX26" s="63"/>
      <c r="AY26" s="63"/>
      <c r="AZ26" s="63"/>
    </row>
    <row r="27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</row>
    <row r="28" x14ac:dyDescent="0.3">
      <c r="A28" t="s">
        <v>3358</v>
      </c>
      <c r="B28" s="63" t="s">
        <v>3366</v>
      </c>
      <c r="C28" s="63" t="s">
        <v>3367</v>
      </c>
      <c r="D28" s="63" t="s">
        <v>3368</v>
      </c>
      <c r="E28" s="63" t="s">
        <v>3369</v>
      </c>
      <c r="F28" s="63" t="s">
        <v>3370</v>
      </c>
      <c r="G28" s="63" t="s">
        <v>3371</v>
      </c>
      <c r="H28" s="63" t="s">
        <v>3372</v>
      </c>
      <c r="I28" s="63" t="s">
        <v>3373</v>
      </c>
      <c r="J28" s="63" t="s">
        <v>3374</v>
      </c>
      <c r="K28" s="63" t="s">
        <v>3375</v>
      </c>
      <c r="L28" s="63" t="s">
        <v>3376</v>
      </c>
      <c r="M28" s="63" t="s">
        <v>3377</v>
      </c>
      <c r="N28" s="63" t="s">
        <v>3378</v>
      </c>
      <c r="O28" s="63" t="s">
        <v>3379</v>
      </c>
      <c r="P28" s="63" t="s">
        <v>3380</v>
      </c>
      <c r="Q28" s="63" t="s">
        <v>3381</v>
      </c>
      <c r="R28" s="63" t="s">
        <v>3382</v>
      </c>
      <c r="S28" s="63" t="s">
        <v>3383</v>
      </c>
      <c r="T28" s="63" t="s">
        <v>3384</v>
      </c>
      <c r="U28" s="63" t="s">
        <v>3385</v>
      </c>
      <c r="V28" s="63" t="s">
        <v>3386</v>
      </c>
      <c r="W28" s="63" t="s">
        <v>3387</v>
      </c>
      <c r="X28" s="63" t="s">
        <v>3388</v>
      </c>
      <c r="Y28" s="63" t="s">
        <v>3389</v>
      </c>
      <c r="Z28" s="63" t="s">
        <v>3390</v>
      </c>
      <c r="AA28" s="63" t="s">
        <v>3391</v>
      </c>
      <c r="AB28" s="63" t="s">
        <v>3392</v>
      </c>
      <c r="AC28" s="63" t="s">
        <v>3393</v>
      </c>
      <c r="AD28" s="63" t="s">
        <v>3394</v>
      </c>
      <c r="AE28" s="63" t="s">
        <v>3395</v>
      </c>
      <c r="AF28" s="63" t="s">
        <v>3396</v>
      </c>
      <c r="AG28" s="63" t="s">
        <v>3397</v>
      </c>
      <c r="AH28" s="63" t="s">
        <v>3398</v>
      </c>
      <c r="AI28" s="63" t="s">
        <v>3399</v>
      </c>
      <c r="AJ28" s="63" t="s">
        <v>3400</v>
      </c>
      <c r="AK28" s="63" t="s">
        <v>3401</v>
      </c>
      <c r="AL28" s="63" t="s">
        <v>3402</v>
      </c>
      <c r="AM28" s="63" t="s">
        <v>3403</v>
      </c>
      <c r="AN28" s="63" t="s">
        <v>3404</v>
      </c>
      <c r="AO28" s="63" t="s">
        <v>3405</v>
      </c>
      <c r="AP28" s="63" t="s">
        <v>3406</v>
      </c>
      <c r="AQ28" s="63" t="s">
        <v>3407</v>
      </c>
      <c r="AR28" s="63"/>
      <c r="AS28" s="63"/>
      <c r="AT28" s="63"/>
      <c r="AU28" s="63"/>
      <c r="AV28" s="63"/>
      <c r="AW28" s="63"/>
      <c r="AX28" s="63"/>
      <c r="AY28" s="63"/>
      <c r="AZ28" s="63"/>
    </row>
    <row r="29" x14ac:dyDescent="0.3">
      <c r="A29" t="s">
        <v>3359</v>
      </c>
      <c r="B29" s="63">
        <v>6616.374892290698</v>
      </c>
      <c r="C29" s="63">
        <v>5998.9860366922376</v>
      </c>
      <c r="D29" s="63">
        <v>5323.9161641312558</v>
      </c>
      <c r="E29" s="63">
        <v>7176.920266089347</v>
      </c>
      <c r="F29" s="63">
        <v>5884.4615379299048</v>
      </c>
      <c r="G29" s="63">
        <v>5286.9646871655968</v>
      </c>
      <c r="H29" s="63">
        <v>6046.0761203508655</v>
      </c>
      <c r="I29" s="63">
        <v>-843.93158298412379</v>
      </c>
      <c r="J29" s="63">
        <v>-448.52714517531803</v>
      </c>
      <c r="K29" s="63">
        <v>226.54272738566291</v>
      </c>
      <c r="L29" s="63">
        <v>334.00264641298583</v>
      </c>
      <c r="M29" s="63">
        <v>-680.01852019573607</v>
      </c>
      <c r="N29" s="63">
        <v>82.521669431427853</v>
      </c>
      <c r="O29" s="63">
        <v>400.21777659624871</v>
      </c>
      <c r="P29" s="63">
        <v>397.71777485193996</v>
      </c>
      <c r="Q29" s="63">
        <v>-38.824118262920841</v>
      </c>
      <c r="R29" s="63">
        <v>4679.9529594763808</v>
      </c>
      <c r="S29" s="63">
        <v>382.1788045127268</v>
      </c>
      <c r="T29" s="63">
        <v>176.12102921073622</v>
      </c>
      <c r="U29" s="63">
        <v>457.59357164675498</v>
      </c>
      <c r="V29" s="63">
        <v>920.5285274441004</v>
      </c>
      <c r="W29" s="63">
        <v>-843.93158298412379</v>
      </c>
      <c r="X29" s="63">
        <v>-448.52714517531803</v>
      </c>
      <c r="Y29" s="63">
        <v>226.54272738566291</v>
      </c>
      <c r="Z29" s="63">
        <v>22.929236746035965</v>
      </c>
      <c r="AA29" s="63">
        <v>50.124472321164603</v>
      </c>
      <c r="AB29" s="63">
        <v>182.98631751387933</v>
      </c>
      <c r="AC29" s="63">
        <v>63.989502648477774</v>
      </c>
      <c r="AD29" s="63">
        <v>13.973117183428128</v>
      </c>
      <c r="AE29" s="63">
        <v>-612.2679846270122</v>
      </c>
      <c r="AF29" s="63">
        <v>-44.765453752358908</v>
      </c>
      <c r="AG29" s="63">
        <v>-22.985081816364783</v>
      </c>
      <c r="AH29" s="63">
        <v>47.573800054713381</v>
      </c>
      <c r="AI29" s="63">
        <v>16.321335926590052</v>
      </c>
      <c r="AJ29" s="63">
        <v>18.62653345012442</v>
      </c>
      <c r="AK29" s="63">
        <v>189.92541848132782</v>
      </c>
      <c r="AL29" s="63">
        <v>210.29235811492086</v>
      </c>
      <c r="AM29" s="63">
        <v>63.400077700647074</v>
      </c>
      <c r="AN29" s="63">
        <v>226.69104114027834</v>
      </c>
      <c r="AO29" s="63">
        <v>77.035917812678235</v>
      </c>
      <c r="AP29" s="63">
        <v>30.590738198336307</v>
      </c>
      <c r="AQ29" s="63">
        <v>-38.824118262920841</v>
      </c>
      <c r="AR29" s="63"/>
      <c r="AS29" s="63"/>
      <c r="AT29" s="63"/>
      <c r="AU29" s="63"/>
      <c r="AV29" s="63"/>
      <c r="AW29" s="63"/>
      <c r="AX29" s="63"/>
      <c r="AY29" s="63"/>
      <c r="AZ29" s="63"/>
    </row>
    <row r="30" x14ac:dyDescent="0.3">
      <c r="A30" t="s">
        <v>3360</v>
      </c>
      <c r="B30" s="63">
        <v>5822.5747553230258</v>
      </c>
      <c r="C30" s="63">
        <v>5290.7919201868817</v>
      </c>
      <c r="D30" s="63">
        <v>4735.9488892999561</v>
      </c>
      <c r="E30" s="63">
        <v>6532.92567134616</v>
      </c>
      <c r="F30" s="63">
        <v>5446.2998053230904</v>
      </c>
      <c r="G30" s="63">
        <v>4898.6437717897134</v>
      </c>
      <c r="H30" s="63">
        <v>5787.1144380919104</v>
      </c>
      <c r="I30" s="63">
        <v>-676.12230615307442</v>
      </c>
      <c r="J30" s="63">
        <v>-410.50355986999523</v>
      </c>
      <c r="K30" s="63">
        <v>144.33947101692993</v>
      </c>
      <c r="L30" s="63">
        <v>566.01144500620399</v>
      </c>
      <c r="M30" s="63">
        <v>-618.9130256880926</v>
      </c>
      <c r="N30" s="63">
        <v>71.256992154714624</v>
      </c>
      <c r="O30" s="63">
        <v>347.39586905990052</v>
      </c>
      <c r="P30" s="63">
        <v>603.90984078240081</v>
      </c>
      <c r="Q30" s="63">
        <v>-62.835043540104017</v>
      </c>
      <c r="R30" s="63">
        <v>3792.3943588121042</v>
      </c>
      <c r="S30" s="63">
        <v>608.7180422514092</v>
      </c>
      <c r="T30" s="63">
        <v>97.102941884597215</v>
      </c>
      <c r="U30" s="63">
        <v>449.86835464166154</v>
      </c>
      <c r="V30" s="63">
        <v>874.49105773325402</v>
      </c>
      <c r="W30" s="63">
        <v>-676.12230615307442</v>
      </c>
      <c r="X30" s="63">
        <v>-410.50355986999523</v>
      </c>
      <c r="Y30" s="63">
        <v>144.33947101692993</v>
      </c>
      <c r="Z30" s="63">
        <v>19.647628398833557</v>
      </c>
      <c r="AA30" s="63">
        <v>12.684513943734176</v>
      </c>
      <c r="AB30" s="63">
        <v>426.98193175499398</v>
      </c>
      <c r="AC30" s="63">
        <v>93.605364930535643</v>
      </c>
      <c r="AD30" s="63">
        <v>13.092005978106696</v>
      </c>
      <c r="AE30" s="63">
        <v>-558.19431270404073</v>
      </c>
      <c r="AF30" s="63">
        <v>-39.615486594675652</v>
      </c>
      <c r="AG30" s="63">
        <v>-21.103226389376182</v>
      </c>
      <c r="AH30" s="63">
        <v>41.525451137233013</v>
      </c>
      <c r="AI30" s="63">
        <v>12.954541338952557</v>
      </c>
      <c r="AJ30" s="63">
        <v>16.776999678529055</v>
      </c>
      <c r="AK30" s="63">
        <v>214.05266114019236</v>
      </c>
      <c r="AL30" s="63">
        <v>133.34320791970819</v>
      </c>
      <c r="AM30" s="63">
        <v>201.46241353610461</v>
      </c>
      <c r="AN30" s="63">
        <v>345.38535651943312</v>
      </c>
      <c r="AO30" s="63">
        <v>51.608080005425087</v>
      </c>
      <c r="AP30" s="63">
        <v>5.4539907214380277</v>
      </c>
      <c r="AQ30" s="63">
        <v>-62.835043540104017</v>
      </c>
      <c r="AR30" s="63"/>
      <c r="AS30" s="63"/>
      <c r="AT30" s="63"/>
      <c r="AU30" s="63"/>
      <c r="AV30" s="63"/>
      <c r="AW30" s="63"/>
      <c r="AX30" s="63"/>
      <c r="AY30" s="63"/>
      <c r="AZ30" s="63"/>
    </row>
    <row r="31" x14ac:dyDescent="0.3">
      <c r="A31" t="s">
        <v>3361</v>
      </c>
      <c r="B31" s="63">
        <v>1875.0906106676866</v>
      </c>
      <c r="C31" s="63">
        <v>1719.8582442074289</v>
      </c>
      <c r="D31" s="63">
        <v>1557.6541063616364</v>
      </c>
      <c r="E31" s="63">
        <v>2339.9654372874875</v>
      </c>
      <c r="F31" s="63">
        <v>2022.5289329814375</v>
      </c>
      <c r="G31" s="63">
        <v>1830.0525382645833</v>
      </c>
      <c r="H31" s="63">
        <v>2390.0138808509014</v>
      </c>
      <c r="I31" s="63">
        <v>-203.18100661167026</v>
      </c>
      <c r="J31" s="63">
        <v>-114.25549769437988</v>
      </c>
      <c r="K31" s="63">
        <v>47.948640151412633</v>
      </c>
      <c r="L31" s="63">
        <v>416.92618646838827</v>
      </c>
      <c r="M31" s="63">
        <v>-218.83183696590581</v>
      </c>
      <c r="N31" s="63">
        <v>26.355442249051723</v>
      </c>
      <c r="O31" s="63">
        <v>225.90591646835838</v>
      </c>
      <c r="P31" s="63">
        <v>372.78156202300715</v>
      </c>
      <c r="Q31" s="63">
        <v>-38.726135905047414</v>
      </c>
      <c r="R31" s="63">
        <v>1100.958704682886</v>
      </c>
      <c r="S31" s="63">
        <v>217.38176804525096</v>
      </c>
      <c r="T31" s="63">
        <v>0</v>
      </c>
      <c r="U31" s="63">
        <v>247.92826911218208</v>
      </c>
      <c r="V31" s="63">
        <v>308.82186882736738</v>
      </c>
      <c r="W31" s="63">
        <v>-203.18100661167026</v>
      </c>
      <c r="X31" s="63">
        <v>-114.25549769437988</v>
      </c>
      <c r="Y31" s="63">
        <v>47.948640151412633</v>
      </c>
      <c r="Z31" s="63">
        <v>18.952649054541439</v>
      </c>
      <c r="AA31" s="63">
        <v>12.29040555439836</v>
      </c>
      <c r="AB31" s="63">
        <v>306.02587296324089</v>
      </c>
      <c r="AC31" s="63">
        <v>73.523721610268552</v>
      </c>
      <c r="AD31" s="63">
        <v>6.1335372859390471</v>
      </c>
      <c r="AE31" s="63">
        <v>-197.6938770910341</v>
      </c>
      <c r="AF31" s="63">
        <v>-15.714415695410949</v>
      </c>
      <c r="AG31" s="63">
        <v>-5.4235441794607793</v>
      </c>
      <c r="AH31" s="63">
        <v>15.120890536977287</v>
      </c>
      <c r="AI31" s="63">
        <v>4.8762983578970038</v>
      </c>
      <c r="AJ31" s="63">
        <v>6.3582533541774326</v>
      </c>
      <c r="AK31" s="63">
        <v>107.64737782304103</v>
      </c>
      <c r="AL31" s="63">
        <v>118.25853864531737</v>
      </c>
      <c r="AM31" s="63">
        <v>104.06779986938241</v>
      </c>
      <c r="AN31" s="63">
        <v>233.79724680224095</v>
      </c>
      <c r="AO31" s="63">
        <v>34.062148754903411</v>
      </c>
      <c r="AP31" s="63">
        <v>0.85436659648038227</v>
      </c>
      <c r="AQ31" s="63">
        <v>-38.726135905047414</v>
      </c>
      <c r="AR31" s="63"/>
      <c r="AS31" s="63"/>
      <c r="AT31" s="63"/>
      <c r="AU31" s="63"/>
      <c r="AV31" s="63"/>
      <c r="AW31" s="63"/>
      <c r="AX31" s="63"/>
      <c r="AY31" s="63"/>
      <c r="AZ31" s="63"/>
    </row>
    <row r="32" x14ac:dyDescent="0.3">
      <c r="A32" t="s">
        <v>3362</v>
      </c>
      <c r="B32" s="63">
        <v>1881.3798185408357</v>
      </c>
      <c r="C32" s="63">
        <v>1790.2791594901207</v>
      </c>
      <c r="D32" s="63">
        <v>1696.4263630949822</v>
      </c>
      <c r="E32" s="63">
        <v>2114.3975034084278</v>
      </c>
      <c r="F32" s="63">
        <v>1929.4440479625739</v>
      </c>
      <c r="G32" s="63">
        <v>1750.6723798398295</v>
      </c>
      <c r="H32" s="63">
        <v>2170.2261316965846</v>
      </c>
      <c r="I32" s="63">
        <v>-123.3153279715482</v>
      </c>
      <c r="J32" s="63">
        <v>-61.638127474305385</v>
      </c>
      <c r="K32" s="63">
        <v>32.214668920833212</v>
      </c>
      <c r="L32" s="63">
        <v>200.80301594675888</v>
      </c>
      <c r="M32" s="63">
        <v>-212.15142886602823</v>
      </c>
      <c r="N32" s="63">
        <v>33.37976074328342</v>
      </c>
      <c r="O32" s="63">
        <v>136.85932769504026</v>
      </c>
      <c r="P32" s="63">
        <v>314.75279573862008</v>
      </c>
      <c r="Q32" s="63">
        <v>-32.05837157690484</v>
      </c>
      <c r="R32" s="63">
        <v>706.61932250772941</v>
      </c>
      <c r="S32" s="63">
        <v>110.75579301578627</v>
      </c>
      <c r="T32" s="63">
        <v>0</v>
      </c>
      <c r="U32" s="63">
        <v>101.3859989585433</v>
      </c>
      <c r="V32" s="63">
        <v>962.61870405877664</v>
      </c>
      <c r="W32" s="63">
        <v>-123.3153279715482</v>
      </c>
      <c r="X32" s="63">
        <v>-61.638127474305385</v>
      </c>
      <c r="Y32" s="63">
        <v>32.214668920833212</v>
      </c>
      <c r="Z32" s="63">
        <v>5.4024875203216389</v>
      </c>
      <c r="AA32" s="63">
        <v>12.803993568276729</v>
      </c>
      <c r="AB32" s="63">
        <v>131.13182398620225</v>
      </c>
      <c r="AC32" s="63">
        <v>45.123999484017737</v>
      </c>
      <c r="AD32" s="63">
        <v>6.3407113879405124</v>
      </c>
      <c r="AE32" s="63">
        <v>-196.20055697425417</v>
      </c>
      <c r="AF32" s="63">
        <v>-14.462630295197776</v>
      </c>
      <c r="AG32" s="63">
        <v>-1.4882415965762728</v>
      </c>
      <c r="AH32" s="63">
        <v>21.564975680196625</v>
      </c>
      <c r="AI32" s="63">
        <v>5.7574637558640829</v>
      </c>
      <c r="AJ32" s="63">
        <v>6.0573213072227157</v>
      </c>
      <c r="AK32" s="63">
        <v>79.74335697841245</v>
      </c>
      <c r="AL32" s="63">
        <v>57.1159707166278</v>
      </c>
      <c r="AM32" s="63">
        <v>66.228958584905001</v>
      </c>
      <c r="AN32" s="63">
        <v>205.4698956241067</v>
      </c>
      <c r="AO32" s="63">
        <v>41.896079699325469</v>
      </c>
      <c r="AP32" s="63">
        <v>1.157861830282932</v>
      </c>
      <c r="AQ32" s="63">
        <v>-32.05837157690484</v>
      </c>
      <c r="AR32" s="63"/>
      <c r="AS32" s="63"/>
      <c r="AT32" s="63"/>
      <c r="AU32" s="63"/>
      <c r="AV32" s="63"/>
      <c r="AW32" s="63"/>
      <c r="AX32" s="63"/>
      <c r="AY32" s="63"/>
      <c r="AZ32" s="63"/>
    </row>
    <row r="33" x14ac:dyDescent="0.3">
      <c r="A33" t="s">
        <v>3363</v>
      </c>
      <c r="B33" s="63">
        <v>16080.808545516065</v>
      </c>
      <c r="C33" s="63">
        <v>15241.167261615186</v>
      </c>
      <c r="D33" s="63">
        <v>13082.334503898976</v>
      </c>
      <c r="E33" s="63">
        <v>17543.946449944746</v>
      </c>
      <c r="F33" s="63">
        <v>14545.472408327654</v>
      </c>
      <c r="G33" s="63">
        <v>13237.952195695547</v>
      </c>
      <c r="H33" s="63">
        <v>14321.703375285029</v>
      </c>
      <c r="I33" s="63">
        <v>-2012.7068984207851</v>
      </c>
      <c r="J33" s="63">
        <v>-985.76714319630412</v>
      </c>
      <c r="K33" s="63">
        <v>1173.0656145199057</v>
      </c>
      <c r="L33" s="63">
        <v>290.07228990877149</v>
      </c>
      <c r="M33" s="63">
        <v>-1533.2611804801625</v>
      </c>
      <c r="N33" s="63">
        <v>225.74096784805508</v>
      </c>
      <c r="O33" s="63">
        <v>883.10873403688618</v>
      </c>
      <c r="P33" s="63">
        <v>218.73071378531876</v>
      </c>
      <c r="Q33" s="63">
        <v>-18.088268232722626</v>
      </c>
      <c r="R33" s="63">
        <v>11186.590784813912</v>
      </c>
      <c r="S33" s="63">
        <v>1027.565959918287</v>
      </c>
      <c r="T33" s="63">
        <v>637.21593850662782</v>
      </c>
      <c r="U33" s="63">
        <v>1410.0468817435585</v>
      </c>
      <c r="V33" s="63">
        <v>1819.3889805336817</v>
      </c>
      <c r="W33" s="63">
        <v>-2012.7068984207851</v>
      </c>
      <c r="X33" s="63">
        <v>-985.76714319630412</v>
      </c>
      <c r="Y33" s="63">
        <v>1173.0656145199057</v>
      </c>
      <c r="Z33" s="63">
        <v>61.883481566599151</v>
      </c>
      <c r="AA33" s="63">
        <v>50.410068698790781</v>
      </c>
      <c r="AB33" s="63">
        <v>0</v>
      </c>
      <c r="AC33" s="63">
        <v>127.839407482391</v>
      </c>
      <c r="AD33" s="63">
        <v>49.939332160990602</v>
      </c>
      <c r="AE33" s="63">
        <v>-1364.5562763022222</v>
      </c>
      <c r="AF33" s="63">
        <v>-99.963987487420837</v>
      </c>
      <c r="AG33" s="63">
        <v>-68.740916690519299</v>
      </c>
      <c r="AH33" s="63">
        <v>144.80544038292746</v>
      </c>
      <c r="AI33" s="63">
        <v>39.498755708528421</v>
      </c>
      <c r="AJ33" s="63">
        <v>41.436771756599214</v>
      </c>
      <c r="AK33" s="63">
        <v>329.03391970675727</v>
      </c>
      <c r="AL33" s="63">
        <v>554.0748143301289</v>
      </c>
      <c r="AM33" s="63">
        <v>0</v>
      </c>
      <c r="AN33" s="63">
        <v>22.955182313335147</v>
      </c>
      <c r="AO33" s="63">
        <v>68.936463588178583</v>
      </c>
      <c r="AP33" s="63">
        <v>126.83906788380501</v>
      </c>
      <c r="AQ33" s="63">
        <v>-18.088268232722626</v>
      </c>
      <c r="AR33" s="63"/>
      <c r="AS33" s="63"/>
      <c r="AT33" s="63"/>
      <c r="AU33" s="63"/>
      <c r="AV33" s="63"/>
      <c r="AW33" s="63"/>
      <c r="AX33" s="63"/>
      <c r="AY33" s="63"/>
      <c r="AZ33" s="63"/>
    </row>
    <row r="34" x14ac:dyDescent="0.3">
      <c r="A34" t="s">
        <v>3364</v>
      </c>
      <c r="B34" s="63">
        <v>1128.6194850650288</v>
      </c>
      <c r="C34" s="63">
        <v>3019.4571189079379</v>
      </c>
      <c r="D34" s="63">
        <v>1046.499347561753</v>
      </c>
      <c r="E34" s="63">
        <v>3137.0206621143689</v>
      </c>
      <c r="F34" s="63">
        <v>3054.9005246110933</v>
      </c>
      <c r="G34" s="63">
        <v>2772.0385620294755</v>
      </c>
      <c r="H34" s="63">
        <v>3329.3486940171242</v>
      </c>
      <c r="I34" s="63">
        <v>-60.841143423876936</v>
      </c>
      <c r="J34" s="63">
        <v>-21.278994079398952</v>
      </c>
      <c r="K34" s="63">
        <v>1951.678777266786</v>
      </c>
      <c r="L34" s="63">
        <v>56.722399782553715</v>
      </c>
      <c r="M34" s="63">
        <v>-360.24155223246288</v>
      </c>
      <c r="N34" s="63">
        <v>77.379589650845901</v>
      </c>
      <c r="O34" s="63">
        <v>557.31013198764822</v>
      </c>
      <c r="P34" s="63">
        <v>0</v>
      </c>
      <c r="Q34" s="63">
        <v>0</v>
      </c>
      <c r="R34" s="63">
        <v>366.85098630306067</v>
      </c>
      <c r="S34" s="63">
        <v>15.396870901457392</v>
      </c>
      <c r="T34" s="63">
        <v>82.913376736840803</v>
      </c>
      <c r="U34" s="63">
        <v>287.30871771339099</v>
      </c>
      <c r="V34" s="63">
        <v>376.1495334102791</v>
      </c>
      <c r="W34" s="63">
        <v>-60.841143423876936</v>
      </c>
      <c r="X34" s="63">
        <v>-21.278994079398952</v>
      </c>
      <c r="Y34" s="63">
        <v>1951.678777266786</v>
      </c>
      <c r="Z34" s="63">
        <v>6.2584670683196224</v>
      </c>
      <c r="AA34" s="63">
        <v>6.3395324276072822</v>
      </c>
      <c r="AB34" s="63">
        <v>0</v>
      </c>
      <c r="AC34" s="63">
        <v>11.054518985673818</v>
      </c>
      <c r="AD34" s="63">
        <v>33.069881300953</v>
      </c>
      <c r="AE34" s="63">
        <v>-332.5784326868332</v>
      </c>
      <c r="AF34" s="63">
        <v>-20.841318886308986</v>
      </c>
      <c r="AG34" s="63">
        <v>-6.8218006593207141</v>
      </c>
      <c r="AH34" s="63">
        <v>52.859194985522123</v>
      </c>
      <c r="AI34" s="63">
        <v>14.603606443313618</v>
      </c>
      <c r="AJ34" s="63">
        <v>9.9167882220101582</v>
      </c>
      <c r="AK34" s="63">
        <v>158.53221331859069</v>
      </c>
      <c r="AL34" s="63">
        <v>398.77791866905756</v>
      </c>
      <c r="AM34" s="63">
        <v>0</v>
      </c>
      <c r="AN34" s="63">
        <v>0</v>
      </c>
      <c r="AO34" s="63">
        <v>0</v>
      </c>
      <c r="AP34" s="63">
        <v>0</v>
      </c>
      <c r="AQ34" s="63">
        <v>0</v>
      </c>
      <c r="AR34" s="63"/>
      <c r="AS34" s="63"/>
      <c r="AT34" s="63"/>
      <c r="AU34" s="63"/>
      <c r="AV34" s="63"/>
      <c r="AW34" s="63"/>
      <c r="AX34" s="63"/>
      <c r="AY34" s="63"/>
      <c r="AZ34" s="63"/>
    </row>
    <row r="35" x14ac:dyDescent="0.3">
      <c r="A35" t="s">
        <v>3365</v>
      </c>
      <c r="B35" s="63">
        <v>1221.7285587412262</v>
      </c>
      <c r="C35" s="63">
        <v>1681.7073384909181</v>
      </c>
      <c r="D35" s="63">
        <v>1018.5832265885637</v>
      </c>
      <c r="E35" s="63">
        <v>1880.0927597457467</v>
      </c>
      <c r="F35" s="63">
        <v>1676.9474275930841</v>
      </c>
      <c r="G35" s="63">
        <v>1521.1930803870321</v>
      </c>
      <c r="H35" s="63">
        <v>1752.3386948261218</v>
      </c>
      <c r="I35" s="63">
        <v>-141.48970286861962</v>
      </c>
      <c r="J35" s="63">
        <v>-61.655629284042881</v>
      </c>
      <c r="K35" s="63">
        <v>601.46848261831155</v>
      </c>
      <c r="L35" s="63">
        <v>56.895718386208905</v>
      </c>
      <c r="M35" s="63">
        <v>-184.42361925943629</v>
      </c>
      <c r="N35" s="63">
        <v>28.66927205338428</v>
      </c>
      <c r="O35" s="63">
        <v>225.41455814346364</v>
      </c>
      <c r="P35" s="63">
        <v>6.2313509783848726</v>
      </c>
      <c r="Q35" s="63">
        <v>-0.50029468275870492</v>
      </c>
      <c r="R35" s="63">
        <v>796.65213214513358</v>
      </c>
      <c r="S35" s="63">
        <v>73.526462862085367</v>
      </c>
      <c r="T35" s="63">
        <v>0</v>
      </c>
      <c r="U35" s="63">
        <v>189.72299260880033</v>
      </c>
      <c r="V35" s="63">
        <v>161.82697112520685</v>
      </c>
      <c r="W35" s="63">
        <v>-141.48970286861962</v>
      </c>
      <c r="X35" s="63">
        <v>-61.655629284042881</v>
      </c>
      <c r="Y35" s="63">
        <v>601.46848261831155</v>
      </c>
      <c r="Z35" s="63">
        <v>11.275974143008796</v>
      </c>
      <c r="AA35" s="63">
        <v>5.4096674481122529</v>
      </c>
      <c r="AB35" s="63">
        <v>0</v>
      </c>
      <c r="AC35" s="63">
        <v>18.29314123485678</v>
      </c>
      <c r="AD35" s="63">
        <v>21.916935560231074</v>
      </c>
      <c r="AE35" s="63">
        <v>-164.82374491301726</v>
      </c>
      <c r="AF35" s="63">
        <v>-12.011033618043845</v>
      </c>
      <c r="AG35" s="63">
        <v>-7.5888407283751702</v>
      </c>
      <c r="AH35" s="63">
        <v>18.629545060445651</v>
      </c>
      <c r="AI35" s="63">
        <v>4.7683734758045908</v>
      </c>
      <c r="AJ35" s="63">
        <v>5.2713535171340347</v>
      </c>
      <c r="AK35" s="63">
        <v>69.056932634494245</v>
      </c>
      <c r="AL35" s="63">
        <v>156.35762550896939</v>
      </c>
      <c r="AM35" s="63">
        <v>0</v>
      </c>
      <c r="AN35" s="63">
        <v>1.7799738522046222</v>
      </c>
      <c r="AO35" s="63">
        <v>3.1409405625710427</v>
      </c>
      <c r="AP35" s="63">
        <v>1.3104365636092083</v>
      </c>
      <c r="AQ35" s="63">
        <v>-0.50029468275870492</v>
      </c>
      <c r="AR35" s="63"/>
      <c r="AS35" s="63"/>
      <c r="AT35" s="63"/>
      <c r="AU35" s="63"/>
      <c r="AV35" s="63"/>
      <c r="AW35" s="63"/>
      <c r="AX35" s="63"/>
      <c r="AY35" s="63"/>
      <c r="AZ35" s="63"/>
    </row>
    <row r="36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</row>
    <row r="37" x14ac:dyDescent="0.3">
      <c r="A37" t="s">
        <v>3408</v>
      </c>
      <c r="B37" s="63" t="s">
        <v>3413</v>
      </c>
      <c r="C37" s="63" t="s">
        <v>3414</v>
      </c>
      <c r="D37" s="63" t="s">
        <v>3415</v>
      </c>
      <c r="E37" s="63" t="s">
        <v>3416</v>
      </c>
      <c r="F37" s="63" t="s">
        <v>3417</v>
      </c>
      <c r="G37" s="63" t="s">
        <v>3418</v>
      </c>
      <c r="H37" s="63" t="s">
        <v>3419</v>
      </c>
      <c r="I37" s="63" t="s">
        <v>3420</v>
      </c>
      <c r="J37" s="63" t="s">
        <v>3421</v>
      </c>
      <c r="K37" s="63" t="s">
        <v>3422</v>
      </c>
      <c r="L37" s="63" t="s">
        <v>3423</v>
      </c>
      <c r="M37" s="63" t="s">
        <v>3424</v>
      </c>
      <c r="N37" s="63" t="s">
        <v>3425</v>
      </c>
      <c r="O37" s="63" t="s">
        <v>3426</v>
      </c>
      <c r="P37" s="63" t="s">
        <v>3427</v>
      </c>
      <c r="Q37" s="63" t="s">
        <v>3428</v>
      </c>
      <c r="R37" s="63" t="s">
        <v>3429</v>
      </c>
      <c r="S37" s="63" t="s">
        <v>3430</v>
      </c>
      <c r="T37" s="63" t="s">
        <v>3431</v>
      </c>
      <c r="U37" s="63" t="s">
        <v>3432</v>
      </c>
      <c r="V37" s="63" t="s">
        <v>3433</v>
      </c>
      <c r="W37" s="63" t="s">
        <v>3434</v>
      </c>
      <c r="X37" s="63" t="s">
        <v>3435</v>
      </c>
      <c r="Y37" s="63" t="s">
        <v>3436</v>
      </c>
      <c r="Z37" s="63" t="s">
        <v>3437</v>
      </c>
      <c r="AA37" s="63" t="s">
        <v>3438</v>
      </c>
      <c r="AB37" s="63" t="s">
        <v>3439</v>
      </c>
      <c r="AC37" s="63" t="s">
        <v>3440</v>
      </c>
      <c r="AD37" s="63" t="s">
        <v>3441</v>
      </c>
      <c r="AE37" s="63" t="s">
        <v>3442</v>
      </c>
      <c r="AF37" s="63" t="s">
        <v>3443</v>
      </c>
      <c r="AG37" s="63" t="s">
        <v>3444</v>
      </c>
      <c r="AH37" s="63" t="s">
        <v>3445</v>
      </c>
      <c r="AI37" s="63" t="s">
        <v>3446</v>
      </c>
      <c r="AJ37" s="63" t="s">
        <v>3447</v>
      </c>
      <c r="AK37" s="63" t="s">
        <v>3448</v>
      </c>
      <c r="AL37" s="63" t="s">
        <v>3449</v>
      </c>
      <c r="AM37" s="63" t="s">
        <v>3450</v>
      </c>
      <c r="AN37" s="63" t="s">
        <v>3451</v>
      </c>
      <c r="AO37" s="63" t="s">
        <v>3452</v>
      </c>
      <c r="AP37" s="63" t="s">
        <v>3453</v>
      </c>
      <c r="AQ37" s="63" t="s">
        <v>3454</v>
      </c>
      <c r="AR37" s="63"/>
      <c r="AS37" s="63"/>
      <c r="AT37" s="63"/>
      <c r="AU37" s="63"/>
      <c r="AV37" s="63"/>
      <c r="AW37" s="63"/>
      <c r="AX37" s="63"/>
      <c r="AY37" s="63"/>
      <c r="AZ37" s="63"/>
    </row>
    <row r="38" x14ac:dyDescent="0.3">
      <c r="A38" t="s">
        <v>3409</v>
      </c>
      <c r="B38" s="63">
        <v>8154.8923478919342</v>
      </c>
      <c r="C38" s="63">
        <v>8523.1895007088333</v>
      </c>
      <c r="D38" s="63">
        <v>7040.9206541559843</v>
      </c>
      <c r="E38" s="63">
        <v>9828.77168574188</v>
      </c>
      <c r="F38" s="63">
        <v>8714.7999920059301</v>
      </c>
      <c r="G38" s="63">
        <v>7965.1765229455541</v>
      </c>
      <c r="H38" s="63">
        <v>9292.1816653920905</v>
      </c>
      <c r="I38" s="63">
        <v>-757.07144782985563</v>
      </c>
      <c r="J38" s="63">
        <v>-356.90024590609431</v>
      </c>
      <c r="K38" s="63">
        <v>1125.3686006467556</v>
      </c>
      <c r="L38" s="63">
        <v>548.51073720319027</v>
      </c>
      <c r="M38" s="63">
        <v>-904.61743445836464</v>
      </c>
      <c r="N38" s="63">
        <v>154.99396539798892</v>
      </c>
      <c r="O38" s="63">
        <v>861.5127647940742</v>
      </c>
      <c r="P38" s="63">
        <v>516.98214251413185</v>
      </c>
      <c r="Q38" s="63">
        <v>-51.48976486166935</v>
      </c>
      <c r="R38" s="63">
        <v>4313.2842030759593</v>
      </c>
      <c r="S38" s="63">
        <v>696.66600617310269</v>
      </c>
      <c r="T38" s="63">
        <v>202.39097616525854</v>
      </c>
      <c r="U38" s="63">
        <v>1497.9944232633011</v>
      </c>
      <c r="V38" s="63">
        <v>1444.5567392143123</v>
      </c>
      <c r="W38" s="63">
        <v>-757.07144782985563</v>
      </c>
      <c r="X38" s="63">
        <v>-356.90024590609431</v>
      </c>
      <c r="Y38" s="63">
        <v>1125.3686006467556</v>
      </c>
      <c r="Z38" s="63">
        <v>32.626931701148699</v>
      </c>
      <c r="AA38" s="63">
        <v>23.879932184077969</v>
      </c>
      <c r="AB38" s="63">
        <v>278.67537034843457</v>
      </c>
      <c r="AC38" s="63">
        <v>174.67706963056651</v>
      </c>
      <c r="AD38" s="63">
        <v>38.651433338962597</v>
      </c>
      <c r="AE38" s="63">
        <v>-797.25507112702348</v>
      </c>
      <c r="AF38" s="63">
        <v>-61.12109267467708</v>
      </c>
      <c r="AG38" s="63">
        <v>-46.241270656664049</v>
      </c>
      <c r="AH38" s="63">
        <v>99.382262355538856</v>
      </c>
      <c r="AI38" s="63">
        <v>29.042872877158462</v>
      </c>
      <c r="AJ38" s="63">
        <v>26.568830165291576</v>
      </c>
      <c r="AK38" s="63">
        <v>306.5415891645535</v>
      </c>
      <c r="AL38" s="63">
        <v>554.97117562952064</v>
      </c>
      <c r="AM38" s="63">
        <v>130.82424196560191</v>
      </c>
      <c r="AN38" s="63">
        <v>266.34146413981352</v>
      </c>
      <c r="AO38" s="63">
        <v>78.131052305688073</v>
      </c>
      <c r="AP38" s="63">
        <v>41.685384103028362</v>
      </c>
      <c r="AQ38" s="63">
        <v>-51.48976486166935</v>
      </c>
      <c r="AR38" s="63"/>
      <c r="AS38" s="63"/>
      <c r="AT38" s="63"/>
      <c r="AU38" s="63"/>
      <c r="AV38" s="63"/>
      <c r="AW38" s="63"/>
      <c r="AX38" s="63"/>
      <c r="AY38" s="63"/>
      <c r="AZ38" s="63"/>
    </row>
    <row r="39" x14ac:dyDescent="0.3">
      <c r="A39" t="s">
        <v>3410</v>
      </c>
      <c r="B39" s="63">
        <v>9220.2819862262677</v>
      </c>
      <c r="C39" s="63">
        <v>9412.5676536450155</v>
      </c>
      <c r="D39" s="63">
        <v>7758.4909346986942</v>
      </c>
      <c r="E39" s="63">
        <v>11017.728491487765</v>
      </c>
      <c r="F39" s="63">
        <v>9555.9374399601948</v>
      </c>
      <c r="G39" s="63">
        <v>8635.3647233789634</v>
      </c>
      <c r="H39" s="63">
        <v>9953.5157464481363</v>
      </c>
      <c r="I39" s="63">
        <v>-990.54063218053261</v>
      </c>
      <c r="J39" s="63">
        <v>-471.25041934703916</v>
      </c>
      <c r="K39" s="63">
        <v>1182.8262995992827</v>
      </c>
      <c r="L39" s="63">
        <v>614.62020566221747</v>
      </c>
      <c r="M39" s="63">
        <v>-1073.1103482946316</v>
      </c>
      <c r="N39" s="63">
        <v>152.53763171340077</v>
      </c>
      <c r="O39" s="63">
        <v>781.15077726358493</v>
      </c>
      <c r="P39" s="63">
        <v>596.08196774380872</v>
      </c>
      <c r="Q39" s="63">
        <v>-59.081721938222103</v>
      </c>
      <c r="R39" s="63">
        <v>5472.0297986376581</v>
      </c>
      <c r="S39" s="63">
        <v>745.65666401703595</v>
      </c>
      <c r="T39" s="63">
        <v>331.2625239202535</v>
      </c>
      <c r="U39" s="63">
        <v>872.36756421801545</v>
      </c>
      <c r="V39" s="63">
        <v>1798.9654354333031</v>
      </c>
      <c r="W39" s="63">
        <v>-990.54063218053261</v>
      </c>
      <c r="X39" s="63">
        <v>-471.25041934703916</v>
      </c>
      <c r="Y39" s="63">
        <v>1182.8262995992827</v>
      </c>
      <c r="Z39" s="63">
        <v>67.086838672444316</v>
      </c>
      <c r="AA39" s="63">
        <v>43.525210403568707</v>
      </c>
      <c r="AB39" s="63">
        <v>316.56523560560851</v>
      </c>
      <c r="AC39" s="63">
        <v>144.07448419016296</v>
      </c>
      <c r="AD39" s="63">
        <v>43.368436790433002</v>
      </c>
      <c r="AE39" s="63">
        <v>-969.46625035297359</v>
      </c>
      <c r="AF39" s="63">
        <v>-70.544325545602177</v>
      </c>
      <c r="AG39" s="63">
        <v>-33.099772396055876</v>
      </c>
      <c r="AH39" s="63">
        <v>97.07688119459668</v>
      </c>
      <c r="AI39" s="63">
        <v>24.658055774206961</v>
      </c>
      <c r="AJ39" s="63">
        <v>30.802694744597133</v>
      </c>
      <c r="AK39" s="63">
        <v>337.45328235923165</v>
      </c>
      <c r="AL39" s="63">
        <v>443.69749490435328</v>
      </c>
      <c r="AM39" s="63">
        <v>107.47299940603678</v>
      </c>
      <c r="AN39" s="63">
        <v>342.80334004971496</v>
      </c>
      <c r="AO39" s="63">
        <v>95.010687247761368</v>
      </c>
      <c r="AP39" s="63">
        <v>50.794941040295583</v>
      </c>
      <c r="AQ39" s="63">
        <v>-59.081721938222103</v>
      </c>
      <c r="AR39" s="63"/>
      <c r="AS39" s="63"/>
      <c r="AT39" s="63"/>
      <c r="AU39" s="63"/>
      <c r="AV39" s="63"/>
      <c r="AW39" s="63"/>
      <c r="AX39" s="63"/>
      <c r="AY39" s="63"/>
      <c r="AZ39" s="63"/>
    </row>
    <row r="40" x14ac:dyDescent="0.3">
      <c r="A40" t="s">
        <v>3411</v>
      </c>
      <c r="B40" s="63">
        <v>4886.708511057358</v>
      </c>
      <c r="C40" s="63">
        <v>5197.9184756886825</v>
      </c>
      <c r="D40" s="63">
        <v>4172.7604902723215</v>
      </c>
      <c r="E40" s="63">
        <v>6095.935848798772</v>
      </c>
      <c r="F40" s="63">
        <v>5381.9878280137355</v>
      </c>
      <c r="G40" s="63">
        <v>4928.5427873561821</v>
      </c>
      <c r="H40" s="63">
        <v>5816.6068746416386</v>
      </c>
      <c r="I40" s="63">
        <v>-498.10486346291373</v>
      </c>
      <c r="J40" s="63">
        <v>-215.84315732212255</v>
      </c>
      <c r="K40" s="63">
        <v>809.31482809423892</v>
      </c>
      <c r="L40" s="63">
        <v>399.91250964717551</v>
      </c>
      <c r="M40" s="63">
        <v>-548.38416353959303</v>
      </c>
      <c r="N40" s="63">
        <v>94.939122882039101</v>
      </c>
      <c r="O40" s="63">
        <v>549.52148070796204</v>
      </c>
      <c r="P40" s="63">
        <v>375.32035516577639</v>
      </c>
      <c r="Q40" s="63">
        <v>-36.777748588281653</v>
      </c>
      <c r="R40" s="63">
        <v>2799.2495085876349</v>
      </c>
      <c r="S40" s="63">
        <v>401.94051973867863</v>
      </c>
      <c r="T40" s="63">
        <v>0</v>
      </c>
      <c r="U40" s="63">
        <v>745.61829462422463</v>
      </c>
      <c r="V40" s="63">
        <v>939.90018810681966</v>
      </c>
      <c r="W40" s="63">
        <v>-498.10486346291373</v>
      </c>
      <c r="X40" s="63">
        <v>-215.84315732212255</v>
      </c>
      <c r="Y40" s="63">
        <v>809.31482809423892</v>
      </c>
      <c r="Z40" s="63">
        <v>26.734082958751539</v>
      </c>
      <c r="AA40" s="63">
        <v>32.533039053272908</v>
      </c>
      <c r="AB40" s="63">
        <v>210.37473429582408</v>
      </c>
      <c r="AC40" s="63">
        <v>98.979726705441863</v>
      </c>
      <c r="AD40" s="63">
        <v>31.290926633885078</v>
      </c>
      <c r="AE40" s="63">
        <v>-501.26983208186283</v>
      </c>
      <c r="AF40" s="63">
        <v>-31.356122689743078</v>
      </c>
      <c r="AG40" s="63">
        <v>-15.758208767987114</v>
      </c>
      <c r="AH40" s="63">
        <v>60.613101717163424</v>
      </c>
      <c r="AI40" s="63">
        <v>19.659894443378512</v>
      </c>
      <c r="AJ40" s="63">
        <v>14.666126721497173</v>
      </c>
      <c r="AK40" s="63">
        <v>216.33271404946902</v>
      </c>
      <c r="AL40" s="63">
        <v>333.18876665849302</v>
      </c>
      <c r="AM40" s="63">
        <v>87.719713769439295</v>
      </c>
      <c r="AN40" s="63">
        <v>197.48963171094431</v>
      </c>
      <c r="AO40" s="63">
        <v>74.921809450338188</v>
      </c>
      <c r="AP40" s="63">
        <v>15.189200235054598</v>
      </c>
      <c r="AQ40" s="63">
        <v>-36.777748588281653</v>
      </c>
      <c r="AR40" s="63"/>
      <c r="AS40" s="63"/>
      <c r="AT40" s="63"/>
      <c r="AU40" s="63"/>
      <c r="AV40" s="63"/>
      <c r="AW40" s="63"/>
      <c r="AX40" s="63"/>
      <c r="AY40" s="63"/>
      <c r="AZ40" s="63"/>
    </row>
    <row r="41" x14ac:dyDescent="0.3">
      <c r="A41" t="s">
        <v>3412</v>
      </c>
      <c r="B41" s="63">
        <v>12364.693820969009</v>
      </c>
      <c r="C41" s="63">
        <v>11608.571449548177</v>
      </c>
      <c r="D41" s="63">
        <v>9489.1905218101256</v>
      </c>
      <c r="E41" s="63">
        <v>13782.832723907863</v>
      </c>
      <c r="F41" s="63">
        <v>10907.329424748978</v>
      </c>
      <c r="G41" s="63">
        <v>9768.4331814910765</v>
      </c>
      <c r="H41" s="63">
        <v>10734.517048636671</v>
      </c>
      <c r="I41" s="63">
        <v>-1815.8710249603962</v>
      </c>
      <c r="J41" s="63">
        <v>-1059.6322741984884</v>
      </c>
      <c r="K41" s="63">
        <v>1059.7486535395649</v>
      </c>
      <c r="L41" s="63">
        <v>358.39024939928782</v>
      </c>
      <c r="M41" s="63">
        <v>-1281.7292173952349</v>
      </c>
      <c r="N41" s="63">
        <v>142.83297413733408</v>
      </c>
      <c r="O41" s="63">
        <v>584.02729122192466</v>
      </c>
      <c r="P41" s="63">
        <v>425.73957273595482</v>
      </c>
      <c r="Q41" s="63">
        <v>-43.682996812285346</v>
      </c>
      <c r="R41" s="63">
        <v>10045.455738439952</v>
      </c>
      <c r="S41" s="63">
        <v>591.26051157818563</v>
      </c>
      <c r="T41" s="63">
        <v>459.69978625328997</v>
      </c>
      <c r="U41" s="63">
        <v>27.874504319350454</v>
      </c>
      <c r="V41" s="63">
        <v>1240.4032803782311</v>
      </c>
      <c r="W41" s="63">
        <v>-1815.8710249603962</v>
      </c>
      <c r="X41" s="63">
        <v>-1059.6322741984884</v>
      </c>
      <c r="Y41" s="63">
        <v>1059.7486535395649</v>
      </c>
      <c r="Z41" s="63">
        <v>19.902071165315622</v>
      </c>
      <c r="AA41" s="63">
        <v>50.124472321164603</v>
      </c>
      <c r="AB41" s="63">
        <v>241.51060596844923</v>
      </c>
      <c r="AC41" s="63">
        <v>15.698375850049963</v>
      </c>
      <c r="AD41" s="63">
        <v>31.154724094308385</v>
      </c>
      <c r="AE41" s="63">
        <v>-1158.3240317365542</v>
      </c>
      <c r="AF41" s="63">
        <v>-84.352785419394621</v>
      </c>
      <c r="AG41" s="63">
        <v>-39.052400239286165</v>
      </c>
      <c r="AH41" s="63">
        <v>85.007052570716539</v>
      </c>
      <c r="AI41" s="63">
        <v>25.419551912206384</v>
      </c>
      <c r="AJ41" s="63">
        <v>32.406369654411144</v>
      </c>
      <c r="AK41" s="63">
        <v>287.66429450956167</v>
      </c>
      <c r="AL41" s="63">
        <v>296.36299671236304</v>
      </c>
      <c r="AM41" s="63">
        <v>109.14229454996112</v>
      </c>
      <c r="AN41" s="63">
        <v>229.44426035112613</v>
      </c>
      <c r="AO41" s="63">
        <v>28.616081419294208</v>
      </c>
      <c r="AP41" s="63">
        <v>58.536936415573344</v>
      </c>
      <c r="AQ41" s="63">
        <v>-43.682996812285346</v>
      </c>
      <c r="AR41" s="63"/>
      <c r="AS41" s="63"/>
      <c r="AT41" s="63"/>
      <c r="AU41" s="63"/>
      <c r="AV41" s="63"/>
      <c r="AW41" s="63"/>
      <c r="AX41" s="63"/>
      <c r="AY41" s="63"/>
      <c r="AZ41" s="63"/>
    </row>
    <row r="42" x14ac:dyDescent="0.3"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</row>
    <row r="43" x14ac:dyDescent="0.3">
      <c r="A43" t="s">
        <v>3455</v>
      </c>
      <c r="B43" s="63" t="s">
        <v>3459</v>
      </c>
      <c r="C43" s="63" t="s">
        <v>3460</v>
      </c>
      <c r="D43" s="63" t="s">
        <v>3461</v>
      </c>
      <c r="E43" s="63" t="s">
        <v>3462</v>
      </c>
      <c r="F43" s="63" t="s">
        <v>3463</v>
      </c>
      <c r="G43" s="63" t="s">
        <v>3464</v>
      </c>
      <c r="H43" s="63" t="s">
        <v>3465</v>
      </c>
      <c r="I43" s="63" t="s">
        <v>3466</v>
      </c>
      <c r="J43" s="63" t="s">
        <v>3467</v>
      </c>
      <c r="K43" s="63" t="s">
        <v>3468</v>
      </c>
      <c r="L43" s="63" t="s">
        <v>3469</v>
      </c>
      <c r="M43" s="63" t="s">
        <v>3470</v>
      </c>
      <c r="N43" s="63" t="s">
        <v>3471</v>
      </c>
      <c r="O43" s="63" t="s">
        <v>3472</v>
      </c>
      <c r="P43" s="63" t="s">
        <v>3473</v>
      </c>
      <c r="Q43" s="63" t="s">
        <v>3474</v>
      </c>
      <c r="R43" s="63" t="s">
        <v>3475</v>
      </c>
      <c r="S43" s="63" t="s">
        <v>3476</v>
      </c>
      <c r="T43" s="63" t="s">
        <v>3477</v>
      </c>
      <c r="U43" s="63" t="s">
        <v>3478</v>
      </c>
      <c r="V43" s="63" t="s">
        <v>3479</v>
      </c>
      <c r="W43" s="63" t="s">
        <v>3480</v>
      </c>
      <c r="X43" s="63" t="s">
        <v>3481</v>
      </c>
      <c r="Y43" s="63" t="s">
        <v>3482</v>
      </c>
      <c r="Z43" s="63" t="s">
        <v>3483</v>
      </c>
      <c r="AA43" s="63" t="s">
        <v>3484</v>
      </c>
      <c r="AB43" s="63" t="s">
        <v>3485</v>
      </c>
      <c r="AC43" s="63" t="s">
        <v>3486</v>
      </c>
      <c r="AD43" s="63" t="s">
        <v>3487</v>
      </c>
      <c r="AE43" s="63" t="s">
        <v>3488</v>
      </c>
      <c r="AF43" s="63" t="s">
        <v>3489</v>
      </c>
      <c r="AG43" s="63" t="s">
        <v>3490</v>
      </c>
      <c r="AH43" s="63" t="s">
        <v>3491</v>
      </c>
      <c r="AI43" s="63" t="s">
        <v>3492</v>
      </c>
      <c r="AJ43" s="63" t="s">
        <v>3493</v>
      </c>
      <c r="AK43" s="63" t="s">
        <v>3494</v>
      </c>
      <c r="AL43" s="63" t="s">
        <v>3495</v>
      </c>
      <c r="AM43" s="63" t="s">
        <v>3496</v>
      </c>
      <c r="AN43" s="63" t="s">
        <v>3497</v>
      </c>
      <c r="AO43" s="63" t="s">
        <v>3498</v>
      </c>
      <c r="AP43" s="63" t="s">
        <v>3499</v>
      </c>
      <c r="AQ43" s="63" t="s">
        <v>3500</v>
      </c>
      <c r="AR43" s="63"/>
      <c r="AS43" s="63"/>
      <c r="AT43" s="63"/>
      <c r="AU43" s="63"/>
      <c r="AV43" s="63"/>
      <c r="AW43" s="63"/>
      <c r="AX43" s="63"/>
      <c r="AY43" s="63"/>
      <c r="AZ43" s="63"/>
    </row>
    <row r="44" x14ac:dyDescent="0.3">
      <c r="A44" t="s">
        <v>3456</v>
      </c>
      <c r="B44" s="63">
        <v>11868.474900756453</v>
      </c>
      <c r="C44" s="63">
        <v>11206.124563995469</v>
      </c>
      <c r="D44" s="63">
        <v>9128.9140747464098</v>
      </c>
      <c r="E44" s="63">
        <v>13276.106136699938</v>
      </c>
      <c r="F44" s="63">
        <v>10536.545310689895</v>
      </c>
      <c r="G44" s="63">
        <v>9416.8120203776925</v>
      </c>
      <c r="H44" s="63">
        <v>10352.972170492381</v>
      </c>
      <c r="I44" s="63">
        <v>-1722.9293893729823</v>
      </c>
      <c r="J44" s="63">
        <v>-1016.6314366370605</v>
      </c>
      <c r="K44" s="63">
        <v>1060.5790526119965</v>
      </c>
      <c r="L44" s="63">
        <v>347.05218333148861</v>
      </c>
      <c r="M44" s="63">
        <v>-1257.4833470548094</v>
      </c>
      <c r="N44" s="63">
        <v>137.750056742607</v>
      </c>
      <c r="O44" s="63">
        <v>556.89238811361531</v>
      </c>
      <c r="P44" s="63">
        <v>422.42943578127222</v>
      </c>
      <c r="Q44" s="63">
        <v>-43.161673780199472</v>
      </c>
      <c r="R44" s="63">
        <v>9529.9447311774566</v>
      </c>
      <c r="S44" s="63">
        <v>653.09157238582782</v>
      </c>
      <c r="T44" s="63">
        <v>459.69978625328997</v>
      </c>
      <c r="U44" s="63">
        <v>13.045378559207544</v>
      </c>
      <c r="V44" s="63">
        <v>1212.6934323806718</v>
      </c>
      <c r="W44" s="63">
        <v>-1722.9293893729823</v>
      </c>
      <c r="X44" s="63">
        <v>-1016.6314366370605</v>
      </c>
      <c r="Y44" s="63">
        <v>1060.5790526119965</v>
      </c>
      <c r="Z44" s="63">
        <v>19.839430491165221</v>
      </c>
      <c r="AA44" s="63">
        <v>50.124472321164603</v>
      </c>
      <c r="AB44" s="63">
        <v>230.64175147433906</v>
      </c>
      <c r="AC44" s="63">
        <v>17.536617029050273</v>
      </c>
      <c r="AD44" s="63">
        <v>28.909912015769407</v>
      </c>
      <c r="AE44" s="63">
        <v>-1137.2326887284776</v>
      </c>
      <c r="AF44" s="63">
        <v>-83.299251411947964</v>
      </c>
      <c r="AG44" s="63">
        <v>-36.951406914383981</v>
      </c>
      <c r="AH44" s="63">
        <v>82.574311195569379</v>
      </c>
      <c r="AI44" s="63">
        <v>23.460812265490915</v>
      </c>
      <c r="AJ44" s="63">
        <v>31.714933281546696</v>
      </c>
      <c r="AK44" s="63">
        <v>277.50067323960388</v>
      </c>
      <c r="AL44" s="63">
        <v>279.39171487401148</v>
      </c>
      <c r="AM44" s="63">
        <v>106.35079221180753</v>
      </c>
      <c r="AN44" s="63">
        <v>222.13554794816943</v>
      </c>
      <c r="AO44" s="63">
        <v>29.954477821921504</v>
      </c>
      <c r="AP44" s="63">
        <v>63.988617799373728</v>
      </c>
      <c r="AQ44" s="63">
        <v>-43.161673780199472</v>
      </c>
      <c r="AR44" s="63"/>
      <c r="AS44" s="63"/>
      <c r="AT44" s="63"/>
      <c r="AU44" s="63"/>
      <c r="AV44" s="63"/>
      <c r="AW44" s="63"/>
      <c r="AX44" s="63"/>
      <c r="AY44" s="63"/>
      <c r="AZ44" s="63"/>
    </row>
    <row r="45" x14ac:dyDescent="0.3">
      <c r="A45" t="s">
        <v>3457</v>
      </c>
      <c r="B45" s="63">
        <v>5473.2385585318525</v>
      </c>
      <c r="C45" s="63">
        <v>5556.012855009094</v>
      </c>
      <c r="D45" s="63">
        <v>4423.3089600861776</v>
      </c>
      <c r="E45" s="63">
        <v>6548.7767686227407</v>
      </c>
      <c r="F45" s="63">
        <v>5498.8471701770659</v>
      </c>
      <c r="G45" s="63">
        <v>4962.5761578760212</v>
      </c>
      <c r="H45" s="63">
        <v>5752.136921367477</v>
      </c>
      <c r="I45" s="63">
        <v>-707.90045122783397</v>
      </c>
      <c r="J45" s="63">
        <v>-342.02914721784089</v>
      </c>
      <c r="K45" s="63">
        <v>790.67474770507545</v>
      </c>
      <c r="L45" s="63">
        <v>284.86346238581194</v>
      </c>
      <c r="M45" s="63">
        <v>-651.03816502587483</v>
      </c>
      <c r="N45" s="63">
        <v>114.76715272483068</v>
      </c>
      <c r="O45" s="63">
        <v>495.06284973664862</v>
      </c>
      <c r="P45" s="63">
        <v>327.98532719527418</v>
      </c>
      <c r="Q45" s="63">
        <v>-33.487413440466383</v>
      </c>
      <c r="R45" s="63">
        <v>3922.0903841408385</v>
      </c>
      <c r="S45" s="63">
        <v>514.76207240133829</v>
      </c>
      <c r="T45" s="63">
        <v>0</v>
      </c>
      <c r="U45" s="63">
        <v>124.32127926693919</v>
      </c>
      <c r="V45" s="63">
        <v>912.06482272273695</v>
      </c>
      <c r="W45" s="63">
        <v>-707.90045122783397</v>
      </c>
      <c r="X45" s="63">
        <v>-342.02914721784089</v>
      </c>
      <c r="Y45" s="63">
        <v>790.67474770507545</v>
      </c>
      <c r="Z45" s="63">
        <v>11.247548062375548</v>
      </c>
      <c r="AA45" s="63">
        <v>29.023486251369242</v>
      </c>
      <c r="AB45" s="63">
        <v>174.59062645790743</v>
      </c>
      <c r="AC45" s="63">
        <v>56.684693059145289</v>
      </c>
      <c r="AD45" s="63">
        <v>13.317108555014377</v>
      </c>
      <c r="AE45" s="63">
        <v>-587.47767266003882</v>
      </c>
      <c r="AF45" s="63">
        <v>-37.936695587893979</v>
      </c>
      <c r="AG45" s="63">
        <v>-25.623796777942129</v>
      </c>
      <c r="AH45" s="63">
        <v>63.092096692249207</v>
      </c>
      <c r="AI45" s="63">
        <v>34.623199458917533</v>
      </c>
      <c r="AJ45" s="63">
        <v>17.051856573663937</v>
      </c>
      <c r="AK45" s="63">
        <v>202.75989673445778</v>
      </c>
      <c r="AL45" s="63">
        <v>292.3029530021908</v>
      </c>
      <c r="AM45" s="63">
        <v>73.043715012372616</v>
      </c>
      <c r="AN45" s="63">
        <v>182.37624520725007</v>
      </c>
      <c r="AO45" s="63">
        <v>24.296690385816259</v>
      </c>
      <c r="AP45" s="63">
        <v>48.268676589835259</v>
      </c>
      <c r="AQ45" s="63">
        <v>-33.487413440466383</v>
      </c>
      <c r="AR45" s="63"/>
      <c r="AS45" s="63"/>
      <c r="AT45" s="63"/>
      <c r="AU45" s="63"/>
      <c r="AV45" s="63"/>
      <c r="AW45" s="63"/>
      <c r="AX45" s="63"/>
      <c r="AY45" s="63"/>
      <c r="AZ45" s="63"/>
    </row>
    <row r="46" x14ac:dyDescent="0.3">
      <c r="A46" t="s">
        <v>3458</v>
      </c>
      <c r="B46" s="63">
        <v>17284.863206856262</v>
      </c>
      <c r="C46" s="63">
        <v>17980.109660586149</v>
      </c>
      <c r="D46" s="63">
        <v>14909.139566104535</v>
      </c>
      <c r="E46" s="63">
        <v>20900.3858446136</v>
      </c>
      <c r="F46" s="63">
        <v>18524.662203861877</v>
      </c>
      <c r="G46" s="63">
        <v>16918.129036918061</v>
      </c>
      <c r="H46" s="63">
        <v>19691.71224325868</v>
      </c>
      <c r="I46" s="63">
        <v>-1630.7581278328821</v>
      </c>
      <c r="J46" s="63">
        <v>-744.96551291884305</v>
      </c>
      <c r="K46" s="63">
        <v>2326.0045815627705</v>
      </c>
      <c r="L46" s="63">
        <v>1289.5180561945708</v>
      </c>
      <c r="M46" s="63">
        <v>-1899.3196516071398</v>
      </c>
      <c r="N46" s="63">
        <v>292.78648466332521</v>
      </c>
      <c r="O46" s="63">
        <v>1724.257076137282</v>
      </c>
      <c r="P46" s="63">
        <v>1163.7092751831253</v>
      </c>
      <c r="Q46" s="63">
        <v>-114.38314497979259</v>
      </c>
      <c r="R46" s="63">
        <v>9177.9841334229113</v>
      </c>
      <c r="S46" s="63">
        <v>1267.670056719837</v>
      </c>
      <c r="T46" s="63">
        <v>533.65350008551195</v>
      </c>
      <c r="U46" s="63">
        <v>3006.4881285987449</v>
      </c>
      <c r="V46" s="63">
        <v>3299.0673880292579</v>
      </c>
      <c r="W46" s="63">
        <v>-1630.7581278328821</v>
      </c>
      <c r="X46" s="63">
        <v>-744.96551291884305</v>
      </c>
      <c r="Y46" s="63">
        <v>2326.0045815627705</v>
      </c>
      <c r="Z46" s="63">
        <v>115.26294594411941</v>
      </c>
      <c r="AA46" s="63">
        <v>70.914695389550346</v>
      </c>
      <c r="AB46" s="63">
        <v>641.89356828606992</v>
      </c>
      <c r="AC46" s="63">
        <v>359.20834628802572</v>
      </c>
      <c r="AD46" s="63">
        <v>102.23850028680528</v>
      </c>
      <c r="AE46" s="63">
        <v>-1701.6048239098977</v>
      </c>
      <c r="AF46" s="63">
        <v>-126.138379329575</v>
      </c>
      <c r="AG46" s="63">
        <v>-71.576448367667098</v>
      </c>
      <c r="AH46" s="63">
        <v>196.41288995019693</v>
      </c>
      <c r="AI46" s="63">
        <v>40.696363282541874</v>
      </c>
      <c r="AJ46" s="63">
        <v>55.677231430586396</v>
      </c>
      <c r="AK46" s="63">
        <v>667.7313101087542</v>
      </c>
      <c r="AL46" s="63">
        <v>1056.5257660285276</v>
      </c>
      <c r="AM46" s="63">
        <v>255.76474246685896</v>
      </c>
      <c r="AN46" s="63">
        <v>631.56690309617932</v>
      </c>
      <c r="AO46" s="63">
        <v>222.42846221534407</v>
      </c>
      <c r="AP46" s="63">
        <v>53.949167404742894</v>
      </c>
      <c r="AQ46" s="63">
        <v>-114.38314497979259</v>
      </c>
      <c r="AR46" s="63"/>
      <c r="AS46" s="63"/>
      <c r="AT46" s="63"/>
      <c r="AU46" s="63"/>
      <c r="AV46" s="63"/>
      <c r="AW46" s="63"/>
      <c r="AX46" s="63"/>
      <c r="AY46" s="63"/>
      <c r="AZ46" s="63"/>
    </row>
    <row r="47" x14ac:dyDescent="0.3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</row>
  </sheetData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true" customWidth="true"/>
    <col min="5" max="5" width="11.69921875" customWidth="true"/>
    <col min="10" max="10" width="31.69921875" bestFit="true" customWidth="true"/>
  </cols>
  <sheetData>
    <row r="1">
      <c r="A1" t="s">
        <v>3555</v>
      </c>
      <c r="B1" t="s">
        <v>3591</v>
      </c>
      <c r="C1" t="s">
        <v>3592</v>
      </c>
      <c r="D1" t="s">
        <v>3628</v>
      </c>
      <c r="E1" t="s">
        <v>3629</v>
      </c>
      <c r="F1" t="s">
        <v>3630</v>
      </c>
      <c r="G1" t="s">
        <v>3638</v>
      </c>
      <c r="I1" t="s">
        <v>3660</v>
      </c>
      <c r="J1" t="s">
        <v>3710</v>
      </c>
      <c r="K1" t="s">
        <v>3718</v>
      </c>
      <c r="L1" t="s">
        <v>3720</v>
      </c>
      <c r="M1" t="s">
        <v>3721</v>
      </c>
      <c r="N1" t="s">
        <v>3722</v>
      </c>
      <c r="O1" t="s">
        <v>3772</v>
      </c>
    </row>
    <row r="2">
      <c r="A2" t="s">
        <v>3556</v>
      </c>
      <c r="B2" s="12">
        <v>1</v>
      </c>
      <c r="C2" t="s">
        <v>3593</v>
      </c>
      <c r="D2" s="12">
        <v>1000000</v>
      </c>
      <c r="E2" s="12">
        <v>0.46151740000000002</v>
      </c>
      <c r="F2" t="s">
        <v>3631</v>
      </c>
      <c r="G2" t="s">
        <v>3639</v>
      </c>
      <c r="I2" t="s">
        <v>3661</v>
      </c>
      <c r="J2" t="s">
        <v>3711</v>
      </c>
      <c r="K2" t="s">
        <v>3719</v>
      </c>
      <c r="L2">
        <v>0.18221096864685987</v>
      </c>
      <c r="M2">
        <v>167048.81454253715</v>
      </c>
      <c r="N2" t="s">
        <v>3723</v>
      </c>
      <c r="O2" t="s">
        <v>3773</v>
      </c>
    </row>
    <row r="3">
      <c r="A3" t="s">
        <v>3557</v>
      </c>
      <c r="B3" s="12">
        <v>1</v>
      </c>
      <c r="C3" t="s">
        <v>3594</v>
      </c>
      <c r="D3" s="12">
        <v>1000000</v>
      </c>
      <c r="E3" s="12">
        <v>0.40720430000000002</v>
      </c>
      <c r="F3" t="s">
        <v>3631</v>
      </c>
      <c r="G3" t="s">
        <v>3640</v>
      </c>
      <c r="I3" t="s">
        <v>3662</v>
      </c>
      <c r="J3" t="s">
        <v>3711</v>
      </c>
      <c r="K3" t="s">
        <v>3719</v>
      </c>
      <c r="L3">
        <v>0.19162545388335991</v>
      </c>
      <c r="M3">
        <v>167048.81454253715</v>
      </c>
      <c r="N3" t="s">
        <v>3724</v>
      </c>
      <c r="O3" t="s">
        <v>3773</v>
      </c>
    </row>
    <row r="4">
      <c r="A4" t="s">
        <v>3558</v>
      </c>
      <c r="B4" s="12">
        <v>1</v>
      </c>
      <c r="C4" t="s">
        <v>3595</v>
      </c>
      <c r="D4" s="12">
        <v>1000000</v>
      </c>
      <c r="E4" s="12">
        <v>0.33602431617831874</v>
      </c>
      <c r="F4" t="s">
        <v>3631</v>
      </c>
      <c r="G4" t="s">
        <v>3641</v>
      </c>
      <c r="I4" t="s">
        <v>3663</v>
      </c>
      <c r="J4" t="s">
        <v>3711</v>
      </c>
      <c r="K4" t="s">
        <v>3719</v>
      </c>
      <c r="L4">
        <v>0.26191256750602154</v>
      </c>
      <c r="M4">
        <v>167048.81454253715</v>
      </c>
      <c r="N4" t="s">
        <v>3725</v>
      </c>
      <c r="O4" t="s">
        <v>3773</v>
      </c>
    </row>
    <row r="5">
      <c r="A5" t="s">
        <v>3559</v>
      </c>
      <c r="B5" s="12">
        <v>1</v>
      </c>
      <c r="C5" t="s">
        <v>3596</v>
      </c>
      <c r="D5" s="12">
        <v>1000000</v>
      </c>
      <c r="E5" s="12">
        <v>0.17716056985615253</v>
      </c>
      <c r="F5" t="s">
        <v>3631</v>
      </c>
      <c r="G5" t="s">
        <v>3641</v>
      </c>
      <c r="I5" t="s">
        <v>3664</v>
      </c>
      <c r="J5" t="s">
        <v>3711</v>
      </c>
      <c r="K5" t="s">
        <v>3719</v>
      </c>
      <c r="L5">
        <v>0.12660023761550088</v>
      </c>
      <c r="M5">
        <v>167048.81454253715</v>
      </c>
      <c r="N5" t="s">
        <v>3726</v>
      </c>
      <c r="O5" t="s">
        <v>3773</v>
      </c>
    </row>
    <row r="6">
      <c r="A6" t="s">
        <v>3560</v>
      </c>
      <c r="B6" s="12">
        <v>1</v>
      </c>
      <c r="C6" t="s">
        <v>3597</v>
      </c>
      <c r="D6" s="12">
        <v>1000000</v>
      </c>
      <c r="E6" s="12">
        <v>0.12407229702605803</v>
      </c>
      <c r="F6" t="s">
        <v>3631</v>
      </c>
      <c r="G6" t="s">
        <v>3641</v>
      </c>
      <c r="I6" t="s">
        <v>3665</v>
      </c>
      <c r="J6" t="s">
        <v>3711</v>
      </c>
      <c r="K6" t="s">
        <v>3719</v>
      </c>
      <c r="L6">
        <v>0.16030140282247396</v>
      </c>
      <c r="M6">
        <v>167048.81454253715</v>
      </c>
      <c r="N6" t="s">
        <v>3727</v>
      </c>
      <c r="O6" t="s">
        <v>3773</v>
      </c>
    </row>
    <row r="7">
      <c r="A7" t="s">
        <v>3561</v>
      </c>
      <c r="B7" s="12">
        <v>1</v>
      </c>
      <c r="C7" t="s">
        <v>3598</v>
      </c>
      <c r="D7" s="12">
        <v>1000000</v>
      </c>
      <c r="E7" s="12">
        <v>0.37212289999999998</v>
      </c>
      <c r="F7" t="s">
        <v>3632</v>
      </c>
      <c r="G7" t="s">
        <v>3642</v>
      </c>
      <c r="I7" t="s">
        <v>3666</v>
      </c>
      <c r="J7" t="s">
        <v>3711</v>
      </c>
      <c r="K7" t="s">
        <v>3719</v>
      </c>
      <c r="L7">
        <v>0.22835449984151068</v>
      </c>
      <c r="M7">
        <v>167048.81454253715</v>
      </c>
      <c r="N7" t="s">
        <v>3728</v>
      </c>
      <c r="O7" t="s">
        <v>3773</v>
      </c>
    </row>
    <row r="8">
      <c r="A8" t="s">
        <v>3562</v>
      </c>
      <c r="B8" s="12">
        <v>1</v>
      </c>
      <c r="C8" t="s">
        <v>3599</v>
      </c>
      <c r="D8" s="12">
        <v>1000000</v>
      </c>
      <c r="E8" s="12">
        <v>0.27550760000000002</v>
      </c>
      <c r="F8" t="s">
        <v>3632</v>
      </c>
      <c r="G8" t="s">
        <v>3643</v>
      </c>
      <c r="I8" t="s">
        <v>3667</v>
      </c>
      <c r="J8" t="s">
        <v>3711</v>
      </c>
      <c r="K8" t="s">
        <v>3719</v>
      </c>
      <c r="L8">
        <v>0.095970262322734687</v>
      </c>
      <c r="M8">
        <v>167048.81454253715</v>
      </c>
      <c r="N8" t="s">
        <v>3729</v>
      </c>
      <c r="O8" t="s">
        <v>3773</v>
      </c>
    </row>
    <row r="9">
      <c r="A9" t="s">
        <v>3563</v>
      </c>
      <c r="B9" s="12">
        <v>1</v>
      </c>
      <c r="C9" t="s">
        <v>3600</v>
      </c>
      <c r="D9" s="12">
        <v>1000000</v>
      </c>
      <c r="E9" s="12">
        <v>0.24963297968615511</v>
      </c>
      <c r="F9" t="s">
        <v>3632</v>
      </c>
      <c r="G9" t="s">
        <v>3644</v>
      </c>
      <c r="I9" t="s">
        <v>3668</v>
      </c>
      <c r="J9" t="s">
        <v>3712</v>
      </c>
      <c r="K9" t="s">
        <v>3719</v>
      </c>
      <c r="L9">
        <v>0.2543642090808591</v>
      </c>
      <c r="M9">
        <v>184596.5912601536</v>
      </c>
      <c r="N9" t="s">
        <v>3730</v>
      </c>
      <c r="O9" t="s">
        <v>3773</v>
      </c>
    </row>
    <row r="10">
      <c r="A10" t="s">
        <v>3564</v>
      </c>
      <c r="B10" s="12">
        <v>1</v>
      </c>
      <c r="C10" t="s">
        <v>3601</v>
      </c>
      <c r="D10" s="12">
        <v>1000000</v>
      </c>
      <c r="E10" s="12">
        <v>0.077555407906039403</v>
      </c>
      <c r="F10" t="s">
        <v>3632</v>
      </c>
      <c r="G10" t="s">
        <v>3644</v>
      </c>
      <c r="I10" t="s">
        <v>3669</v>
      </c>
      <c r="J10" t="s">
        <v>3712</v>
      </c>
      <c r="K10" t="s">
        <v>3719</v>
      </c>
      <c r="L10">
        <v>0.28406966061086486</v>
      </c>
      <c r="M10">
        <v>184596.5912601536</v>
      </c>
      <c r="N10" t="s">
        <v>3731</v>
      </c>
      <c r="O10" t="s">
        <v>3773</v>
      </c>
    </row>
    <row r="11">
      <c r="A11" t="s">
        <v>3565</v>
      </c>
      <c r="B11" s="12">
        <v>1</v>
      </c>
      <c r="C11" t="s">
        <v>3602</v>
      </c>
      <c r="D11" s="12">
        <v>1000000</v>
      </c>
      <c r="E11" s="12">
        <v>0.038805543561015322</v>
      </c>
      <c r="F11" t="s">
        <v>3632</v>
      </c>
      <c r="G11" t="s">
        <v>3644</v>
      </c>
      <c r="I11" t="s">
        <v>3670</v>
      </c>
      <c r="J11" t="s">
        <v>3712</v>
      </c>
      <c r="K11" t="s">
        <v>3719</v>
      </c>
      <c r="L11">
        <v>0.32852829649654863</v>
      </c>
      <c r="M11">
        <v>184596.5912601536</v>
      </c>
      <c r="N11" t="s">
        <v>3732</v>
      </c>
      <c r="O11" t="s">
        <v>3773</v>
      </c>
    </row>
    <row r="12">
      <c r="A12" t="s">
        <v>3566</v>
      </c>
      <c r="B12" s="12">
        <v>1</v>
      </c>
      <c r="C12" t="s">
        <v>3603</v>
      </c>
      <c r="D12" s="12">
        <v>1000000</v>
      </c>
      <c r="E12" s="12">
        <v>0.43403170000000002</v>
      </c>
      <c r="F12" t="s">
        <v>3633</v>
      </c>
      <c r="G12" t="s">
        <v>3645</v>
      </c>
      <c r="I12" t="s">
        <v>3671</v>
      </c>
      <c r="J12" t="s">
        <v>3712</v>
      </c>
      <c r="K12" t="s">
        <v>3719</v>
      </c>
      <c r="L12">
        <v>0.17336595295524301</v>
      </c>
      <c r="M12">
        <v>184596.5912601536</v>
      </c>
      <c r="N12" t="s">
        <v>3733</v>
      </c>
      <c r="O12" t="s">
        <v>3773</v>
      </c>
    </row>
    <row r="13">
      <c r="A13" t="s">
        <v>3567</v>
      </c>
      <c r="B13" s="12">
        <v>1</v>
      </c>
      <c r="C13" t="s">
        <v>3604</v>
      </c>
      <c r="D13" s="12">
        <v>1000000</v>
      </c>
      <c r="E13" s="12">
        <v>0.37544620000000001</v>
      </c>
      <c r="F13" t="s">
        <v>3633</v>
      </c>
      <c r="G13" t="s">
        <v>3646</v>
      </c>
      <c r="I13" t="s">
        <v>3672</v>
      </c>
      <c r="J13" t="s">
        <v>3712</v>
      </c>
      <c r="K13" t="s">
        <v>3719</v>
      </c>
      <c r="L13">
        <v>0.21169910589877602</v>
      </c>
      <c r="M13">
        <v>184596.5912601536</v>
      </c>
      <c r="N13" t="s">
        <v>3734</v>
      </c>
      <c r="O13" t="s">
        <v>3773</v>
      </c>
    </row>
    <row r="14">
      <c r="A14" t="s">
        <v>3568</v>
      </c>
      <c r="B14" s="12">
        <v>1</v>
      </c>
      <c r="C14" t="s">
        <v>3605</v>
      </c>
      <c r="D14" s="12">
        <v>1000000</v>
      </c>
      <c r="E14" s="12">
        <v>0.38725488256096158</v>
      </c>
      <c r="F14" t="s">
        <v>3633</v>
      </c>
      <c r="G14" t="s">
        <v>3647</v>
      </c>
      <c r="I14" t="s">
        <v>3673</v>
      </c>
      <c r="J14" t="s">
        <v>3712</v>
      </c>
      <c r="K14" t="s">
        <v>3719</v>
      </c>
      <c r="L14">
        <v>0.29501226031380923</v>
      </c>
      <c r="M14">
        <v>184596.5912601536</v>
      </c>
      <c r="N14" t="s">
        <v>3735</v>
      </c>
      <c r="O14" t="s">
        <v>3773</v>
      </c>
    </row>
    <row r="15">
      <c r="A15" t="s">
        <v>3569</v>
      </c>
      <c r="B15" s="12">
        <v>1</v>
      </c>
      <c r="C15" t="s">
        <v>3606</v>
      </c>
      <c r="D15" s="12">
        <v>1000000</v>
      </c>
      <c r="E15" s="12">
        <v>0.19011822164280867</v>
      </c>
      <c r="F15" t="s">
        <v>3633</v>
      </c>
      <c r="G15" t="s">
        <v>3647</v>
      </c>
      <c r="I15" t="s">
        <v>3674</v>
      </c>
      <c r="J15" t="s">
        <v>3712</v>
      </c>
      <c r="K15" t="s">
        <v>3719</v>
      </c>
      <c r="L15">
        <v>0.11701979156942599</v>
      </c>
      <c r="M15">
        <v>184596.5912601536</v>
      </c>
      <c r="N15" t="s">
        <v>3736</v>
      </c>
      <c r="O15" t="s">
        <v>3773</v>
      </c>
    </row>
    <row r="16">
      <c r="A16" t="s">
        <v>3570</v>
      </c>
      <c r="B16" s="12">
        <v>1</v>
      </c>
      <c r="C16" t="s">
        <v>3607</v>
      </c>
      <c r="D16" s="12">
        <v>1000000</v>
      </c>
      <c r="E16" s="12">
        <v>0.12926614813252724</v>
      </c>
      <c r="F16" t="s">
        <v>3633</v>
      </c>
      <c r="G16" t="s">
        <v>3647</v>
      </c>
      <c r="I16" t="s">
        <v>3675</v>
      </c>
      <c r="J16" t="s">
        <v>3713</v>
      </c>
      <c r="K16" t="s">
        <v>3719</v>
      </c>
      <c r="L16">
        <v>0.47676889072997669</v>
      </c>
      <c r="M16">
        <v>86941.15189749781</v>
      </c>
      <c r="N16" t="s">
        <v>3737</v>
      </c>
      <c r="O16" t="s">
        <v>3773</v>
      </c>
    </row>
    <row r="17">
      <c r="A17" t="s">
        <v>3571</v>
      </c>
      <c r="B17" s="12">
        <v>1</v>
      </c>
      <c r="C17" t="s">
        <v>3608</v>
      </c>
      <c r="D17" s="12">
        <v>1000000</v>
      </c>
      <c r="E17" s="12">
        <v>0.35790549999999999</v>
      </c>
      <c r="F17" t="s">
        <v>3634</v>
      </c>
      <c r="G17" t="s">
        <v>3648</v>
      </c>
      <c r="I17" t="s">
        <v>3676</v>
      </c>
      <c r="J17" t="s">
        <v>3713</v>
      </c>
      <c r="K17" t="s">
        <v>3719</v>
      </c>
      <c r="L17">
        <v>0.5043540430202873</v>
      </c>
      <c r="M17">
        <v>86941.15189749781</v>
      </c>
      <c r="N17" t="s">
        <v>3738</v>
      </c>
      <c r="O17" t="s">
        <v>3773</v>
      </c>
    </row>
    <row r="18">
      <c r="A18" t="s">
        <v>3572</v>
      </c>
      <c r="B18" s="12">
        <v>1</v>
      </c>
      <c r="C18" t="s">
        <v>3609</v>
      </c>
      <c r="D18" s="12">
        <v>1000000</v>
      </c>
      <c r="E18" s="12">
        <v>0.250637</v>
      </c>
      <c r="F18" t="s">
        <v>3634</v>
      </c>
      <c r="G18" t="s">
        <v>3649</v>
      </c>
      <c r="I18" t="s">
        <v>3677</v>
      </c>
      <c r="J18" t="s">
        <v>3713</v>
      </c>
      <c r="K18" t="s">
        <v>3719</v>
      </c>
      <c r="L18">
        <v>0.57647041192252357</v>
      </c>
      <c r="M18">
        <v>86941.15189749781</v>
      </c>
      <c r="N18" t="s">
        <v>3739</v>
      </c>
      <c r="O18" t="s">
        <v>3773</v>
      </c>
    </row>
    <row r="19">
      <c r="A19" t="s">
        <v>3573</v>
      </c>
      <c r="B19" s="12">
        <v>1</v>
      </c>
      <c r="C19" t="s">
        <v>3610</v>
      </c>
      <c r="D19" s="12">
        <v>1000000</v>
      </c>
      <c r="E19" s="12">
        <v>0.17851557927642162</v>
      </c>
      <c r="F19" t="s">
        <v>3634</v>
      </c>
      <c r="G19" t="s">
        <v>3650</v>
      </c>
      <c r="I19" t="s">
        <v>3678</v>
      </c>
      <c r="J19" t="s">
        <v>3713</v>
      </c>
      <c r="K19" t="s">
        <v>3719</v>
      </c>
      <c r="L19">
        <v>0.30238743199573248</v>
      </c>
      <c r="M19">
        <v>86941.15189749781</v>
      </c>
      <c r="N19" t="s">
        <v>3740</v>
      </c>
      <c r="O19" t="s">
        <v>3773</v>
      </c>
    </row>
    <row r="20">
      <c r="A20" t="s">
        <v>3574</v>
      </c>
      <c r="B20" s="12">
        <v>1</v>
      </c>
      <c r="C20" t="s">
        <v>3611</v>
      </c>
      <c r="D20" s="12">
        <v>1000000</v>
      </c>
      <c r="E20" s="12">
        <v>0.026361890258195336</v>
      </c>
      <c r="F20" t="s">
        <v>3634</v>
      </c>
      <c r="G20" t="s">
        <v>3650</v>
      </c>
      <c r="I20" t="s">
        <v>3679</v>
      </c>
      <c r="J20" t="s">
        <v>3713</v>
      </c>
      <c r="K20" t="s">
        <v>3719</v>
      </c>
      <c r="L20">
        <v>0.36147692427924855</v>
      </c>
      <c r="M20">
        <v>86941.15189749781</v>
      </c>
      <c r="N20" t="s">
        <v>3741</v>
      </c>
      <c r="O20" t="s">
        <v>3773</v>
      </c>
    </row>
    <row r="21">
      <c r="A21" t="s">
        <v>3575</v>
      </c>
      <c r="B21" s="12">
        <v>1</v>
      </c>
      <c r="C21" t="s">
        <v>3612</v>
      </c>
      <c r="D21" s="12">
        <v>1000000</v>
      </c>
      <c r="E21" s="12">
        <v>0.0046525425759336228</v>
      </c>
      <c r="F21" t="s">
        <v>3634</v>
      </c>
      <c r="G21" t="s">
        <v>3650</v>
      </c>
      <c r="I21" t="s">
        <v>3680</v>
      </c>
      <c r="J21" t="s">
        <v>3713</v>
      </c>
      <c r="K21" t="s">
        <v>3719</v>
      </c>
      <c r="L21">
        <v>0.44918106386882795</v>
      </c>
      <c r="M21">
        <v>86941.15189749781</v>
      </c>
      <c r="N21" t="s">
        <v>3742</v>
      </c>
      <c r="O21" t="s">
        <v>3773</v>
      </c>
    </row>
    <row r="22">
      <c r="A22" t="s">
        <v>3576</v>
      </c>
      <c r="B22" s="12">
        <v>1</v>
      </c>
      <c r="C22" t="s">
        <v>3613</v>
      </c>
      <c r="D22" s="12">
        <v>1000000</v>
      </c>
      <c r="E22" s="12">
        <v>0.32030570000000003</v>
      </c>
      <c r="F22" t="s">
        <v>3635</v>
      </c>
      <c r="G22" t="s">
        <v>3651</v>
      </c>
      <c r="I22" t="s">
        <v>3681</v>
      </c>
      <c r="J22" t="s">
        <v>3713</v>
      </c>
      <c r="K22" t="s">
        <v>3719</v>
      </c>
      <c r="L22">
        <v>0.10019430900588838</v>
      </c>
      <c r="M22">
        <v>86941.15189749781</v>
      </c>
      <c r="N22" t="s">
        <v>3743</v>
      </c>
      <c r="O22" t="s">
        <v>3773</v>
      </c>
    </row>
    <row r="23">
      <c r="A23" t="s">
        <v>3577</v>
      </c>
      <c r="B23" s="12">
        <v>1</v>
      </c>
      <c r="C23" t="s">
        <v>3614</v>
      </c>
      <c r="D23" s="12">
        <v>1000000</v>
      </c>
      <c r="E23" s="12">
        <v>0.215694</v>
      </c>
      <c r="F23" t="s">
        <v>3635</v>
      </c>
      <c r="G23" t="s">
        <v>3652</v>
      </c>
      <c r="I23" t="s">
        <v>3682</v>
      </c>
      <c r="J23" t="s">
        <v>3714</v>
      </c>
      <c r="K23" t="s">
        <v>3719</v>
      </c>
      <c r="L23">
        <v>0.29035372535947895</v>
      </c>
      <c r="M23">
        <v>63900.536915252065</v>
      </c>
      <c r="N23" t="s">
        <v>3744</v>
      </c>
      <c r="O23" t="s">
        <v>3773</v>
      </c>
    </row>
    <row r="24">
      <c r="A24" t="s">
        <v>3578</v>
      </c>
      <c r="B24" s="12">
        <v>1</v>
      </c>
      <c r="C24" t="s">
        <v>3615</v>
      </c>
      <c r="D24" s="12">
        <v>1000000</v>
      </c>
      <c r="E24" s="12">
        <v>0.20590136474251095</v>
      </c>
      <c r="F24" t="s">
        <v>3635</v>
      </c>
      <c r="G24" t="s">
        <v>3653</v>
      </c>
      <c r="I24" t="s">
        <v>3683</v>
      </c>
      <c r="J24" t="s">
        <v>3714</v>
      </c>
      <c r="K24" t="s">
        <v>3719</v>
      </c>
      <c r="L24">
        <v>0.30690903816585602</v>
      </c>
      <c r="M24">
        <v>63900.536915252065</v>
      </c>
      <c r="N24" t="s">
        <v>3745</v>
      </c>
      <c r="O24" t="s">
        <v>3773</v>
      </c>
    </row>
    <row r="25">
      <c r="A25" t="s">
        <v>3579</v>
      </c>
      <c r="B25" s="12">
        <v>1</v>
      </c>
      <c r="C25" t="s">
        <v>3616</v>
      </c>
      <c r="D25" s="12">
        <v>1000000</v>
      </c>
      <c r="E25" s="12">
        <v>0.031466143453894931</v>
      </c>
      <c r="F25" t="s">
        <v>3635</v>
      </c>
      <c r="G25" t="s">
        <v>3653</v>
      </c>
      <c r="I25" t="s">
        <v>3684</v>
      </c>
      <c r="J25" t="s">
        <v>3714</v>
      </c>
      <c r="K25" t="s">
        <v>3719</v>
      </c>
      <c r="L25">
        <v>0.33303078436381611</v>
      </c>
      <c r="M25">
        <v>63900.536915252065</v>
      </c>
      <c r="N25" t="s">
        <v>3746</v>
      </c>
      <c r="O25" t="s">
        <v>3773</v>
      </c>
    </row>
    <row r="26">
      <c r="A26" t="s">
        <v>3580</v>
      </c>
      <c r="B26" s="12">
        <v>1</v>
      </c>
      <c r="C26" t="s">
        <v>3617</v>
      </c>
      <c r="D26" s="12">
        <v>1000000</v>
      </c>
      <c r="E26" s="12">
        <v>0.0056948805543970051</v>
      </c>
      <c r="F26" t="s">
        <v>3635</v>
      </c>
      <c r="G26" t="s">
        <v>3653</v>
      </c>
      <c r="I26" t="s">
        <v>3685</v>
      </c>
      <c r="J26" t="s">
        <v>3714</v>
      </c>
      <c r="K26" t="s">
        <v>3719</v>
      </c>
      <c r="L26">
        <v>0.22042324851114775</v>
      </c>
      <c r="M26">
        <v>63900.536915252065</v>
      </c>
      <c r="N26" t="s">
        <v>3747</v>
      </c>
      <c r="O26" t="s">
        <v>3773</v>
      </c>
    </row>
    <row r="27">
      <c r="A27" t="s">
        <v>3581</v>
      </c>
      <c r="B27" s="12">
        <v>1</v>
      </c>
      <c r="C27" t="s">
        <v>3618</v>
      </c>
      <c r="D27" s="12">
        <v>1000000</v>
      </c>
      <c r="E27" s="12">
        <v>0.32632149999999999</v>
      </c>
      <c r="F27" t="s">
        <v>3636</v>
      </c>
      <c r="G27" t="s">
        <v>3654</v>
      </c>
      <c r="I27" t="s">
        <v>3686</v>
      </c>
      <c r="J27" t="s">
        <v>3714</v>
      </c>
      <c r="K27" t="s">
        <v>3719</v>
      </c>
      <c r="L27">
        <v>0.23847093489774385</v>
      </c>
      <c r="M27">
        <v>63900.536915252065</v>
      </c>
      <c r="N27" t="s">
        <v>3748</v>
      </c>
      <c r="O27" t="s">
        <v>3773</v>
      </c>
    </row>
    <row r="28">
      <c r="A28" t="s">
        <v>3582</v>
      </c>
      <c r="B28" s="12">
        <v>1</v>
      </c>
      <c r="C28" t="s">
        <v>3619</v>
      </c>
      <c r="D28" s="12">
        <v>1000000</v>
      </c>
      <c r="E28" s="12">
        <v>0.22794919999999999</v>
      </c>
      <c r="F28" t="s">
        <v>3636</v>
      </c>
      <c r="G28" t="s">
        <v>3655</v>
      </c>
      <c r="I28" t="s">
        <v>3687</v>
      </c>
      <c r="J28" t="s">
        <v>3714</v>
      </c>
      <c r="K28" t="s">
        <v>3719</v>
      </c>
      <c r="L28">
        <v>0.27493197132484154</v>
      </c>
      <c r="M28">
        <v>63900.536915252065</v>
      </c>
      <c r="N28" t="s">
        <v>3749</v>
      </c>
      <c r="O28" t="s">
        <v>3773</v>
      </c>
    </row>
    <row r="29">
      <c r="A29" t="s">
        <v>3583</v>
      </c>
      <c r="B29" s="12">
        <v>1</v>
      </c>
      <c r="C29" t="s">
        <v>3620</v>
      </c>
      <c r="D29" s="12">
        <v>1000000</v>
      </c>
      <c r="E29" s="12">
        <v>0.27770418081201381</v>
      </c>
      <c r="F29" t="s">
        <v>3636</v>
      </c>
      <c r="G29" t="s">
        <v>3656</v>
      </c>
      <c r="I29" t="s">
        <v>3688</v>
      </c>
      <c r="J29" t="s">
        <v>3714</v>
      </c>
      <c r="K29" t="s">
        <v>3719</v>
      </c>
      <c r="L29">
        <v>0.074656526161990103</v>
      </c>
      <c r="M29">
        <v>63900.536915252065</v>
      </c>
      <c r="N29" t="s">
        <v>3750</v>
      </c>
      <c r="O29" t="s">
        <v>3773</v>
      </c>
    </row>
    <row r="30">
      <c r="A30" t="s">
        <v>3584</v>
      </c>
      <c r="B30" s="12">
        <v>1</v>
      </c>
      <c r="C30" t="s">
        <v>3621</v>
      </c>
      <c r="D30" s="12">
        <v>1000000</v>
      </c>
      <c r="E30" s="12">
        <v>0.055242434240112104</v>
      </c>
      <c r="F30" t="s">
        <v>3636</v>
      </c>
      <c r="G30" t="s">
        <v>3656</v>
      </c>
      <c r="I30" t="s">
        <v>3689</v>
      </c>
      <c r="J30" t="s">
        <v>3715</v>
      </c>
      <c r="K30" t="s">
        <v>3719</v>
      </c>
      <c r="L30">
        <v>0.23214952011721951</v>
      </c>
      <c r="M30">
        <v>334441.30677796475</v>
      </c>
      <c r="N30" t="s">
        <v>3751</v>
      </c>
      <c r="O30" t="s">
        <v>3773</v>
      </c>
    </row>
    <row r="31">
      <c r="A31" t="s">
        <v>3585</v>
      </c>
      <c r="B31" s="12">
        <v>1</v>
      </c>
      <c r="C31" t="s">
        <v>3622</v>
      </c>
      <c r="D31" s="12">
        <v>1000000</v>
      </c>
      <c r="E31" s="12">
        <v>0.014020324563374474</v>
      </c>
      <c r="F31" t="s">
        <v>3636</v>
      </c>
      <c r="G31" t="s">
        <v>3656</v>
      </c>
      <c r="I31" t="s">
        <v>3690</v>
      </c>
      <c r="J31" t="s">
        <v>3715</v>
      </c>
      <c r="K31" t="s">
        <v>3719</v>
      </c>
      <c r="L31">
        <v>0.18200511248274923</v>
      </c>
      <c r="M31">
        <v>334441.30677796475</v>
      </c>
      <c r="N31" t="s">
        <v>3752</v>
      </c>
      <c r="O31" t="s">
        <v>3773</v>
      </c>
    </row>
    <row r="32">
      <c r="A32" t="s">
        <v>3586</v>
      </c>
      <c r="B32" s="12">
        <v>1</v>
      </c>
      <c r="C32" t="s">
        <v>3623</v>
      </c>
      <c r="D32" s="12">
        <v>1000000</v>
      </c>
      <c r="E32" s="12">
        <v>0.29469050000000002</v>
      </c>
      <c r="F32" t="s">
        <v>3637</v>
      </c>
      <c r="G32" t="s">
        <v>3657</v>
      </c>
      <c r="I32" t="s">
        <v>3691</v>
      </c>
      <c r="J32" t="s">
        <v>3715</v>
      </c>
      <c r="K32" t="s">
        <v>3719</v>
      </c>
      <c r="L32">
        <v>0.26086488871480085</v>
      </c>
      <c r="M32">
        <v>334441.30677796475</v>
      </c>
      <c r="N32" t="s">
        <v>3753</v>
      </c>
      <c r="O32" t="s">
        <v>3773</v>
      </c>
    </row>
    <row r="33">
      <c r="A33" t="s">
        <v>3587</v>
      </c>
      <c r="B33" s="12">
        <v>1</v>
      </c>
      <c r="C33" t="s">
        <v>3624</v>
      </c>
      <c r="D33" s="12">
        <v>1000000</v>
      </c>
      <c r="E33" s="12">
        <v>0.1867289</v>
      </c>
      <c r="F33" t="s">
        <v>3637</v>
      </c>
      <c r="G33" t="s">
        <v>3658</v>
      </c>
      <c r="I33" t="s">
        <v>3692</v>
      </c>
      <c r="J33" t="s">
        <v>3715</v>
      </c>
      <c r="K33" t="s">
        <v>3719</v>
      </c>
      <c r="L33">
        <v>0.14729035157933465</v>
      </c>
      <c r="M33">
        <v>334441.30677796475</v>
      </c>
      <c r="N33" t="s">
        <v>3754</v>
      </c>
      <c r="O33" t="s">
        <v>3773</v>
      </c>
    </row>
    <row r="34">
      <c r="A34" t="s">
        <v>3588</v>
      </c>
      <c r="B34" s="12">
        <v>1</v>
      </c>
      <c r="C34" t="s">
        <v>3625</v>
      </c>
      <c r="D34" s="12">
        <v>1000000</v>
      </c>
      <c r="E34" s="12">
        <v>0.13221532252185786</v>
      </c>
      <c r="F34" t="s">
        <v>3637</v>
      </c>
      <c r="G34" t="s">
        <v>3659</v>
      </c>
      <c r="I34" t="s">
        <v>3693</v>
      </c>
      <c r="J34" t="s">
        <v>3715</v>
      </c>
      <c r="K34" t="s">
        <v>3719</v>
      </c>
      <c r="L34">
        <v>0.16971365959831075</v>
      </c>
      <c r="M34">
        <v>334441.30677796475</v>
      </c>
      <c r="N34" t="s">
        <v>3755</v>
      </c>
      <c r="O34" t="s">
        <v>3773</v>
      </c>
    </row>
    <row r="35">
      <c r="A35" t="s">
        <v>3589</v>
      </c>
      <c r="B35" s="12">
        <v>1</v>
      </c>
      <c r="C35" t="s">
        <v>3626</v>
      </c>
      <c r="D35" s="12">
        <v>1000000</v>
      </c>
      <c r="E35" s="12">
        <v>0.020164178193097106</v>
      </c>
      <c r="F35" t="s">
        <v>3637</v>
      </c>
      <c r="G35" t="s">
        <v>3659</v>
      </c>
      <c r="I35" t="s">
        <v>3694</v>
      </c>
      <c r="J35" t="s">
        <v>3715</v>
      </c>
      <c r="K35" t="s">
        <v>3719</v>
      </c>
      <c r="L35">
        <v>0.22048845291153776</v>
      </c>
      <c r="M35">
        <v>334441.30677796475</v>
      </c>
      <c r="N35" t="s">
        <v>3756</v>
      </c>
      <c r="O35" t="s">
        <v>3773</v>
      </c>
    </row>
    <row r="36">
      <c r="A36" t="s">
        <v>3590</v>
      </c>
      <c r="B36" s="12">
        <v>1</v>
      </c>
      <c r="C36" t="s">
        <v>3627</v>
      </c>
      <c r="D36" s="12">
        <v>1000000</v>
      </c>
      <c r="E36" s="12">
        <v>0.0042853094363177616</v>
      </c>
      <c r="F36" t="s">
        <v>3637</v>
      </c>
      <c r="G36" t="s">
        <v>3659</v>
      </c>
      <c r="I36" t="s">
        <v>3695</v>
      </c>
      <c r="J36" t="s">
        <v>3715</v>
      </c>
      <c r="K36" t="s">
        <v>3719</v>
      </c>
      <c r="L36">
        <v>0.14949525905647248</v>
      </c>
      <c r="M36">
        <v>334441.30677796475</v>
      </c>
      <c r="N36" t="s">
        <v>3757</v>
      </c>
      <c r="O36" t="s">
        <v>3773</v>
      </c>
    </row>
    <row r="37">
      <c r="I37" t="s">
        <v>3696</v>
      </c>
      <c r="J37" t="s">
        <v>3716</v>
      </c>
      <c r="K37" t="s">
        <v>3719</v>
      </c>
      <c r="L37">
        <v>0.83907695265494975</v>
      </c>
      <c r="M37">
        <v>107677.80149337703</v>
      </c>
      <c r="N37" t="s">
        <v>3758</v>
      </c>
      <c r="O37" t="s">
        <v>3773</v>
      </c>
    </row>
    <row r="38">
      <c r="I38" t="s">
        <v>3697</v>
      </c>
      <c r="J38" t="s">
        <v>3716</v>
      </c>
      <c r="K38" t="s">
        <v>3719</v>
      </c>
      <c r="L38">
        <v>0.25338342710290118</v>
      </c>
      <c r="M38">
        <v>107677.80149337703</v>
      </c>
      <c r="N38" t="s">
        <v>3759</v>
      </c>
      <c r="O38" t="s">
        <v>3773</v>
      </c>
    </row>
    <row r="39">
      <c r="I39" t="s">
        <v>3698</v>
      </c>
      <c r="J39" t="s">
        <v>3716</v>
      </c>
      <c r="K39" t="s">
        <v>3719</v>
      </c>
      <c r="L39">
        <v>0.84952138400452393</v>
      </c>
      <c r="M39">
        <v>107677.80149337703</v>
      </c>
      <c r="N39" t="s">
        <v>3760</v>
      </c>
      <c r="O39" t="s">
        <v>3773</v>
      </c>
    </row>
    <row r="40">
      <c r="I40" t="s">
        <v>3699</v>
      </c>
      <c r="J40" t="s">
        <v>3716</v>
      </c>
      <c r="K40" t="s">
        <v>3719</v>
      </c>
      <c r="L40">
        <v>0.22812611223889004</v>
      </c>
      <c r="M40">
        <v>107677.80149337703</v>
      </c>
      <c r="N40" t="s">
        <v>3761</v>
      </c>
      <c r="O40" t="s">
        <v>3773</v>
      </c>
    </row>
    <row r="41">
      <c r="I41" t="s">
        <v>3700</v>
      </c>
      <c r="J41" t="s">
        <v>3716</v>
      </c>
      <c r="K41" t="s">
        <v>3719</v>
      </c>
      <c r="L41">
        <v>0.22812611223889004</v>
      </c>
      <c r="M41">
        <v>107677.80149337703</v>
      </c>
      <c r="N41" t="s">
        <v>3762</v>
      </c>
      <c r="O41" t="s">
        <v>3773</v>
      </c>
    </row>
    <row r="42">
      <c r="I42" t="s">
        <v>3701</v>
      </c>
      <c r="J42" t="s">
        <v>3716</v>
      </c>
      <c r="K42" t="s">
        <v>3719</v>
      </c>
      <c r="L42">
        <v>0.35888829992637528</v>
      </c>
      <c r="M42">
        <v>107677.80149337703</v>
      </c>
      <c r="N42" t="s">
        <v>3763</v>
      </c>
      <c r="O42" t="s">
        <v>3773</v>
      </c>
    </row>
    <row r="43">
      <c r="I43" t="s">
        <v>3702</v>
      </c>
      <c r="J43" t="s">
        <v>3716</v>
      </c>
      <c r="K43" t="s">
        <v>3719</v>
      </c>
      <c r="L43">
        <v>0.19796522841821901</v>
      </c>
      <c r="M43">
        <v>107677.80149337703</v>
      </c>
      <c r="N43" t="s">
        <v>3764</v>
      </c>
      <c r="O43" t="s">
        <v>3773</v>
      </c>
    </row>
    <row r="44">
      <c r="I44" t="s">
        <v>3703</v>
      </c>
      <c r="J44" t="s">
        <v>3717</v>
      </c>
      <c r="K44" t="s">
        <v>3719</v>
      </c>
      <c r="L44">
        <v>0.55306694277314883</v>
      </c>
      <c r="M44">
        <v>55393.797113217515</v>
      </c>
      <c r="N44" t="s">
        <v>3765</v>
      </c>
      <c r="O44" t="s">
        <v>3773</v>
      </c>
    </row>
    <row r="45">
      <c r="I45" t="s">
        <v>3704</v>
      </c>
      <c r="J45" t="s">
        <v>3717</v>
      </c>
      <c r="K45" t="s">
        <v>3719</v>
      </c>
      <c r="L45">
        <v>0.24496085563969133</v>
      </c>
      <c r="M45">
        <v>55393.797113217515</v>
      </c>
      <c r="N45" t="s">
        <v>3766</v>
      </c>
      <c r="O45" t="s">
        <v>3773</v>
      </c>
    </row>
    <row r="46">
      <c r="I46" t="s">
        <v>3705</v>
      </c>
      <c r="J46" t="s">
        <v>3717</v>
      </c>
      <c r="K46" t="s">
        <v>3719</v>
      </c>
      <c r="L46">
        <v>0.59102390308426089</v>
      </c>
      <c r="M46">
        <v>55393.797113217515</v>
      </c>
      <c r="N46" t="s">
        <v>3767</v>
      </c>
      <c r="O46" t="s">
        <v>3773</v>
      </c>
    </row>
    <row r="47">
      <c r="I47" t="s">
        <v>3706</v>
      </c>
      <c r="J47" t="s">
        <v>3717</v>
      </c>
      <c r="K47" t="s">
        <v>3719</v>
      </c>
      <c r="L47">
        <v>0.20156091142167398</v>
      </c>
      <c r="M47">
        <v>55393.797113217515</v>
      </c>
      <c r="N47" t="s">
        <v>3768</v>
      </c>
      <c r="O47" t="s">
        <v>3773</v>
      </c>
    </row>
    <row r="48">
      <c r="I48" t="s">
        <v>3707</v>
      </c>
      <c r="J48" t="s">
        <v>3717</v>
      </c>
      <c r="K48" t="s">
        <v>3719</v>
      </c>
      <c r="L48">
        <v>0.21762824458558261</v>
      </c>
      <c r="M48">
        <v>55393.797113217515</v>
      </c>
      <c r="N48" t="s">
        <v>3769</v>
      </c>
      <c r="O48" t="s">
        <v>3773</v>
      </c>
    </row>
    <row r="49">
      <c r="I49" t="s">
        <v>3708</v>
      </c>
      <c r="J49" t="s">
        <v>3717</v>
      </c>
      <c r="K49" t="s">
        <v>3719</v>
      </c>
      <c r="L49">
        <v>0.29054165624680023</v>
      </c>
      <c r="M49">
        <v>55393.797113217515</v>
      </c>
      <c r="N49" t="s">
        <v>3770</v>
      </c>
      <c r="O49" t="s">
        <v>3773</v>
      </c>
    </row>
    <row r="50">
      <c r="I50" t="s">
        <v>3709</v>
      </c>
      <c r="J50" t="s">
        <v>3717</v>
      </c>
      <c r="K50" t="s">
        <v>3719</v>
      </c>
      <c r="L50">
        <v>0.17667498415258953</v>
      </c>
      <c r="M50">
        <v>55393.797113217515</v>
      </c>
      <c r="N50" t="s">
        <v>3771</v>
      </c>
      <c r="O50" t="s">
        <v>3773</v>
      </c>
    </row>
    <row r="101">
      <c r="I101" t="s">
        <v>3774</v>
      </c>
      <c r="J101" t="s">
        <v>3803</v>
      </c>
      <c r="K101" t="s">
        <v>3808</v>
      </c>
      <c r="L101" t="s">
        <v>3810</v>
      </c>
      <c r="M101" t="s">
        <v>3811</v>
      </c>
      <c r="N101" t="s">
        <v>3812</v>
      </c>
      <c r="O101" t="s">
        <v>3841</v>
      </c>
    </row>
    <row r="102">
      <c r="I102" t="s">
        <v>3775</v>
      </c>
      <c r="J102" t="s">
        <v>3804</v>
      </c>
      <c r="K102" t="s">
        <v>3809</v>
      </c>
      <c r="L102">
        <v>0.38318753569175773</v>
      </c>
      <c r="M102">
        <v>285033.96149917261</v>
      </c>
      <c r="N102" t="s">
        <v>3813</v>
      </c>
      <c r="O102" t="s">
        <v>3842</v>
      </c>
    </row>
    <row r="103">
      <c r="I103" t="s">
        <v>3776</v>
      </c>
      <c r="J103" t="s">
        <v>3804</v>
      </c>
      <c r="K103" t="s">
        <v>3809</v>
      </c>
      <c r="L103">
        <v>0.29318436405313264</v>
      </c>
      <c r="M103">
        <v>285033.96149917261</v>
      </c>
      <c r="N103" t="s">
        <v>3814</v>
      </c>
      <c r="O103" t="s">
        <v>3842</v>
      </c>
    </row>
    <row r="104">
      <c r="I104" t="s">
        <v>3777</v>
      </c>
      <c r="J104" t="s">
        <v>3804</v>
      </c>
      <c r="K104" t="s">
        <v>3809</v>
      </c>
      <c r="L104">
        <v>0.4398563001598299</v>
      </c>
      <c r="M104">
        <v>285033.96149917261</v>
      </c>
      <c r="N104" t="s">
        <v>3815</v>
      </c>
      <c r="O104" t="s">
        <v>3842</v>
      </c>
    </row>
    <row r="105">
      <c r="I105" t="s">
        <v>3778</v>
      </c>
      <c r="J105" t="s">
        <v>3804</v>
      </c>
      <c r="K105" t="s">
        <v>3809</v>
      </c>
      <c r="L105">
        <v>0.21671091631946229</v>
      </c>
      <c r="M105">
        <v>285033.96149917261</v>
      </c>
      <c r="N105" t="s">
        <v>3816</v>
      </c>
      <c r="O105" t="s">
        <v>3842</v>
      </c>
    </row>
    <row r="106">
      <c r="I106" t="s">
        <v>3779</v>
      </c>
      <c r="J106" t="s">
        <v>3804</v>
      </c>
      <c r="K106" t="s">
        <v>3809</v>
      </c>
      <c r="L106">
        <v>0.2471332494158934</v>
      </c>
      <c r="M106">
        <v>285033.96149917261</v>
      </c>
      <c r="N106" t="s">
        <v>3817</v>
      </c>
      <c r="O106" t="s">
        <v>3842</v>
      </c>
    </row>
    <row r="107">
      <c r="I107" t="s">
        <v>3780</v>
      </c>
      <c r="J107" t="s">
        <v>3804</v>
      </c>
      <c r="K107" t="s">
        <v>3809</v>
      </c>
      <c r="L107">
        <v>0.32047004423700814</v>
      </c>
      <c r="M107">
        <v>285033.96149917261</v>
      </c>
      <c r="N107" t="s">
        <v>3818</v>
      </c>
      <c r="O107" t="s">
        <v>3842</v>
      </c>
    </row>
    <row r="108">
      <c r="I108" t="s">
        <v>3781</v>
      </c>
      <c r="J108" t="s">
        <v>3804</v>
      </c>
      <c r="K108" t="s">
        <v>3809</v>
      </c>
      <c r="L108">
        <v>0.16019230930171308</v>
      </c>
      <c r="M108">
        <v>285033.96149917261</v>
      </c>
      <c r="N108" t="s">
        <v>3819</v>
      </c>
      <c r="O108" t="s">
        <v>3842</v>
      </c>
    </row>
    <row r="109">
      <c r="I109" t="s">
        <v>3782</v>
      </c>
      <c r="J109" t="s">
        <v>3805</v>
      </c>
      <c r="K109" t="s">
        <v>3809</v>
      </c>
      <c r="L109">
        <v>0.37050289163202677</v>
      </c>
      <c r="M109">
        <v>303204.8924387063</v>
      </c>
      <c r="N109" t="s">
        <v>3820</v>
      </c>
      <c r="O109" t="s">
        <v>3842</v>
      </c>
    </row>
    <row r="110">
      <c r="I110" t="s">
        <v>3783</v>
      </c>
      <c r="J110" t="s">
        <v>3805</v>
      </c>
      <c r="K110" t="s">
        <v>3809</v>
      </c>
      <c r="L110">
        <v>0.28426541284428403</v>
      </c>
      <c r="M110">
        <v>303204.8924387063</v>
      </c>
      <c r="N110" t="s">
        <v>3821</v>
      </c>
      <c r="O110" t="s">
        <v>3842</v>
      </c>
    </row>
    <row r="111">
      <c r="I111" t="s">
        <v>3784</v>
      </c>
      <c r="J111" t="s">
        <v>3805</v>
      </c>
      <c r="K111" t="s">
        <v>3809</v>
      </c>
      <c r="L111">
        <v>0.41608282477748904</v>
      </c>
      <c r="M111">
        <v>303204.8924387063</v>
      </c>
      <c r="N111" t="s">
        <v>3822</v>
      </c>
      <c r="O111" t="s">
        <v>3842</v>
      </c>
    </row>
    <row r="112">
      <c r="I112" t="s">
        <v>3785</v>
      </c>
      <c r="J112" t="s">
        <v>3805</v>
      </c>
      <c r="K112" t="s">
        <v>3809</v>
      </c>
      <c r="L112">
        <v>0.22584757102138614</v>
      </c>
      <c r="M112">
        <v>303204.8924387063</v>
      </c>
      <c r="N112" t="s">
        <v>3823</v>
      </c>
      <c r="O112" t="s">
        <v>3842</v>
      </c>
    </row>
    <row r="113">
      <c r="I113" t="s">
        <v>3786</v>
      </c>
      <c r="J113" t="s">
        <v>3805</v>
      </c>
      <c r="K113" t="s">
        <v>3809</v>
      </c>
      <c r="L113">
        <v>0.25057735337845655</v>
      </c>
      <c r="M113">
        <v>303204.8924387063</v>
      </c>
      <c r="N113" t="s">
        <v>3824</v>
      </c>
      <c r="O113" t="s">
        <v>3842</v>
      </c>
    </row>
    <row r="114">
      <c r="I114" t="s">
        <v>3787</v>
      </c>
      <c r="J114" t="s">
        <v>3805</v>
      </c>
      <c r="K114" t="s">
        <v>3809</v>
      </c>
      <c r="L114">
        <v>0.3190623844452759</v>
      </c>
      <c r="M114">
        <v>303204.8924387063</v>
      </c>
      <c r="N114" t="s">
        <v>3825</v>
      </c>
      <c r="O114" t="s">
        <v>3842</v>
      </c>
    </row>
    <row r="115">
      <c r="I115" t="s">
        <v>3788</v>
      </c>
      <c r="J115" t="s">
        <v>3805</v>
      </c>
      <c r="K115" t="s">
        <v>3809</v>
      </c>
      <c r="L115">
        <v>0.16403454301044126</v>
      </c>
      <c r="M115">
        <v>303204.8924387063</v>
      </c>
      <c r="N115" t="s">
        <v>3826</v>
      </c>
      <c r="O115" t="s">
        <v>3842</v>
      </c>
    </row>
    <row r="116">
      <c r="I116" t="s">
        <v>3789</v>
      </c>
      <c r="J116" t="s">
        <v>3806</v>
      </c>
      <c r="K116" t="s">
        <v>3809</v>
      </c>
      <c r="L116">
        <v>0.4303384575777589</v>
      </c>
      <c r="M116">
        <v>189917.89991517513</v>
      </c>
      <c r="N116" t="s">
        <v>3827</v>
      </c>
      <c r="O116" t="s">
        <v>3842</v>
      </c>
    </row>
    <row r="117">
      <c r="I117" t="s">
        <v>3790</v>
      </c>
      <c r="J117" t="s">
        <v>3806</v>
      </c>
      <c r="K117" t="s">
        <v>3809</v>
      </c>
      <c r="L117">
        <v>0.33176583285844569</v>
      </c>
      <c r="M117">
        <v>189917.89991517513</v>
      </c>
      <c r="N117" t="s">
        <v>3828</v>
      </c>
      <c r="O117" t="s">
        <v>3842</v>
      </c>
    </row>
    <row r="118">
      <c r="I118" t="s">
        <v>3791</v>
      </c>
      <c r="J118" t="s">
        <v>3806</v>
      </c>
      <c r="K118" t="s">
        <v>3809</v>
      </c>
      <c r="L118">
        <v>0.50257443409339619</v>
      </c>
      <c r="M118">
        <v>189917.89991517513</v>
      </c>
      <c r="N118" t="s">
        <v>3829</v>
      </c>
      <c r="O118" t="s">
        <v>3842</v>
      </c>
    </row>
    <row r="119">
      <c r="I119" t="s">
        <v>3792</v>
      </c>
      <c r="J119" t="s">
        <v>3806</v>
      </c>
      <c r="K119" t="s">
        <v>3809</v>
      </c>
      <c r="L119">
        <v>0.21504303327631211</v>
      </c>
      <c r="M119">
        <v>189917.89991517513</v>
      </c>
      <c r="N119" t="s">
        <v>3830</v>
      </c>
      <c r="O119" t="s">
        <v>3842</v>
      </c>
    </row>
    <row r="120">
      <c r="I120" t="s">
        <v>3793</v>
      </c>
      <c r="J120" t="s">
        <v>3806</v>
      </c>
      <c r="K120" t="s">
        <v>3809</v>
      </c>
      <c r="L120">
        <v>0.25919388131849758</v>
      </c>
      <c r="M120">
        <v>189917.89991517513</v>
      </c>
      <c r="N120" t="s">
        <v>3831</v>
      </c>
      <c r="O120" t="s">
        <v>3842</v>
      </c>
    </row>
    <row r="121">
      <c r="I121" t="s">
        <v>3794</v>
      </c>
      <c r="J121" t="s">
        <v>3806</v>
      </c>
      <c r="K121" t="s">
        <v>3809</v>
      </c>
      <c r="L121">
        <v>0.35815323089199114</v>
      </c>
      <c r="M121">
        <v>189917.89991517513</v>
      </c>
      <c r="N121" t="s">
        <v>3832</v>
      </c>
      <c r="O121" t="s">
        <v>3842</v>
      </c>
    </row>
    <row r="122">
      <c r="I122" t="s">
        <v>3795</v>
      </c>
      <c r="J122" t="s">
        <v>3806</v>
      </c>
      <c r="K122" t="s">
        <v>3809</v>
      </c>
      <c r="L122">
        <v>0.1580117740187246</v>
      </c>
      <c r="M122">
        <v>189917.89991517513</v>
      </c>
      <c r="N122" t="s">
        <v>3833</v>
      </c>
      <c r="O122" t="s">
        <v>3842</v>
      </c>
    </row>
    <row r="123">
      <c r="I123" t="s">
        <v>3796</v>
      </c>
      <c r="J123" t="s">
        <v>3807</v>
      </c>
      <c r="K123" t="s">
        <v>3809</v>
      </c>
      <c r="L123">
        <v>0.14756180289521115</v>
      </c>
      <c r="M123">
        <v>221843.24614694589</v>
      </c>
      <c r="N123" t="s">
        <v>3834</v>
      </c>
      <c r="O123" t="s">
        <v>3842</v>
      </c>
    </row>
    <row r="124">
      <c r="I124" t="s">
        <v>3797</v>
      </c>
      <c r="J124" t="s">
        <v>3807</v>
      </c>
      <c r="K124" t="s">
        <v>3809</v>
      </c>
      <c r="L124">
        <v>0.076029110995438368</v>
      </c>
      <c r="M124">
        <v>221843.24614694589</v>
      </c>
      <c r="N124" t="s">
        <v>3835</v>
      </c>
      <c r="O124" t="s">
        <v>3842</v>
      </c>
    </row>
    <row r="125">
      <c r="I125" t="s">
        <v>3798</v>
      </c>
      <c r="J125" t="s">
        <v>3807</v>
      </c>
      <c r="K125" t="s">
        <v>3809</v>
      </c>
      <c r="L125">
        <v>0.18154561984290332</v>
      </c>
      <c r="M125">
        <v>221843.24614694589</v>
      </c>
      <c r="N125" t="s">
        <v>3836</v>
      </c>
      <c r="O125" t="s">
        <v>3842</v>
      </c>
    </row>
    <row r="126">
      <c r="I126" t="s">
        <v>3799</v>
      </c>
      <c r="J126" t="s">
        <v>3807</v>
      </c>
      <c r="K126" t="s">
        <v>3809</v>
      </c>
      <c r="L126">
        <v>0.033478587590362131</v>
      </c>
      <c r="M126">
        <v>221843.24614694589</v>
      </c>
      <c r="N126" t="s">
        <v>3837</v>
      </c>
      <c r="O126" t="s">
        <v>3842</v>
      </c>
    </row>
    <row r="127">
      <c r="I127" t="s">
        <v>3800</v>
      </c>
      <c r="J127" t="s">
        <v>3807</v>
      </c>
      <c r="K127" t="s">
        <v>3809</v>
      </c>
      <c r="L127">
        <v>0.046240571808880311</v>
      </c>
      <c r="M127">
        <v>221843.24614694589</v>
      </c>
      <c r="N127" t="s">
        <v>3838</v>
      </c>
      <c r="O127" t="s">
        <v>3842</v>
      </c>
    </row>
    <row r="128">
      <c r="I128" t="s">
        <v>3801</v>
      </c>
      <c r="J128" t="s">
        <v>3807</v>
      </c>
      <c r="K128" t="s">
        <v>3809</v>
      </c>
      <c r="L128">
        <v>0.097358605775219362</v>
      </c>
      <c r="M128">
        <v>221843.24614694589</v>
      </c>
      <c r="N128" t="s">
        <v>3839</v>
      </c>
      <c r="O128" t="s">
        <v>3842</v>
      </c>
    </row>
    <row r="129">
      <c r="I129" t="s">
        <v>3802</v>
      </c>
      <c r="J129" t="s">
        <v>3807</v>
      </c>
      <c r="K129" t="s">
        <v>3809</v>
      </c>
      <c r="L129">
        <v>0.030696150840483858</v>
      </c>
      <c r="M129">
        <v>221843.24614694589</v>
      </c>
      <c r="N129" t="s">
        <v>3840</v>
      </c>
      <c r="O129" t="s">
        <v>3842</v>
      </c>
    </row>
    <row r="201">
      <c r="I201" t="s">
        <v>3843</v>
      </c>
      <c r="J201" t="s">
        <v>3865</v>
      </c>
      <c r="K201" t="s">
        <v>3869</v>
      </c>
      <c r="L201" t="s">
        <v>3871</v>
      </c>
      <c r="M201" t="s">
        <v>3872</v>
      </c>
      <c r="N201" t="s">
        <v>3873</v>
      </c>
      <c r="O201" t="s">
        <v>3895</v>
      </c>
    </row>
    <row r="202">
      <c r="I202" t="s">
        <v>3844</v>
      </c>
      <c r="J202" t="s">
        <v>3866</v>
      </c>
      <c r="K202" t="s">
        <v>3870</v>
      </c>
      <c r="L202">
        <v>0.15372103643832416</v>
      </c>
      <c r="M202">
        <v>214389.5387161618</v>
      </c>
      <c r="N202" t="s">
        <v>3874</v>
      </c>
      <c r="O202" t="s">
        <v>3896</v>
      </c>
    </row>
    <row r="203">
      <c r="I203" t="s">
        <v>3845</v>
      </c>
      <c r="J203" t="s">
        <v>3866</v>
      </c>
      <c r="K203" t="s">
        <v>3870</v>
      </c>
      <c r="L203">
        <v>0.085799906585382668</v>
      </c>
      <c r="M203">
        <v>214389.5387161618</v>
      </c>
      <c r="N203" t="s">
        <v>3875</v>
      </c>
      <c r="O203" t="s">
        <v>3896</v>
      </c>
    </row>
    <row r="204">
      <c r="I204" t="s">
        <v>3846</v>
      </c>
      <c r="J204" t="s">
        <v>3866</v>
      </c>
      <c r="K204" t="s">
        <v>3870</v>
      </c>
      <c r="L204">
        <v>0.1950851694328106</v>
      </c>
      <c r="M204">
        <v>214389.5387161618</v>
      </c>
      <c r="N204" t="s">
        <v>3876</v>
      </c>
      <c r="O204" t="s">
        <v>3896</v>
      </c>
    </row>
    <row r="205">
      <c r="I205" t="s">
        <v>3847</v>
      </c>
      <c r="J205" t="s">
        <v>3866</v>
      </c>
      <c r="K205" t="s">
        <v>3870</v>
      </c>
      <c r="L205">
        <v>0.039338759583171137</v>
      </c>
      <c r="M205">
        <v>214389.5387161618</v>
      </c>
      <c r="N205" t="s">
        <v>3877</v>
      </c>
      <c r="O205" t="s">
        <v>3896</v>
      </c>
    </row>
    <row r="206">
      <c r="I206" t="s">
        <v>3848</v>
      </c>
      <c r="J206" t="s">
        <v>3866</v>
      </c>
      <c r="K206" t="s">
        <v>3870</v>
      </c>
      <c r="L206">
        <v>0.053776222388808741</v>
      </c>
      <c r="M206">
        <v>214389.5387161618</v>
      </c>
      <c r="N206" t="s">
        <v>3878</v>
      </c>
      <c r="O206" t="s">
        <v>3896</v>
      </c>
    </row>
    <row r="207">
      <c r="I207" t="s">
        <v>3849</v>
      </c>
      <c r="J207" t="s">
        <v>3866</v>
      </c>
      <c r="K207" t="s">
        <v>3870</v>
      </c>
      <c r="L207">
        <v>0.10762617436162004</v>
      </c>
      <c r="M207">
        <v>214389.5387161618</v>
      </c>
      <c r="N207" t="s">
        <v>3879</v>
      </c>
      <c r="O207" t="s">
        <v>3896</v>
      </c>
    </row>
    <row r="208">
      <c r="I208" t="s">
        <v>3850</v>
      </c>
      <c r="J208" t="s">
        <v>3866</v>
      </c>
      <c r="K208" t="s">
        <v>3870</v>
      </c>
      <c r="L208">
        <v>0.035306673701784655</v>
      </c>
      <c r="M208">
        <v>214389.5387161618</v>
      </c>
      <c r="N208" t="s">
        <v>3880</v>
      </c>
      <c r="O208" t="s">
        <v>3896</v>
      </c>
    </row>
    <row r="209">
      <c r="I209" t="s">
        <v>3851</v>
      </c>
      <c r="J209" t="s">
        <v>3867</v>
      </c>
      <c r="K209" t="s">
        <v>3870</v>
      </c>
      <c r="L209">
        <v>0.31930478828009579</v>
      </c>
      <c r="M209">
        <v>171808.69253016336</v>
      </c>
      <c r="N209" t="s">
        <v>3881</v>
      </c>
      <c r="O209" t="s">
        <v>3896</v>
      </c>
    </row>
    <row r="210">
      <c r="I210" t="s">
        <v>3852</v>
      </c>
      <c r="J210" t="s">
        <v>3867</v>
      </c>
      <c r="K210" t="s">
        <v>3870</v>
      </c>
      <c r="L210">
        <v>0.22161842791085226</v>
      </c>
      <c r="M210">
        <v>171808.69253016336</v>
      </c>
      <c r="N210" t="s">
        <v>3882</v>
      </c>
      <c r="O210" t="s">
        <v>3896</v>
      </c>
    </row>
    <row r="211">
      <c r="I211" t="s">
        <v>3853</v>
      </c>
      <c r="J211" t="s">
        <v>3867</v>
      </c>
      <c r="K211" t="s">
        <v>3870</v>
      </c>
      <c r="L211">
        <v>0.35755242562755629</v>
      </c>
      <c r="M211">
        <v>171808.69253016336</v>
      </c>
      <c r="N211" t="s">
        <v>3883</v>
      </c>
      <c r="O211" t="s">
        <v>3896</v>
      </c>
    </row>
    <row r="212">
      <c r="I212" t="s">
        <v>3854</v>
      </c>
      <c r="J212" t="s">
        <v>3867</v>
      </c>
      <c r="K212" t="s">
        <v>3870</v>
      </c>
      <c r="L212">
        <v>0.16455097286814813</v>
      </c>
      <c r="M212">
        <v>171808.69253016336</v>
      </c>
      <c r="N212" t="s">
        <v>3884</v>
      </c>
      <c r="O212" t="s">
        <v>3896</v>
      </c>
    </row>
    <row r="213">
      <c r="I213" t="s">
        <v>3855</v>
      </c>
      <c r="J213" t="s">
        <v>3867</v>
      </c>
      <c r="K213" t="s">
        <v>3870</v>
      </c>
      <c r="L213">
        <v>0.19667556686537827</v>
      </c>
      <c r="M213">
        <v>171808.69253016336</v>
      </c>
      <c r="N213" t="s">
        <v>3885</v>
      </c>
      <c r="O213" t="s">
        <v>3896</v>
      </c>
    </row>
    <row r="214">
      <c r="I214" t="s">
        <v>3856</v>
      </c>
      <c r="J214" t="s">
        <v>3867</v>
      </c>
      <c r="K214" t="s">
        <v>3870</v>
      </c>
      <c r="L214">
        <v>0.25784417348005023</v>
      </c>
      <c r="M214">
        <v>171808.69253016336</v>
      </c>
      <c r="N214" t="s">
        <v>3886</v>
      </c>
      <c r="O214" t="s">
        <v>3896</v>
      </c>
    </row>
    <row r="215">
      <c r="I215" t="s">
        <v>3857</v>
      </c>
      <c r="J215" t="s">
        <v>3867</v>
      </c>
      <c r="K215" t="s">
        <v>3870</v>
      </c>
      <c r="L215">
        <v>0.13590748466770261</v>
      </c>
      <c r="M215">
        <v>171808.69253016336</v>
      </c>
      <c r="N215" t="s">
        <v>3887</v>
      </c>
      <c r="O215" t="s">
        <v>3896</v>
      </c>
    </row>
    <row r="216">
      <c r="I216" t="s">
        <v>3858</v>
      </c>
      <c r="J216" t="s">
        <v>3868</v>
      </c>
      <c r="K216" t="s">
        <v>3870</v>
      </c>
      <c r="L216">
        <v>0.40437940802337613</v>
      </c>
      <c r="M216">
        <v>613801.76875367481</v>
      </c>
      <c r="N216" t="s">
        <v>3888</v>
      </c>
      <c r="O216" t="s">
        <v>3896</v>
      </c>
    </row>
    <row r="217">
      <c r="I217" t="s">
        <v>3859</v>
      </c>
      <c r="J217" t="s">
        <v>3868</v>
      </c>
      <c r="K217" t="s">
        <v>3870</v>
      </c>
      <c r="L217">
        <v>0.31469835178821309</v>
      </c>
      <c r="M217">
        <v>613801.76875367481</v>
      </c>
      <c r="N217" t="s">
        <v>3889</v>
      </c>
      <c r="O217" t="s">
        <v>3896</v>
      </c>
    </row>
    <row r="218">
      <c r="I218" t="s">
        <v>3860</v>
      </c>
      <c r="J218" t="s">
        <v>3868</v>
      </c>
      <c r="K218" t="s">
        <v>3870</v>
      </c>
      <c r="L218">
        <v>0.46269017584374283</v>
      </c>
      <c r="M218">
        <v>613801.76875367481</v>
      </c>
      <c r="N218" t="s">
        <v>3890</v>
      </c>
      <c r="O218" t="s">
        <v>3896</v>
      </c>
    </row>
    <row r="219">
      <c r="I219" t="s">
        <v>3861</v>
      </c>
      <c r="J219" t="s">
        <v>3868</v>
      </c>
      <c r="K219" t="s">
        <v>3870</v>
      </c>
      <c r="L219">
        <v>0.23103627338940869</v>
      </c>
      <c r="M219">
        <v>613801.76875367481</v>
      </c>
      <c r="N219" t="s">
        <v>3891</v>
      </c>
      <c r="O219" t="s">
        <v>3896</v>
      </c>
    </row>
    <row r="220">
      <c r="I220" t="s">
        <v>3862</v>
      </c>
      <c r="J220" t="s">
        <v>3868</v>
      </c>
      <c r="K220" t="s">
        <v>3870</v>
      </c>
      <c r="L220">
        <v>0.26161823150325642</v>
      </c>
      <c r="M220">
        <v>613801.76875367481</v>
      </c>
      <c r="N220" t="s">
        <v>3892</v>
      </c>
      <c r="O220" t="s">
        <v>3896</v>
      </c>
    </row>
    <row r="221">
      <c r="I221" t="s">
        <v>3863</v>
      </c>
      <c r="J221" t="s">
        <v>3868</v>
      </c>
      <c r="K221" t="s">
        <v>3870</v>
      </c>
      <c r="L221">
        <v>0.34266826086504909</v>
      </c>
      <c r="M221">
        <v>613801.76875367481</v>
      </c>
      <c r="N221" t="s">
        <v>3893</v>
      </c>
      <c r="O221" t="s">
        <v>3896</v>
      </c>
    </row>
    <row r="222">
      <c r="I222" t="s">
        <v>3864</v>
      </c>
      <c r="J222" t="s">
        <v>3868</v>
      </c>
      <c r="K222" t="s">
        <v>3870</v>
      </c>
      <c r="L222">
        <v>0.16503024094112723</v>
      </c>
      <c r="M222">
        <v>613801.76875367481</v>
      </c>
      <c r="N222" t="s">
        <v>3894</v>
      </c>
      <c r="O222" t="s">
        <v>3896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Z7"/>
  <sheetViews>
    <sheetView workbookViewId="0">
      <selection activeCell="A2" sqref="A2:AK3"/>
    </sheetView>
  </sheetViews>
  <sheetFormatPr defaultRowHeight="14.4" x14ac:dyDescent="0.3"/>
  <cols>
    <col min="1" max="2" width="13.3984375" bestFit="true" customWidth="true"/>
    <col min="3" max="5" width="12.3984375" bestFit="true" customWidth="true"/>
    <col min="6" max="6" width="11.296875" bestFit="true" customWidth="true"/>
    <col min="7" max="7" width="12.3984375" bestFit="true" customWidth="true"/>
    <col min="8" max="8" width="12.3984375" customWidth="true"/>
    <col min="9" max="9" width="13.3984375" bestFit="true" customWidth="true"/>
    <col min="10" max="10" width="12.3984375" bestFit="true" customWidth="true"/>
    <col min="11" max="20" width="13.3984375" bestFit="true" customWidth="true"/>
  </cols>
  <sheetData>
    <row r="1">
      <c r="A1" t="s">
        <v>3501</v>
      </c>
    </row>
    <row r="2">
      <c r="A2" t="s">
        <v>3503</v>
      </c>
      <c r="B2" t="s">
        <v>3504</v>
      </c>
      <c r="C2" t="s">
        <v>3505</v>
      </c>
      <c r="D2" t="s">
        <v>3506</v>
      </c>
      <c r="E2" t="s">
        <v>3507</v>
      </c>
      <c r="F2" t="s">
        <v>3508</v>
      </c>
      <c r="G2" t="s">
        <v>3509</v>
      </c>
      <c r="H2" t="s">
        <v>3510</v>
      </c>
      <c r="I2" t="s">
        <v>3511</v>
      </c>
      <c r="J2" t="s">
        <v>3512</v>
      </c>
      <c r="K2" t="s">
        <v>3513</v>
      </c>
      <c r="L2" t="s">
        <v>3514</v>
      </c>
      <c r="M2" t="s">
        <v>3515</v>
      </c>
      <c r="N2" t="s">
        <v>3516</v>
      </c>
      <c r="O2" t="s">
        <v>3517</v>
      </c>
      <c r="P2" t="s">
        <v>3518</v>
      </c>
      <c r="Q2" t="s">
        <v>3519</v>
      </c>
      <c r="R2" t="s">
        <v>3520</v>
      </c>
      <c r="S2" t="s">
        <v>3521</v>
      </c>
      <c r="T2" t="s">
        <v>3522</v>
      </c>
      <c r="U2" t="s">
        <v>3523</v>
      </c>
      <c r="V2" t="s">
        <v>3524</v>
      </c>
      <c r="W2" t="s">
        <v>3525</v>
      </c>
      <c r="X2" t="s">
        <v>3526</v>
      </c>
      <c r="Y2" t="s">
        <v>3527</v>
      </c>
      <c r="Z2" t="s">
        <v>3528</v>
      </c>
    </row>
    <row r="3">
      <c r="A3">
        <v>222.64691519176475</v>
      </c>
      <c r="B3">
        <v>39.33763023481945</v>
      </c>
      <c r="C3">
        <v>1.0010235857208631</v>
      </c>
      <c r="D3">
        <v>273.8001742207814</v>
      </c>
      <c r="E3">
        <v>281.99211408367324</v>
      </c>
      <c r="F3">
        <v>200.35290494846654</v>
      </c>
      <c r="G3">
        <v>216.30692849346809</v>
      </c>
      <c r="H3">
        <v>191.42274824547948</v>
      </c>
      <c r="I3">
        <v>21.789254561996167</v>
      </c>
      <c r="J3">
        <v>1.9419184629179833</v>
      </c>
      <c r="K3">
        <v>127.06205957215185</v>
      </c>
      <c r="L3">
        <v>42.984500919368109</v>
      </c>
      <c r="M3">
        <v>44.946022082656803</v>
      </c>
      <c r="N3">
        <v>424.87732793347396</v>
      </c>
      <c r="O3">
        <v>424.87732793347396</v>
      </c>
      <c r="P3">
        <v>128.63020008550691</v>
      </c>
      <c r="Q3">
        <v>423.74766191820925</v>
      </c>
      <c r="R3">
        <v>411.80942105701666</v>
      </c>
      <c r="S3">
        <v>424.87732793347396</v>
      </c>
      <c r="T3">
        <v>384.11934960941642</v>
      </c>
      <c r="U3">
        <v>69.322490518232144</v>
      </c>
      <c r="V3">
        <v>46.406511068090026</v>
      </c>
      <c r="W3">
        <v>94.257799554629528</v>
      </c>
      <c r="X3">
        <v>17.559584780664824</v>
      </c>
      <c r="Y3">
        <v>15.405647653561287</v>
      </c>
      <c r="Z3">
        <v>135.00193198830161</v>
      </c>
    </row>
    <row r="5">
      <c r="A5" t="s">
        <v>3502</v>
      </c>
    </row>
    <row r="6">
      <c r="A6" t="s">
        <v>3529</v>
      </c>
      <c r="B6" t="s">
        <v>3530</v>
      </c>
      <c r="C6" t="s">
        <v>3531</v>
      </c>
      <c r="D6" t="s">
        <v>3532</v>
      </c>
      <c r="E6" t="s">
        <v>3533</v>
      </c>
      <c r="F6" t="s">
        <v>3534</v>
      </c>
      <c r="G6" t="s">
        <v>3535</v>
      </c>
      <c r="H6" t="s">
        <v>3536</v>
      </c>
      <c r="I6" t="s">
        <v>3537</v>
      </c>
      <c r="J6" t="s">
        <v>3538</v>
      </c>
      <c r="K6" t="s">
        <v>3539</v>
      </c>
      <c r="L6" t="s">
        <v>3540</v>
      </c>
      <c r="M6" t="s">
        <v>3541</v>
      </c>
      <c r="N6" t="s">
        <v>3542</v>
      </c>
      <c r="O6" t="s">
        <v>3543</v>
      </c>
      <c r="P6" t="s">
        <v>3544</v>
      </c>
      <c r="Q6" t="s">
        <v>3545</v>
      </c>
      <c r="R6" t="s">
        <v>3546</v>
      </c>
      <c r="S6" t="s">
        <v>3547</v>
      </c>
      <c r="T6" t="s">
        <v>3548</v>
      </c>
      <c r="U6" t="s">
        <v>3549</v>
      </c>
      <c r="V6" t="s">
        <v>3550</v>
      </c>
      <c r="W6" t="s">
        <v>3551</v>
      </c>
      <c r="X6" t="s">
        <v>3552</v>
      </c>
      <c r="Y6" t="s">
        <v>3553</v>
      </c>
      <c r="Z6" t="s">
        <v>3554</v>
      </c>
    </row>
    <row r="7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1000</v>
      </c>
      <c r="P7">
        <v>337.35592394753297</v>
      </c>
      <c r="Q7">
        <v>998.02895854424685</v>
      </c>
      <c r="R7">
        <v>971.93253644896799</v>
      </c>
      <c r="S7">
        <v>1000</v>
      </c>
      <c r="T7">
        <v>775.62334672130714</v>
      </c>
      <c r="U7">
        <v>77.586477368496688</v>
      </c>
      <c r="V7">
        <v>52.219109962924691</v>
      </c>
      <c r="W7">
        <v>124.32944355019187</v>
      </c>
      <c r="X7">
        <v>18.463754003567004</v>
      </c>
      <c r="Y7">
        <v>16.620646179395191</v>
      </c>
      <c r="Z7">
        <v>211.63295369607874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21"/>
  <sheetViews>
    <sheetView workbookViewId="0">
      <selection activeCell="D2" sqref="D2"/>
    </sheetView>
  </sheetViews>
  <sheetFormatPr defaultRowHeight="14.4" x14ac:dyDescent="0.3"/>
  <sheetData>
    <row r="1">
      <c r="A1" t="s">
        <v>3897</v>
      </c>
      <c r="B1" t="s">
        <v>4318</v>
      </c>
      <c r="C1" t="s">
        <v>4319</v>
      </c>
      <c r="D1" t="s">
        <v>4321</v>
      </c>
      <c r="E1" t="s">
        <v>4322</v>
      </c>
      <c r="F1" t="s">
        <v>4323</v>
      </c>
    </row>
    <row r="2">
      <c r="A2" t="s">
        <v>3898</v>
      </c>
      <c r="B2" s="12">
        <v>1</v>
      </c>
      <c r="C2" t="s">
        <v>4320</v>
      </c>
      <c r="D2" s="12">
        <v>47.308444678184934</v>
      </c>
      <c r="E2" s="12">
        <v>99983.870481725811</v>
      </c>
      <c r="F2" t="s">
        <v>4324</v>
      </c>
    </row>
    <row r="3">
      <c r="A3" t="s">
        <v>3899</v>
      </c>
      <c r="B3" s="12">
        <v>1</v>
      </c>
      <c r="C3" t="s">
        <v>4320</v>
      </c>
      <c r="D3" s="12">
        <v>133.18405017989116</v>
      </c>
      <c r="E3" s="12">
        <v>99983.870481725811</v>
      </c>
      <c r="F3" t="s">
        <v>4325</v>
      </c>
    </row>
    <row r="4">
      <c r="A4" t="s">
        <v>3900</v>
      </c>
      <c r="B4" s="12">
        <v>1</v>
      </c>
      <c r="C4" t="s">
        <v>4320</v>
      </c>
      <c r="D4" s="12">
        <v>409.17176056012977</v>
      </c>
      <c r="E4" s="12">
        <v>99983.870481725811</v>
      </c>
      <c r="F4" t="s">
        <v>4326</v>
      </c>
    </row>
    <row r="5">
      <c r="A5" t="s">
        <v>3901</v>
      </c>
      <c r="B5" s="12">
        <v>1</v>
      </c>
      <c r="C5" t="s">
        <v>4320</v>
      </c>
      <c r="D5" s="12">
        <v>1870.0572402309992</v>
      </c>
      <c r="E5" s="12">
        <v>99983.870481725811</v>
      </c>
      <c r="F5" t="s">
        <v>4327</v>
      </c>
    </row>
    <row r="6">
      <c r="A6" t="s">
        <v>3902</v>
      </c>
      <c r="B6" s="12">
        <v>1</v>
      </c>
      <c r="C6" t="s">
        <v>4320</v>
      </c>
      <c r="D6" s="12">
        <v>363.38649211459619</v>
      </c>
      <c r="E6" s="12">
        <v>99983.870481725811</v>
      </c>
      <c r="F6" t="s">
        <v>4328</v>
      </c>
    </row>
    <row r="7">
      <c r="A7" t="s">
        <v>3903</v>
      </c>
      <c r="B7" s="12">
        <v>1</v>
      </c>
      <c r="C7" t="s">
        <v>4320</v>
      </c>
      <c r="D7" s="12">
        <v>2459.0477605676883</v>
      </c>
      <c r="E7" s="12">
        <v>99983.870481725811</v>
      </c>
      <c r="F7" t="s">
        <v>4329</v>
      </c>
    </row>
    <row r="8">
      <c r="A8" t="s">
        <v>3904</v>
      </c>
      <c r="B8" s="12">
        <v>1</v>
      </c>
      <c r="C8" t="s">
        <v>4320</v>
      </c>
      <c r="D8" s="12">
        <v>153.9037118069632</v>
      </c>
      <c r="E8" s="12">
        <v>99983.870481725811</v>
      </c>
      <c r="F8" t="s">
        <v>4330</v>
      </c>
    </row>
    <row r="9">
      <c r="A9" t="s">
        <v>3905</v>
      </c>
      <c r="B9" s="12">
        <v>1</v>
      </c>
      <c r="C9" t="s">
        <v>4320</v>
      </c>
      <c r="D9" s="12">
        <v>87.42610765061481</v>
      </c>
      <c r="E9" s="12">
        <v>99983.870481725811</v>
      </c>
      <c r="F9" t="s">
        <v>4331</v>
      </c>
    </row>
    <row r="10">
      <c r="A10" t="s">
        <v>3906</v>
      </c>
      <c r="B10" s="12">
        <v>1</v>
      </c>
      <c r="C10" t="s">
        <v>4320</v>
      </c>
      <c r="D10" s="12">
        <v>420.83644808455256</v>
      </c>
      <c r="E10" s="12">
        <v>99983.870481725811</v>
      </c>
      <c r="F10" t="s">
        <v>4332</v>
      </c>
    </row>
    <row r="11">
      <c r="A11" t="s">
        <v>3907</v>
      </c>
      <c r="B11" s="12">
        <v>1</v>
      </c>
      <c r="C11" t="s">
        <v>4320</v>
      </c>
      <c r="D11" s="12">
        <v>111.35137819957657</v>
      </c>
      <c r="E11" s="12">
        <v>99983.870481725811</v>
      </c>
      <c r="F11" t="s">
        <v>4333</v>
      </c>
    </row>
    <row r="12">
      <c r="A12" t="s">
        <v>3908</v>
      </c>
      <c r="B12" s="12">
        <v>1</v>
      </c>
      <c r="C12" t="s">
        <v>4320</v>
      </c>
      <c r="D12" s="12">
        <v>73.003676355792209</v>
      </c>
      <c r="E12" s="12">
        <v>99983.870481725811</v>
      </c>
      <c r="F12" t="s">
        <v>4334</v>
      </c>
    </row>
    <row r="13">
      <c r="A13" t="s">
        <v>3909</v>
      </c>
      <c r="B13" s="12">
        <v>1</v>
      </c>
      <c r="C13" t="s">
        <v>4320</v>
      </c>
      <c r="D13" s="12">
        <v>5.0402797064545695</v>
      </c>
      <c r="E13" s="12">
        <v>99983.870481725811</v>
      </c>
      <c r="F13" t="s">
        <v>4335</v>
      </c>
    </row>
    <row r="14">
      <c r="A14" t="s">
        <v>3910</v>
      </c>
      <c r="B14" s="12">
        <v>1</v>
      </c>
      <c r="C14" t="s">
        <v>4320</v>
      </c>
      <c r="D14" s="12">
        <v>1387.1286351038821</v>
      </c>
      <c r="E14" s="12">
        <v>99983.870481725811</v>
      </c>
      <c r="F14" t="s">
        <v>4336</v>
      </c>
    </row>
    <row r="15">
      <c r="A15" t="s">
        <v>3911</v>
      </c>
      <c r="B15" s="12">
        <v>1</v>
      </c>
      <c r="C15" t="s">
        <v>4320</v>
      </c>
      <c r="D15" s="12">
        <v>3806.5742421662039</v>
      </c>
      <c r="E15" s="12">
        <v>99983.870481725811</v>
      </c>
      <c r="F15" t="s">
        <v>4337</v>
      </c>
    </row>
    <row r="16">
      <c r="A16" t="s">
        <v>3912</v>
      </c>
      <c r="B16" s="12">
        <v>1</v>
      </c>
      <c r="C16" t="s">
        <v>4320</v>
      </c>
      <c r="D16" s="12">
        <v>133.56116302181445</v>
      </c>
      <c r="E16" s="12">
        <v>99983.870481725811</v>
      </c>
      <c r="F16" t="s">
        <v>4338</v>
      </c>
    </row>
    <row r="17">
      <c r="A17" t="s">
        <v>3913</v>
      </c>
      <c r="B17" s="12">
        <v>1</v>
      </c>
      <c r="C17" t="s">
        <v>4320</v>
      </c>
      <c r="D17" s="12">
        <v>337.37166709896735</v>
      </c>
      <c r="E17" s="12">
        <v>99983.870481725811</v>
      </c>
      <c r="F17" t="s">
        <v>4339</v>
      </c>
    </row>
    <row r="18">
      <c r="A18" t="s">
        <v>3914</v>
      </c>
      <c r="B18" s="12">
        <v>1</v>
      </c>
      <c r="C18" t="s">
        <v>4320</v>
      </c>
      <c r="D18" s="12">
        <v>53.965248329916278</v>
      </c>
      <c r="E18" s="12">
        <v>99983.870481725811</v>
      </c>
      <c r="F18" t="s">
        <v>4340</v>
      </c>
    </row>
    <row r="19">
      <c r="A19" t="s">
        <v>3915</v>
      </c>
      <c r="B19" s="12">
        <v>1</v>
      </c>
      <c r="C19" t="s">
        <v>4320</v>
      </c>
      <c r="D19" s="12">
        <v>26.312058536009875</v>
      </c>
      <c r="E19" s="12">
        <v>99983.870481725811</v>
      </c>
      <c r="F19" t="s">
        <v>4341</v>
      </c>
    </row>
    <row r="20">
      <c r="A20" t="s">
        <v>3916</v>
      </c>
      <c r="B20" s="12">
        <v>1</v>
      </c>
      <c r="C20" t="s">
        <v>4320</v>
      </c>
      <c r="D20" s="12">
        <v>-56.636774277809664</v>
      </c>
      <c r="E20" s="12">
        <v>99983.870481725811</v>
      </c>
      <c r="F20" t="s">
        <v>4342</v>
      </c>
    </row>
    <row r="21">
      <c r="A21" t="s">
        <v>3917</v>
      </c>
      <c r="B21" s="12">
        <v>1</v>
      </c>
      <c r="C21" t="s">
        <v>4320</v>
      </c>
      <c r="D21" s="12">
        <v>9.4616889356369871</v>
      </c>
      <c r="E21" s="12">
        <v>99983.870481725811</v>
      </c>
      <c r="F21" t="s">
        <v>4343</v>
      </c>
    </row>
    <row r="22">
      <c r="A22" t="s">
        <v>3918</v>
      </c>
      <c r="B22" s="12">
        <v>1</v>
      </c>
      <c r="C22" t="s">
        <v>4320</v>
      </c>
      <c r="D22" s="12">
        <v>0.24730745665248866</v>
      </c>
      <c r="E22" s="12">
        <v>99983.870481725811</v>
      </c>
      <c r="F22" t="s">
        <v>4344</v>
      </c>
    </row>
    <row r="23">
      <c r="A23" t="s">
        <v>3919</v>
      </c>
      <c r="B23" s="12">
        <v>1</v>
      </c>
      <c r="C23" t="s">
        <v>4320</v>
      </c>
      <c r="D23" s="12">
        <v>14214.712732886088</v>
      </c>
      <c r="E23" s="12">
        <v>99983.870481725811</v>
      </c>
      <c r="F23" t="s">
        <v>4345</v>
      </c>
    </row>
    <row r="24">
      <c r="A24" t="s">
        <v>3920</v>
      </c>
      <c r="B24" s="12">
        <v>1</v>
      </c>
      <c r="C24" t="s">
        <v>4320</v>
      </c>
      <c r="D24" s="12">
        <v>0</v>
      </c>
      <c r="E24" s="12">
        <v>99983.870481725811</v>
      </c>
      <c r="F24" t="s">
        <v>4346</v>
      </c>
    </row>
    <row r="25">
      <c r="A25" t="s">
        <v>3921</v>
      </c>
      <c r="B25" s="12">
        <v>1</v>
      </c>
      <c r="C25" t="s">
        <v>4320</v>
      </c>
      <c r="D25" s="12">
        <v>3038.195859599366</v>
      </c>
      <c r="E25" s="12">
        <v>99983.870481725811</v>
      </c>
      <c r="F25" t="s">
        <v>4347</v>
      </c>
    </row>
    <row r="26">
      <c r="A26" t="s">
        <v>3922</v>
      </c>
      <c r="B26" s="12">
        <v>1</v>
      </c>
      <c r="C26" t="s">
        <v>4320</v>
      </c>
      <c r="D26" s="12">
        <v>2700.3775800252665</v>
      </c>
      <c r="E26" s="12">
        <v>99983.870481725811</v>
      </c>
      <c r="F26" t="s">
        <v>4348</v>
      </c>
    </row>
    <row r="27">
      <c r="A27" t="s">
        <v>3923</v>
      </c>
      <c r="B27" s="12">
        <v>1</v>
      </c>
      <c r="C27" t="s">
        <v>4320</v>
      </c>
      <c r="D27" s="12">
        <v>605.1915026399214</v>
      </c>
      <c r="E27" s="12">
        <v>99983.870481725811</v>
      </c>
      <c r="F27" t="s">
        <v>4349</v>
      </c>
    </row>
    <row r="28">
      <c r="A28" t="s">
        <v>3924</v>
      </c>
      <c r="B28" s="12">
        <v>1</v>
      </c>
      <c r="C28" t="s">
        <v>4320</v>
      </c>
      <c r="D28" s="12">
        <v>5193.702877270086</v>
      </c>
      <c r="E28" s="12">
        <v>99983.870481725811</v>
      </c>
      <c r="F28" t="s">
        <v>4350</v>
      </c>
    </row>
    <row r="29">
      <c r="A29" t="s">
        <v>3925</v>
      </c>
      <c r="B29" s="12">
        <v>1</v>
      </c>
      <c r="C29" t="s">
        <v>4320</v>
      </c>
      <c r="D29" s="12">
        <v>551.21013698670799</v>
      </c>
      <c r="E29" s="12">
        <v>99983.870481725811</v>
      </c>
      <c r="F29" t="s">
        <v>4351</v>
      </c>
    </row>
    <row r="30">
      <c r="A30" t="s">
        <v>3926</v>
      </c>
      <c r="B30" s="12">
        <v>1</v>
      </c>
      <c r="C30" t="s">
        <v>4320</v>
      </c>
      <c r="D30" s="12">
        <v>-56.636774277809664</v>
      </c>
      <c r="E30" s="12">
        <v>99983.870481725811</v>
      </c>
      <c r="F30" t="s">
        <v>4352</v>
      </c>
    </row>
    <row r="31">
      <c r="A31" t="s">
        <v>3927</v>
      </c>
      <c r="B31" s="12">
        <v>1</v>
      </c>
      <c r="C31" t="s">
        <v>4320</v>
      </c>
      <c r="D31" s="12">
        <v>2022.6332827493518</v>
      </c>
      <c r="E31" s="12">
        <v>99983.870481725811</v>
      </c>
      <c r="F31" t="s">
        <v>4353</v>
      </c>
    </row>
    <row r="32">
      <c r="A32" t="s">
        <v>3928</v>
      </c>
      <c r="B32" s="12">
        <v>1</v>
      </c>
      <c r="C32" t="s">
        <v>4320</v>
      </c>
      <c r="D32" s="12">
        <v>16226.82640272</v>
      </c>
      <c r="E32" s="12">
        <v>99983.870481725811</v>
      </c>
      <c r="F32" t="s">
        <v>4354</v>
      </c>
    </row>
    <row r="33">
      <c r="A33" t="s">
        <v>3929</v>
      </c>
      <c r="B33" s="12">
        <v>1</v>
      </c>
      <c r="C33" t="s">
        <v>4320</v>
      </c>
      <c r="D33" s="12">
        <v>2012.9242863570623</v>
      </c>
      <c r="E33" s="12">
        <v>99983.870481725811</v>
      </c>
      <c r="F33" t="s">
        <v>4355</v>
      </c>
    </row>
    <row r="34">
      <c r="A34" t="s">
        <v>3930</v>
      </c>
      <c r="B34" s="12">
        <v>1</v>
      </c>
      <c r="C34" t="s">
        <v>4320</v>
      </c>
      <c r="D34" s="12">
        <v>19274.483951255002</v>
      </c>
      <c r="E34" s="12">
        <v>99983.870481725811</v>
      </c>
      <c r="F34" t="s">
        <v>4356</v>
      </c>
    </row>
    <row r="35">
      <c r="A35" t="s">
        <v>3931</v>
      </c>
      <c r="B35" s="12">
        <v>1</v>
      </c>
      <c r="C35" t="s">
        <v>4320</v>
      </c>
      <c r="D35" s="12">
        <v>1365.2371199859365</v>
      </c>
      <c r="E35" s="12">
        <v>99983.870481725811</v>
      </c>
      <c r="F35" t="s">
        <v>4357</v>
      </c>
    </row>
    <row r="36">
      <c r="A36" t="s">
        <v>3932</v>
      </c>
      <c r="B36" s="12">
        <v>1</v>
      </c>
      <c r="C36" t="s">
        <v>4320</v>
      </c>
      <c r="D36" s="12">
        <v>19264.774954862714</v>
      </c>
      <c r="E36" s="12">
        <v>99983.870481725811</v>
      </c>
      <c r="F36" t="s">
        <v>4358</v>
      </c>
    </row>
    <row r="37">
      <c r="A37" t="s">
        <v>3933</v>
      </c>
      <c r="B37" s="12">
        <v>1</v>
      </c>
      <c r="C37" t="s">
        <v>4320</v>
      </c>
      <c r="D37" s="12">
        <v>17169.58887747737</v>
      </c>
      <c r="E37" s="12">
        <v>99983.870481725811</v>
      </c>
      <c r="F37" t="s">
        <v>4359</v>
      </c>
    </row>
    <row r="38">
      <c r="A38" t="s">
        <v>3934</v>
      </c>
      <c r="B38" s="12">
        <v>1</v>
      </c>
      <c r="C38" t="s">
        <v>4320</v>
      </c>
      <c r="D38" s="12">
        <v>22857.865117456353</v>
      </c>
      <c r="E38" s="12">
        <v>99983.870481725811</v>
      </c>
      <c r="F38" t="s">
        <v>4360</v>
      </c>
    </row>
    <row r="39">
      <c r="A39" t="s">
        <v>3935</v>
      </c>
      <c r="B39" s="12">
        <v>1</v>
      </c>
      <c r="C39" t="s">
        <v>4320</v>
      </c>
      <c r="D39" s="12">
        <v>605.04743837877572</v>
      </c>
      <c r="E39" s="12">
        <v>99983.870481725811</v>
      </c>
      <c r="F39" t="s">
        <v>4361</v>
      </c>
    </row>
    <row r="40">
      <c r="A40" t="s">
        <v>3936</v>
      </c>
      <c r="B40" s="12">
        <v>1</v>
      </c>
      <c r="C40" t="s">
        <v>4320</v>
      </c>
      <c r="D40" s="12">
        <v>9.4616889356369871</v>
      </c>
      <c r="E40" s="12">
        <v>99983.870481725811</v>
      </c>
      <c r="F40" t="s">
        <v>4362</v>
      </c>
    </row>
    <row r="41">
      <c r="A41" t="s">
        <v>3937</v>
      </c>
      <c r="B41" s="12">
        <v>1</v>
      </c>
      <c r="C41" t="s">
        <v>4320</v>
      </c>
      <c r="D41" s="12">
        <v>0.24730745665248866</v>
      </c>
      <c r="E41" s="12">
        <v>99983.870481725811</v>
      </c>
      <c r="F41" t="s">
        <v>4363</v>
      </c>
    </row>
    <row r="42">
      <c r="A42" t="s">
        <v>3938</v>
      </c>
      <c r="B42" s="12">
        <v>1</v>
      </c>
      <c r="C42" t="s">
        <v>4320</v>
      </c>
      <c r="D42" s="12">
        <v>14214.712732886088</v>
      </c>
      <c r="E42" s="12">
        <v>99983.870481725811</v>
      </c>
      <c r="F42" t="s">
        <v>4364</v>
      </c>
    </row>
    <row r="43">
      <c r="A43" t="s">
        <v>3939</v>
      </c>
      <c r="B43" s="12">
        <v>1</v>
      </c>
      <c r="C43" t="s">
        <v>4320</v>
      </c>
      <c r="D43" s="12">
        <v>262.3963165137497</v>
      </c>
      <c r="E43" s="12">
        <v>99983.870481725811</v>
      </c>
      <c r="F43" t="s">
        <v>4365</v>
      </c>
    </row>
    <row r="44">
      <c r="A44" t="s">
        <v>3940</v>
      </c>
      <c r="B44" s="12">
        <v>2</v>
      </c>
      <c r="C44" t="s">
        <v>4320</v>
      </c>
      <c r="D44" s="12">
        <v>873.76379123338381</v>
      </c>
      <c r="E44" s="12">
        <v>99988.831005234359</v>
      </c>
      <c r="F44" t="s">
        <v>4366</v>
      </c>
    </row>
    <row r="45">
      <c r="A45" t="s">
        <v>3941</v>
      </c>
      <c r="B45" s="12">
        <v>2</v>
      </c>
      <c r="C45" t="s">
        <v>4320</v>
      </c>
      <c r="D45" s="12">
        <v>53.235674009677382</v>
      </c>
      <c r="E45" s="12">
        <v>99988.831005234359</v>
      </c>
      <c r="F45" t="s">
        <v>4367</v>
      </c>
    </row>
    <row r="46">
      <c r="A46" t="s">
        <v>3942</v>
      </c>
      <c r="B46" s="12">
        <v>2</v>
      </c>
      <c r="C46" t="s">
        <v>4320</v>
      </c>
      <c r="D46" s="12">
        <v>1023.6234335762434</v>
      </c>
      <c r="E46" s="12">
        <v>99988.831005234359</v>
      </c>
      <c r="F46" t="s">
        <v>4368</v>
      </c>
    </row>
    <row r="47">
      <c r="A47" t="s">
        <v>3943</v>
      </c>
      <c r="B47" s="12">
        <v>2</v>
      </c>
      <c r="C47" t="s">
        <v>4320</v>
      </c>
      <c r="D47" s="12">
        <v>2020.4226071964449</v>
      </c>
      <c r="E47" s="12">
        <v>99988.831005234359</v>
      </c>
      <c r="F47" t="s">
        <v>4369</v>
      </c>
    </row>
    <row r="48">
      <c r="A48" t="s">
        <v>3944</v>
      </c>
      <c r="B48" s="12">
        <v>2</v>
      </c>
      <c r="C48" t="s">
        <v>4320</v>
      </c>
      <c r="D48" s="12">
        <v>267.00168945140962</v>
      </c>
      <c r="E48" s="12">
        <v>99988.831005234359</v>
      </c>
      <c r="F48" t="s">
        <v>4370</v>
      </c>
    </row>
    <row r="49">
      <c r="A49" t="s">
        <v>3945</v>
      </c>
      <c r="B49" s="12">
        <v>2</v>
      </c>
      <c r="C49" t="s">
        <v>4320</v>
      </c>
      <c r="D49" s="12">
        <v>2035.4158425952287</v>
      </c>
      <c r="E49" s="12">
        <v>99988.831005234359</v>
      </c>
      <c r="F49" t="s">
        <v>4371</v>
      </c>
    </row>
    <row r="50">
      <c r="A50" t="s">
        <v>3946</v>
      </c>
      <c r="B50" s="12">
        <v>2</v>
      </c>
      <c r="C50" t="s">
        <v>4320</v>
      </c>
      <c r="D50" s="12">
        <v>136.21563127250528</v>
      </c>
      <c r="E50" s="12">
        <v>99988.831005234359</v>
      </c>
      <c r="F50" t="s">
        <v>4372</v>
      </c>
    </row>
    <row r="51">
      <c r="A51" t="s">
        <v>3947</v>
      </c>
      <c r="B51" s="12">
        <v>2</v>
      </c>
      <c r="C51" t="s">
        <v>4320</v>
      </c>
      <c r="D51" s="12">
        <v>49.007685892706284</v>
      </c>
      <c r="E51" s="12">
        <v>99988.831005234359</v>
      </c>
      <c r="F51" t="s">
        <v>4373</v>
      </c>
    </row>
    <row r="52">
      <c r="A52" t="s">
        <v>3948</v>
      </c>
      <c r="B52" s="12">
        <v>2</v>
      </c>
      <c r="C52" t="s">
        <v>4320</v>
      </c>
      <c r="D52" s="12">
        <v>322.39789771928452</v>
      </c>
      <c r="E52" s="12">
        <v>99988.831005234359</v>
      </c>
      <c r="F52" t="s">
        <v>4374</v>
      </c>
    </row>
    <row r="53">
      <c r="A53" t="s">
        <v>3949</v>
      </c>
      <c r="B53" s="12">
        <v>2</v>
      </c>
      <c r="C53" t="s">
        <v>4320</v>
      </c>
      <c r="D53" s="12">
        <v>70.994357986739146</v>
      </c>
      <c r="E53" s="12">
        <v>99988.831005234359</v>
      </c>
      <c r="F53" t="s">
        <v>4375</v>
      </c>
    </row>
    <row r="54">
      <c r="A54" t="s">
        <v>3950</v>
      </c>
      <c r="B54" s="12">
        <v>2</v>
      </c>
      <c r="C54" t="s">
        <v>4320</v>
      </c>
      <c r="D54" s="12">
        <v>60.969690819169607</v>
      </c>
      <c r="E54" s="12">
        <v>99988.831005234359</v>
      </c>
      <c r="F54" t="s">
        <v>4376</v>
      </c>
    </row>
    <row r="55">
      <c r="A55" t="s">
        <v>3951</v>
      </c>
      <c r="B55" s="12">
        <v>2</v>
      </c>
      <c r="C55" t="s">
        <v>4320</v>
      </c>
      <c r="D55" s="12">
        <v>185.57450270452733</v>
      </c>
      <c r="E55" s="12">
        <v>99988.831005234359</v>
      </c>
      <c r="F55" t="s">
        <v>4377</v>
      </c>
    </row>
    <row r="56">
      <c r="A56" t="s">
        <v>3952</v>
      </c>
      <c r="B56" s="12">
        <v>2</v>
      </c>
      <c r="C56" t="s">
        <v>4320</v>
      </c>
      <c r="D56" s="12">
        <v>1155.3621694462131</v>
      </c>
      <c r="E56" s="12">
        <v>99988.831005234359</v>
      </c>
      <c r="F56" t="s">
        <v>4378</v>
      </c>
    </row>
    <row r="57">
      <c r="A57" t="s">
        <v>3953</v>
      </c>
      <c r="B57" s="12">
        <v>2</v>
      </c>
      <c r="C57" t="s">
        <v>4320</v>
      </c>
      <c r="D57" s="12">
        <v>2598.593092033213</v>
      </c>
      <c r="E57" s="12">
        <v>99988.831005234359</v>
      </c>
      <c r="F57" t="s">
        <v>4379</v>
      </c>
    </row>
    <row r="58">
      <c r="A58" t="s">
        <v>3954</v>
      </c>
      <c r="B58" s="12">
        <v>2</v>
      </c>
      <c r="C58" t="s">
        <v>4320</v>
      </c>
      <c r="D58" s="12">
        <v>377.12902864515996</v>
      </c>
      <c r="E58" s="12">
        <v>99988.831005234359</v>
      </c>
      <c r="F58" t="s">
        <v>4380</v>
      </c>
    </row>
    <row r="59">
      <c r="A59" t="s">
        <v>3955</v>
      </c>
      <c r="B59" s="12">
        <v>2</v>
      </c>
      <c r="C59" t="s">
        <v>4320</v>
      </c>
      <c r="D59" s="12">
        <v>868.73438387574345</v>
      </c>
      <c r="E59" s="12">
        <v>99988.831005234359</v>
      </c>
      <c r="F59" t="s">
        <v>4381</v>
      </c>
    </row>
    <row r="60">
      <c r="A60" t="s">
        <v>3956</v>
      </c>
      <c r="B60" s="12">
        <v>2</v>
      </c>
      <c r="C60" t="s">
        <v>4320</v>
      </c>
      <c r="D60" s="12">
        <v>193.96408328789093</v>
      </c>
      <c r="E60" s="12">
        <v>99988.831005234359</v>
      </c>
      <c r="F60" t="s">
        <v>4382</v>
      </c>
    </row>
    <row r="61">
      <c r="A61" t="s">
        <v>3957</v>
      </c>
      <c r="B61" s="12">
        <v>2</v>
      </c>
      <c r="C61" t="s">
        <v>4320</v>
      </c>
      <c r="D61" s="12">
        <v>78.410542846631856</v>
      </c>
      <c r="E61" s="12">
        <v>99988.831005234359</v>
      </c>
      <c r="F61" t="s">
        <v>4383</v>
      </c>
    </row>
    <row r="62">
      <c r="A62" t="s">
        <v>3958</v>
      </c>
      <c r="B62" s="12">
        <v>2</v>
      </c>
      <c r="C62" t="s">
        <v>4320</v>
      </c>
      <c r="D62" s="12">
        <v>-153.71235020772673</v>
      </c>
      <c r="E62" s="12">
        <v>99988.831005234359</v>
      </c>
      <c r="F62" t="s">
        <v>4384</v>
      </c>
    </row>
    <row r="63">
      <c r="A63" t="s">
        <v>3959</v>
      </c>
      <c r="B63" s="12">
        <v>2</v>
      </c>
      <c r="C63" t="s">
        <v>4320</v>
      </c>
      <c r="D63" s="12">
        <v>135.11033187950551</v>
      </c>
      <c r="E63" s="12">
        <v>99988.831005234359</v>
      </c>
      <c r="F63" t="s">
        <v>4385</v>
      </c>
    </row>
    <row r="64">
      <c r="A64" t="s">
        <v>3960</v>
      </c>
      <c r="B64" s="12">
        <v>2</v>
      </c>
      <c r="C64" t="s">
        <v>4320</v>
      </c>
      <c r="D64" s="12">
        <v>16.982475582785657</v>
      </c>
      <c r="E64" s="12">
        <v>99988.831005234359</v>
      </c>
      <c r="F64" t="s">
        <v>4386</v>
      </c>
    </row>
    <row r="65">
      <c r="A65" t="s">
        <v>3961</v>
      </c>
      <c r="B65" s="12">
        <v>2</v>
      </c>
      <c r="C65" t="s">
        <v>4320</v>
      </c>
      <c r="D65" s="12">
        <v>7193.4943537213567</v>
      </c>
      <c r="E65" s="12">
        <v>99988.831005234359</v>
      </c>
      <c r="F65" t="s">
        <v>4387</v>
      </c>
    </row>
    <row r="66">
      <c r="A66" t="s">
        <v>3962</v>
      </c>
      <c r="B66" s="12">
        <v>2</v>
      </c>
      <c r="C66" t="s">
        <v>4320</v>
      </c>
      <c r="D66" s="12">
        <v>0</v>
      </c>
      <c r="E66" s="12">
        <v>99988.831005234359</v>
      </c>
      <c r="F66" t="s">
        <v>4388</v>
      </c>
    </row>
    <row r="67">
      <c r="A67" t="s">
        <v>3963</v>
      </c>
      <c r="B67" s="12">
        <v>2</v>
      </c>
      <c r="C67" t="s">
        <v>4320</v>
      </c>
      <c r="D67" s="12">
        <v>3653.4660741774896</v>
      </c>
      <c r="E67" s="12">
        <v>99988.831005234359</v>
      </c>
      <c r="F67" t="s">
        <v>4389</v>
      </c>
    </row>
    <row r="68">
      <c r="A68" t="s">
        <v>3964</v>
      </c>
      <c r="B68" s="12">
        <v>2</v>
      </c>
      <c r="C68" t="s">
        <v>4320</v>
      </c>
      <c r="D68" s="12">
        <v>2220.6391597604402</v>
      </c>
      <c r="E68" s="12">
        <v>99988.831005234359</v>
      </c>
      <c r="F68" t="s">
        <v>4390</v>
      </c>
    </row>
    <row r="69">
      <c r="A69" t="s">
        <v>3965</v>
      </c>
      <c r="B69" s="12">
        <v>2</v>
      </c>
      <c r="C69" t="s">
        <v>4320</v>
      </c>
      <c r="D69" s="12">
        <v>454.36194652519328</v>
      </c>
      <c r="E69" s="12">
        <v>99988.831005234359</v>
      </c>
      <c r="F69" t="s">
        <v>4391</v>
      </c>
    </row>
    <row r="70">
      <c r="A70" t="s">
        <v>3966</v>
      </c>
      <c r="B70" s="12">
        <v>2</v>
      </c>
      <c r="C70" t="s">
        <v>4320</v>
      </c>
      <c r="D70" s="12">
        <v>3753.9552614794261</v>
      </c>
      <c r="E70" s="12">
        <v>99988.831005234359</v>
      </c>
      <c r="F70" t="s">
        <v>4392</v>
      </c>
    </row>
    <row r="71">
      <c r="A71" t="s">
        <v>3967</v>
      </c>
      <c r="B71" s="12">
        <v>2</v>
      </c>
      <c r="C71" t="s">
        <v>4320</v>
      </c>
      <c r="D71" s="12">
        <v>1518.2380386554262</v>
      </c>
      <c r="E71" s="12">
        <v>99988.831005234359</v>
      </c>
      <c r="F71" t="s">
        <v>4393</v>
      </c>
    </row>
    <row r="72">
      <c r="A72" t="s">
        <v>3968</v>
      </c>
      <c r="B72" s="12">
        <v>2</v>
      </c>
      <c r="C72" t="s">
        <v>4320</v>
      </c>
      <c r="D72" s="12">
        <v>-153.71235020772673</v>
      </c>
      <c r="E72" s="12">
        <v>99988.831005234359</v>
      </c>
      <c r="F72" t="s">
        <v>4394</v>
      </c>
    </row>
    <row r="73">
      <c r="A73" t="s">
        <v>3969</v>
      </c>
      <c r="B73" s="12">
        <v>2</v>
      </c>
      <c r="C73" t="s">
        <v>4320</v>
      </c>
      <c r="D73" s="12">
        <v>7238.0377417416039</v>
      </c>
      <c r="E73" s="12">
        <v>99988.831005234359</v>
      </c>
      <c r="F73" t="s">
        <v>4395</v>
      </c>
    </row>
    <row r="74">
      <c r="A74" t="s">
        <v>3970</v>
      </c>
      <c r="B74" s="12">
        <v>2</v>
      </c>
      <c r="C74" t="s">
        <v>4320</v>
      </c>
      <c r="D74" s="12">
        <v>14297.479635078827</v>
      </c>
      <c r="E74" s="12">
        <v>99988.831005234359</v>
      </c>
      <c r="F74" t="s">
        <v>4396</v>
      </c>
    </row>
    <row r="75">
      <c r="A75" t="s">
        <v>3971</v>
      </c>
      <c r="B75" s="12">
        <v>2</v>
      </c>
      <c r="C75" t="s">
        <v>4320</v>
      </c>
      <c r="D75" s="12">
        <v>7085.9449342793123</v>
      </c>
      <c r="E75" s="12">
        <v>99988.831005234359</v>
      </c>
      <c r="F75" t="s">
        <v>4397</v>
      </c>
    </row>
    <row r="76">
      <c r="A76" t="s">
        <v>3972</v>
      </c>
      <c r="B76" s="12">
        <v>2</v>
      </c>
      <c r="C76" t="s">
        <v>4320</v>
      </c>
      <c r="D76" s="12">
        <v>18086.056041135824</v>
      </c>
      <c r="E76" s="12">
        <v>99988.831005234359</v>
      </c>
      <c r="F76" t="s">
        <v>4398</v>
      </c>
    </row>
    <row r="77">
      <c r="A77" t="s">
        <v>3973</v>
      </c>
      <c r="B77" s="12">
        <v>2</v>
      </c>
      <c r="C77" t="s">
        <v>4320</v>
      </c>
      <c r="D77" s="12">
        <v>3684.5012748609147</v>
      </c>
      <c r="E77" s="12">
        <v>99988.831005234359</v>
      </c>
      <c r="F77" t="s">
        <v>4399</v>
      </c>
    </row>
    <row r="78">
      <c r="A78" t="s">
        <v>3974</v>
      </c>
      <c r="B78" s="12">
        <v>2</v>
      </c>
      <c r="C78" t="s">
        <v>4320</v>
      </c>
      <c r="D78" s="12">
        <v>17933.963233673534</v>
      </c>
      <c r="E78" s="12">
        <v>99988.831005234359</v>
      </c>
      <c r="F78" t="s">
        <v>4400</v>
      </c>
    </row>
    <row r="79">
      <c r="A79" t="s">
        <v>3975</v>
      </c>
      <c r="B79" s="12">
        <v>2</v>
      </c>
      <c r="C79" t="s">
        <v>4320</v>
      </c>
      <c r="D79" s="12">
        <v>16167.686020438287</v>
      </c>
      <c r="E79" s="12">
        <v>99988.831005234359</v>
      </c>
      <c r="F79" t="s">
        <v>4401</v>
      </c>
    </row>
    <row r="80">
      <c r="A80" t="s">
        <v>3976</v>
      </c>
      <c r="B80" s="12">
        <v>2</v>
      </c>
      <c r="C80" t="s">
        <v>4320</v>
      </c>
      <c r="D80" s="12">
        <v>21286.166970365412</v>
      </c>
      <c r="E80" s="12">
        <v>99988.831005234359</v>
      </c>
      <c r="F80" t="s">
        <v>4402</v>
      </c>
    </row>
    <row r="81">
      <c r="A81" t="s">
        <v>3977</v>
      </c>
      <c r="B81" s="12">
        <v>2</v>
      </c>
      <c r="C81" t="s">
        <v>4320</v>
      </c>
      <c r="D81" s="12">
        <v>2494.1981729427785</v>
      </c>
      <c r="E81" s="12">
        <v>99988.831005234359</v>
      </c>
      <c r="F81" t="s">
        <v>4403</v>
      </c>
    </row>
    <row r="82">
      <c r="A82" t="s">
        <v>3978</v>
      </c>
      <c r="B82" s="12">
        <v>2</v>
      </c>
      <c r="C82" t="s">
        <v>4320</v>
      </c>
      <c r="D82" s="12">
        <v>135.11033187950551</v>
      </c>
      <c r="E82" s="12">
        <v>99988.831005234359</v>
      </c>
      <c r="F82" t="s">
        <v>4404</v>
      </c>
    </row>
    <row r="83">
      <c r="A83" t="s">
        <v>3979</v>
      </c>
      <c r="B83" s="12">
        <v>2</v>
      </c>
      <c r="C83" t="s">
        <v>4320</v>
      </c>
      <c r="D83" s="12">
        <v>16.982475582785657</v>
      </c>
      <c r="E83" s="12">
        <v>99988.831005234359</v>
      </c>
      <c r="F83" t="s">
        <v>4405</v>
      </c>
    </row>
    <row r="84">
      <c r="A84" t="s">
        <v>3980</v>
      </c>
      <c r="B84" s="12">
        <v>2</v>
      </c>
      <c r="C84" t="s">
        <v>4320</v>
      </c>
      <c r="D84" s="12">
        <v>7193.4943537213567</v>
      </c>
      <c r="E84" s="12">
        <v>99988.831005234359</v>
      </c>
      <c r="F84" t="s">
        <v>4406</v>
      </c>
    </row>
    <row r="85">
      <c r="A85" t="s">
        <v>3981</v>
      </c>
      <c r="B85" s="12">
        <v>2</v>
      </c>
      <c r="C85" t="s">
        <v>4320</v>
      </c>
      <c r="D85" s="12">
        <v>289.18266994371442</v>
      </c>
      <c r="E85" s="12">
        <v>99988.831005234359</v>
      </c>
      <c r="F85" t="s">
        <v>4407</v>
      </c>
    </row>
    <row r="86">
      <c r="A86" t="s">
        <v>3982</v>
      </c>
      <c r="B86" s="12">
        <v>3</v>
      </c>
      <c r="C86" t="s">
        <v>4320</v>
      </c>
      <c r="D86" s="12">
        <v>3690.5988309799486</v>
      </c>
      <c r="E86" s="12">
        <v>99998.609302509212</v>
      </c>
      <c r="F86" t="s">
        <v>4408</v>
      </c>
    </row>
    <row r="87">
      <c r="A87" t="s">
        <v>3983</v>
      </c>
      <c r="B87" s="12">
        <v>3</v>
      </c>
      <c r="C87" t="s">
        <v>4320</v>
      </c>
      <c r="D87" s="12">
        <v>235.63713608520032</v>
      </c>
      <c r="E87" s="12">
        <v>99998.609302509212</v>
      </c>
      <c r="F87" t="s">
        <v>4409</v>
      </c>
    </row>
    <row r="88">
      <c r="A88" t="s">
        <v>3984</v>
      </c>
      <c r="B88" s="12">
        <v>3</v>
      </c>
      <c r="C88" t="s">
        <v>4320</v>
      </c>
      <c r="D88" s="12">
        <v>1328.6146718145378</v>
      </c>
      <c r="E88" s="12">
        <v>99998.609302509212</v>
      </c>
      <c r="F88" t="s">
        <v>4410</v>
      </c>
    </row>
    <row r="89">
      <c r="A89" t="s">
        <v>3985</v>
      </c>
      <c r="B89" s="12">
        <v>3</v>
      </c>
      <c r="C89" t="s">
        <v>4320</v>
      </c>
      <c r="D89" s="12">
        <v>437.72893591580146</v>
      </c>
      <c r="E89" s="12">
        <v>99998.609302509212</v>
      </c>
      <c r="F89" t="s">
        <v>4411</v>
      </c>
    </row>
    <row r="90">
      <c r="A90" t="s">
        <v>3986</v>
      </c>
      <c r="B90" s="12">
        <v>3</v>
      </c>
      <c r="C90" t="s">
        <v>4320</v>
      </c>
      <c r="D90" s="12">
        <v>205.84366234961459</v>
      </c>
      <c r="E90" s="12">
        <v>99998.609302509212</v>
      </c>
      <c r="F90" t="s">
        <v>4412</v>
      </c>
    </row>
    <row r="91">
      <c r="A91" t="s">
        <v>3987</v>
      </c>
      <c r="B91" s="12">
        <v>3</v>
      </c>
      <c r="C91" t="s">
        <v>4320</v>
      </c>
      <c r="D91" s="12">
        <v>2101.0362312858379</v>
      </c>
      <c r="E91" s="12">
        <v>99998.609302509212</v>
      </c>
      <c r="F91" t="s">
        <v>4413</v>
      </c>
    </row>
    <row r="92">
      <c r="A92" t="s">
        <v>3988</v>
      </c>
      <c r="B92" s="12">
        <v>3</v>
      </c>
      <c r="C92" t="s">
        <v>4320</v>
      </c>
      <c r="D92" s="12">
        <v>142.55178904265568</v>
      </c>
      <c r="E92" s="12">
        <v>99998.609302509212</v>
      </c>
      <c r="F92" t="s">
        <v>4414</v>
      </c>
    </row>
    <row r="93">
      <c r="A93" t="s">
        <v>3989</v>
      </c>
      <c r="B93" s="12">
        <v>3</v>
      </c>
      <c r="C93" t="s">
        <v>4320</v>
      </c>
      <c r="D93" s="12">
        <v>84.04846497652548</v>
      </c>
      <c r="E93" s="12">
        <v>99998.609302509212</v>
      </c>
      <c r="F93" t="s">
        <v>4415</v>
      </c>
    </row>
    <row r="94">
      <c r="A94" t="s">
        <v>3990</v>
      </c>
      <c r="B94" s="12">
        <v>3</v>
      </c>
      <c r="C94" t="s">
        <v>4320</v>
      </c>
      <c r="D94" s="12">
        <v>291.39839245964777</v>
      </c>
      <c r="E94" s="12">
        <v>99998.609302509212</v>
      </c>
      <c r="F94" t="s">
        <v>4416</v>
      </c>
    </row>
    <row r="95">
      <c r="A95" t="s">
        <v>3991</v>
      </c>
      <c r="B95" s="12">
        <v>3</v>
      </c>
      <c r="C95" t="s">
        <v>4320</v>
      </c>
      <c r="D95" s="12">
        <v>57.600034724890939</v>
      </c>
      <c r="E95" s="12">
        <v>99998.609302509212</v>
      </c>
      <c r="F95" t="s">
        <v>4417</v>
      </c>
    </row>
    <row r="96">
      <c r="A96" t="s">
        <v>3992</v>
      </c>
      <c r="B96" s="12">
        <v>3</v>
      </c>
      <c r="C96" t="s">
        <v>4320</v>
      </c>
      <c r="D96" s="12">
        <v>66.653771296667244</v>
      </c>
      <c r="E96" s="12">
        <v>99998.609302509212</v>
      </c>
      <c r="F96" t="s">
        <v>4418</v>
      </c>
    </row>
    <row r="97">
      <c r="A97" t="s">
        <v>3993</v>
      </c>
      <c r="B97" s="12">
        <v>3</v>
      </c>
      <c r="C97" t="s">
        <v>4320</v>
      </c>
      <c r="D97" s="12">
        <v>1182.491015429548</v>
      </c>
      <c r="E97" s="12">
        <v>99998.609302509212</v>
      </c>
      <c r="F97" t="s">
        <v>4419</v>
      </c>
    </row>
    <row r="98">
      <c r="A98" t="s">
        <v>3994</v>
      </c>
      <c r="B98" s="12">
        <v>3</v>
      </c>
      <c r="C98" t="s">
        <v>4320</v>
      </c>
      <c r="D98" s="12">
        <v>1028.0220611353864</v>
      </c>
      <c r="E98" s="12">
        <v>99998.609302509212</v>
      </c>
      <c r="F98" t="s">
        <v>4420</v>
      </c>
    </row>
    <row r="99">
      <c r="A99" t="s">
        <v>3995</v>
      </c>
      <c r="B99" s="12">
        <v>3</v>
      </c>
      <c r="C99" t="s">
        <v>4320</v>
      </c>
      <c r="D99" s="12">
        <v>1571.684947533485</v>
      </c>
      <c r="E99" s="12">
        <v>99998.609302509212</v>
      </c>
      <c r="F99" t="s">
        <v>4421</v>
      </c>
    </row>
    <row r="100">
      <c r="A100" t="s">
        <v>3996</v>
      </c>
      <c r="B100" s="12">
        <v>3</v>
      </c>
      <c r="C100" t="s">
        <v>4320</v>
      </c>
      <c r="D100" s="12">
        <v>411.33285855180725</v>
      </c>
      <c r="E100" s="12">
        <v>99998.609302509212</v>
      </c>
      <c r="F100" t="s">
        <v>4422</v>
      </c>
    </row>
    <row r="101">
      <c r="A101" t="s">
        <v>3997</v>
      </c>
      <c r="B101" s="12">
        <v>3</v>
      </c>
      <c r="C101" t="s">
        <v>4320</v>
      </c>
      <c r="D101" s="12">
        <v>1237.1030850822553</v>
      </c>
      <c r="E101" s="12">
        <v>99998.609302509212</v>
      </c>
      <c r="F101" t="s">
        <v>4423</v>
      </c>
    </row>
    <row r="102">
      <c r="A102" t="s">
        <v>3998</v>
      </c>
      <c r="B102" s="12">
        <v>3</v>
      </c>
      <c r="C102" t="s">
        <v>4320</v>
      </c>
      <c r="D102" s="12">
        <v>461.39210890417542</v>
      </c>
      <c r="E102" s="12">
        <v>99998.609302509212</v>
      </c>
      <c r="F102" t="s">
        <v>4424</v>
      </c>
    </row>
    <row r="103">
      <c r="A103" t="s">
        <v>3999</v>
      </c>
      <c r="B103" s="12">
        <v>3</v>
      </c>
      <c r="C103" t="s">
        <v>4320</v>
      </c>
      <c r="D103" s="12">
        <v>34.746995205013235</v>
      </c>
      <c r="E103" s="12">
        <v>99998.609302509212</v>
      </c>
      <c r="F103" t="s">
        <v>4425</v>
      </c>
    </row>
    <row r="104">
      <c r="A104" t="s">
        <v>4000</v>
      </c>
      <c r="B104" s="12">
        <v>3</v>
      </c>
      <c r="C104" t="s">
        <v>4320</v>
      </c>
      <c r="D104" s="12">
        <v>-209.48644151166738</v>
      </c>
      <c r="E104" s="12">
        <v>99998.609302509212</v>
      </c>
      <c r="F104" t="s">
        <v>4426</v>
      </c>
    </row>
    <row r="105">
      <c r="A105" t="s">
        <v>4001</v>
      </c>
      <c r="B105" s="12">
        <v>3</v>
      </c>
      <c r="C105" t="s">
        <v>4320</v>
      </c>
      <c r="D105" s="12">
        <v>613.58292764782811</v>
      </c>
      <c r="E105" s="12">
        <v>99998.609302509212</v>
      </c>
      <c r="F105" t="s">
        <v>4427</v>
      </c>
    </row>
    <row r="106">
      <c r="A106" t="s">
        <v>4002</v>
      </c>
      <c r="B106" s="12">
        <v>3</v>
      </c>
      <c r="C106" t="s">
        <v>4320</v>
      </c>
      <c r="D106" s="12">
        <v>140.74193350459177</v>
      </c>
      <c r="E106" s="12">
        <v>99998.609302509212</v>
      </c>
      <c r="F106" t="s">
        <v>4428</v>
      </c>
    </row>
    <row r="107">
      <c r="A107" t="s">
        <v>4003</v>
      </c>
      <c r="B107" s="12">
        <v>3</v>
      </c>
      <c r="C107" t="s">
        <v>4320</v>
      </c>
      <c r="D107" s="12">
        <v>3875.5706559141345</v>
      </c>
      <c r="E107" s="12">
        <v>99998.609302509212</v>
      </c>
      <c r="F107" t="s">
        <v>4429</v>
      </c>
    </row>
    <row r="108">
      <c r="A108" t="s">
        <v>4004</v>
      </c>
      <c r="B108" s="12">
        <v>3</v>
      </c>
      <c r="C108" t="s">
        <v>4320</v>
      </c>
      <c r="D108" s="12">
        <v>0</v>
      </c>
      <c r="E108" s="12">
        <v>99998.609302509212</v>
      </c>
      <c r="F108" t="s">
        <v>4430</v>
      </c>
    </row>
    <row r="109">
      <c r="A109" t="s">
        <v>4005</v>
      </c>
      <c r="B109" s="12">
        <v>3</v>
      </c>
      <c r="C109" t="s">
        <v>4320</v>
      </c>
      <c r="D109" s="12">
        <v>2535.3071038277103</v>
      </c>
      <c r="E109" s="12">
        <v>99998.609302509212</v>
      </c>
      <c r="F109" t="s">
        <v>4431</v>
      </c>
    </row>
    <row r="110">
      <c r="A110" t="s">
        <v>4006</v>
      </c>
      <c r="B110" s="12">
        <v>3</v>
      </c>
      <c r="C110" t="s">
        <v>4320</v>
      </c>
      <c r="D110" s="12">
        <v>2327.6364853050191</v>
      </c>
      <c r="E110" s="12">
        <v>99998.609302509212</v>
      </c>
      <c r="F110" t="s">
        <v>4432</v>
      </c>
    </row>
    <row r="111">
      <c r="A111" t="s">
        <v>4007</v>
      </c>
      <c r="B111" s="12">
        <v>3</v>
      </c>
      <c r="C111" t="s">
        <v>4320</v>
      </c>
      <c r="D111" s="12">
        <v>415.65219848120586</v>
      </c>
      <c r="E111" s="12">
        <v>99998.609302509212</v>
      </c>
      <c r="F111" t="s">
        <v>4433</v>
      </c>
    </row>
    <row r="112">
      <c r="A112" t="s">
        <v>4008</v>
      </c>
      <c r="B112" s="12">
        <v>3</v>
      </c>
      <c r="C112" t="s">
        <v>4320</v>
      </c>
      <c r="D112" s="12">
        <v>2599.7070086688714</v>
      </c>
      <c r="E112" s="12">
        <v>99998.609302509212</v>
      </c>
      <c r="F112" t="s">
        <v>4434</v>
      </c>
    </row>
    <row r="113">
      <c r="A113" t="s">
        <v>4009</v>
      </c>
      <c r="B113" s="12">
        <v>3</v>
      </c>
      <c r="C113" t="s">
        <v>4320</v>
      </c>
      <c r="D113" s="12">
        <v>2144.5750477432512</v>
      </c>
      <c r="E113" s="12">
        <v>99998.609302509212</v>
      </c>
      <c r="F113" t="s">
        <v>4435</v>
      </c>
    </row>
    <row r="114">
      <c r="A114" t="s">
        <v>4010</v>
      </c>
      <c r="B114" s="12">
        <v>3</v>
      </c>
      <c r="C114" t="s">
        <v>4320</v>
      </c>
      <c r="D114" s="12">
        <v>-209.48644151166738</v>
      </c>
      <c r="E114" s="12">
        <v>99998.609302509212</v>
      </c>
      <c r="F114" t="s">
        <v>4436</v>
      </c>
    </row>
    <row r="115">
      <c r="A115" t="s">
        <v>4011</v>
      </c>
      <c r="B115" s="12">
        <v>3</v>
      </c>
      <c r="C115" t="s">
        <v>4320</v>
      </c>
      <c r="D115" s="12">
        <v>13170.968626034593</v>
      </c>
      <c r="E115" s="12">
        <v>99998.609302509212</v>
      </c>
      <c r="F115" t="s">
        <v>4437</v>
      </c>
    </row>
    <row r="116">
      <c r="A116" t="s">
        <v>4012</v>
      </c>
      <c r="B116" s="12">
        <v>3</v>
      </c>
      <c r="C116" t="s">
        <v>4320</v>
      </c>
      <c r="D116" s="12">
        <v>16432.956354300899</v>
      </c>
      <c r="E116" s="12">
        <v>99998.609302509212</v>
      </c>
      <c r="F116" t="s">
        <v>4438</v>
      </c>
    </row>
    <row r="117">
      <c r="A117" t="s">
        <v>4013</v>
      </c>
      <c r="B117" s="12">
        <v>3</v>
      </c>
      <c r="C117" t="s">
        <v>4320</v>
      </c>
      <c r="D117" s="12">
        <v>12417.361060163843</v>
      </c>
      <c r="E117" s="12">
        <v>99998.609302509212</v>
      </c>
      <c r="F117" t="s">
        <v>4439</v>
      </c>
    </row>
    <row r="118">
      <c r="A118" t="s">
        <v>4014</v>
      </c>
      <c r="B118" s="12">
        <v>3</v>
      </c>
      <c r="C118" t="s">
        <v>4320</v>
      </c>
      <c r="D118" s="12">
        <v>19581.84638577644</v>
      </c>
      <c r="E118" s="12">
        <v>99998.609302509212</v>
      </c>
      <c r="F118" t="s">
        <v>4440</v>
      </c>
    </row>
    <row r="119">
      <c r="A119" t="s">
        <v>4015</v>
      </c>
      <c r="B119" s="12">
        <v>3</v>
      </c>
      <c r="C119" t="s">
        <v>4320</v>
      </c>
      <c r="D119" s="12">
        <v>4455.8138217512496</v>
      </c>
      <c r="E119" s="12">
        <v>99998.609302509212</v>
      </c>
      <c r="F119" t="s">
        <v>4441</v>
      </c>
    </row>
    <row r="120">
      <c r="A120" t="s">
        <v>4016</v>
      </c>
      <c r="B120" s="12">
        <v>3</v>
      </c>
      <c r="C120" t="s">
        <v>4320</v>
      </c>
      <c r="D120" s="12">
        <v>18828.238819905688</v>
      </c>
      <c r="E120" s="12">
        <v>99998.609302509212</v>
      </c>
      <c r="F120" t="s">
        <v>4442</v>
      </c>
    </row>
    <row r="121">
      <c r="A121" t="s">
        <v>4017</v>
      </c>
      <c r="B121" s="12">
        <v>3</v>
      </c>
      <c r="C121" t="s">
        <v>4320</v>
      </c>
      <c r="D121" s="12">
        <v>16916.254533081872</v>
      </c>
      <c r="E121" s="12">
        <v>99998.609302509212</v>
      </c>
      <c r="F121" t="s">
        <v>4443</v>
      </c>
    </row>
    <row r="122">
      <c r="A122" t="s">
        <v>4018</v>
      </c>
      <c r="B122" s="12">
        <v>3</v>
      </c>
      <c r="C122" t="s">
        <v>4320</v>
      </c>
      <c r="D122" s="12">
        <v>21456.842151333476</v>
      </c>
      <c r="E122" s="12">
        <v>99998.609302509212</v>
      </c>
      <c r="F122" t="s">
        <v>4444</v>
      </c>
    </row>
    <row r="123">
      <c r="A123" t="s">
        <v>4019</v>
      </c>
      <c r="B123" s="12">
        <v>3</v>
      </c>
      <c r="C123" t="s">
        <v>4320</v>
      </c>
      <c r="D123" s="12">
        <v>3857.0236467842933</v>
      </c>
      <c r="E123" s="12">
        <v>99998.609302509212</v>
      </c>
      <c r="F123" t="s">
        <v>4445</v>
      </c>
    </row>
    <row r="124">
      <c r="A124" t="s">
        <v>4020</v>
      </c>
      <c r="B124" s="12">
        <v>3</v>
      </c>
      <c r="C124" t="s">
        <v>4320</v>
      </c>
      <c r="D124" s="12">
        <v>613.58292764782811</v>
      </c>
      <c r="E124" s="12">
        <v>99998.609302509212</v>
      </c>
      <c r="F124" t="s">
        <v>4446</v>
      </c>
    </row>
    <row r="125">
      <c r="A125" t="s">
        <v>4021</v>
      </c>
      <c r="B125" s="12">
        <v>3</v>
      </c>
      <c r="C125" t="s">
        <v>4320</v>
      </c>
      <c r="D125" s="12">
        <v>140.74193350459177</v>
      </c>
      <c r="E125" s="12">
        <v>99998.609302509212</v>
      </c>
      <c r="F125" t="s">
        <v>4447</v>
      </c>
    </row>
    <row r="126">
      <c r="A126" t="s">
        <v>4022</v>
      </c>
      <c r="B126" s="12">
        <v>3</v>
      </c>
      <c r="C126" t="s">
        <v>4320</v>
      </c>
      <c r="D126" s="12">
        <v>3875.5706559141345</v>
      </c>
      <c r="E126" s="12">
        <v>99998.609302509212</v>
      </c>
      <c r="F126" t="s">
        <v>4448</v>
      </c>
    </row>
    <row r="127">
      <c r="A127" t="s">
        <v>4023</v>
      </c>
      <c r="B127" s="12">
        <v>3</v>
      </c>
      <c r="C127" t="s">
        <v>4320</v>
      </c>
      <c r="D127" s="12">
        <v>327.48269766255612</v>
      </c>
      <c r="E127" s="12">
        <v>99998.609302509212</v>
      </c>
      <c r="F127" t="s">
        <v>4449</v>
      </c>
    </row>
    <row r="128">
      <c r="A128" t="s">
        <v>4024</v>
      </c>
      <c r="B128" s="12">
        <v>4</v>
      </c>
      <c r="C128" t="s">
        <v>4320</v>
      </c>
      <c r="D128" s="12">
        <v>8382.719196368449</v>
      </c>
      <c r="E128" s="12">
        <v>99992.252291726545</v>
      </c>
      <c r="F128" t="s">
        <v>4450</v>
      </c>
    </row>
    <row r="129">
      <c r="A129" t="s">
        <v>4025</v>
      </c>
      <c r="B129" s="12">
        <v>4</v>
      </c>
      <c r="C129" t="s">
        <v>4320</v>
      </c>
      <c r="D129" s="12">
        <v>242.88230274955902</v>
      </c>
      <c r="E129" s="12">
        <v>99992.252291726545</v>
      </c>
      <c r="F129" t="s">
        <v>4451</v>
      </c>
    </row>
    <row r="130">
      <c r="A130" t="s">
        <v>4026</v>
      </c>
      <c r="B130" s="12">
        <v>4</v>
      </c>
      <c r="C130" t="s">
        <v>4320</v>
      </c>
      <c r="D130" s="12">
        <v>1544.4931531277275</v>
      </c>
      <c r="E130" s="12">
        <v>99992.252291726545</v>
      </c>
      <c r="F130" t="s">
        <v>4452</v>
      </c>
    </row>
    <row r="131">
      <c r="A131" t="s">
        <v>4027</v>
      </c>
      <c r="B131" s="12">
        <v>4</v>
      </c>
      <c r="C131" t="s">
        <v>4320</v>
      </c>
      <c r="D131" s="12">
        <v>6.6216730517490694</v>
      </c>
      <c r="E131" s="12">
        <v>99992.252291726545</v>
      </c>
      <c r="F131" t="s">
        <v>4453</v>
      </c>
    </row>
    <row r="132">
      <c r="A132" t="s">
        <v>4028</v>
      </c>
      <c r="B132" s="12">
        <v>4</v>
      </c>
      <c r="C132" t="s">
        <v>4320</v>
      </c>
      <c r="D132" s="12">
        <v>126.25276163970148</v>
      </c>
      <c r="E132" s="12">
        <v>99992.252291726545</v>
      </c>
      <c r="F132" t="s">
        <v>4454</v>
      </c>
    </row>
    <row r="133">
      <c r="A133" t="s">
        <v>4029</v>
      </c>
      <c r="B133" s="12">
        <v>4</v>
      </c>
      <c r="C133" t="s">
        <v>4320</v>
      </c>
      <c r="D133" s="12">
        <v>2250.2787992724257</v>
      </c>
      <c r="E133" s="12">
        <v>99992.252291726545</v>
      </c>
      <c r="F133" t="s">
        <v>4455</v>
      </c>
    </row>
    <row r="134">
      <c r="A134" t="s">
        <v>4030</v>
      </c>
      <c r="B134" s="12">
        <v>4</v>
      </c>
      <c r="C134" t="s">
        <v>4320</v>
      </c>
      <c r="D134" s="12">
        <v>159.56620608699936</v>
      </c>
      <c r="E134" s="12">
        <v>99992.252291726545</v>
      </c>
      <c r="F134" t="s">
        <v>4456</v>
      </c>
    </row>
    <row r="135">
      <c r="A135" t="s">
        <v>4031</v>
      </c>
      <c r="B135" s="12">
        <v>4</v>
      </c>
      <c r="C135" t="s">
        <v>4320</v>
      </c>
      <c r="D135" s="12">
        <v>78.230187050390214</v>
      </c>
      <c r="E135" s="12">
        <v>99992.252291726545</v>
      </c>
      <c r="F135" t="s">
        <v>4457</v>
      </c>
    </row>
    <row r="136">
      <c r="A136" t="s">
        <v>4032</v>
      </c>
      <c r="B136" s="12">
        <v>4</v>
      </c>
      <c r="C136" t="s">
        <v>4320</v>
      </c>
      <c r="D136" s="12">
        <v>272.66981796119683</v>
      </c>
      <c r="E136" s="12">
        <v>99992.252291726545</v>
      </c>
      <c r="F136" t="s">
        <v>4458</v>
      </c>
    </row>
    <row r="137">
      <c r="A137" t="s">
        <v>4033</v>
      </c>
      <c r="B137" s="12">
        <v>4</v>
      </c>
      <c r="C137" t="s">
        <v>4320</v>
      </c>
      <c r="D137" s="12">
        <v>69.033329585392792</v>
      </c>
      <c r="E137" s="12">
        <v>99992.252291726545</v>
      </c>
      <c r="F137" t="s">
        <v>4459</v>
      </c>
    </row>
    <row r="138">
      <c r="A138" t="s">
        <v>4034</v>
      </c>
      <c r="B138" s="12">
        <v>4</v>
      </c>
      <c r="C138" t="s">
        <v>4320</v>
      </c>
      <c r="D138" s="12">
        <v>71.086803959237784</v>
      </c>
      <c r="E138" s="12">
        <v>99992.252291726545</v>
      </c>
      <c r="F138" t="s">
        <v>4460</v>
      </c>
    </row>
    <row r="139">
      <c r="A139" t="s">
        <v>4035</v>
      </c>
      <c r="B139" s="12">
        <v>4</v>
      </c>
      <c r="C139" t="s">
        <v>4320</v>
      </c>
      <c r="D139" s="12">
        <v>2036.5159109865276</v>
      </c>
      <c r="E139" s="12">
        <v>99992.252291726545</v>
      </c>
      <c r="F139" t="s">
        <v>4461</v>
      </c>
    </row>
    <row r="140">
      <c r="A140" t="s">
        <v>4036</v>
      </c>
      <c r="B140" s="12">
        <v>4</v>
      </c>
      <c r="C140" t="s">
        <v>4320</v>
      </c>
      <c r="D140" s="12">
        <v>1062.6372945867829</v>
      </c>
      <c r="E140" s="12">
        <v>99992.252291726545</v>
      </c>
      <c r="F140" t="s">
        <v>4462</v>
      </c>
    </row>
    <row r="141">
      <c r="A141" t="s">
        <v>4037</v>
      </c>
      <c r="B141" s="12">
        <v>4</v>
      </c>
      <c r="C141" t="s">
        <v>4320</v>
      </c>
      <c r="D141" s="12">
        <v>2104.7987173917659</v>
      </c>
      <c r="E141" s="12">
        <v>99992.252291726545</v>
      </c>
      <c r="F141" t="s">
        <v>4463</v>
      </c>
    </row>
    <row r="142">
      <c r="A142" t="s">
        <v>4038</v>
      </c>
      <c r="B142" s="12">
        <v>4</v>
      </c>
      <c r="C142" t="s">
        <v>4320</v>
      </c>
      <c r="D142" s="12">
        <v>639.14692792741005</v>
      </c>
      <c r="E142" s="12">
        <v>99992.252291726545</v>
      </c>
      <c r="F142" t="s">
        <v>4464</v>
      </c>
    </row>
    <row r="143">
      <c r="A143" t="s">
        <v>4039</v>
      </c>
      <c r="B143" s="12">
        <v>4</v>
      </c>
      <c r="C143" t="s">
        <v>4320</v>
      </c>
      <c r="D143" s="12">
        <v>1395.7622187199656</v>
      </c>
      <c r="E143" s="12">
        <v>99992.252291726545</v>
      </c>
      <c r="F143" t="s">
        <v>4465</v>
      </c>
    </row>
    <row r="144">
      <c r="A144" t="s">
        <v>4040</v>
      </c>
      <c r="B144" s="12">
        <v>4</v>
      </c>
      <c r="C144" t="s">
        <v>4320</v>
      </c>
      <c r="D144" s="12">
        <v>296.12216162468275</v>
      </c>
      <c r="E144" s="12">
        <v>99992.252291726545</v>
      </c>
      <c r="F144" t="s">
        <v>4466</v>
      </c>
    </row>
    <row r="145">
      <c r="A145" t="s">
        <v>4041</v>
      </c>
      <c r="B145" s="12">
        <v>4</v>
      </c>
      <c r="C145" t="s">
        <v>4320</v>
      </c>
      <c r="D145" s="12">
        <v>64.10828174038754</v>
      </c>
      <c r="E145" s="12">
        <v>99992.252291726545</v>
      </c>
      <c r="F145" t="s">
        <v>4467</v>
      </c>
    </row>
    <row r="146">
      <c r="A146" t="s">
        <v>4042</v>
      </c>
      <c r="B146" s="12">
        <v>4</v>
      </c>
      <c r="C146" t="s">
        <v>4320</v>
      </c>
      <c r="D146" s="12">
        <v>-244.0437184689433</v>
      </c>
      <c r="E146" s="12">
        <v>99992.252291726545</v>
      </c>
      <c r="F146" t="s">
        <v>4468</v>
      </c>
    </row>
    <row r="147">
      <c r="A147" t="s">
        <v>4043</v>
      </c>
      <c r="B147" s="12">
        <v>4</v>
      </c>
      <c r="C147" t="s">
        <v>4320</v>
      </c>
      <c r="D147" s="12">
        <v>1335.3526766910272</v>
      </c>
      <c r="E147" s="12">
        <v>99992.252291726545</v>
      </c>
      <c r="F147" t="s">
        <v>4469</v>
      </c>
    </row>
    <row r="148">
      <c r="A148" t="s">
        <v>4044</v>
      </c>
      <c r="B148" s="12">
        <v>4</v>
      </c>
      <c r="C148" t="s">
        <v>4320</v>
      </c>
      <c r="D148" s="12">
        <v>448.35073893824909</v>
      </c>
      <c r="E148" s="12">
        <v>99992.252291726545</v>
      </c>
      <c r="F148" t="s">
        <v>4470</v>
      </c>
    </row>
    <row r="149">
      <c r="A149" t="s">
        <v>4045</v>
      </c>
      <c r="B149" s="12">
        <v>4</v>
      </c>
      <c r="C149" t="s">
        <v>4320</v>
      </c>
      <c r="D149" s="12">
        <v>2926.5136716071834</v>
      </c>
      <c r="E149" s="12">
        <v>99992.252291726545</v>
      </c>
      <c r="F149" t="s">
        <v>4471</v>
      </c>
    </row>
    <row r="150">
      <c r="A150" t="s">
        <v>4046</v>
      </c>
      <c r="B150" s="12">
        <v>4</v>
      </c>
      <c r="C150" t="s">
        <v>4320</v>
      </c>
      <c r="D150" s="12">
        <v>0</v>
      </c>
      <c r="E150" s="12">
        <v>99992.252291726545</v>
      </c>
      <c r="F150" t="s">
        <v>4472</v>
      </c>
    </row>
    <row r="151">
      <c r="A151" t="s">
        <v>4047</v>
      </c>
      <c r="B151" s="12">
        <v>4</v>
      </c>
      <c r="C151" t="s">
        <v>4320</v>
      </c>
      <c r="D151" s="12">
        <v>2094.7620347978691</v>
      </c>
      <c r="E151" s="12">
        <v>99992.252291726545</v>
      </c>
      <c r="F151" t="s">
        <v>4473</v>
      </c>
    </row>
    <row r="152">
      <c r="A152" t="s">
        <v>4048</v>
      </c>
      <c r="B152" s="12">
        <v>4</v>
      </c>
      <c r="C152" t="s">
        <v>4320</v>
      </c>
      <c r="D152" s="12">
        <v>2488.0751924098149</v>
      </c>
      <c r="E152" s="12">
        <v>99992.252291726545</v>
      </c>
      <c r="F152" t="s">
        <v>4474</v>
      </c>
    </row>
    <row r="153">
      <c r="A153" t="s">
        <v>4049</v>
      </c>
      <c r="B153" s="12">
        <v>4</v>
      </c>
      <c r="C153" t="s">
        <v>4320</v>
      </c>
      <c r="D153" s="12">
        <v>412.78995150582739</v>
      </c>
      <c r="E153" s="12">
        <v>99992.252291726545</v>
      </c>
      <c r="F153" t="s">
        <v>4475</v>
      </c>
    </row>
    <row r="154">
      <c r="A154" t="s">
        <v>4050</v>
      </c>
      <c r="B154" s="12">
        <v>4</v>
      </c>
      <c r="C154" t="s">
        <v>4320</v>
      </c>
      <c r="D154" s="12">
        <v>3167.4360119785483</v>
      </c>
      <c r="E154" s="12">
        <v>99992.252291726545</v>
      </c>
      <c r="F154" t="s">
        <v>4476</v>
      </c>
    </row>
    <row r="155">
      <c r="A155" t="s">
        <v>4051</v>
      </c>
      <c r="B155" s="12">
        <v>4</v>
      </c>
      <c r="C155" t="s">
        <v>4320</v>
      </c>
      <c r="D155" s="12">
        <v>2395.1395900124458</v>
      </c>
      <c r="E155" s="12">
        <v>99992.252291726545</v>
      </c>
      <c r="F155" t="s">
        <v>4477</v>
      </c>
    </row>
    <row r="156">
      <c r="A156" t="s">
        <v>4052</v>
      </c>
      <c r="B156" s="12">
        <v>4</v>
      </c>
      <c r="C156" t="s">
        <v>4320</v>
      </c>
      <c r="D156" s="12">
        <v>-244.0437184689433</v>
      </c>
      <c r="E156" s="12">
        <v>99992.252291726545</v>
      </c>
      <c r="F156" t="s">
        <v>4478</v>
      </c>
    </row>
    <row r="157">
      <c r="A157" t="s">
        <v>4053</v>
      </c>
      <c r="B157" s="12">
        <v>4</v>
      </c>
      <c r="C157" t="s">
        <v>4320</v>
      </c>
      <c r="D157" s="12">
        <v>18566.158809941753</v>
      </c>
      <c r="E157" s="12">
        <v>99992.252291726545</v>
      </c>
      <c r="F157" t="s">
        <v>4479</v>
      </c>
    </row>
    <row r="158">
      <c r="A158" t="s">
        <v>4054</v>
      </c>
      <c r="B158" s="12">
        <v>4</v>
      </c>
      <c r="C158" t="s">
        <v>4320</v>
      </c>
      <c r="D158" s="12">
        <v>20161.241818124741</v>
      </c>
      <c r="E158" s="12">
        <v>99992.252291726545</v>
      </c>
      <c r="F158" t="s">
        <v>4480</v>
      </c>
    </row>
    <row r="159">
      <c r="A159" t="s">
        <v>4055</v>
      </c>
      <c r="B159" s="12">
        <v>4</v>
      </c>
      <c r="C159" t="s">
        <v>4320</v>
      </c>
      <c r="D159" s="12">
        <v>16786.83980828623</v>
      </c>
      <c r="E159" s="12">
        <v>99992.252291726545</v>
      </c>
      <c r="F159" t="s">
        <v>4481</v>
      </c>
    </row>
    <row r="160">
      <c r="A160" t="s">
        <v>4056</v>
      </c>
      <c r="B160" s="12">
        <v>4</v>
      </c>
      <c r="C160" t="s">
        <v>4320</v>
      </c>
      <c r="D160" s="12">
        <v>23587.434516346806</v>
      </c>
      <c r="E160" s="12">
        <v>99992.252291726545</v>
      </c>
      <c r="F160" t="s">
        <v>4482</v>
      </c>
    </row>
    <row r="161">
      <c r="A161" t="s">
        <v>4057</v>
      </c>
      <c r="B161" s="12">
        <v>4</v>
      </c>
      <c r="C161" t="s">
        <v>4320</v>
      </c>
      <c r="D161" s="12">
        <v>3565.9338972472297</v>
      </c>
      <c r="E161" s="12">
        <v>99992.252291726545</v>
      </c>
      <c r="F161" t="s">
        <v>4483</v>
      </c>
    </row>
    <row r="162">
      <c r="A162" t="s">
        <v>4058</v>
      </c>
      <c r="B162" s="12">
        <v>4</v>
      </c>
      <c r="C162" t="s">
        <v>4320</v>
      </c>
      <c r="D162" s="12">
        <v>21808.115514691286</v>
      </c>
      <c r="E162" s="12">
        <v>99992.252291726545</v>
      </c>
      <c r="F162" t="s">
        <v>4484</v>
      </c>
    </row>
    <row r="163">
      <c r="A163" t="s">
        <v>4059</v>
      </c>
      <c r="B163" s="12">
        <v>4</v>
      </c>
      <c r="C163" t="s">
        <v>4320</v>
      </c>
      <c r="D163" s="12">
        <v>19732.830273787295</v>
      </c>
      <c r="E163" s="12">
        <v>99992.252291726545</v>
      </c>
      <c r="F163" t="s">
        <v>4485</v>
      </c>
    </row>
    <row r="164">
      <c r="A164" t="s">
        <v>4060</v>
      </c>
      <c r="B164" s="12">
        <v>4</v>
      </c>
      <c r="C164" t="s">
        <v>4320</v>
      </c>
      <c r="D164" s="12">
        <v>25051.907047806009</v>
      </c>
      <c r="E164" s="12">
        <v>99992.252291726545</v>
      </c>
      <c r="F164" t="s">
        <v>4486</v>
      </c>
    </row>
    <row r="165">
      <c r="A165" t="s">
        <v>4061</v>
      </c>
      <c r="B165" s="12">
        <v>4</v>
      </c>
      <c r="C165" t="s">
        <v>4320</v>
      </c>
      <c r="D165" s="12">
        <v>4585.6402317641196</v>
      </c>
      <c r="E165" s="12">
        <v>99992.252291726545</v>
      </c>
      <c r="F165" t="s">
        <v>4487</v>
      </c>
    </row>
    <row r="166">
      <c r="A166" t="s">
        <v>4062</v>
      </c>
      <c r="B166" s="12">
        <v>4</v>
      </c>
      <c r="C166" t="s">
        <v>4320</v>
      </c>
      <c r="D166" s="12">
        <v>1335.3526766910272</v>
      </c>
      <c r="E166" s="12">
        <v>99992.252291726545</v>
      </c>
      <c r="F166" t="s">
        <v>4488</v>
      </c>
    </row>
    <row r="167">
      <c r="A167" t="s">
        <v>4063</v>
      </c>
      <c r="B167" s="12">
        <v>4</v>
      </c>
      <c r="C167" t="s">
        <v>4320</v>
      </c>
      <c r="D167" s="12">
        <v>448.35073893824909</v>
      </c>
      <c r="E167" s="12">
        <v>99992.252291726545</v>
      </c>
      <c r="F167" t="s">
        <v>4489</v>
      </c>
    </row>
    <row r="168">
      <c r="A168" t="s">
        <v>4064</v>
      </c>
      <c r="B168" s="12">
        <v>4</v>
      </c>
      <c r="C168" t="s">
        <v>4320</v>
      </c>
      <c r="D168" s="12">
        <v>2926.5136716071834</v>
      </c>
      <c r="E168" s="12">
        <v>99992.252291726545</v>
      </c>
      <c r="F168" t="s">
        <v>4490</v>
      </c>
    </row>
    <row r="169">
      <c r="A169" t="s">
        <v>4065</v>
      </c>
      <c r="B169" s="12">
        <v>4</v>
      </c>
      <c r="C169" t="s">
        <v>4320</v>
      </c>
      <c r="D169" s="12">
        <v>174.51214422913239</v>
      </c>
      <c r="E169" s="12">
        <v>99992.252291726545</v>
      </c>
      <c r="F169" t="s">
        <v>4491</v>
      </c>
    </row>
    <row r="170">
      <c r="A170" t="s">
        <v>4066</v>
      </c>
      <c r="B170" s="12">
        <v>5</v>
      </c>
      <c r="C170" t="s">
        <v>4320</v>
      </c>
      <c r="D170" s="12">
        <v>11822.410859716258</v>
      </c>
      <c r="E170" s="12">
        <v>99939.229778800975</v>
      </c>
      <c r="F170" t="s">
        <v>4492</v>
      </c>
    </row>
    <row r="171">
      <c r="A171" t="s">
        <v>4067</v>
      </c>
      <c r="B171" s="12">
        <v>5</v>
      </c>
      <c r="C171" t="s">
        <v>4320</v>
      </c>
      <c r="D171" s="12">
        <v>501.5495159619187</v>
      </c>
      <c r="E171" s="12">
        <v>99939.229778800975</v>
      </c>
      <c r="F171" t="s">
        <v>4493</v>
      </c>
    </row>
    <row r="172">
      <c r="A172" t="s">
        <v>4068</v>
      </c>
      <c r="B172" s="12">
        <v>5</v>
      </c>
      <c r="C172" t="s">
        <v>4320</v>
      </c>
      <c r="D172" s="12">
        <v>1507.3001027464254</v>
      </c>
      <c r="E172" s="12">
        <v>99939.229778800975</v>
      </c>
      <c r="F172" t="s">
        <v>4494</v>
      </c>
    </row>
    <row r="173">
      <c r="A173" t="s">
        <v>4069</v>
      </c>
      <c r="B173" s="12">
        <v>5</v>
      </c>
      <c r="C173" t="s">
        <v>4320</v>
      </c>
      <c r="D173" s="12">
        <v>0</v>
      </c>
      <c r="E173" s="12">
        <v>99939.229778800975</v>
      </c>
      <c r="F173" t="s">
        <v>4495</v>
      </c>
    </row>
    <row r="174">
      <c r="A174" t="s">
        <v>4070</v>
      </c>
      <c r="B174" s="12">
        <v>5</v>
      </c>
      <c r="C174" t="s">
        <v>4320</v>
      </c>
      <c r="D174" s="12">
        <v>89.281590342048744</v>
      </c>
      <c r="E174" s="12">
        <v>99939.229778800975</v>
      </c>
      <c r="F174" t="s">
        <v>4496</v>
      </c>
    </row>
    <row r="175">
      <c r="A175" t="s">
        <v>4071</v>
      </c>
      <c r="B175" s="12">
        <v>5</v>
      </c>
      <c r="C175" t="s">
        <v>4320</v>
      </c>
      <c r="D175" s="12">
        <v>2764.7948263795734</v>
      </c>
      <c r="E175" s="12">
        <v>99939.229778800975</v>
      </c>
      <c r="F175" t="s">
        <v>4497</v>
      </c>
    </row>
    <row r="176">
      <c r="A176" t="s">
        <v>4072</v>
      </c>
      <c r="B176" s="12">
        <v>5</v>
      </c>
      <c r="C176" t="s">
        <v>4320</v>
      </c>
      <c r="D176" s="12">
        <v>195.56480832419098</v>
      </c>
      <c r="E176" s="12">
        <v>99939.229778800975</v>
      </c>
      <c r="F176" t="s">
        <v>4498</v>
      </c>
    </row>
    <row r="177">
      <c r="A177" t="s">
        <v>4073</v>
      </c>
      <c r="B177" s="12">
        <v>5</v>
      </c>
      <c r="C177" t="s">
        <v>4320</v>
      </c>
      <c r="D177" s="12">
        <v>120.38507200432865</v>
      </c>
      <c r="E177" s="12">
        <v>99939.229778800975</v>
      </c>
      <c r="F177" t="s">
        <v>4499</v>
      </c>
    </row>
    <row r="178">
      <c r="A178" t="s">
        <v>4074</v>
      </c>
      <c r="B178" s="12">
        <v>5</v>
      </c>
      <c r="C178" t="s">
        <v>4320</v>
      </c>
      <c r="D178" s="12">
        <v>284.90780355248586</v>
      </c>
      <c r="E178" s="12">
        <v>99939.229778800975</v>
      </c>
      <c r="F178" t="s">
        <v>4500</v>
      </c>
    </row>
    <row r="179">
      <c r="A179" t="s">
        <v>4075</v>
      </c>
      <c r="B179" s="12">
        <v>5</v>
      </c>
      <c r="C179" t="s">
        <v>4320</v>
      </c>
      <c r="D179" s="12">
        <v>76.401967111990132</v>
      </c>
      <c r="E179" s="12">
        <v>99939.229778800975</v>
      </c>
      <c r="F179" t="s">
        <v>4501</v>
      </c>
    </row>
    <row r="180">
      <c r="A180" t="s">
        <v>4076</v>
      </c>
      <c r="B180" s="12">
        <v>5</v>
      </c>
      <c r="C180" t="s">
        <v>4320</v>
      </c>
      <c r="D180" s="12">
        <v>85.520764439600228</v>
      </c>
      <c r="E180" s="12">
        <v>99939.229778800975</v>
      </c>
      <c r="F180" t="s">
        <v>4502</v>
      </c>
    </row>
    <row r="181">
      <c r="A181" t="s">
        <v>4077</v>
      </c>
      <c r="B181" s="12">
        <v>5</v>
      </c>
      <c r="C181" t="s">
        <v>4320</v>
      </c>
      <c r="D181" s="12">
        <v>1796.8506131488084</v>
      </c>
      <c r="E181" s="12">
        <v>99939.229778800975</v>
      </c>
      <c r="F181" t="s">
        <v>4503</v>
      </c>
    </row>
    <row r="182">
      <c r="A182" t="s">
        <v>4078</v>
      </c>
      <c r="B182" s="12">
        <v>5</v>
      </c>
      <c r="C182" t="s">
        <v>4320</v>
      </c>
      <c r="D182" s="12">
        <v>1082.8235287311961</v>
      </c>
      <c r="E182" s="12">
        <v>99939.229778800975</v>
      </c>
      <c r="F182" t="s">
        <v>4504</v>
      </c>
    </row>
    <row r="183">
      <c r="A183" t="s">
        <v>4079</v>
      </c>
      <c r="B183" s="12">
        <v>5</v>
      </c>
      <c r="C183" t="s">
        <v>4320</v>
      </c>
      <c r="D183" s="12">
        <v>1149.6927165606007</v>
      </c>
      <c r="E183" s="12">
        <v>99939.229778800975</v>
      </c>
      <c r="F183" t="s">
        <v>4505</v>
      </c>
    </row>
    <row r="184">
      <c r="A184" t="s">
        <v>4080</v>
      </c>
      <c r="B184" s="12">
        <v>5</v>
      </c>
      <c r="C184" t="s">
        <v>4320</v>
      </c>
      <c r="D184" s="12">
        <v>545.40380826107207</v>
      </c>
      <c r="E184" s="12">
        <v>99939.229778800975</v>
      </c>
      <c r="F184" t="s">
        <v>4506</v>
      </c>
    </row>
    <row r="185">
      <c r="A185" t="s">
        <v>4081</v>
      </c>
      <c r="B185" s="12">
        <v>5</v>
      </c>
      <c r="C185" t="s">
        <v>4320</v>
      </c>
      <c r="D185" s="12">
        <v>1376.1677963657482</v>
      </c>
      <c r="E185" s="12">
        <v>99939.229778800975</v>
      </c>
      <c r="F185" t="s">
        <v>4507</v>
      </c>
    </row>
    <row r="186">
      <c r="A186" t="s">
        <v>4082</v>
      </c>
      <c r="B186" s="12">
        <v>5</v>
      </c>
      <c r="C186" t="s">
        <v>4320</v>
      </c>
      <c r="D186" s="12">
        <v>471.5679991898416</v>
      </c>
      <c r="E186" s="12">
        <v>99939.229778800975</v>
      </c>
      <c r="F186" t="s">
        <v>4508</v>
      </c>
    </row>
    <row r="187">
      <c r="A187" t="s">
        <v>4083</v>
      </c>
      <c r="B187" s="12">
        <v>5</v>
      </c>
      <c r="C187" t="s">
        <v>4320</v>
      </c>
      <c r="D187" s="12">
        <v>89.618303180997515</v>
      </c>
      <c r="E187" s="12">
        <v>99939.229778800975</v>
      </c>
      <c r="F187" t="s">
        <v>4509</v>
      </c>
    </row>
    <row r="188">
      <c r="A188" t="s">
        <v>4084</v>
      </c>
      <c r="B188" s="12">
        <v>5</v>
      </c>
      <c r="C188" t="s">
        <v>4320</v>
      </c>
      <c r="D188" s="12">
        <v>-244.6381935436911</v>
      </c>
      <c r="E188" s="12">
        <v>99939.229778800975</v>
      </c>
      <c r="F188" t="s">
        <v>4510</v>
      </c>
    </row>
    <row r="189">
      <c r="A189" t="s">
        <v>4085</v>
      </c>
      <c r="B189" s="12">
        <v>5</v>
      </c>
      <c r="C189" t="s">
        <v>4320</v>
      </c>
      <c r="D189" s="12">
        <v>1924.135060582747</v>
      </c>
      <c r="E189" s="12">
        <v>99939.229778800975</v>
      </c>
      <c r="F189" t="s">
        <v>4511</v>
      </c>
    </row>
    <row r="190">
      <c r="A190" t="s">
        <v>4086</v>
      </c>
      <c r="B190" s="12">
        <v>5</v>
      </c>
      <c r="C190" t="s">
        <v>4320</v>
      </c>
      <c r="D190" s="12">
        <v>754.19493578718834</v>
      </c>
      <c r="E190" s="12">
        <v>99939.229778800975</v>
      </c>
      <c r="F190" t="s">
        <v>4512</v>
      </c>
    </row>
    <row r="191">
      <c r="A191" t="s">
        <v>4087</v>
      </c>
      <c r="B191" s="12">
        <v>5</v>
      </c>
      <c r="C191" t="s">
        <v>4320</v>
      </c>
      <c r="D191" s="12">
        <v>2675.8832113498615</v>
      </c>
      <c r="E191" s="12">
        <v>99939.229778800975</v>
      </c>
      <c r="F191" t="s">
        <v>4513</v>
      </c>
    </row>
    <row r="192">
      <c r="A192" t="s">
        <v>4088</v>
      </c>
      <c r="B192" s="12">
        <v>5</v>
      </c>
      <c r="C192" t="s">
        <v>4320</v>
      </c>
      <c r="D192" s="12">
        <v>0</v>
      </c>
      <c r="E192" s="12">
        <v>99939.229778800975</v>
      </c>
      <c r="F192" t="s">
        <v>4514</v>
      </c>
    </row>
    <row r="193">
      <c r="A193" t="s">
        <v>4089</v>
      </c>
      <c r="B193" s="12">
        <v>5</v>
      </c>
      <c r="C193" t="s">
        <v>4320</v>
      </c>
      <c r="D193" s="12">
        <v>2192.7333772141596</v>
      </c>
      <c r="E193" s="12">
        <v>99939.229778800975</v>
      </c>
      <c r="F193" t="s">
        <v>4515</v>
      </c>
    </row>
    <row r="194">
      <c r="A194" t="s">
        <v>4090</v>
      </c>
      <c r="B194" s="12">
        <v>5</v>
      </c>
      <c r="C194" t="s">
        <v>4320</v>
      </c>
      <c r="D194" s="12">
        <v>3080.7447067080934</v>
      </c>
      <c r="E194" s="12">
        <v>99939.229778800975</v>
      </c>
      <c r="F194" t="s">
        <v>4516</v>
      </c>
    </row>
    <row r="195">
      <c r="A195" t="s">
        <v>4091</v>
      </c>
      <c r="B195" s="12">
        <v>5</v>
      </c>
      <c r="C195" t="s">
        <v>4320</v>
      </c>
      <c r="D195" s="12">
        <v>446.8305351040762</v>
      </c>
      <c r="E195" s="12">
        <v>99939.229778800975</v>
      </c>
      <c r="F195" t="s">
        <v>4517</v>
      </c>
    </row>
    <row r="196">
      <c r="A196" t="s">
        <v>4092</v>
      </c>
      <c r="B196" s="12">
        <v>5</v>
      </c>
      <c r="C196" t="s">
        <v>4320</v>
      </c>
      <c r="D196" s="12">
        <v>2232.5162452917971</v>
      </c>
      <c r="E196" s="12">
        <v>99939.229778800975</v>
      </c>
      <c r="F196" t="s">
        <v>4518</v>
      </c>
    </row>
    <row r="197">
      <c r="A197" t="s">
        <v>4093</v>
      </c>
      <c r="B197" s="12">
        <v>5</v>
      </c>
      <c r="C197" t="s">
        <v>4320</v>
      </c>
      <c r="D197" s="12">
        <v>2482.7579069976596</v>
      </c>
      <c r="E197" s="12">
        <v>99939.229778800975</v>
      </c>
      <c r="F197" t="s">
        <v>4519</v>
      </c>
    </row>
    <row r="198">
      <c r="A198" t="s">
        <v>4094</v>
      </c>
      <c r="B198" s="12">
        <v>5</v>
      </c>
      <c r="C198" t="s">
        <v>4320</v>
      </c>
      <c r="D198" s="12">
        <v>-244.6381935436911</v>
      </c>
      <c r="E198" s="12">
        <v>99939.229778800975</v>
      </c>
      <c r="F198" t="s">
        <v>4520</v>
      </c>
    </row>
    <row r="199">
      <c r="A199" t="s">
        <v>4095</v>
      </c>
      <c r="B199" s="12">
        <v>5</v>
      </c>
      <c r="C199" t="s">
        <v>4320</v>
      </c>
      <c r="D199" s="12">
        <v>23576.37430423461</v>
      </c>
      <c r="E199" s="12">
        <v>99939.229778800975</v>
      </c>
      <c r="F199" t="s">
        <v>4521</v>
      </c>
    </row>
    <row r="200">
      <c r="A200" t="s">
        <v>4096</v>
      </c>
      <c r="B200" s="12">
        <v>5</v>
      </c>
      <c r="C200" t="s">
        <v>4320</v>
      </c>
      <c r="D200" s="12">
        <v>24348.023221690666</v>
      </c>
      <c r="E200" s="12">
        <v>99939.229778800975</v>
      </c>
      <c r="F200" t="s">
        <v>4522</v>
      </c>
    </row>
    <row r="201">
      <c r="A201" t="s">
        <v>4097</v>
      </c>
      <c r="B201" s="12">
        <v>5</v>
      </c>
      <c r="C201" t="s">
        <v>4320</v>
      </c>
      <c r="D201" s="12">
        <v>20927.531966903265</v>
      </c>
      <c r="E201" s="12">
        <v>99939.229778800975</v>
      </c>
      <c r="F201" t="s">
        <v>4523</v>
      </c>
    </row>
    <row r="202">
      <c r="A202" t="s">
        <v>4098</v>
      </c>
      <c r="B202" s="12">
        <v>5</v>
      </c>
      <c r="C202" t="s">
        <v>4320</v>
      </c>
      <c r="D202" s="12">
        <v>28444.990892798633</v>
      </c>
      <c r="E202" s="12">
        <v>99939.229778800975</v>
      </c>
      <c r="F202" t="s">
        <v>4524</v>
      </c>
    </row>
    <row r="203">
      <c r="A203" t="s">
        <v>4099</v>
      </c>
      <c r="B203" s="12">
        <v>5</v>
      </c>
      <c r="C203" t="s">
        <v>4320</v>
      </c>
      <c r="D203" s="12">
        <v>3427.5210037816269</v>
      </c>
      <c r="E203" s="12">
        <v>99939.229778800975</v>
      </c>
      <c r="F203" t="s">
        <v>4525</v>
      </c>
    </row>
    <row r="204">
      <c r="A204" t="s">
        <v>4100</v>
      </c>
      <c r="B204" s="12">
        <v>5</v>
      </c>
      <c r="C204" t="s">
        <v>4320</v>
      </c>
      <c r="D204" s="12">
        <v>25796.148555467287</v>
      </c>
      <c r="E204" s="12">
        <v>99939.229778800975</v>
      </c>
      <c r="F204" t="s">
        <v>4526</v>
      </c>
    </row>
    <row r="205">
      <c r="A205" t="s">
        <v>4101</v>
      </c>
      <c r="B205" s="12">
        <v>5</v>
      </c>
      <c r="C205" t="s">
        <v>4320</v>
      </c>
      <c r="D205" s="12">
        <v>23162.23438386327</v>
      </c>
      <c r="E205" s="12">
        <v>99939.229778800975</v>
      </c>
      <c r="F205" t="s">
        <v>4527</v>
      </c>
    </row>
    <row r="206">
      <c r="A206" t="s">
        <v>4102</v>
      </c>
      <c r="B206" s="12">
        <v>5</v>
      </c>
      <c r="C206" t="s">
        <v>4320</v>
      </c>
      <c r="D206" s="12">
        <v>27635.554591698507</v>
      </c>
      <c r="E206" s="12">
        <v>99939.229778800975</v>
      </c>
      <c r="F206" t="s">
        <v>4528</v>
      </c>
    </row>
    <row r="207">
      <c r="A207" t="s">
        <v>4103</v>
      </c>
      <c r="B207" s="12">
        <v>5</v>
      </c>
      <c r="C207" t="s">
        <v>4320</v>
      </c>
      <c r="D207" s="12">
        <v>6629.0956610326375</v>
      </c>
      <c r="E207" s="12">
        <v>99939.229778800975</v>
      </c>
      <c r="F207" t="s">
        <v>4529</v>
      </c>
    </row>
    <row r="208">
      <c r="A208" t="s">
        <v>4104</v>
      </c>
      <c r="B208" s="12">
        <v>5</v>
      </c>
      <c r="C208" t="s">
        <v>4320</v>
      </c>
      <c r="D208" s="12">
        <v>1924.135060582747</v>
      </c>
      <c r="E208" s="12">
        <v>99939.229778800975</v>
      </c>
      <c r="F208" t="s">
        <v>4530</v>
      </c>
    </row>
    <row r="209">
      <c r="A209" t="s">
        <v>4105</v>
      </c>
      <c r="B209" s="12">
        <v>5</v>
      </c>
      <c r="C209" t="s">
        <v>4320</v>
      </c>
      <c r="D209" s="12">
        <v>754.19493578718834</v>
      </c>
      <c r="E209" s="12">
        <v>99939.229778800975</v>
      </c>
      <c r="F209" t="s">
        <v>4531</v>
      </c>
    </row>
    <row r="210">
      <c r="A210" t="s">
        <v>4106</v>
      </c>
      <c r="B210" s="12">
        <v>5</v>
      </c>
      <c r="C210" t="s">
        <v>4320</v>
      </c>
      <c r="D210" s="12">
        <v>2675.8832113498615</v>
      </c>
      <c r="E210" s="12">
        <v>99939.229778800975</v>
      </c>
      <c r="F210" t="s">
        <v>4532</v>
      </c>
    </row>
    <row r="211">
      <c r="A211" t="s">
        <v>4107</v>
      </c>
      <c r="B211" s="12">
        <v>5</v>
      </c>
      <c r="C211" t="s">
        <v>4320</v>
      </c>
      <c r="D211" s="12">
        <v>94.602168163766876</v>
      </c>
      <c r="E211" s="12">
        <v>99939.229778800975</v>
      </c>
      <c r="F211" t="s">
        <v>4533</v>
      </c>
    </row>
    <row r="212">
      <c r="A212" t="s">
        <v>4108</v>
      </c>
      <c r="B212" s="12">
        <v>6</v>
      </c>
      <c r="C212" t="s">
        <v>4320</v>
      </c>
      <c r="D212" s="12">
        <v>16077.591252025954</v>
      </c>
      <c r="E212" s="12">
        <v>99981.531562891876</v>
      </c>
      <c r="F212" t="s">
        <v>4534</v>
      </c>
    </row>
    <row r="213">
      <c r="A213" t="s">
        <v>4109</v>
      </c>
      <c r="B213" s="12">
        <v>6</v>
      </c>
      <c r="C213" t="s">
        <v>4320</v>
      </c>
      <c r="D213" s="12">
        <v>97.277508174790711</v>
      </c>
      <c r="E213" s="12">
        <v>99981.531562891876</v>
      </c>
      <c r="F213" t="s">
        <v>4535</v>
      </c>
    </row>
    <row r="214">
      <c r="A214" t="s">
        <v>4110</v>
      </c>
      <c r="B214" s="12">
        <v>6</v>
      </c>
      <c r="C214" t="s">
        <v>4320</v>
      </c>
      <c r="D214" s="12">
        <v>1224.2197893257905</v>
      </c>
      <c r="E214" s="12">
        <v>99981.531562891876</v>
      </c>
      <c r="F214" t="s">
        <v>4536</v>
      </c>
    </row>
    <row r="215">
      <c r="A215" t="s">
        <v>4111</v>
      </c>
      <c r="B215" s="12">
        <v>6</v>
      </c>
      <c r="C215" t="s">
        <v>4320</v>
      </c>
      <c r="D215" s="12">
        <v>0</v>
      </c>
      <c r="E215" s="12">
        <v>99981.531562891876</v>
      </c>
      <c r="F215" t="s">
        <v>4537</v>
      </c>
    </row>
    <row r="216">
      <c r="A216" t="s">
        <v>4112</v>
      </c>
      <c r="B216" s="12">
        <v>6</v>
      </c>
      <c r="C216" t="s">
        <v>4320</v>
      </c>
      <c r="D216" s="12">
        <v>113.52758104998163</v>
      </c>
      <c r="E216" s="12">
        <v>99981.531562891876</v>
      </c>
      <c r="F216" t="s">
        <v>4538</v>
      </c>
    </row>
    <row r="217">
      <c r="A217" t="s">
        <v>4113</v>
      </c>
      <c r="B217" s="12">
        <v>6</v>
      </c>
      <c r="C217" t="s">
        <v>4320</v>
      </c>
      <c r="D217" s="12">
        <v>2957.4512367888201</v>
      </c>
      <c r="E217" s="12">
        <v>99981.531562891876</v>
      </c>
      <c r="F217" t="s">
        <v>4539</v>
      </c>
    </row>
    <row r="218">
      <c r="A218" t="s">
        <v>4114</v>
      </c>
      <c r="B218" s="12">
        <v>6</v>
      </c>
      <c r="C218" t="s">
        <v>4320</v>
      </c>
      <c r="D218" s="12">
        <v>224.10850225412614</v>
      </c>
      <c r="E218" s="12">
        <v>99981.531562891876</v>
      </c>
      <c r="F218" t="s">
        <v>4540</v>
      </c>
    </row>
    <row r="219">
      <c r="A219" t="s">
        <v>4115</v>
      </c>
      <c r="B219" s="12">
        <v>6</v>
      </c>
      <c r="C219" t="s">
        <v>4320</v>
      </c>
      <c r="D219" s="12">
        <v>151.53596176421314</v>
      </c>
      <c r="E219" s="12">
        <v>99981.531562891876</v>
      </c>
      <c r="F219" t="s">
        <v>4541</v>
      </c>
    </row>
    <row r="220">
      <c r="A220" t="s">
        <v>4116</v>
      </c>
      <c r="B220" s="12">
        <v>6</v>
      </c>
      <c r="C220" t="s">
        <v>4320</v>
      </c>
      <c r="D220" s="12">
        <v>316.54552617288954</v>
      </c>
      <c r="E220" s="12">
        <v>99981.531562891876</v>
      </c>
      <c r="F220" t="s">
        <v>4542</v>
      </c>
    </row>
    <row r="221">
      <c r="A221" t="s">
        <v>4117</v>
      </c>
      <c r="B221" s="12">
        <v>6</v>
      </c>
      <c r="C221" t="s">
        <v>4320</v>
      </c>
      <c r="D221" s="12">
        <v>88.444525527065323</v>
      </c>
      <c r="E221" s="12">
        <v>99981.531562891876</v>
      </c>
      <c r="F221" t="s">
        <v>4543</v>
      </c>
    </row>
    <row r="222">
      <c r="A222" t="s">
        <v>4118</v>
      </c>
      <c r="B222" s="12">
        <v>6</v>
      </c>
      <c r="C222" t="s">
        <v>4320</v>
      </c>
      <c r="D222" s="12">
        <v>96.577019508737934</v>
      </c>
      <c r="E222" s="12">
        <v>99981.531562891876</v>
      </c>
      <c r="F222" t="s">
        <v>4544</v>
      </c>
    </row>
    <row r="223">
      <c r="A223" t="s">
        <v>4119</v>
      </c>
      <c r="B223" s="12">
        <v>6</v>
      </c>
      <c r="C223" t="s">
        <v>4320</v>
      </c>
      <c r="D223" s="12">
        <v>3031.3058887193019</v>
      </c>
      <c r="E223" s="12">
        <v>99981.531562891876</v>
      </c>
      <c r="F223" t="s">
        <v>4545</v>
      </c>
    </row>
    <row r="224">
      <c r="A224" t="s">
        <v>4120</v>
      </c>
      <c r="B224" s="12">
        <v>6</v>
      </c>
      <c r="C224" t="s">
        <v>4320</v>
      </c>
      <c r="D224" s="12">
        <v>1045.6025072987886</v>
      </c>
      <c r="E224" s="12">
        <v>99981.531562891876</v>
      </c>
      <c r="F224" t="s">
        <v>4546</v>
      </c>
    </row>
    <row r="225">
      <c r="A225" t="s">
        <v>4121</v>
      </c>
      <c r="B225" s="12">
        <v>6</v>
      </c>
      <c r="C225" t="s">
        <v>4320</v>
      </c>
      <c r="D225" s="12">
        <v>1235.0845529408032</v>
      </c>
      <c r="E225" s="12">
        <v>99981.531562891876</v>
      </c>
      <c r="F225" t="s">
        <v>4547</v>
      </c>
    </row>
    <row r="226">
      <c r="A226" t="s">
        <v>4122</v>
      </c>
      <c r="B226" s="12">
        <v>6</v>
      </c>
      <c r="C226" t="s">
        <v>4320</v>
      </c>
      <c r="D226" s="12">
        <v>546.30634457184249</v>
      </c>
      <c r="E226" s="12">
        <v>99981.531562891876</v>
      </c>
      <c r="F226" t="s">
        <v>4548</v>
      </c>
    </row>
    <row r="227">
      <c r="A227" t="s">
        <v>4123</v>
      </c>
      <c r="B227" s="12">
        <v>6</v>
      </c>
      <c r="C227" t="s">
        <v>4320</v>
      </c>
      <c r="D227" s="12">
        <v>1242.7463713098398</v>
      </c>
      <c r="E227" s="12">
        <v>99981.531562891876</v>
      </c>
      <c r="F227" t="s">
        <v>4549</v>
      </c>
    </row>
    <row r="228">
      <c r="A228" t="s">
        <v>4124</v>
      </c>
      <c r="B228" s="12">
        <v>6</v>
      </c>
      <c r="C228" t="s">
        <v>4320</v>
      </c>
      <c r="D228" s="12">
        <v>339.75264193036998</v>
      </c>
      <c r="E228" s="12">
        <v>99981.531562891876</v>
      </c>
      <c r="F228" t="s">
        <v>4550</v>
      </c>
    </row>
    <row r="229">
      <c r="A229" t="s">
        <v>4125</v>
      </c>
      <c r="B229" s="12">
        <v>6</v>
      </c>
      <c r="C229" t="s">
        <v>4320</v>
      </c>
      <c r="D229" s="12">
        <v>136.75317730023778</v>
      </c>
      <c r="E229" s="12">
        <v>99981.531562891876</v>
      </c>
      <c r="F229" t="s">
        <v>4551</v>
      </c>
    </row>
    <row r="230">
      <c r="A230" t="s">
        <v>4126</v>
      </c>
      <c r="B230" s="12">
        <v>6</v>
      </c>
      <c r="C230" t="s">
        <v>4320</v>
      </c>
      <c r="D230" s="12">
        <v>-226.59833600814588</v>
      </c>
      <c r="E230" s="12">
        <v>99981.531562891876</v>
      </c>
      <c r="F230" t="s">
        <v>4552</v>
      </c>
    </row>
    <row r="231">
      <c r="A231" t="s">
        <v>4127</v>
      </c>
      <c r="B231" s="12">
        <v>6</v>
      </c>
      <c r="C231" t="s">
        <v>4320</v>
      </c>
      <c r="D231" s="12">
        <v>2728.5826461004372</v>
      </c>
      <c r="E231" s="12">
        <v>99981.531562891876</v>
      </c>
      <c r="F231" t="s">
        <v>4553</v>
      </c>
    </row>
    <row r="232">
      <c r="A232" t="s">
        <v>4128</v>
      </c>
      <c r="B232" s="12">
        <v>6</v>
      </c>
      <c r="C232" t="s">
        <v>4320</v>
      </c>
      <c r="D232" s="12">
        <v>1153.0573532344338</v>
      </c>
      <c r="E232" s="12">
        <v>99981.531562891876</v>
      </c>
      <c r="F232" t="s">
        <v>4554</v>
      </c>
    </row>
    <row r="233">
      <c r="A233" t="s">
        <v>4129</v>
      </c>
      <c r="B233" s="12">
        <v>6</v>
      </c>
      <c r="C233" t="s">
        <v>4320</v>
      </c>
      <c r="D233" s="12">
        <v>2546.767526895178</v>
      </c>
      <c r="E233" s="12">
        <v>99981.531562891876</v>
      </c>
      <c r="F233" t="s">
        <v>4555</v>
      </c>
    </row>
    <row r="234">
      <c r="A234" t="s">
        <v>4130</v>
      </c>
      <c r="B234" s="12">
        <v>6</v>
      </c>
      <c r="C234" t="s">
        <v>4320</v>
      </c>
      <c r="D234" s="12">
        <v>0</v>
      </c>
      <c r="E234" s="12">
        <v>99981.531562891876</v>
      </c>
      <c r="F234" t="s">
        <v>4556</v>
      </c>
    </row>
    <row r="235">
      <c r="A235" t="s">
        <v>4131</v>
      </c>
      <c r="B235" s="12">
        <v>6</v>
      </c>
      <c r="C235" t="s">
        <v>4320</v>
      </c>
      <c r="D235" s="12">
        <v>1496.0107629996089</v>
      </c>
      <c r="E235" s="12">
        <v>99981.531562891876</v>
      </c>
      <c r="F235" t="s">
        <v>4557</v>
      </c>
    </row>
    <row r="236">
      <c r="A236" t="s">
        <v>4132</v>
      </c>
      <c r="B236" s="12">
        <v>6</v>
      </c>
      <c r="C236" t="s">
        <v>4320</v>
      </c>
      <c r="D236" s="12">
        <v>3333.0957008071591</v>
      </c>
      <c r="E236" s="12">
        <v>99981.531562891876</v>
      </c>
      <c r="F236" t="s">
        <v>4558</v>
      </c>
    </row>
    <row r="237">
      <c r="A237" t="s">
        <v>4133</v>
      </c>
      <c r="B237" s="12">
        <v>6</v>
      </c>
      <c r="C237" t="s">
        <v>4320</v>
      </c>
      <c r="D237" s="12">
        <v>501.56707120869282</v>
      </c>
      <c r="E237" s="12">
        <v>99981.531562891876</v>
      </c>
      <c r="F237" t="s">
        <v>4559</v>
      </c>
    </row>
    <row r="238">
      <c r="A238" t="s">
        <v>4134</v>
      </c>
      <c r="B238" s="12">
        <v>6</v>
      </c>
      <c r="C238" t="s">
        <v>4320</v>
      </c>
      <c r="D238" s="12">
        <v>2280.6870602395916</v>
      </c>
      <c r="E238" s="12">
        <v>99981.531562891876</v>
      </c>
      <c r="F238" t="s">
        <v>4560</v>
      </c>
    </row>
    <row r="239">
      <c r="A239" t="s">
        <v>4135</v>
      </c>
      <c r="B239" s="12">
        <v>6</v>
      </c>
      <c r="C239" t="s">
        <v>4320</v>
      </c>
      <c r="D239" s="12">
        <v>2265.55853511229</v>
      </c>
      <c r="E239" s="12">
        <v>99981.531562891876</v>
      </c>
      <c r="F239" t="s">
        <v>4561</v>
      </c>
    </row>
    <row r="240">
      <c r="A240" t="s">
        <v>4136</v>
      </c>
      <c r="B240" s="12">
        <v>6</v>
      </c>
      <c r="C240" t="s">
        <v>4320</v>
      </c>
      <c r="D240" s="12">
        <v>-226.59833600814588</v>
      </c>
      <c r="E240" s="12">
        <v>99981.531562891876</v>
      </c>
      <c r="F240" t="s">
        <v>4562</v>
      </c>
    </row>
    <row r="241">
      <c r="A241" t="s">
        <v>4137</v>
      </c>
      <c r="B241" s="12">
        <v>6</v>
      </c>
      <c r="C241" t="s">
        <v>4320</v>
      </c>
      <c r="D241" s="12">
        <v>29812.112476153972</v>
      </c>
      <c r="E241" s="12">
        <v>99981.531562891876</v>
      </c>
      <c r="F241" t="s">
        <v>4563</v>
      </c>
    </row>
    <row r="242">
      <c r="A242" t="s">
        <v>4138</v>
      </c>
      <c r="B242" s="12">
        <v>6</v>
      </c>
      <c r="C242" t="s">
        <v>4320</v>
      </c>
      <c r="D242" s="12">
        <v>29607.570839122476</v>
      </c>
      <c r="E242" s="12">
        <v>99981.531562891876</v>
      </c>
      <c r="F242" t="s">
        <v>4564</v>
      </c>
    </row>
    <row r="243">
      <c r="A243" t="s">
        <v>4139</v>
      </c>
      <c r="B243" s="12">
        <v>6</v>
      </c>
      <c r="C243" t="s">
        <v>4320</v>
      </c>
      <c r="D243" s="12">
        <v>25900.464240839785</v>
      </c>
      <c r="E243" s="12">
        <v>99981.531562891876</v>
      </c>
      <c r="F243" t="s">
        <v>4565</v>
      </c>
    </row>
    <row r="244">
      <c r="A244" t="s">
        <v>4140</v>
      </c>
      <c r="B244" s="12">
        <v>6</v>
      </c>
      <c r="C244" t="s">
        <v>4320</v>
      </c>
      <c r="D244" s="12">
        <v>33851.271009985874</v>
      </c>
      <c r="E244" s="12">
        <v>99981.531562891876</v>
      </c>
      <c r="F244" t="s">
        <v>4566</v>
      </c>
    </row>
    <row r="245">
      <c r="A245" t="s">
        <v>4141</v>
      </c>
      <c r="B245" s="12">
        <v>6</v>
      </c>
      <c r="C245" t="s">
        <v>4320</v>
      </c>
      <c r="D245" s="12">
        <v>3648.1404976302392</v>
      </c>
      <c r="E245" s="12">
        <v>99981.531562891876</v>
      </c>
      <c r="F245" t="s">
        <v>4567</v>
      </c>
    </row>
    <row r="246">
      <c r="A246" t="s">
        <v>4142</v>
      </c>
      <c r="B246" s="12">
        <v>6</v>
      </c>
      <c r="C246" t="s">
        <v>4320</v>
      </c>
      <c r="D246" s="12">
        <v>29939.622774671676</v>
      </c>
      <c r="E246" s="12">
        <v>99981.531562891876</v>
      </c>
      <c r="F246" t="s">
        <v>4568</v>
      </c>
    </row>
    <row r="247">
      <c r="A247" t="s">
        <v>4143</v>
      </c>
      <c r="B247" s="12">
        <v>6</v>
      </c>
      <c r="C247" t="s">
        <v>4320</v>
      </c>
      <c r="D247" s="12">
        <v>27108.094145073213</v>
      </c>
      <c r="E247" s="12">
        <v>99981.531562891876</v>
      </c>
      <c r="F247" t="s">
        <v>4569</v>
      </c>
    </row>
    <row r="248">
      <c r="A248" t="s">
        <v>4144</v>
      </c>
      <c r="B248" s="12">
        <v>6</v>
      </c>
      <c r="C248" t="s">
        <v>4320</v>
      </c>
      <c r="D248" s="12">
        <v>31423.58158766033</v>
      </c>
      <c r="E248" s="12">
        <v>99981.531562891876</v>
      </c>
      <c r="F248" t="s">
        <v>4570</v>
      </c>
    </row>
    <row r="249">
      <c r="A249" t="s">
        <v>4145</v>
      </c>
      <c r="B249" s="12">
        <v>6</v>
      </c>
      <c r="C249" t="s">
        <v>4320</v>
      </c>
      <c r="D249" s="12">
        <v>6970.052910476018</v>
      </c>
      <c r="E249" s="12">
        <v>99981.531562891876</v>
      </c>
      <c r="F249" t="s">
        <v>4571</v>
      </c>
    </row>
    <row r="250">
      <c r="A250" t="s">
        <v>4146</v>
      </c>
      <c r="B250" s="12">
        <v>6</v>
      </c>
      <c r="C250" t="s">
        <v>4320</v>
      </c>
      <c r="D250" s="12">
        <v>2728.5826461004372</v>
      </c>
      <c r="E250" s="12">
        <v>99981.531562891876</v>
      </c>
      <c r="F250" t="s">
        <v>4572</v>
      </c>
    </row>
    <row r="251">
      <c r="A251" t="s">
        <v>4147</v>
      </c>
      <c r="B251" s="12">
        <v>6</v>
      </c>
      <c r="C251" t="s">
        <v>4320</v>
      </c>
      <c r="D251" s="12">
        <v>1153.0573532344338</v>
      </c>
      <c r="E251" s="12">
        <v>99981.531562891876</v>
      </c>
      <c r="F251" t="s">
        <v>4573</v>
      </c>
    </row>
    <row r="252">
      <c r="A252" t="s">
        <v>4148</v>
      </c>
      <c r="B252" s="12">
        <v>6</v>
      </c>
      <c r="C252" t="s">
        <v>4320</v>
      </c>
      <c r="D252" s="12">
        <v>2546.767526895178</v>
      </c>
      <c r="E252" s="12">
        <v>99981.531562891876</v>
      </c>
      <c r="F252" t="s">
        <v>4574</v>
      </c>
    </row>
    <row r="253">
      <c r="A253" t="s">
        <v>4149</v>
      </c>
      <c r="B253" s="12">
        <v>6</v>
      </c>
      <c r="C253" t="s">
        <v>4320</v>
      </c>
      <c r="D253" s="12">
        <v>60.98588444904599</v>
      </c>
      <c r="E253" s="12">
        <v>99981.531562891876</v>
      </c>
      <c r="F253" t="s">
        <v>4575</v>
      </c>
    </row>
    <row r="254">
      <c r="A254" t="s">
        <v>4150</v>
      </c>
      <c r="B254" s="12">
        <v>7</v>
      </c>
      <c r="C254" t="s">
        <v>4320</v>
      </c>
      <c r="D254" s="12">
        <v>24987.982376722644</v>
      </c>
      <c r="E254" s="12">
        <v>100083.43794638522</v>
      </c>
      <c r="F254" t="s">
        <v>4576</v>
      </c>
    </row>
    <row r="255">
      <c r="A255" t="s">
        <v>4151</v>
      </c>
      <c r="B255" s="12">
        <v>7</v>
      </c>
      <c r="C255" t="s">
        <v>4320</v>
      </c>
      <c r="D255" s="12">
        <v>121.12002288327643</v>
      </c>
      <c r="E255" s="12">
        <v>100083.43794638522</v>
      </c>
      <c r="F255" t="s">
        <v>4577</v>
      </c>
    </row>
    <row r="256">
      <c r="A256" t="s">
        <v>4152</v>
      </c>
      <c r="B256" s="12">
        <v>7</v>
      </c>
      <c r="C256" t="s">
        <v>4320</v>
      </c>
      <c r="D256" s="12">
        <v>1225.9672244724768</v>
      </c>
      <c r="E256" s="12">
        <v>100083.43794638522</v>
      </c>
      <c r="F256" t="s">
        <v>4578</v>
      </c>
    </row>
    <row r="257">
      <c r="A257" t="s">
        <v>4153</v>
      </c>
      <c r="B257" s="12">
        <v>7</v>
      </c>
      <c r="C257" t="s">
        <v>4320</v>
      </c>
      <c r="D257" s="12">
        <v>0</v>
      </c>
      <c r="E257" s="12">
        <v>100083.43794638522</v>
      </c>
      <c r="F257" t="s">
        <v>4579</v>
      </c>
    </row>
    <row r="258">
      <c r="A258" t="s">
        <v>4154</v>
      </c>
      <c r="B258" s="12">
        <v>7</v>
      </c>
      <c r="C258" t="s">
        <v>4320</v>
      </c>
      <c r="D258" s="12">
        <v>81.808154812920762</v>
      </c>
      <c r="E258" s="12">
        <v>100083.43794638522</v>
      </c>
      <c r="F258" t="s">
        <v>4580</v>
      </c>
    </row>
    <row r="259">
      <c r="A259" t="s">
        <v>4155</v>
      </c>
      <c r="B259" s="12">
        <v>7</v>
      </c>
      <c r="C259" t="s">
        <v>4320</v>
      </c>
      <c r="D259" s="12">
        <v>3351.2282299010681</v>
      </c>
      <c r="E259" s="12">
        <v>100083.43794638522</v>
      </c>
      <c r="F259" t="s">
        <v>4581</v>
      </c>
    </row>
    <row r="260">
      <c r="A260" t="s">
        <v>4156</v>
      </c>
      <c r="B260" s="12">
        <v>7</v>
      </c>
      <c r="C260" t="s">
        <v>4320</v>
      </c>
      <c r="D260" s="12">
        <v>243.59315617989853</v>
      </c>
      <c r="E260" s="12">
        <v>100083.43794638522</v>
      </c>
      <c r="F260" t="s">
        <v>4582</v>
      </c>
    </row>
    <row r="261">
      <c r="A261" t="s">
        <v>4157</v>
      </c>
      <c r="B261" s="12">
        <v>7</v>
      </c>
      <c r="C261" t="s">
        <v>4320</v>
      </c>
      <c r="D261" s="12">
        <v>145.54823715786577</v>
      </c>
      <c r="E261" s="12">
        <v>100083.43794638522</v>
      </c>
      <c r="F261" t="s">
        <v>4583</v>
      </c>
    </row>
    <row r="262">
      <c r="A262" t="s">
        <v>4158</v>
      </c>
      <c r="B262" s="12">
        <v>7</v>
      </c>
      <c r="C262" t="s">
        <v>4320</v>
      </c>
      <c r="D262" s="12">
        <v>316.20306089826556</v>
      </c>
      <c r="E262" s="12">
        <v>100083.43794638522</v>
      </c>
      <c r="F262" t="s">
        <v>4584</v>
      </c>
    </row>
    <row r="263">
      <c r="A263" t="s">
        <v>4159</v>
      </c>
      <c r="B263" s="12">
        <v>7</v>
      </c>
      <c r="C263" t="s">
        <v>4320</v>
      </c>
      <c r="D263" s="12">
        <v>107.24496215592752</v>
      </c>
      <c r="E263" s="12">
        <v>100083.43794638522</v>
      </c>
      <c r="F263" t="s">
        <v>4585</v>
      </c>
    </row>
    <row r="264">
      <c r="A264" t="s">
        <v>4160</v>
      </c>
      <c r="B264" s="12">
        <v>7</v>
      </c>
      <c r="C264" t="s">
        <v>4320</v>
      </c>
      <c r="D264" s="12">
        <v>104.00150046364607</v>
      </c>
      <c r="E264" s="12">
        <v>100083.43794638522</v>
      </c>
      <c r="F264" t="s">
        <v>4586</v>
      </c>
    </row>
    <row r="265">
      <c r="A265" t="s">
        <v>4161</v>
      </c>
      <c r="B265" s="12">
        <v>7</v>
      </c>
      <c r="C265" t="s">
        <v>4320</v>
      </c>
      <c r="D265" s="12">
        <v>2842.0746049460899</v>
      </c>
      <c r="E265" s="12">
        <v>100083.43794638522</v>
      </c>
      <c r="F265" t="s">
        <v>4587</v>
      </c>
    </row>
    <row r="266">
      <c r="A266" t="s">
        <v>4162</v>
      </c>
      <c r="B266" s="12">
        <v>7</v>
      </c>
      <c r="C266" t="s">
        <v>4320</v>
      </c>
      <c r="D266" s="12">
        <v>1118.7795334275233</v>
      </c>
      <c r="E266" s="12">
        <v>100083.43794638522</v>
      </c>
      <c r="F266" t="s">
        <v>4588</v>
      </c>
    </row>
    <row r="267">
      <c r="A267" t="s">
        <v>4163</v>
      </c>
      <c r="B267" s="12">
        <v>7</v>
      </c>
      <c r="C267" t="s">
        <v>4320</v>
      </c>
      <c r="D267" s="12">
        <v>881.98393539362314</v>
      </c>
      <c r="E267" s="12">
        <v>100083.43794638522</v>
      </c>
      <c r="F267" t="s">
        <v>4589</v>
      </c>
    </row>
    <row r="268">
      <c r="A268" t="s">
        <v>4164</v>
      </c>
      <c r="B268" s="12">
        <v>7</v>
      </c>
      <c r="C268" t="s">
        <v>4320</v>
      </c>
      <c r="D268" s="12">
        <v>501.98285211842301</v>
      </c>
      <c r="E268" s="12">
        <v>100083.43794638522</v>
      </c>
      <c r="F268" t="s">
        <v>4590</v>
      </c>
    </row>
    <row r="269">
      <c r="A269" t="s">
        <v>4165</v>
      </c>
      <c r="B269" s="12">
        <v>7</v>
      </c>
      <c r="C269" t="s">
        <v>4320</v>
      </c>
      <c r="D269" s="12">
        <v>1359.7818202781739</v>
      </c>
      <c r="E269" s="12">
        <v>100083.43794638522</v>
      </c>
      <c r="F269" t="s">
        <v>4591</v>
      </c>
    </row>
    <row r="270">
      <c r="A270" t="s">
        <v>4166</v>
      </c>
      <c r="B270" s="12">
        <v>7</v>
      </c>
      <c r="C270" t="s">
        <v>4320</v>
      </c>
      <c r="D270" s="12">
        <v>191.23657729272654</v>
      </c>
      <c r="E270" s="12">
        <v>100083.43794638522</v>
      </c>
      <c r="F270" t="s">
        <v>4592</v>
      </c>
    </row>
    <row r="271">
      <c r="A271" t="s">
        <v>4167</v>
      </c>
      <c r="B271" s="12">
        <v>7</v>
      </c>
      <c r="C271" t="s">
        <v>4320</v>
      </c>
      <c r="D271" s="12">
        <v>265.06580587492562</v>
      </c>
      <c r="E271" s="12">
        <v>100083.43794638522</v>
      </c>
      <c r="F271" t="s">
        <v>4593</v>
      </c>
    </row>
    <row r="272">
      <c r="A272" t="s">
        <v>4168</v>
      </c>
      <c r="B272" s="12">
        <v>7</v>
      </c>
      <c r="C272" t="s">
        <v>4320</v>
      </c>
      <c r="D272" s="12">
        <v>-237.11044632302924</v>
      </c>
      <c r="E272" s="12">
        <v>100083.43794638522</v>
      </c>
      <c r="F272" t="s">
        <v>4594</v>
      </c>
    </row>
    <row r="273">
      <c r="A273" t="s">
        <v>4169</v>
      </c>
      <c r="B273" s="12">
        <v>7</v>
      </c>
      <c r="C273" t="s">
        <v>4320</v>
      </c>
      <c r="D273" s="12">
        <v>4404.5488987343497</v>
      </c>
      <c r="E273" s="12">
        <v>100083.43794638522</v>
      </c>
      <c r="F273" t="s">
        <v>4595</v>
      </c>
    </row>
    <row r="274">
      <c r="A274" t="s">
        <v>4170</v>
      </c>
      <c r="B274" s="12">
        <v>7</v>
      </c>
      <c r="C274" t="s">
        <v>4320</v>
      </c>
      <c r="D274" s="12">
        <v>1917.5605869097128</v>
      </c>
      <c r="E274" s="12">
        <v>100083.43794638522</v>
      </c>
      <c r="F274" t="s">
        <v>4596</v>
      </c>
    </row>
    <row r="275">
      <c r="A275" t="s">
        <v>4171</v>
      </c>
      <c r="B275" s="12">
        <v>7</v>
      </c>
      <c r="C275" t="s">
        <v>4320</v>
      </c>
      <c r="D275" s="12">
        <v>1668.6154657879692</v>
      </c>
      <c r="E275" s="12">
        <v>100083.43794638522</v>
      </c>
      <c r="F275" t="s">
        <v>4597</v>
      </c>
    </row>
    <row r="276">
      <c r="A276" t="s">
        <v>4172</v>
      </c>
      <c r="B276" s="12">
        <v>7</v>
      </c>
      <c r="C276" t="s">
        <v>4320</v>
      </c>
      <c r="D276" s="12">
        <v>0</v>
      </c>
      <c r="E276" s="12">
        <v>100083.43794638522</v>
      </c>
      <c r="F276" t="s">
        <v>4598</v>
      </c>
    </row>
    <row r="277">
      <c r="A277" t="s">
        <v>4173</v>
      </c>
      <c r="B277" s="12">
        <v>7</v>
      </c>
      <c r="C277" t="s">
        <v>4320</v>
      </c>
      <c r="D277" s="12">
        <v>1506.2968448858521</v>
      </c>
      <c r="E277" s="12">
        <v>100083.43794638522</v>
      </c>
      <c r="F277" t="s">
        <v>4599</v>
      </c>
    </row>
    <row r="278">
      <c r="A278" t="s">
        <v>4174</v>
      </c>
      <c r="B278" s="12">
        <v>7</v>
      </c>
      <c r="C278" t="s">
        <v>4320</v>
      </c>
      <c r="D278" s="12">
        <v>3740.369623238832</v>
      </c>
      <c r="E278" s="12">
        <v>100083.43794638522</v>
      </c>
      <c r="F278" t="s">
        <v>4600</v>
      </c>
    </row>
    <row r="279">
      <c r="A279" t="s">
        <v>4175</v>
      </c>
      <c r="B279" s="12">
        <v>7</v>
      </c>
      <c r="C279" t="s">
        <v>4320</v>
      </c>
      <c r="D279" s="12">
        <v>527.44952351783922</v>
      </c>
      <c r="E279" s="12">
        <v>100083.43794638522</v>
      </c>
      <c r="F279" t="s">
        <v>4601</v>
      </c>
    </row>
    <row r="280">
      <c r="A280" t="s">
        <v>4176</v>
      </c>
      <c r="B280" s="12">
        <v>7</v>
      </c>
      <c r="C280" t="s">
        <v>4320</v>
      </c>
      <c r="D280" s="12">
        <v>2000.763468821146</v>
      </c>
      <c r="E280" s="12">
        <v>100083.43794638522</v>
      </c>
      <c r="F280" t="s">
        <v>4602</v>
      </c>
    </row>
    <row r="281">
      <c r="A281" t="s">
        <v>4177</v>
      </c>
      <c r="B281" s="12">
        <v>7</v>
      </c>
      <c r="C281" t="s">
        <v>4320</v>
      </c>
      <c r="D281" s="12">
        <v>2318.0670555642491</v>
      </c>
      <c r="E281" s="12">
        <v>100083.43794638522</v>
      </c>
      <c r="F281" t="s">
        <v>4603</v>
      </c>
    </row>
    <row r="282">
      <c r="A282" t="s">
        <v>4178</v>
      </c>
      <c r="B282" s="12">
        <v>7</v>
      </c>
      <c r="C282" t="s">
        <v>4320</v>
      </c>
      <c r="D282" s="12">
        <v>-237.11044632302924</v>
      </c>
      <c r="E282" s="12">
        <v>100083.43794638522</v>
      </c>
      <c r="F282" t="s">
        <v>4604</v>
      </c>
    </row>
    <row r="283">
      <c r="A283" t="s">
        <v>4179</v>
      </c>
      <c r="B283" s="12">
        <v>7</v>
      </c>
      <c r="C283" t="s">
        <v>4320</v>
      </c>
      <c r="D283" s="12">
        <v>36619.893670342324</v>
      </c>
      <c r="E283" s="12">
        <v>100083.43794638522</v>
      </c>
      <c r="F283" t="s">
        <v>4605</v>
      </c>
    </row>
    <row r="284">
      <c r="A284" t="s">
        <v>4180</v>
      </c>
      <c r="B284" s="12">
        <v>7</v>
      </c>
      <c r="C284" t="s">
        <v>4320</v>
      </c>
      <c r="D284" s="12">
        <v>33882.873082739359</v>
      </c>
      <c r="E284" s="12">
        <v>100083.43794638522</v>
      </c>
      <c r="F284" t="s">
        <v>4606</v>
      </c>
    </row>
    <row r="285">
      <c r="A285" t="s">
        <v>4181</v>
      </c>
      <c r="B285" s="12">
        <v>7</v>
      </c>
      <c r="C285" t="s">
        <v>4320</v>
      </c>
      <c r="D285" s="12">
        <v>30293.219588319491</v>
      </c>
      <c r="E285" s="12">
        <v>100083.43794638522</v>
      </c>
      <c r="F285" t="s">
        <v>4607</v>
      </c>
    </row>
    <row r="286">
      <c r="A286" t="s">
        <v>4182</v>
      </c>
      <c r="B286" s="12">
        <v>7</v>
      </c>
      <c r="C286" t="s">
        <v>4320</v>
      </c>
      <c r="D286" s="12">
        <v>39798.422051391804</v>
      </c>
      <c r="E286" s="12">
        <v>100083.43794638522</v>
      </c>
      <c r="F286" t="s">
        <v>4608</v>
      </c>
    </row>
    <row r="287">
      <c r="A287" t="s">
        <v>4183</v>
      </c>
      <c r="B287" s="12">
        <v>7</v>
      </c>
      <c r="C287" t="s">
        <v>4320</v>
      </c>
      <c r="D287" s="12">
        <v>2996.8840159360739</v>
      </c>
      <c r="E287" s="12">
        <v>100083.43794638522</v>
      </c>
      <c r="F287" t="s">
        <v>4609</v>
      </c>
    </row>
    <row r="288">
      <c r="A288" t="s">
        <v>4184</v>
      </c>
      <c r="B288" s="12">
        <v>7</v>
      </c>
      <c r="C288" t="s">
        <v>4320</v>
      </c>
      <c r="D288" s="12">
        <v>33471.747969368967</v>
      </c>
      <c r="E288" s="12">
        <v>100083.43794638522</v>
      </c>
      <c r="F288" t="s">
        <v>4610</v>
      </c>
    </row>
    <row r="289">
      <c r="A289" t="s">
        <v>4185</v>
      </c>
      <c r="B289" s="12">
        <v>7</v>
      </c>
      <c r="C289" t="s">
        <v>4320</v>
      </c>
      <c r="D289" s="12">
        <v>30258.827869647976</v>
      </c>
      <c r="E289" s="12">
        <v>100083.43794638522</v>
      </c>
      <c r="F289" t="s">
        <v>4611</v>
      </c>
    </row>
    <row r="290">
      <c r="A290" t="s">
        <v>4186</v>
      </c>
      <c r="B290" s="12">
        <v>7</v>
      </c>
      <c r="C290" t="s">
        <v>4320</v>
      </c>
      <c r="D290" s="12">
        <v>34335.691659253782</v>
      </c>
      <c r="E290" s="12">
        <v>100083.43794638522</v>
      </c>
      <c r="F290" t="s">
        <v>4612</v>
      </c>
    </row>
    <row r="291">
      <c r="A291" t="s">
        <v>4187</v>
      </c>
      <c r="B291" s="12">
        <v>7</v>
      </c>
      <c r="C291" t="s">
        <v>4320</v>
      </c>
      <c r="D291" s="12">
        <v>5758.9353694096508</v>
      </c>
      <c r="E291" s="12">
        <v>100083.43794638522</v>
      </c>
      <c r="F291" t="s">
        <v>4613</v>
      </c>
    </row>
    <row r="292">
      <c r="A292" t="s">
        <v>4188</v>
      </c>
      <c r="B292" s="12">
        <v>7</v>
      </c>
      <c r="C292" t="s">
        <v>4320</v>
      </c>
      <c r="D292" s="12">
        <v>4404.5488987343497</v>
      </c>
      <c r="E292" s="12">
        <v>100083.43794638522</v>
      </c>
      <c r="F292" t="s">
        <v>4614</v>
      </c>
    </row>
    <row r="293">
      <c r="A293" t="s">
        <v>4189</v>
      </c>
      <c r="B293" s="12">
        <v>7</v>
      </c>
      <c r="C293" t="s">
        <v>4320</v>
      </c>
      <c r="D293" s="12">
        <v>1917.5605869097128</v>
      </c>
      <c r="E293" s="12">
        <v>100083.43794638522</v>
      </c>
      <c r="F293" t="s">
        <v>4615</v>
      </c>
    </row>
    <row r="294">
      <c r="A294" t="s">
        <v>4190</v>
      </c>
      <c r="B294" s="12">
        <v>7</v>
      </c>
      <c r="C294" t="s">
        <v>4320</v>
      </c>
      <c r="D294" s="12">
        <v>1668.6154657879692</v>
      </c>
      <c r="E294" s="12">
        <v>100083.43794638522</v>
      </c>
      <c r="F294" t="s">
        <v>4616</v>
      </c>
    </row>
    <row r="295">
      <c r="A295" t="s">
        <v>4191</v>
      </c>
      <c r="B295" s="12">
        <v>7</v>
      </c>
      <c r="C295" t="s">
        <v>4320</v>
      </c>
      <c r="D295" s="12">
        <v>77.401442717178014</v>
      </c>
      <c r="E295" s="12">
        <v>100083.43794638522</v>
      </c>
      <c r="F295" t="s">
        <v>4617</v>
      </c>
    </row>
    <row r="296">
      <c r="A296" t="s">
        <v>4192</v>
      </c>
      <c r="B296" s="12">
        <v>8</v>
      </c>
      <c r="C296" t="s">
        <v>4320</v>
      </c>
      <c r="D296" s="12">
        <v>30189.67377203051</v>
      </c>
      <c r="E296" s="12">
        <v>99947.811107758622</v>
      </c>
      <c r="F296" t="s">
        <v>4618</v>
      </c>
    </row>
    <row r="297">
      <c r="A297" t="s">
        <v>4193</v>
      </c>
      <c r="B297" s="12">
        <v>8</v>
      </c>
      <c r="C297" t="s">
        <v>4320</v>
      </c>
      <c r="D297" s="12">
        <v>52.643700437843336</v>
      </c>
      <c r="E297" s="12">
        <v>99947.811107758622</v>
      </c>
      <c r="F297" t="s">
        <v>4619</v>
      </c>
    </row>
    <row r="298">
      <c r="A298" t="s">
        <v>4194</v>
      </c>
      <c r="B298" s="12">
        <v>8</v>
      </c>
      <c r="C298" t="s">
        <v>4320</v>
      </c>
      <c r="D298" s="12">
        <v>963.57291794362152</v>
      </c>
      <c r="E298" s="12">
        <v>99947.811107758622</v>
      </c>
      <c r="F298" t="s">
        <v>4620</v>
      </c>
    </row>
    <row r="299">
      <c r="A299" t="s">
        <v>4195</v>
      </c>
      <c r="B299" s="12">
        <v>8</v>
      </c>
      <c r="C299" t="s">
        <v>4320</v>
      </c>
      <c r="D299" s="12">
        <v>0</v>
      </c>
      <c r="E299" s="12">
        <v>99947.811107758622</v>
      </c>
      <c r="F299" t="s">
        <v>4621</v>
      </c>
    </row>
    <row r="300">
      <c r="A300" t="s">
        <v>4196</v>
      </c>
      <c r="B300" s="12">
        <v>8</v>
      </c>
      <c r="C300" t="s">
        <v>4320</v>
      </c>
      <c r="D300" s="12">
        <v>86.135040963935992</v>
      </c>
      <c r="E300" s="12">
        <v>99947.811107758622</v>
      </c>
      <c r="F300" t="s">
        <v>4622</v>
      </c>
    </row>
    <row r="301">
      <c r="A301" t="s">
        <v>4197</v>
      </c>
      <c r="B301" s="12">
        <v>8</v>
      </c>
      <c r="C301" t="s">
        <v>4320</v>
      </c>
      <c r="D301" s="12">
        <v>3961.5085840874663</v>
      </c>
      <c r="E301" s="12">
        <v>99947.811107758622</v>
      </c>
      <c r="F301" t="s">
        <v>4623</v>
      </c>
    </row>
    <row r="302">
      <c r="A302" t="s">
        <v>4198</v>
      </c>
      <c r="B302" s="12">
        <v>8</v>
      </c>
      <c r="C302" t="s">
        <v>4320</v>
      </c>
      <c r="D302" s="12">
        <v>299.63353402933029</v>
      </c>
      <c r="E302" s="12">
        <v>99947.811107758622</v>
      </c>
      <c r="F302" t="s">
        <v>4624</v>
      </c>
    </row>
    <row r="303">
      <c r="A303" t="s">
        <v>4199</v>
      </c>
      <c r="B303" s="12">
        <v>8</v>
      </c>
      <c r="C303" t="s">
        <v>4320</v>
      </c>
      <c r="D303" s="12">
        <v>160.62297727294091</v>
      </c>
      <c r="E303" s="12">
        <v>99947.811107758622</v>
      </c>
      <c r="F303" t="s">
        <v>4625</v>
      </c>
    </row>
    <row r="304">
      <c r="A304" t="s">
        <v>4200</v>
      </c>
      <c r="B304" s="12">
        <v>8</v>
      </c>
      <c r="C304" t="s">
        <v>4320</v>
      </c>
      <c r="D304" s="12">
        <v>356.64953286391392</v>
      </c>
      <c r="E304" s="12">
        <v>99947.811107758622</v>
      </c>
      <c r="F304" t="s">
        <v>4626</v>
      </c>
    </row>
    <row r="305">
      <c r="A305" t="s">
        <v>4201</v>
      </c>
      <c r="B305" s="12">
        <v>8</v>
      </c>
      <c r="C305" t="s">
        <v>4320</v>
      </c>
      <c r="D305" s="12">
        <v>105.13545623324063</v>
      </c>
      <c r="E305" s="12">
        <v>99947.811107758622</v>
      </c>
      <c r="F305" t="s">
        <v>4627</v>
      </c>
    </row>
    <row r="306">
      <c r="A306" t="s">
        <v>4202</v>
      </c>
      <c r="B306" s="12">
        <v>8</v>
      </c>
      <c r="C306" t="s">
        <v>4320</v>
      </c>
      <c r="D306" s="12">
        <v>124.15534134242338</v>
      </c>
      <c r="E306" s="12">
        <v>99947.811107758622</v>
      </c>
      <c r="F306" t="s">
        <v>4628</v>
      </c>
    </row>
    <row r="307">
      <c r="A307" t="s">
        <v>4203</v>
      </c>
      <c r="B307" s="12">
        <v>8</v>
      </c>
      <c r="C307" t="s">
        <v>4320</v>
      </c>
      <c r="D307" s="12">
        <v>4275.4238202872393</v>
      </c>
      <c r="E307" s="12">
        <v>99947.811107758622</v>
      </c>
      <c r="F307" t="s">
        <v>4629</v>
      </c>
    </row>
    <row r="308">
      <c r="A308" t="s">
        <v>4204</v>
      </c>
      <c r="B308" s="12">
        <v>8</v>
      </c>
      <c r="C308" t="s">
        <v>4320</v>
      </c>
      <c r="D308" s="12">
        <v>1100.1638356769301</v>
      </c>
      <c r="E308" s="12">
        <v>99947.811107758622</v>
      </c>
      <c r="F308" t="s">
        <v>4630</v>
      </c>
    </row>
    <row r="309">
      <c r="A309" t="s">
        <v>4205</v>
      </c>
      <c r="B309" s="12">
        <v>8</v>
      </c>
      <c r="C309" t="s">
        <v>4320</v>
      </c>
      <c r="D309" s="12">
        <v>1139.949409237664</v>
      </c>
      <c r="E309" s="12">
        <v>99947.811107758622</v>
      </c>
      <c r="F309" t="s">
        <v>4631</v>
      </c>
    </row>
    <row r="310">
      <c r="A310" t="s">
        <v>4206</v>
      </c>
      <c r="B310" s="12">
        <v>8</v>
      </c>
      <c r="C310" t="s">
        <v>4320</v>
      </c>
      <c r="D310" s="12">
        <v>466.26139471412239</v>
      </c>
      <c r="E310" s="12">
        <v>99947.811107758622</v>
      </c>
      <c r="F310" t="s">
        <v>4632</v>
      </c>
    </row>
    <row r="311">
      <c r="A311" t="s">
        <v>4207</v>
      </c>
      <c r="B311" s="12">
        <v>8</v>
      </c>
      <c r="C311" t="s">
        <v>4320</v>
      </c>
      <c r="D311" s="12">
        <v>1103.6375433350049</v>
      </c>
      <c r="E311" s="12">
        <v>99947.811107758622</v>
      </c>
      <c r="F311" t="s">
        <v>4633</v>
      </c>
    </row>
    <row r="312">
      <c r="A312" t="s">
        <v>4208</v>
      </c>
      <c r="B312" s="12">
        <v>8</v>
      </c>
      <c r="C312" t="s">
        <v>4320</v>
      </c>
      <c r="D312" s="12">
        <v>396.9617753475319</v>
      </c>
      <c r="E312" s="12">
        <v>99947.811107758622</v>
      </c>
      <c r="F312" t="s">
        <v>4634</v>
      </c>
    </row>
    <row r="313">
      <c r="A313" t="s">
        <v>4209</v>
      </c>
      <c r="B313" s="12">
        <v>8</v>
      </c>
      <c r="C313" t="s">
        <v>4320</v>
      </c>
      <c r="D313" s="12">
        <v>219.77362789034501</v>
      </c>
      <c r="E313" s="12">
        <v>99947.811107758622</v>
      </c>
      <c r="F313" t="s">
        <v>4635</v>
      </c>
    </row>
    <row r="314">
      <c r="A314" t="s">
        <v>4210</v>
      </c>
      <c r="B314" s="12">
        <v>8</v>
      </c>
      <c r="C314" t="s">
        <v>4320</v>
      </c>
      <c r="D314" s="12">
        <v>-213.79985866788945</v>
      </c>
      <c r="E314" s="12">
        <v>99947.811107758622</v>
      </c>
      <c r="F314" t="s">
        <v>4636</v>
      </c>
    </row>
    <row r="315">
      <c r="A315" t="s">
        <v>4211</v>
      </c>
      <c r="B315" s="12">
        <v>8</v>
      </c>
      <c r="C315" t="s">
        <v>4320</v>
      </c>
      <c r="D315" s="12">
        <v>5423.870217549932</v>
      </c>
      <c r="E315" s="12">
        <v>99947.811107758622</v>
      </c>
      <c r="F315" t="s">
        <v>4637</v>
      </c>
    </row>
    <row r="316">
      <c r="A316" t="s">
        <v>4212</v>
      </c>
      <c r="B316" s="12">
        <v>8</v>
      </c>
      <c r="C316" t="s">
        <v>4320</v>
      </c>
      <c r="D316" s="12">
        <v>2743.5980333645703</v>
      </c>
      <c r="E316" s="12">
        <v>99947.811107758622</v>
      </c>
      <c r="F316" t="s">
        <v>4638</v>
      </c>
    </row>
    <row r="317">
      <c r="A317" t="s">
        <v>4213</v>
      </c>
      <c r="B317" s="12">
        <v>8</v>
      </c>
      <c r="C317" t="s">
        <v>4320</v>
      </c>
      <c r="D317" s="12">
        <v>2441.9469939205101</v>
      </c>
      <c r="E317" s="12">
        <v>99947.811107758622</v>
      </c>
      <c r="F317" t="s">
        <v>4639</v>
      </c>
    </row>
    <row r="318">
      <c r="A318" t="s">
        <v>4214</v>
      </c>
      <c r="B318" s="12">
        <v>8</v>
      </c>
      <c r="C318" t="s">
        <v>4320</v>
      </c>
      <c r="D318" s="12">
        <v>0</v>
      </c>
      <c r="E318" s="12">
        <v>99947.811107758622</v>
      </c>
      <c r="F318" t="s">
        <v>4640</v>
      </c>
    </row>
    <row r="319">
      <c r="A319" t="s">
        <v>4215</v>
      </c>
      <c r="B319" s="12">
        <v>8</v>
      </c>
      <c r="C319" t="s">
        <v>4320</v>
      </c>
      <c r="D319" s="12">
        <v>1192.874751436138</v>
      </c>
      <c r="E319" s="12">
        <v>99947.811107758622</v>
      </c>
      <c r="F319" t="s">
        <v>4641</v>
      </c>
    </row>
    <row r="320">
      <c r="A320" t="s">
        <v>4216</v>
      </c>
      <c r="B320" s="12">
        <v>8</v>
      </c>
      <c r="C320" t="s">
        <v>4320</v>
      </c>
      <c r="D320" s="12">
        <v>4421.7650953897373</v>
      </c>
      <c r="E320" s="12">
        <v>99947.811107758622</v>
      </c>
      <c r="F320" t="s">
        <v>4642</v>
      </c>
    </row>
    <row r="321">
      <c r="A321" t="s">
        <v>4217</v>
      </c>
      <c r="B321" s="12">
        <v>8</v>
      </c>
      <c r="C321" t="s">
        <v>4320</v>
      </c>
      <c r="D321" s="12">
        <v>585.94033043957791</v>
      </c>
      <c r="E321" s="12">
        <v>99947.811107758622</v>
      </c>
      <c r="F321" t="s">
        <v>4643</v>
      </c>
    </row>
    <row r="322">
      <c r="A322" t="s">
        <v>4218</v>
      </c>
      <c r="B322" s="12">
        <v>8</v>
      </c>
      <c r="C322" t="s">
        <v>4320</v>
      </c>
      <c r="D322" s="12">
        <v>2240.1132449145939</v>
      </c>
      <c r="E322" s="12">
        <v>99947.811107758622</v>
      </c>
      <c r="F322" t="s">
        <v>4644</v>
      </c>
    </row>
    <row r="323">
      <c r="A323" t="s">
        <v>4219</v>
      </c>
      <c r="B323" s="12">
        <v>8</v>
      </c>
      <c r="C323" t="s">
        <v>4320</v>
      </c>
      <c r="D323" s="12">
        <v>2186.6343412870042</v>
      </c>
      <c r="E323" s="12">
        <v>99947.811107758622</v>
      </c>
      <c r="F323" t="s">
        <v>4645</v>
      </c>
    </row>
    <row r="324">
      <c r="A324" t="s">
        <v>4220</v>
      </c>
      <c r="B324" s="12">
        <v>8</v>
      </c>
      <c r="C324" t="s">
        <v>4320</v>
      </c>
      <c r="D324" s="12">
        <v>-213.79985866788945</v>
      </c>
      <c r="E324" s="12">
        <v>99947.811107758622</v>
      </c>
      <c r="F324" t="s">
        <v>4646</v>
      </c>
    </row>
    <row r="325">
      <c r="A325" t="s">
        <v>4221</v>
      </c>
      <c r="B325" s="12">
        <v>8</v>
      </c>
      <c r="C325" t="s">
        <v>4320</v>
      </c>
      <c r="D325" s="12">
        <v>45887.109995149032</v>
      </c>
      <c r="E325" s="12">
        <v>99947.811107758622</v>
      </c>
      <c r="F325" t="s">
        <v>4647</v>
      </c>
    </row>
    <row r="326">
      <c r="A326" t="s">
        <v>4222</v>
      </c>
      <c r="B326" s="12">
        <v>8</v>
      </c>
      <c r="C326" t="s">
        <v>4320</v>
      </c>
      <c r="D326" s="12">
        <v>42918.448117071355</v>
      </c>
      <c r="E326" s="12">
        <v>99947.811107758622</v>
      </c>
      <c r="F326" t="s">
        <v>4648</v>
      </c>
    </row>
    <row r="327">
      <c r="A327" t="s">
        <v>4223</v>
      </c>
      <c r="B327" s="12">
        <v>8</v>
      </c>
      <c r="C327" t="s">
        <v>4320</v>
      </c>
      <c r="D327" s="12">
        <v>37740.172953050598</v>
      </c>
      <c r="E327" s="12">
        <v>99947.811107758622</v>
      </c>
      <c r="F327" t="s">
        <v>4649</v>
      </c>
    </row>
    <row r="328">
      <c r="A328" t="s">
        <v>4224</v>
      </c>
      <c r="B328" s="12">
        <v>8</v>
      </c>
      <c r="C328" t="s">
        <v>4320</v>
      </c>
      <c r="D328" s="12">
        <v>49521.931740505679</v>
      </c>
      <c r="E328" s="12">
        <v>99947.811107758622</v>
      </c>
      <c r="F328" t="s">
        <v>4650</v>
      </c>
    </row>
    <row r="329">
      <c r="A329" t="s">
        <v>4225</v>
      </c>
      <c r="B329" s="12">
        <v>8</v>
      </c>
      <c r="C329" t="s">
        <v>4320</v>
      </c>
      <c r="D329" s="12">
        <v>3724.142518521367</v>
      </c>
      <c r="E329" s="12">
        <v>99947.811107758622</v>
      </c>
      <c r="F329" t="s">
        <v>4651</v>
      </c>
    </row>
    <row r="330">
      <c r="A330" t="s">
        <v>4226</v>
      </c>
      <c r="B330" s="12">
        <v>8</v>
      </c>
      <c r="C330" t="s">
        <v>4320</v>
      </c>
      <c r="D330" s="12">
        <v>41374.994698407245</v>
      </c>
      <c r="E330" s="12">
        <v>99947.811107758622</v>
      </c>
      <c r="F330" t="s">
        <v>4652</v>
      </c>
    </row>
    <row r="331">
      <c r="A331" t="s">
        <v>4227</v>
      </c>
      <c r="B331" s="12">
        <v>8</v>
      </c>
      <c r="C331" t="s">
        <v>4320</v>
      </c>
      <c r="D331" s="12">
        <v>37539.169933457088</v>
      </c>
      <c r="E331" s="12">
        <v>99947.811107758622</v>
      </c>
      <c r="F331" t="s">
        <v>4653</v>
      </c>
    </row>
    <row r="332">
      <c r="A332" t="s">
        <v>4228</v>
      </c>
      <c r="B332" s="12">
        <v>8</v>
      </c>
      <c r="C332" t="s">
        <v>4320</v>
      </c>
      <c r="D332" s="12">
        <v>41761.131918211293</v>
      </c>
      <c r="E332" s="12">
        <v>99947.811107758622</v>
      </c>
      <c r="F332" t="s">
        <v>4654</v>
      </c>
    </row>
    <row r="333">
      <c r="A333" t="s">
        <v>4229</v>
      </c>
      <c r="B333" s="12">
        <v>8</v>
      </c>
      <c r="C333" t="s">
        <v>4320</v>
      </c>
      <c r="D333" s="12">
        <v>7764.1766120686398</v>
      </c>
      <c r="E333" s="12">
        <v>99947.811107758622</v>
      </c>
      <c r="F333" t="s">
        <v>4655</v>
      </c>
    </row>
    <row r="334">
      <c r="A334" t="s">
        <v>4230</v>
      </c>
      <c r="B334" s="12">
        <v>8</v>
      </c>
      <c r="C334" t="s">
        <v>4320</v>
      </c>
      <c r="D334" s="12">
        <v>5423.870217549932</v>
      </c>
      <c r="E334" s="12">
        <v>99947.811107758622</v>
      </c>
      <c r="F334" t="s">
        <v>4656</v>
      </c>
    </row>
    <row r="335">
      <c r="A335" t="s">
        <v>4231</v>
      </c>
      <c r="B335" s="12">
        <v>8</v>
      </c>
      <c r="C335" t="s">
        <v>4320</v>
      </c>
      <c r="D335" s="12">
        <v>2743.5980333645703</v>
      </c>
      <c r="E335" s="12">
        <v>99947.811107758622</v>
      </c>
      <c r="F335" t="s">
        <v>4657</v>
      </c>
    </row>
    <row r="336">
      <c r="A336" t="s">
        <v>4232</v>
      </c>
      <c r="B336" s="12">
        <v>8</v>
      </c>
      <c r="C336" t="s">
        <v>4320</v>
      </c>
      <c r="D336" s="12">
        <v>2441.9469939205101</v>
      </c>
      <c r="E336" s="12">
        <v>99947.811107758622</v>
      </c>
      <c r="F336" t="s">
        <v>4658</v>
      </c>
    </row>
    <row r="337">
      <c r="A337" t="s">
        <v>4233</v>
      </c>
      <c r="B337" s="12">
        <v>8</v>
      </c>
      <c r="C337" t="s">
        <v>4320</v>
      </c>
      <c r="D337" s="12">
        <v>90.52309209073708</v>
      </c>
      <c r="E337" s="12">
        <v>99947.811107758622</v>
      </c>
      <c r="F337" t="s">
        <v>4659</v>
      </c>
    </row>
    <row r="338">
      <c r="A338" t="s">
        <v>4234</v>
      </c>
      <c r="B338" s="12">
        <v>9</v>
      </c>
      <c r="C338" t="s">
        <v>4320</v>
      </c>
      <c r="D338" s="12">
        <v>45414.546130299539</v>
      </c>
      <c r="E338" s="12">
        <v>99824.034770780301</v>
      </c>
      <c r="F338" t="s">
        <v>4660</v>
      </c>
    </row>
    <row r="339">
      <c r="A339" t="s">
        <v>4235</v>
      </c>
      <c r="B339" s="12">
        <v>9</v>
      </c>
      <c r="C339" t="s">
        <v>4320</v>
      </c>
      <c r="D339" s="12">
        <v>63.507074645543575</v>
      </c>
      <c r="E339" s="12">
        <v>99824.034770780301</v>
      </c>
      <c r="F339" t="s">
        <v>4661</v>
      </c>
    </row>
    <row r="340">
      <c r="A340" t="s">
        <v>4236</v>
      </c>
      <c r="B340" s="12">
        <v>9</v>
      </c>
      <c r="C340" t="s">
        <v>4320</v>
      </c>
      <c r="D340" s="12">
        <v>812.41315635904846</v>
      </c>
      <c r="E340" s="12">
        <v>99824.034770780301</v>
      </c>
      <c r="F340" t="s">
        <v>4662</v>
      </c>
    </row>
    <row r="341">
      <c r="A341" t="s">
        <v>4237</v>
      </c>
      <c r="B341" s="12">
        <v>9</v>
      </c>
      <c r="C341" t="s">
        <v>4320</v>
      </c>
      <c r="D341" s="12">
        <v>0</v>
      </c>
      <c r="E341" s="12">
        <v>99824.034770780301</v>
      </c>
      <c r="F341" t="s">
        <v>4663</v>
      </c>
    </row>
    <row r="342">
      <c r="A342" t="s">
        <v>4238</v>
      </c>
      <c r="B342" s="12">
        <v>9</v>
      </c>
      <c r="C342" t="s">
        <v>4320</v>
      </c>
      <c r="D342" s="12">
        <v>54.00322500682207</v>
      </c>
      <c r="E342" s="12">
        <v>99824.034770780301</v>
      </c>
      <c r="F342" t="s">
        <v>4664</v>
      </c>
    </row>
    <row r="343">
      <c r="A343" t="s">
        <v>4239</v>
      </c>
      <c r="B343" s="12">
        <v>9</v>
      </c>
      <c r="C343" t="s">
        <v>4320</v>
      </c>
      <c r="D343" s="12">
        <v>4971.1735421832254</v>
      </c>
      <c r="E343" s="12">
        <v>99824.034770780301</v>
      </c>
      <c r="F343" t="s">
        <v>4665</v>
      </c>
    </row>
    <row r="344">
      <c r="A344" t="s">
        <v>4240</v>
      </c>
      <c r="B344" s="12">
        <v>9</v>
      </c>
      <c r="C344" t="s">
        <v>4320</v>
      </c>
      <c r="D344" s="12">
        <v>361.77238802752339</v>
      </c>
      <c r="E344" s="12">
        <v>99824.034770780301</v>
      </c>
      <c r="F344" t="s">
        <v>4666</v>
      </c>
    </row>
    <row r="345">
      <c r="A345" t="s">
        <v>4241</v>
      </c>
      <c r="B345" s="12">
        <v>9</v>
      </c>
      <c r="C345" t="s">
        <v>4320</v>
      </c>
      <c r="D345" s="12">
        <v>200.83398840046712</v>
      </c>
      <c r="E345" s="12">
        <v>99824.034770780301</v>
      </c>
      <c r="F345" t="s">
        <v>4667</v>
      </c>
    </row>
    <row r="346">
      <c r="A346" t="s">
        <v>4242</v>
      </c>
      <c r="B346" s="12">
        <v>9</v>
      </c>
      <c r="C346" t="s">
        <v>4320</v>
      </c>
      <c r="D346" s="12">
        <v>393.5168287884033</v>
      </c>
      <c r="E346" s="12">
        <v>99824.034770780301</v>
      </c>
      <c r="F346" t="s">
        <v>4668</v>
      </c>
    </row>
    <row r="347">
      <c r="A347" t="s">
        <v>4243</v>
      </c>
      <c r="B347" s="12">
        <v>9</v>
      </c>
      <c r="C347" t="s">
        <v>4320</v>
      </c>
      <c r="D347" s="12">
        <v>137.77085989596716</v>
      </c>
      <c r="E347" s="12">
        <v>99824.034770780301</v>
      </c>
      <c r="F347" t="s">
        <v>4669</v>
      </c>
    </row>
    <row r="348">
      <c r="A348" t="s">
        <v>4244</v>
      </c>
      <c r="B348" s="12">
        <v>9</v>
      </c>
      <c r="C348" t="s">
        <v>4320</v>
      </c>
      <c r="D348" s="12">
        <v>148.29113605767481</v>
      </c>
      <c r="E348" s="12">
        <v>99824.034770780301</v>
      </c>
      <c r="F348" t="s">
        <v>4670</v>
      </c>
    </row>
    <row r="349">
      <c r="A349" t="s">
        <v>4245</v>
      </c>
      <c r="B349" s="12">
        <v>9</v>
      </c>
      <c r="C349" t="s">
        <v>4320</v>
      </c>
      <c r="D349" s="12">
        <v>4039.6129597613467</v>
      </c>
      <c r="E349" s="12">
        <v>99824.034770780301</v>
      </c>
      <c r="F349" t="s">
        <v>4671</v>
      </c>
    </row>
    <row r="350">
      <c r="A350" t="s">
        <v>4246</v>
      </c>
      <c r="B350" s="12">
        <v>9</v>
      </c>
      <c r="C350" t="s">
        <v>4320</v>
      </c>
      <c r="D350" s="12">
        <v>1209.7343421461946</v>
      </c>
      <c r="E350" s="12">
        <v>99824.034770780301</v>
      </c>
      <c r="F350" t="s">
        <v>4672</v>
      </c>
    </row>
    <row r="351">
      <c r="A351" t="s">
        <v>4247</v>
      </c>
      <c r="B351" s="12">
        <v>9</v>
      </c>
      <c r="C351" t="s">
        <v>4320</v>
      </c>
      <c r="D351" s="12">
        <v>907.37069490197746</v>
      </c>
      <c r="E351" s="12">
        <v>99824.034770780301</v>
      </c>
      <c r="F351" t="s">
        <v>4673</v>
      </c>
    </row>
    <row r="352">
      <c r="A352" t="s">
        <v>4248</v>
      </c>
      <c r="B352" s="12">
        <v>9</v>
      </c>
      <c r="C352" t="s">
        <v>4320</v>
      </c>
      <c r="D352" s="12">
        <v>477.50649006459628</v>
      </c>
      <c r="E352" s="12">
        <v>99824.034770780301</v>
      </c>
      <c r="F352" t="s">
        <v>4674</v>
      </c>
    </row>
    <row r="353">
      <c r="A353" t="s">
        <v>4249</v>
      </c>
      <c r="B353" s="12">
        <v>9</v>
      </c>
      <c r="C353" t="s">
        <v>4320</v>
      </c>
      <c r="D353" s="12">
        <v>927.12417425251283</v>
      </c>
      <c r="E353" s="12">
        <v>99824.034770780301</v>
      </c>
      <c r="F353" t="s">
        <v>4675</v>
      </c>
    </row>
    <row r="354">
      <c r="A354" t="s">
        <v>4250</v>
      </c>
      <c r="B354" s="12">
        <v>9</v>
      </c>
      <c r="C354" t="s">
        <v>4320</v>
      </c>
      <c r="D354" s="12">
        <v>169.31471422788701</v>
      </c>
      <c r="E354" s="12">
        <v>99824.034770780301</v>
      </c>
      <c r="F354" t="s">
        <v>4676</v>
      </c>
    </row>
    <row r="355">
      <c r="A355" t="s">
        <v>4251</v>
      </c>
      <c r="B355" s="12">
        <v>9</v>
      </c>
      <c r="C355" t="s">
        <v>4320</v>
      </c>
      <c r="D355" s="12">
        <v>256.4769721142311</v>
      </c>
      <c r="E355" s="12">
        <v>99824.034770780301</v>
      </c>
      <c r="F355" t="s">
        <v>4677</v>
      </c>
    </row>
    <row r="356">
      <c r="A356" t="s">
        <v>4252</v>
      </c>
      <c r="B356" s="12">
        <v>9</v>
      </c>
      <c r="C356" t="s">
        <v>4320</v>
      </c>
      <c r="D356" s="12">
        <v>-185.4983580526139</v>
      </c>
      <c r="E356" s="12">
        <v>99824.034770780301</v>
      </c>
      <c r="F356" t="s">
        <v>4678</v>
      </c>
    </row>
    <row r="357">
      <c r="A357" t="s">
        <v>4253</v>
      </c>
      <c r="B357" s="12">
        <v>9</v>
      </c>
      <c r="C357" t="s">
        <v>4320</v>
      </c>
      <c r="D357" s="12">
        <v>7959.4122940136785</v>
      </c>
      <c r="E357" s="12">
        <v>99824.034770780301</v>
      </c>
      <c r="F357" t="s">
        <v>4679</v>
      </c>
    </row>
    <row r="358">
      <c r="A358" t="s">
        <v>4254</v>
      </c>
      <c r="B358" s="12">
        <v>9</v>
      </c>
      <c r="C358" t="s">
        <v>4320</v>
      </c>
      <c r="D358" s="12">
        <v>4141.1457072543008</v>
      </c>
      <c r="E358" s="12">
        <v>99824.034770780301</v>
      </c>
      <c r="F358" t="s">
        <v>4680</v>
      </c>
    </row>
    <row r="359">
      <c r="A359" t="s">
        <v>4255</v>
      </c>
      <c r="B359" s="12">
        <v>9</v>
      </c>
      <c r="C359" t="s">
        <v>4320</v>
      </c>
      <c r="D359" s="12">
        <v>2123.9310006702754</v>
      </c>
      <c r="E359" s="12">
        <v>99824.034770780301</v>
      </c>
      <c r="F359" t="s">
        <v>4681</v>
      </c>
    </row>
    <row r="360">
      <c r="A360" t="s">
        <v>4256</v>
      </c>
      <c r="B360" s="12">
        <v>9</v>
      </c>
      <c r="C360" t="s">
        <v>4320</v>
      </c>
      <c r="D360" s="12">
        <v>263.16254411920278</v>
      </c>
      <c r="E360" s="12">
        <v>99824.034770780301</v>
      </c>
      <c r="F360" t="s">
        <v>4682</v>
      </c>
    </row>
    <row r="361">
      <c r="A361" t="s">
        <v>4257</v>
      </c>
      <c r="B361" s="12">
        <v>9</v>
      </c>
      <c r="C361" t="s">
        <v>4320</v>
      </c>
      <c r="D361" s="12">
        <v>975.83599067542127</v>
      </c>
      <c r="E361" s="12">
        <v>99824.034770780301</v>
      </c>
      <c r="F361" t="s">
        <v>4683</v>
      </c>
    </row>
    <row r="362">
      <c r="A362" t="s">
        <v>4258</v>
      </c>
      <c r="B362" s="12">
        <v>9</v>
      </c>
      <c r="C362" t="s">
        <v>4320</v>
      </c>
      <c r="D362" s="12">
        <v>5533.7799186112152</v>
      </c>
      <c r="E362" s="12">
        <v>99824.034770780301</v>
      </c>
      <c r="F362" t="s">
        <v>4684</v>
      </c>
    </row>
    <row r="363">
      <c r="A363" t="s">
        <v>4259</v>
      </c>
      <c r="B363" s="12">
        <v>9</v>
      </c>
      <c r="C363" t="s">
        <v>4320</v>
      </c>
      <c r="D363" s="12">
        <v>679.5788247420453</v>
      </c>
      <c r="E363" s="12">
        <v>99824.034770780301</v>
      </c>
      <c r="F363" t="s">
        <v>4685</v>
      </c>
    </row>
    <row r="364">
      <c r="A364" t="s">
        <v>4260</v>
      </c>
      <c r="B364" s="12">
        <v>9</v>
      </c>
      <c r="C364" t="s">
        <v>4320</v>
      </c>
      <c r="D364" s="12">
        <v>2117.1050370481721</v>
      </c>
      <c r="E364" s="12">
        <v>99824.034770780301</v>
      </c>
      <c r="F364" t="s">
        <v>4686</v>
      </c>
    </row>
    <row r="365">
      <c r="A365" t="s">
        <v>4261</v>
      </c>
      <c r="B365" s="12">
        <v>9</v>
      </c>
      <c r="C365" t="s">
        <v>4320</v>
      </c>
      <c r="D365" s="12">
        <v>1830.422350659227</v>
      </c>
      <c r="E365" s="12">
        <v>99824.034770780301</v>
      </c>
      <c r="F365" t="s">
        <v>4687</v>
      </c>
    </row>
    <row r="366">
      <c r="A366" t="s">
        <v>4262</v>
      </c>
      <c r="B366" s="12">
        <v>9</v>
      </c>
      <c r="C366" t="s">
        <v>4320</v>
      </c>
      <c r="D366" s="12">
        <v>-185.4983580526139</v>
      </c>
      <c r="E366" s="12">
        <v>99824.034770780301</v>
      </c>
      <c r="F366" t="s">
        <v>4688</v>
      </c>
    </row>
    <row r="367">
      <c r="A367" t="s">
        <v>4263</v>
      </c>
      <c r="B367" s="12">
        <v>9</v>
      </c>
      <c r="C367" t="s">
        <v>4320</v>
      </c>
      <c r="D367" s="12">
        <v>59499.506940682026</v>
      </c>
      <c r="E367" s="12">
        <v>99824.034770780301</v>
      </c>
      <c r="F367" t="s">
        <v>4689</v>
      </c>
    </row>
    <row r="368">
      <c r="A368" t="s">
        <v>4264</v>
      </c>
      <c r="B368" s="12">
        <v>9</v>
      </c>
      <c r="C368" t="s">
        <v>4320</v>
      </c>
      <c r="D368" s="12">
        <v>53650.747858444563</v>
      </c>
      <c r="E368" s="12">
        <v>99824.034770780301</v>
      </c>
      <c r="F368" t="s">
        <v>4690</v>
      </c>
    </row>
    <row r="369">
      <c r="A369" t="s">
        <v>4265</v>
      </c>
      <c r="B369" s="12">
        <v>9</v>
      </c>
      <c r="C369" t="s">
        <v>4320</v>
      </c>
      <c r="D369" s="12">
        <v>47378.392273023288</v>
      </c>
      <c r="E369" s="12">
        <v>99824.034770780301</v>
      </c>
      <c r="F369" t="s">
        <v>4691</v>
      </c>
    </row>
    <row r="370">
      <c r="A370" t="s">
        <v>4266</v>
      </c>
      <c r="B370" s="12">
        <v>9</v>
      </c>
      <c r="C370" t="s">
        <v>4320</v>
      </c>
      <c r="D370" s="12">
        <v>62599.273932027725</v>
      </c>
      <c r="E370" s="12">
        <v>99824.034770780301</v>
      </c>
      <c r="F370" t="s">
        <v>4692</v>
      </c>
    </row>
    <row r="371">
      <c r="A371" t="s">
        <v>4267</v>
      </c>
      <c r="B371" s="12">
        <v>9</v>
      </c>
      <c r="C371" t="s">
        <v>4320</v>
      </c>
      <c r="D371" s="12">
        <v>2743.4253984213151</v>
      </c>
      <c r="E371" s="12">
        <v>99824.034770780301</v>
      </c>
      <c r="F371" t="s">
        <v>4693</v>
      </c>
    </row>
    <row r="372">
      <c r="A372" t="s">
        <v>4268</v>
      </c>
      <c r="B372" s="12">
        <v>9</v>
      </c>
      <c r="C372" t="s">
        <v>4320</v>
      </c>
      <c r="D372" s="12">
        <v>50478.159264368987</v>
      </c>
      <c r="E372" s="12">
        <v>99824.034770780301</v>
      </c>
      <c r="F372" t="s">
        <v>4694</v>
      </c>
    </row>
    <row r="373">
      <c r="A373" t="s">
        <v>4269</v>
      </c>
      <c r="B373" s="12">
        <v>9</v>
      </c>
      <c r="C373" t="s">
        <v>4320</v>
      </c>
      <c r="D373" s="12">
        <v>45623.958170499813</v>
      </c>
      <c r="E373" s="12">
        <v>99824.034770780301</v>
      </c>
      <c r="F373" t="s">
        <v>4695</v>
      </c>
    </row>
    <row r="374">
      <c r="A374" t="s">
        <v>4270</v>
      </c>
      <c r="B374" s="12">
        <v>9</v>
      </c>
      <c r="C374" t="s">
        <v>4320</v>
      </c>
      <c r="D374" s="12">
        <v>49376.961765748754</v>
      </c>
      <c r="E374" s="12">
        <v>99824.034770780301</v>
      </c>
      <c r="F374" t="s">
        <v>4696</v>
      </c>
    </row>
    <row r="375">
      <c r="A375" t="s">
        <v>4271</v>
      </c>
      <c r="B375" s="12">
        <v>9</v>
      </c>
      <c r="C375" t="s">
        <v>4320</v>
      </c>
      <c r="D375" s="12">
        <v>6972.3709636102913</v>
      </c>
      <c r="E375" s="12">
        <v>99824.034770780301</v>
      </c>
      <c r="F375" t="s">
        <v>4697</v>
      </c>
    </row>
    <row r="376">
      <c r="A376" t="s">
        <v>4272</v>
      </c>
      <c r="B376" s="12">
        <v>9</v>
      </c>
      <c r="C376" t="s">
        <v>4320</v>
      </c>
      <c r="D376" s="12">
        <v>7959.4122940136785</v>
      </c>
      <c r="E376" s="12">
        <v>99824.034770780301</v>
      </c>
      <c r="F376" t="s">
        <v>4698</v>
      </c>
    </row>
    <row r="377">
      <c r="A377" t="s">
        <v>4273</v>
      </c>
      <c r="B377" s="12">
        <v>9</v>
      </c>
      <c r="C377" t="s">
        <v>4320</v>
      </c>
      <c r="D377" s="12">
        <v>4141.1457072543008</v>
      </c>
      <c r="E377" s="12">
        <v>99824.034770780301</v>
      </c>
      <c r="F377" t="s">
        <v>4699</v>
      </c>
    </row>
    <row r="378">
      <c r="A378" t="s">
        <v>4274</v>
      </c>
      <c r="B378" s="12">
        <v>9</v>
      </c>
      <c r="C378" t="s">
        <v>4320</v>
      </c>
      <c r="D378" s="12">
        <v>2123.9310006702754</v>
      </c>
      <c r="E378" s="12">
        <v>99824.034770780301</v>
      </c>
      <c r="F378" t="s">
        <v>4700</v>
      </c>
    </row>
    <row r="379">
      <c r="A379" t="s">
        <v>4275</v>
      </c>
      <c r="B379" s="12">
        <v>9</v>
      </c>
      <c r="C379" t="s">
        <v>4320</v>
      </c>
      <c r="D379" s="12">
        <v>45.912534664007211</v>
      </c>
      <c r="E379" s="12">
        <v>99824.034770780301</v>
      </c>
      <c r="F379" t="s">
        <v>4701</v>
      </c>
    </row>
    <row r="380">
      <c r="A380" t="s">
        <v>4276</v>
      </c>
      <c r="B380" s="12">
        <v>10</v>
      </c>
      <c r="C380" t="s">
        <v>4320</v>
      </c>
      <c r="D380" s="12">
        <v>84678.880819041849</v>
      </c>
      <c r="E380" s="12">
        <v>100260.39175218702</v>
      </c>
      <c r="F380" t="s">
        <v>4702</v>
      </c>
    </row>
    <row r="381">
      <c r="A381" t="s">
        <v>4277</v>
      </c>
      <c r="B381" s="12">
        <v>10</v>
      </c>
      <c r="C381" t="s">
        <v>4320</v>
      </c>
      <c r="D381" s="12">
        <v>0</v>
      </c>
      <c r="E381" s="12">
        <v>100260.39175218702</v>
      </c>
      <c r="F381" t="s">
        <v>4703</v>
      </c>
    </row>
    <row r="382">
      <c r="A382" t="s">
        <v>4278</v>
      </c>
      <c r="B382" s="12">
        <v>10</v>
      </c>
      <c r="C382" t="s">
        <v>4320</v>
      </c>
      <c r="D382" s="12">
        <v>433.12549959350628</v>
      </c>
      <c r="E382" s="12">
        <v>100260.39175218702</v>
      </c>
      <c r="F382" t="s">
        <v>4704</v>
      </c>
    </row>
    <row r="383">
      <c r="A383" t="s">
        <v>4279</v>
      </c>
      <c r="B383" s="12">
        <v>10</v>
      </c>
      <c r="C383" t="s">
        <v>4320</v>
      </c>
      <c r="D383" s="12">
        <v>0</v>
      </c>
      <c r="E383" s="12">
        <v>100260.39175218702</v>
      </c>
      <c r="F383" t="s">
        <v>4705</v>
      </c>
    </row>
    <row r="384">
      <c r="A384" t="s">
        <v>4280</v>
      </c>
      <c r="B384" s="12">
        <v>10</v>
      </c>
      <c r="C384" t="s">
        <v>4320</v>
      </c>
      <c r="D384" s="12">
        <v>57.513273445946282</v>
      </c>
      <c r="E384" s="12">
        <v>100260.39175218702</v>
      </c>
      <c r="F384" t="s">
        <v>4706</v>
      </c>
    </row>
    <row r="385">
      <c r="A385" t="s">
        <v>4281</v>
      </c>
      <c r="B385" s="12">
        <v>10</v>
      </c>
      <c r="C385" t="s">
        <v>4320</v>
      </c>
      <c r="D385" s="12">
        <v>7403.012672954902</v>
      </c>
      <c r="E385" s="12">
        <v>100260.39175218702</v>
      </c>
      <c r="F385" t="s">
        <v>4707</v>
      </c>
    </row>
    <row r="386">
      <c r="A386" t="s">
        <v>4282</v>
      </c>
      <c r="B386" s="12">
        <v>10</v>
      </c>
      <c r="C386" t="s">
        <v>4320</v>
      </c>
      <c r="D386" s="12">
        <v>556.18960186393963</v>
      </c>
      <c r="E386" s="12">
        <v>100260.39175218702</v>
      </c>
      <c r="F386" t="s">
        <v>4708</v>
      </c>
    </row>
    <row r="387">
      <c r="A387" t="s">
        <v>4283</v>
      </c>
      <c r="B387" s="12">
        <v>10</v>
      </c>
      <c r="C387" t="s">
        <v>4320</v>
      </c>
      <c r="D387" s="12">
        <v>263.63508686907312</v>
      </c>
      <c r="E387" s="12">
        <v>100260.39175218702</v>
      </c>
      <c r="F387" t="s">
        <v>4709</v>
      </c>
    </row>
    <row r="388">
      <c r="A388" t="s">
        <v>4284</v>
      </c>
      <c r="B388" s="12">
        <v>10</v>
      </c>
      <c r="C388" t="s">
        <v>4320</v>
      </c>
      <c r="D388" s="12">
        <v>445.48308529991516</v>
      </c>
      <c r="E388" s="12">
        <v>100260.39175218702</v>
      </c>
      <c r="F388" t="s">
        <v>4710</v>
      </c>
    </row>
    <row r="389">
      <c r="A389" t="s">
        <v>4285</v>
      </c>
      <c r="B389" s="12">
        <v>10</v>
      </c>
      <c r="C389" t="s">
        <v>4320</v>
      </c>
      <c r="D389" s="12">
        <v>163.70322709886895</v>
      </c>
      <c r="E389" s="12">
        <v>100260.39175218702</v>
      </c>
      <c r="F389" t="s">
        <v>4711</v>
      </c>
    </row>
    <row r="390">
      <c r="A390" t="s">
        <v>4286</v>
      </c>
      <c r="B390" s="12">
        <v>10</v>
      </c>
      <c r="C390" t="s">
        <v>4320</v>
      </c>
      <c r="D390" s="12">
        <v>213.95716803207878</v>
      </c>
      <c r="E390" s="12">
        <v>100260.39175218702</v>
      </c>
      <c r="F390" t="s">
        <v>4712</v>
      </c>
    </row>
    <row r="391">
      <c r="A391" t="s">
        <v>4287</v>
      </c>
      <c r="B391" s="12">
        <v>10</v>
      </c>
      <c r="C391" t="s">
        <v>4320</v>
      </c>
      <c r="D391" s="12">
        <v>4956.2575282867156</v>
      </c>
      <c r="E391" s="12">
        <v>100260.39175218702</v>
      </c>
      <c r="F391" t="s">
        <v>4713</v>
      </c>
    </row>
    <row r="392">
      <c r="A392" t="s">
        <v>4288</v>
      </c>
      <c r="B392" s="12">
        <v>10</v>
      </c>
      <c r="C392" t="s">
        <v>4320</v>
      </c>
      <c r="D392" s="12">
        <v>1289.3773962569414</v>
      </c>
      <c r="E392" s="12">
        <v>100260.39175218702</v>
      </c>
      <c r="F392" t="s">
        <v>4714</v>
      </c>
    </row>
    <row r="393">
      <c r="A393" t="s">
        <v>4289</v>
      </c>
      <c r="B393" s="12">
        <v>10</v>
      </c>
      <c r="C393" t="s">
        <v>4320</v>
      </c>
      <c r="D393" s="12">
        <v>887.63230566586412</v>
      </c>
      <c r="E393" s="12">
        <v>100260.39175218702</v>
      </c>
      <c r="F393" t="s">
        <v>4715</v>
      </c>
    </row>
    <row r="394">
      <c r="A394" t="s">
        <v>4290</v>
      </c>
      <c r="B394" s="12">
        <v>10</v>
      </c>
      <c r="C394" t="s">
        <v>4320</v>
      </c>
      <c r="D394" s="12">
        <v>253.51746958979226</v>
      </c>
      <c r="E394" s="12">
        <v>100260.39175218702</v>
      </c>
      <c r="F394" t="s">
        <v>4716</v>
      </c>
    </row>
    <row r="395">
      <c r="A395" t="s">
        <v>4291</v>
      </c>
      <c r="B395" s="12">
        <v>10</v>
      </c>
      <c r="C395" t="s">
        <v>4320</v>
      </c>
      <c r="D395" s="12">
        <v>513.43637988720434</v>
      </c>
      <c r="E395" s="12">
        <v>100260.39175218702</v>
      </c>
      <c r="F395" t="s">
        <v>4717</v>
      </c>
    </row>
    <row r="396">
      <c r="A396" t="s">
        <v>4292</v>
      </c>
      <c r="B396" s="12">
        <v>10</v>
      </c>
      <c r="C396" t="s">
        <v>4320</v>
      </c>
      <c r="D396" s="12">
        <v>192.77162114093397</v>
      </c>
      <c r="E396" s="12">
        <v>100260.39175218702</v>
      </c>
      <c r="F396" t="s">
        <v>4718</v>
      </c>
    </row>
    <row r="397">
      <c r="A397" t="s">
        <v>4293</v>
      </c>
      <c r="B397" s="12">
        <v>10</v>
      </c>
      <c r="C397" t="s">
        <v>4320</v>
      </c>
      <c r="D397" s="12">
        <v>489.96603360102011</v>
      </c>
      <c r="E397" s="12">
        <v>100260.39175218702</v>
      </c>
      <c r="F397" t="s">
        <v>4719</v>
      </c>
    </row>
    <row r="398">
      <c r="A398" t="s">
        <v>4294</v>
      </c>
      <c r="B398" s="12">
        <v>10</v>
      </c>
      <c r="C398" t="s">
        <v>4320</v>
      </c>
      <c r="D398" s="12">
        <v>-138.91491508713077</v>
      </c>
      <c r="E398" s="12">
        <v>100260.39175218702</v>
      </c>
      <c r="F398" t="s">
        <v>4720</v>
      </c>
    </row>
    <row r="399">
      <c r="A399" t="s">
        <v>4295</v>
      </c>
      <c r="B399" s="12">
        <v>10</v>
      </c>
      <c r="C399" t="s">
        <v>4320</v>
      </c>
      <c r="D399" s="12">
        <v>16054.980324947999</v>
      </c>
      <c r="E399" s="12">
        <v>100260.39175218702</v>
      </c>
      <c r="F399" t="s">
        <v>4721</v>
      </c>
    </row>
    <row r="400">
      <c r="A400" t="s">
        <v>4296</v>
      </c>
      <c r="B400" s="12">
        <v>10</v>
      </c>
      <c r="C400" t="s">
        <v>4320</v>
      </c>
      <c r="D400" s="12">
        <v>9702.9449924741602</v>
      </c>
      <c r="E400" s="12">
        <v>100260.39175218702</v>
      </c>
      <c r="F400" t="s">
        <v>4722</v>
      </c>
    </row>
    <row r="401">
      <c r="A401" t="s">
        <v>4297</v>
      </c>
      <c r="B401" s="12">
        <v>10</v>
      </c>
      <c r="C401" t="s">
        <v>4320</v>
      </c>
      <c r="D401" s="12">
        <v>2108.7500706559567</v>
      </c>
      <c r="E401" s="12">
        <v>100260.39175218702</v>
      </c>
      <c r="F401" t="s">
        <v>4723</v>
      </c>
    </row>
    <row r="402">
      <c r="A402" t="s">
        <v>4298</v>
      </c>
      <c r="B402" s="12">
        <v>10</v>
      </c>
      <c r="C402" t="s">
        <v>4320</v>
      </c>
      <c r="D402" s="12">
        <v>9645.7167430046902</v>
      </c>
      <c r="E402" s="12">
        <v>100260.39175218702</v>
      </c>
      <c r="F402" t="s">
        <v>4724</v>
      </c>
    </row>
    <row r="403">
      <c r="A403" t="s">
        <v>4299</v>
      </c>
      <c r="B403" s="12">
        <v>10</v>
      </c>
      <c r="C403" t="s">
        <v>4320</v>
      </c>
      <c r="D403" s="12">
        <v>531.25819899990529</v>
      </c>
      <c r="E403" s="12">
        <v>100260.39175218702</v>
      </c>
      <c r="F403" t="s">
        <v>4725</v>
      </c>
    </row>
    <row r="404">
      <c r="A404" t="s">
        <v>4300</v>
      </c>
      <c r="B404" s="12">
        <v>10</v>
      </c>
      <c r="C404" t="s">
        <v>4320</v>
      </c>
      <c r="D404" s="12">
        <v>8222.8373616879144</v>
      </c>
      <c r="E404" s="12">
        <v>100260.39175218702</v>
      </c>
      <c r="F404" t="s">
        <v>4726</v>
      </c>
    </row>
    <row r="405">
      <c r="A405" t="s">
        <v>4301</v>
      </c>
      <c r="B405" s="12">
        <v>10</v>
      </c>
      <c r="C405" t="s">
        <v>4320</v>
      </c>
      <c r="D405" s="12">
        <v>823.14348043086284</v>
      </c>
      <c r="E405" s="12">
        <v>100260.39175218702</v>
      </c>
      <c r="F405" t="s">
        <v>4727</v>
      </c>
    </row>
    <row r="406">
      <c r="A406" t="s">
        <v>4302</v>
      </c>
      <c r="B406" s="12">
        <v>10</v>
      </c>
      <c r="C406" t="s">
        <v>4320</v>
      </c>
      <c r="D406" s="12">
        <v>2177.0097019228056</v>
      </c>
      <c r="E406" s="12">
        <v>100260.39175218702</v>
      </c>
      <c r="F406" t="s">
        <v>4728</v>
      </c>
    </row>
    <row r="407">
      <c r="A407" t="s">
        <v>4303</v>
      </c>
      <c r="B407" s="12">
        <v>10</v>
      </c>
      <c r="C407" t="s">
        <v>4320</v>
      </c>
      <c r="D407" s="12">
        <v>1449.6915042189507</v>
      </c>
      <c r="E407" s="12">
        <v>100260.39175218702</v>
      </c>
      <c r="F407" t="s">
        <v>4729</v>
      </c>
    </row>
    <row r="408">
      <c r="A408" t="s">
        <v>4304</v>
      </c>
      <c r="B408" s="12">
        <v>10</v>
      </c>
      <c r="C408" t="s">
        <v>4320</v>
      </c>
      <c r="D408" s="12">
        <v>-138.91491508713077</v>
      </c>
      <c r="E408" s="12">
        <v>100260.39175218702</v>
      </c>
      <c r="F408" t="s">
        <v>4730</v>
      </c>
    </row>
    <row r="409">
      <c r="A409" t="s">
        <v>4305</v>
      </c>
      <c r="B409" s="12">
        <v>10</v>
      </c>
      <c r="C409" t="s">
        <v>4320</v>
      </c>
      <c r="D409" s="12">
        <v>109707.98133371885</v>
      </c>
      <c r="E409" s="12">
        <v>100260.39175218702</v>
      </c>
      <c r="F409" t="s">
        <v>4731</v>
      </c>
    </row>
    <row r="410">
      <c r="A410" t="s">
        <v>4306</v>
      </c>
      <c r="B410" s="12">
        <v>10</v>
      </c>
      <c r="C410" t="s">
        <v>4320</v>
      </c>
      <c r="D410" s="12">
        <v>95761.751079426816</v>
      </c>
      <c r="E410" s="12">
        <v>100260.39175218702</v>
      </c>
      <c r="F410" t="s">
        <v>4732</v>
      </c>
    </row>
    <row r="411">
      <c r="A411" t="s">
        <v>4307</v>
      </c>
      <c r="B411" s="12">
        <v>10</v>
      </c>
      <c r="C411" t="s">
        <v>4320</v>
      </c>
      <c r="D411" s="12">
        <v>83950.056016296701</v>
      </c>
      <c r="E411" s="12">
        <v>100260.39175218702</v>
      </c>
      <c r="F411" t="s">
        <v>4733</v>
      </c>
    </row>
    <row r="412">
      <c r="A412" t="s">
        <v>4308</v>
      </c>
      <c r="B412" s="12">
        <v>10</v>
      </c>
      <c r="C412" t="s">
        <v>4320</v>
      </c>
      <c r="D412" s="12">
        <v>112347.98960337471</v>
      </c>
      <c r="E412" s="12">
        <v>100260.39175218702</v>
      </c>
      <c r="F412" t="s">
        <v>4734</v>
      </c>
    </row>
    <row r="413">
      <c r="A413" t="s">
        <v>4309</v>
      </c>
      <c r="B413" s="12">
        <v>10</v>
      </c>
      <c r="C413" t="s">
        <v>4320</v>
      </c>
      <c r="D413" s="12">
        <v>1830.1798433897941</v>
      </c>
      <c r="E413" s="12">
        <v>100260.39175218702</v>
      </c>
      <c r="F413" t="s">
        <v>4735</v>
      </c>
    </row>
    <row r="414">
      <c r="A414" t="s">
        <v>4310</v>
      </c>
      <c r="B414" s="12">
        <v>10</v>
      </c>
      <c r="C414" t="s">
        <v>4320</v>
      </c>
      <c r="D414" s="12">
        <v>86590.064285952569</v>
      </c>
      <c r="E414" s="12">
        <v>100260.39175218702</v>
      </c>
      <c r="F414" t="s">
        <v>4736</v>
      </c>
    </row>
    <row r="415">
      <c r="A415" t="s">
        <v>4311</v>
      </c>
      <c r="B415" s="12">
        <v>10</v>
      </c>
      <c r="C415" t="s">
        <v>4320</v>
      </c>
      <c r="D415" s="12">
        <v>79190.37040469551</v>
      </c>
      <c r="E415" s="12">
        <v>100260.39175218702</v>
      </c>
      <c r="F415" t="s">
        <v>4737</v>
      </c>
    </row>
    <row r="416">
      <c r="A416" t="s">
        <v>4312</v>
      </c>
      <c r="B416" s="12">
        <v>10</v>
      </c>
      <c r="C416" t="s">
        <v>4320</v>
      </c>
      <c r="D416" s="12">
        <v>82678.156695750135</v>
      </c>
      <c r="E416" s="12">
        <v>100260.39175218702</v>
      </c>
      <c r="F416" t="s">
        <v>4738</v>
      </c>
    </row>
    <row r="417">
      <c r="A417" t="s">
        <v>4313</v>
      </c>
      <c r="B417" s="12">
        <v>10</v>
      </c>
      <c r="C417" t="s">
        <v>4320</v>
      </c>
      <c r="D417" s="12">
        <v>8596.9463999958098</v>
      </c>
      <c r="E417" s="12">
        <v>100260.39175218702</v>
      </c>
      <c r="F417" t="s">
        <v>4739</v>
      </c>
    </row>
    <row r="418">
      <c r="A418" t="s">
        <v>4314</v>
      </c>
      <c r="B418" s="12">
        <v>10</v>
      </c>
      <c r="C418" t="s">
        <v>4320</v>
      </c>
      <c r="D418" s="12">
        <v>16054.980324947999</v>
      </c>
      <c r="E418" s="12">
        <v>100260.39175218702</v>
      </c>
      <c r="F418" t="s">
        <v>4740</v>
      </c>
    </row>
    <row r="419">
      <c r="A419" t="s">
        <v>4315</v>
      </c>
      <c r="B419" s="12">
        <v>10</v>
      </c>
      <c r="C419" t="s">
        <v>4320</v>
      </c>
      <c r="D419" s="12">
        <v>9702.9449924741602</v>
      </c>
      <c r="E419" s="12">
        <v>100260.39175218702</v>
      </c>
      <c r="F419" t="s">
        <v>4741</v>
      </c>
    </row>
    <row r="420">
      <c r="A420" t="s">
        <v>4316</v>
      </c>
      <c r="B420" s="12">
        <v>10</v>
      </c>
      <c r="C420" t="s">
        <v>4320</v>
      </c>
      <c r="D420" s="12">
        <v>2108.7500706559567</v>
      </c>
      <c r="E420" s="12">
        <v>100260.39175218702</v>
      </c>
      <c r="F420" t="s">
        <v>4742</v>
      </c>
    </row>
    <row r="421">
      <c r="A421" t="s">
        <v>4317</v>
      </c>
      <c r="B421" s="12">
        <v>10</v>
      </c>
      <c r="C421" t="s">
        <v>4320</v>
      </c>
      <c r="D421" s="12">
        <v>40.619425960452702</v>
      </c>
      <c r="E421" s="12">
        <v>100260.39175218702</v>
      </c>
      <c r="F421" t="s">
        <v>4743</v>
      </c>
    </row>
  </sheetData>
  <pageMargins left="0.7" right="0.7" top="0.75" bottom="0.75" header="0.3" footer="0.3"/>
  <pageSetup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91"/>
  <sheetViews>
    <sheetView workbookViewId="0">
      <selection activeCell="G8" sqref="G8"/>
    </sheetView>
  </sheetViews>
  <sheetFormatPr defaultRowHeight="14.4" x14ac:dyDescent="0.3"/>
  <sheetData>
    <row r="1">
      <c r="A1" t="s">
        <v>4744</v>
      </c>
      <c r="B1" t="s">
        <v>5235</v>
      </c>
      <c r="C1" t="s">
        <v>5481</v>
      </c>
      <c r="D1" t="s">
        <v>5972</v>
      </c>
    </row>
    <row r="2">
      <c r="A2" t="s">
        <v>4745</v>
      </c>
      <c r="B2" t="s">
        <v>5236</v>
      </c>
      <c r="C2" t="s">
        <v>5482</v>
      </c>
      <c r="D2" s="12">
        <v>0.27770418081201381</v>
      </c>
    </row>
    <row r="3">
      <c r="A3" t="s">
        <v>4746</v>
      </c>
      <c r="B3" t="s">
        <v>5236</v>
      </c>
      <c r="C3" t="s">
        <v>5483</v>
      </c>
      <c r="D3" s="12">
        <v>0.34381699999999998</v>
      </c>
    </row>
    <row r="4">
      <c r="A4" t="s">
        <v>4747</v>
      </c>
      <c r="B4" t="s">
        <v>5237</v>
      </c>
      <c r="C4" t="s">
        <v>5484</v>
      </c>
      <c r="D4" s="12">
        <v>0.26878141472291139</v>
      </c>
    </row>
    <row r="5">
      <c r="A5" t="s">
        <v>4748</v>
      </c>
      <c r="B5" t="s">
        <v>5237</v>
      </c>
      <c r="C5" t="s">
        <v>5485</v>
      </c>
      <c r="D5" s="12">
        <v>0.3466185</v>
      </c>
    </row>
    <row r="6">
      <c r="A6" t="s">
        <v>4749</v>
      </c>
      <c r="B6" t="s">
        <v>5238</v>
      </c>
      <c r="C6" t="s">
        <v>5486</v>
      </c>
      <c r="D6" s="12">
        <v>0.2547932929569201</v>
      </c>
    </row>
    <row r="7">
      <c r="A7" t="s">
        <v>4750</v>
      </c>
      <c r="B7" t="s">
        <v>5238</v>
      </c>
      <c r="C7" t="s">
        <v>5487</v>
      </c>
      <c r="D7" s="12">
        <v>0.35957810000000001</v>
      </c>
    </row>
    <row r="8">
      <c r="A8" t="s">
        <v>4751</v>
      </c>
      <c r="B8" t="s">
        <v>5239</v>
      </c>
      <c r="C8" t="s">
        <v>5488</v>
      </c>
      <c r="D8" s="12">
        <v>0.2547932929569201</v>
      </c>
    </row>
    <row r="9">
      <c r="A9" t="s">
        <v>4752</v>
      </c>
      <c r="B9" t="s">
        <v>5239</v>
      </c>
      <c r="C9" t="s">
        <v>5489</v>
      </c>
      <c r="D9" s="12">
        <v>0.35957810000000001</v>
      </c>
    </row>
    <row r="10">
      <c r="A10" t="s">
        <v>4753</v>
      </c>
      <c r="B10" t="s">
        <v>5240</v>
      </c>
      <c r="C10" t="s">
        <v>5490</v>
      </c>
      <c r="D10" s="12">
        <v>0.1995738866887532</v>
      </c>
    </row>
    <row r="11">
      <c r="A11" t="s">
        <v>4754</v>
      </c>
      <c r="B11" t="s">
        <v>5240</v>
      </c>
      <c r="C11" t="s">
        <v>5491</v>
      </c>
      <c r="D11" s="12">
        <v>0.3181794</v>
      </c>
    </row>
    <row r="12">
      <c r="A12" t="s">
        <v>4755</v>
      </c>
      <c r="B12" t="s">
        <v>5241</v>
      </c>
      <c r="C12" t="s">
        <v>5492</v>
      </c>
      <c r="D12" s="12">
        <v>0.27121910918944453</v>
      </c>
    </row>
    <row r="13">
      <c r="A13" t="s">
        <v>4756</v>
      </c>
      <c r="B13" t="s">
        <v>5241</v>
      </c>
      <c r="C13" t="s">
        <v>5493</v>
      </c>
      <c r="D13" s="12">
        <v>0.32580120000000001</v>
      </c>
    </row>
    <row r="14">
      <c r="A14" t="s">
        <v>4757</v>
      </c>
      <c r="B14" t="s">
        <v>5242</v>
      </c>
      <c r="C14" t="s">
        <v>5494</v>
      </c>
      <c r="D14" s="12">
        <v>0.39022593174109627</v>
      </c>
    </row>
    <row r="15">
      <c r="A15" t="s">
        <v>4758</v>
      </c>
      <c r="B15" t="s">
        <v>5242</v>
      </c>
      <c r="C15" t="s">
        <v>5495</v>
      </c>
      <c r="D15" s="12">
        <v>0.38483970000000001</v>
      </c>
    </row>
    <row r="16">
      <c r="A16" t="s">
        <v>4759</v>
      </c>
      <c r="B16" t="s">
        <v>5243</v>
      </c>
      <c r="C16" t="s">
        <v>5496</v>
      </c>
      <c r="D16" s="12">
        <v>0.27906102160723184</v>
      </c>
    </row>
    <row r="17">
      <c r="A17" t="s">
        <v>4760</v>
      </c>
      <c r="B17" t="s">
        <v>5243</v>
      </c>
      <c r="C17" t="s">
        <v>5497</v>
      </c>
      <c r="D17" s="12">
        <v>0.30669279999999999</v>
      </c>
    </row>
    <row r="18">
      <c r="A18" t="s">
        <v>4761</v>
      </c>
      <c r="B18" t="s">
        <v>5244</v>
      </c>
      <c r="C18" t="s">
        <v>5498</v>
      </c>
      <c r="D18" s="12">
        <v>0.32212676659148065</v>
      </c>
    </row>
    <row r="19">
      <c r="A19" t="s">
        <v>4762</v>
      </c>
      <c r="B19" t="s">
        <v>5244</v>
      </c>
      <c r="C19" t="s">
        <v>5499</v>
      </c>
      <c r="D19" s="12">
        <v>0.34381970000000001</v>
      </c>
    </row>
    <row r="20">
      <c r="A20" t="s">
        <v>4763</v>
      </c>
      <c r="B20" t="s">
        <v>5245</v>
      </c>
      <c r="C20" t="s">
        <v>5500</v>
      </c>
      <c r="D20" s="12">
        <v>0.26878141472291139</v>
      </c>
    </row>
    <row r="21">
      <c r="A21" t="s">
        <v>4764</v>
      </c>
      <c r="B21" t="s">
        <v>5245</v>
      </c>
      <c r="C21" t="s">
        <v>5501</v>
      </c>
      <c r="D21" s="12">
        <v>0.3466185</v>
      </c>
    </row>
    <row r="22">
      <c r="A22" t="s">
        <v>4765</v>
      </c>
      <c r="B22" t="s">
        <v>5246</v>
      </c>
      <c r="C22" t="s">
        <v>5502</v>
      </c>
      <c r="D22" s="12">
        <v>0.333682653298778</v>
      </c>
    </row>
    <row r="23">
      <c r="A23" t="s">
        <v>4766</v>
      </c>
      <c r="B23" t="s">
        <v>5246</v>
      </c>
      <c r="C23" t="s">
        <v>5503</v>
      </c>
      <c r="D23" s="12">
        <v>0.3727818</v>
      </c>
    </row>
    <row r="24">
      <c r="A24" t="s">
        <v>4767</v>
      </c>
      <c r="B24" t="s">
        <v>5247</v>
      </c>
      <c r="C24" t="s">
        <v>5504</v>
      </c>
      <c r="D24" s="12">
        <v>0.29155734976513004</v>
      </c>
    </row>
    <row r="25">
      <c r="A25" t="s">
        <v>4768</v>
      </c>
      <c r="B25" t="s">
        <v>5247</v>
      </c>
      <c r="C25" t="s">
        <v>5505</v>
      </c>
      <c r="D25" s="12">
        <v>0.33446009999999998</v>
      </c>
    </row>
    <row r="26">
      <c r="A26" t="s">
        <v>4769</v>
      </c>
      <c r="B26" t="s">
        <v>5248</v>
      </c>
      <c r="C26" t="s">
        <v>5506</v>
      </c>
      <c r="D26" s="12">
        <v>0.28536156536370255</v>
      </c>
    </row>
    <row r="27">
      <c r="A27" t="s">
        <v>4770</v>
      </c>
      <c r="B27" t="s">
        <v>5248</v>
      </c>
      <c r="C27" t="s">
        <v>5507</v>
      </c>
      <c r="D27" s="12">
        <v>0.33300639999999998</v>
      </c>
    </row>
    <row r="28">
      <c r="A28" t="s">
        <v>4771</v>
      </c>
      <c r="B28" t="s">
        <v>5249</v>
      </c>
      <c r="C28" t="s">
        <v>5508</v>
      </c>
      <c r="D28" s="12">
        <v>0.31393600782985204</v>
      </c>
    </row>
    <row r="29">
      <c r="A29" t="s">
        <v>4772</v>
      </c>
      <c r="B29" t="s">
        <v>5249</v>
      </c>
      <c r="C29" t="s">
        <v>5509</v>
      </c>
      <c r="D29" s="12">
        <v>0.34630909999999998</v>
      </c>
    </row>
    <row r="30">
      <c r="A30" t="s">
        <v>4773</v>
      </c>
      <c r="B30" t="s">
        <v>5250</v>
      </c>
      <c r="C30" t="s">
        <v>5510</v>
      </c>
      <c r="D30" s="12">
        <v>0.28038194619552931</v>
      </c>
    </row>
    <row r="31">
      <c r="A31" t="s">
        <v>4774</v>
      </c>
      <c r="B31" t="s">
        <v>5250</v>
      </c>
      <c r="C31" t="s">
        <v>5511</v>
      </c>
      <c r="D31" s="12">
        <v>0.3272119</v>
      </c>
    </row>
    <row r="32">
      <c r="A32" t="s">
        <v>4775</v>
      </c>
      <c r="B32" t="s">
        <v>5251</v>
      </c>
      <c r="C32" t="s">
        <v>5512</v>
      </c>
      <c r="D32" s="12">
        <v>0.33812432671817266</v>
      </c>
    </row>
    <row r="33">
      <c r="A33" t="s">
        <v>4776</v>
      </c>
      <c r="B33" t="s">
        <v>5251</v>
      </c>
      <c r="C33" t="s">
        <v>5513</v>
      </c>
      <c r="D33" s="12">
        <v>0.3616529</v>
      </c>
    </row>
    <row r="34">
      <c r="A34" t="s">
        <v>4777</v>
      </c>
      <c r="B34" t="s">
        <v>5252</v>
      </c>
      <c r="C34" t="s">
        <v>5514</v>
      </c>
      <c r="D34" s="12">
        <v>0.27006290639101299</v>
      </c>
    </row>
    <row r="35">
      <c r="A35" t="s">
        <v>4778</v>
      </c>
      <c r="B35" t="s">
        <v>5252</v>
      </c>
      <c r="C35" t="s">
        <v>5515</v>
      </c>
      <c r="D35" s="12">
        <v>0.3241849</v>
      </c>
    </row>
    <row r="36">
      <c r="A36" t="s">
        <v>4779</v>
      </c>
      <c r="B36" t="s">
        <v>5253</v>
      </c>
      <c r="C36" t="s">
        <v>5516</v>
      </c>
      <c r="D36" s="12">
        <v>0.28959852430967309</v>
      </c>
    </row>
    <row r="37">
      <c r="A37" t="s">
        <v>4780</v>
      </c>
      <c r="B37" t="s">
        <v>5253</v>
      </c>
      <c r="C37" t="s">
        <v>5517</v>
      </c>
      <c r="D37" s="12">
        <v>0.32895150000000001</v>
      </c>
    </row>
    <row r="38">
      <c r="A38" t="s">
        <v>4781</v>
      </c>
      <c r="B38" t="s">
        <v>5254</v>
      </c>
      <c r="C38" t="s">
        <v>5518</v>
      </c>
      <c r="D38" s="12">
        <v>0.27445172027700682</v>
      </c>
    </row>
    <row r="39">
      <c r="A39" t="s">
        <v>4782</v>
      </c>
      <c r="B39" t="s">
        <v>5254</v>
      </c>
      <c r="C39" t="s">
        <v>5519</v>
      </c>
      <c r="D39" s="12">
        <v>0.32583129999999999</v>
      </c>
    </row>
    <row r="40">
      <c r="A40" t="s">
        <v>4783</v>
      </c>
      <c r="B40" t="s">
        <v>5255</v>
      </c>
      <c r="C40" t="s">
        <v>5520</v>
      </c>
      <c r="D40" s="12">
        <v>0.27006290639101299</v>
      </c>
    </row>
    <row r="41">
      <c r="A41" t="s">
        <v>4784</v>
      </c>
      <c r="B41" t="s">
        <v>5255</v>
      </c>
      <c r="C41" t="s">
        <v>5521</v>
      </c>
      <c r="D41" s="12">
        <v>0.3241849</v>
      </c>
    </row>
    <row r="42">
      <c r="A42" t="s">
        <v>4785</v>
      </c>
      <c r="B42" t="s">
        <v>5256</v>
      </c>
      <c r="C42" t="s">
        <v>5522</v>
      </c>
      <c r="D42" s="12">
        <v>0.28087019880340391</v>
      </c>
    </row>
    <row r="43">
      <c r="A43" t="s">
        <v>4786</v>
      </c>
      <c r="B43" t="s">
        <v>5256</v>
      </c>
      <c r="C43" t="s">
        <v>5523</v>
      </c>
      <c r="D43" s="12">
        <v>0.32676129999999998</v>
      </c>
    </row>
    <row r="44">
      <c r="A44" t="s">
        <v>4787</v>
      </c>
      <c r="B44" t="s">
        <v>5257</v>
      </c>
      <c r="C44" t="s">
        <v>5524</v>
      </c>
      <c r="D44" s="12">
        <v>0.28036439260552337</v>
      </c>
    </row>
    <row r="45">
      <c r="A45" t="s">
        <v>4788</v>
      </c>
      <c r="B45" t="s">
        <v>5257</v>
      </c>
      <c r="C45" t="s">
        <v>5525</v>
      </c>
      <c r="D45" s="12">
        <v>0.32666299999999998</v>
      </c>
    </row>
    <row r="46">
      <c r="A46" t="s">
        <v>4789</v>
      </c>
      <c r="B46" t="s">
        <v>5258</v>
      </c>
      <c r="C46" t="s">
        <v>5526</v>
      </c>
      <c r="D46" s="12">
        <v>0.34885904142674873</v>
      </c>
    </row>
    <row r="47">
      <c r="A47" t="s">
        <v>4790</v>
      </c>
      <c r="B47" t="s">
        <v>5258</v>
      </c>
      <c r="C47" t="s">
        <v>5527</v>
      </c>
      <c r="D47" s="12">
        <v>0.38809349999999998</v>
      </c>
    </row>
    <row r="48">
      <c r="A48" t="s">
        <v>4791</v>
      </c>
      <c r="B48" t="s">
        <v>5259</v>
      </c>
      <c r="C48" t="s">
        <v>5528</v>
      </c>
      <c r="D48" s="12">
        <v>0.30846020986440964</v>
      </c>
    </row>
    <row r="49">
      <c r="A49" t="s">
        <v>4792</v>
      </c>
      <c r="B49" t="s">
        <v>5259</v>
      </c>
      <c r="C49" t="s">
        <v>5529</v>
      </c>
      <c r="D49" s="12">
        <v>0.37331740000000002</v>
      </c>
    </row>
    <row r="50">
      <c r="A50" t="s">
        <v>4793</v>
      </c>
      <c r="B50" t="s">
        <v>5260</v>
      </c>
      <c r="C50" t="s">
        <v>5530</v>
      </c>
      <c r="D50" s="12">
        <v>0.3209597618194604</v>
      </c>
    </row>
    <row r="51">
      <c r="A51" t="s">
        <v>4794</v>
      </c>
      <c r="B51" t="s">
        <v>5260</v>
      </c>
      <c r="C51" t="s">
        <v>5531</v>
      </c>
      <c r="D51" s="12">
        <v>0.33800439999999998</v>
      </c>
    </row>
    <row r="52">
      <c r="A52" t="s">
        <v>4795</v>
      </c>
      <c r="B52" t="s">
        <v>5261</v>
      </c>
      <c r="C52" t="s">
        <v>5532</v>
      </c>
      <c r="D52" s="12">
        <v>0.29290967670752932</v>
      </c>
    </row>
    <row r="53">
      <c r="A53" t="s">
        <v>4796</v>
      </c>
      <c r="B53" t="s">
        <v>5261</v>
      </c>
      <c r="C53" t="s">
        <v>5533</v>
      </c>
      <c r="D53" s="12">
        <v>0.3297715</v>
      </c>
    </row>
    <row r="54">
      <c r="A54" t="s">
        <v>4797</v>
      </c>
      <c r="B54" t="s">
        <v>5262</v>
      </c>
      <c r="C54" t="s">
        <v>5534</v>
      </c>
      <c r="D54" s="12">
        <v>0.19353291876761125</v>
      </c>
    </row>
    <row r="55">
      <c r="A55" t="s">
        <v>4798</v>
      </c>
      <c r="B55" t="s">
        <v>5262</v>
      </c>
      <c r="C55" t="s">
        <v>5535</v>
      </c>
      <c r="D55" s="12">
        <v>0.31759209999999999</v>
      </c>
    </row>
    <row r="56">
      <c r="A56" t="s">
        <v>4799</v>
      </c>
      <c r="B56" t="s">
        <v>5263</v>
      </c>
      <c r="C56" t="s">
        <v>5536</v>
      </c>
      <c r="D56" s="12">
        <v>0.3892544076358761</v>
      </c>
    </row>
    <row r="57">
      <c r="A57" t="s">
        <v>4800</v>
      </c>
      <c r="B57" t="s">
        <v>5263</v>
      </c>
      <c r="C57" t="s">
        <v>5537</v>
      </c>
      <c r="D57" s="12">
        <v>0.42500779999999999</v>
      </c>
    </row>
    <row r="58">
      <c r="A58" t="s">
        <v>4801</v>
      </c>
      <c r="B58" t="s">
        <v>5264</v>
      </c>
      <c r="C58" t="s">
        <v>5538</v>
      </c>
      <c r="D58" s="12">
        <v>0.2854378564702989</v>
      </c>
    </row>
    <row r="59">
      <c r="A59" t="s">
        <v>4802</v>
      </c>
      <c r="B59" t="s">
        <v>5264</v>
      </c>
      <c r="C59" t="s">
        <v>5539</v>
      </c>
      <c r="D59" s="12">
        <v>0.32869419999999999</v>
      </c>
    </row>
    <row r="60">
      <c r="A60" t="s">
        <v>4803</v>
      </c>
      <c r="B60" t="s">
        <v>5265</v>
      </c>
      <c r="C60" t="s">
        <v>5540</v>
      </c>
      <c r="D60" s="12">
        <v>0.3892544076358761</v>
      </c>
    </row>
    <row r="61">
      <c r="A61" t="s">
        <v>4804</v>
      </c>
      <c r="B61" t="s">
        <v>5265</v>
      </c>
      <c r="C61" t="s">
        <v>5541</v>
      </c>
      <c r="D61" s="12">
        <v>0.42500779999999999</v>
      </c>
    </row>
    <row r="62">
      <c r="A62" t="s">
        <v>4805</v>
      </c>
      <c r="B62" t="s">
        <v>5266</v>
      </c>
      <c r="C62" t="s">
        <v>5542</v>
      </c>
      <c r="D62" s="12">
        <v>0.43538509792331492</v>
      </c>
    </row>
    <row r="63">
      <c r="A63" t="s">
        <v>4806</v>
      </c>
      <c r="B63" t="s">
        <v>5266</v>
      </c>
      <c r="C63" t="s">
        <v>5543</v>
      </c>
      <c r="D63" s="12">
        <v>0.40713270000000001</v>
      </c>
    </row>
    <row r="64">
      <c r="A64" t="s">
        <v>4807</v>
      </c>
      <c r="B64" t="s">
        <v>5267</v>
      </c>
      <c r="C64" t="s">
        <v>5544</v>
      </c>
      <c r="D64" s="12">
        <v>0.3110442639749425</v>
      </c>
    </row>
    <row r="65">
      <c r="A65" t="s">
        <v>4808</v>
      </c>
      <c r="B65" t="s">
        <v>5267</v>
      </c>
      <c r="C65" t="s">
        <v>5545</v>
      </c>
      <c r="D65" s="12">
        <v>0.39983800000000003</v>
      </c>
    </row>
    <row r="66">
      <c r="A66" t="s">
        <v>4809</v>
      </c>
      <c r="B66" t="s">
        <v>5268</v>
      </c>
      <c r="C66" t="s">
        <v>5546</v>
      </c>
      <c r="D66" s="12">
        <v>0.2828432341778444</v>
      </c>
    </row>
    <row r="67">
      <c r="A67" t="s">
        <v>4810</v>
      </c>
      <c r="B67" t="s">
        <v>5268</v>
      </c>
      <c r="C67" t="s">
        <v>5547</v>
      </c>
      <c r="D67" s="12">
        <v>0.33014120000000002</v>
      </c>
    </row>
    <row r="68">
      <c r="A68" t="s">
        <v>4811</v>
      </c>
      <c r="B68" t="s">
        <v>5269</v>
      </c>
      <c r="C68" t="s">
        <v>5548</v>
      </c>
      <c r="D68" s="12">
        <v>0.27905223946946706</v>
      </c>
    </row>
    <row r="69">
      <c r="A69" t="s">
        <v>4812</v>
      </c>
      <c r="B69" t="s">
        <v>5269</v>
      </c>
      <c r="C69" t="s">
        <v>5549</v>
      </c>
      <c r="D69" s="12">
        <v>0.33001360000000002</v>
      </c>
    </row>
    <row r="70">
      <c r="A70" t="s">
        <v>4813</v>
      </c>
      <c r="B70" t="s">
        <v>5270</v>
      </c>
      <c r="C70" t="s">
        <v>5550</v>
      </c>
      <c r="D70" s="12">
        <v>0.54208364065218251</v>
      </c>
    </row>
    <row r="71">
      <c r="A71" t="s">
        <v>4814</v>
      </c>
      <c r="B71" t="s">
        <v>5270</v>
      </c>
      <c r="C71" t="s">
        <v>5551</v>
      </c>
      <c r="D71" s="12">
        <v>2.1781969999999999</v>
      </c>
    </row>
    <row r="72">
      <c r="A72" t="s">
        <v>4815</v>
      </c>
      <c r="B72" t="s">
        <v>5271</v>
      </c>
      <c r="C72" t="s">
        <v>5552</v>
      </c>
      <c r="D72" s="12">
        <v>0.20590136474251095</v>
      </c>
    </row>
    <row r="73">
      <c r="A73" t="s">
        <v>4816</v>
      </c>
      <c r="B73" t="s">
        <v>5271</v>
      </c>
      <c r="C73" t="s">
        <v>5553</v>
      </c>
      <c r="D73" s="12">
        <v>0.3362598</v>
      </c>
    </row>
    <row r="74">
      <c r="A74" t="s">
        <v>4817</v>
      </c>
      <c r="B74" t="s">
        <v>5272</v>
      </c>
      <c r="C74" t="s">
        <v>5554</v>
      </c>
      <c r="D74" s="12">
        <v>0.20005775361950884</v>
      </c>
    </row>
    <row r="75">
      <c r="A75" t="s">
        <v>4818</v>
      </c>
      <c r="B75" t="s">
        <v>5272</v>
      </c>
      <c r="C75" t="s">
        <v>5555</v>
      </c>
      <c r="D75" s="12">
        <v>0.33913450000000001</v>
      </c>
    </row>
    <row r="76">
      <c r="A76" t="s">
        <v>4819</v>
      </c>
      <c r="B76" t="s">
        <v>5273</v>
      </c>
      <c r="C76" t="s">
        <v>5556</v>
      </c>
      <c r="D76" s="12">
        <v>0.19151853737225291</v>
      </c>
    </row>
    <row r="77">
      <c r="A77" t="s">
        <v>4820</v>
      </c>
      <c r="B77" t="s">
        <v>5273</v>
      </c>
      <c r="C77" t="s">
        <v>5557</v>
      </c>
      <c r="D77" s="12">
        <v>0.35091660000000002</v>
      </c>
    </row>
    <row r="78">
      <c r="A78" t="s">
        <v>4821</v>
      </c>
      <c r="B78" t="s">
        <v>5274</v>
      </c>
      <c r="C78" t="s">
        <v>5558</v>
      </c>
      <c r="D78" s="12">
        <v>0.19151853737225291</v>
      </c>
    </row>
    <row r="79">
      <c r="A79" t="s">
        <v>4822</v>
      </c>
      <c r="B79" t="s">
        <v>5274</v>
      </c>
      <c r="C79" t="s">
        <v>5559</v>
      </c>
      <c r="D79" s="12">
        <v>0.35091660000000002</v>
      </c>
    </row>
    <row r="80">
      <c r="A80" t="s">
        <v>4823</v>
      </c>
      <c r="B80" t="s">
        <v>5275</v>
      </c>
      <c r="C80" t="s">
        <v>5560</v>
      </c>
      <c r="D80" s="12">
        <v>0.15309252791015687</v>
      </c>
    </row>
    <row r="81">
      <c r="A81" t="s">
        <v>4824</v>
      </c>
      <c r="B81" t="s">
        <v>5275</v>
      </c>
      <c r="C81" t="s">
        <v>5561</v>
      </c>
      <c r="D81" s="12">
        <v>0.31578709999999999</v>
      </c>
    </row>
    <row r="82">
      <c r="A82" t="s">
        <v>4825</v>
      </c>
      <c r="B82" t="s">
        <v>5276</v>
      </c>
      <c r="C82" t="s">
        <v>5562</v>
      </c>
      <c r="D82" s="12">
        <v>0.20151059514647982</v>
      </c>
    </row>
    <row r="83">
      <c r="A83" t="s">
        <v>4826</v>
      </c>
      <c r="B83" t="s">
        <v>5276</v>
      </c>
      <c r="C83" t="s">
        <v>5563</v>
      </c>
      <c r="D83" s="12">
        <v>0.32003470000000001</v>
      </c>
    </row>
    <row r="84">
      <c r="A84" t="s">
        <v>4827</v>
      </c>
      <c r="B84" t="s">
        <v>5277</v>
      </c>
      <c r="C84" t="s">
        <v>5564</v>
      </c>
      <c r="D84" s="12">
        <v>0.32651812854804341</v>
      </c>
    </row>
    <row r="85">
      <c r="A85" t="s">
        <v>4828</v>
      </c>
      <c r="B85" t="s">
        <v>5277</v>
      </c>
      <c r="C85" t="s">
        <v>5565</v>
      </c>
      <c r="D85" s="12">
        <v>0.37256309999999998</v>
      </c>
    </row>
    <row r="86">
      <c r="A86" t="s">
        <v>4829</v>
      </c>
      <c r="B86" t="s">
        <v>5278</v>
      </c>
      <c r="C86" t="s">
        <v>5566</v>
      </c>
      <c r="D86" s="12">
        <v>0.207258205537729</v>
      </c>
    </row>
    <row r="87">
      <c r="A87" t="s">
        <v>4830</v>
      </c>
      <c r="B87" t="s">
        <v>5278</v>
      </c>
      <c r="C87" t="s">
        <v>5567</v>
      </c>
      <c r="D87" s="12">
        <v>0.30223660000000002</v>
      </c>
    </row>
    <row r="88">
      <c r="A88" t="s">
        <v>4831</v>
      </c>
      <c r="B88" t="s">
        <v>5279</v>
      </c>
      <c r="C88" t="s">
        <v>5568</v>
      </c>
      <c r="D88" s="12">
        <v>0.24496343659899356</v>
      </c>
    </row>
    <row r="89">
      <c r="A89" t="s">
        <v>4832</v>
      </c>
      <c r="B89" t="s">
        <v>5279</v>
      </c>
      <c r="C89" t="s">
        <v>5569</v>
      </c>
      <c r="D89" s="12">
        <v>0.33596569999999998</v>
      </c>
    </row>
    <row r="90">
      <c r="A90" t="s">
        <v>4833</v>
      </c>
      <c r="B90" t="s">
        <v>5280</v>
      </c>
      <c r="C90" t="s">
        <v>5570</v>
      </c>
      <c r="D90" s="12">
        <v>0.20005775361950884</v>
      </c>
    </row>
    <row r="91">
      <c r="A91" t="s">
        <v>4834</v>
      </c>
      <c r="B91" t="s">
        <v>5280</v>
      </c>
      <c r="C91" t="s">
        <v>5571</v>
      </c>
      <c r="D91" s="12">
        <v>0.33913450000000001</v>
      </c>
    </row>
    <row r="92">
      <c r="A92" t="s">
        <v>4835</v>
      </c>
      <c r="B92" t="s">
        <v>5281</v>
      </c>
      <c r="C92" t="s">
        <v>5572</v>
      </c>
      <c r="D92" s="12">
        <v>0.2572570655700408</v>
      </c>
    </row>
    <row r="93">
      <c r="A93" t="s">
        <v>4836</v>
      </c>
      <c r="B93" t="s">
        <v>5281</v>
      </c>
      <c r="C93" t="s">
        <v>5573</v>
      </c>
      <c r="D93" s="12">
        <v>0.36182959999999997</v>
      </c>
    </row>
    <row r="94">
      <c r="A94" t="s">
        <v>4837</v>
      </c>
      <c r="B94" t="s">
        <v>5282</v>
      </c>
      <c r="C94" t="s">
        <v>5574</v>
      </c>
      <c r="D94" s="12">
        <v>0.21914109420792693</v>
      </c>
    </row>
    <row r="95">
      <c r="A95" t="s">
        <v>4838</v>
      </c>
      <c r="B95" t="s">
        <v>5282</v>
      </c>
      <c r="C95" t="s">
        <v>5575</v>
      </c>
      <c r="D95" s="12">
        <v>0.32741740000000003</v>
      </c>
    </row>
    <row r="96">
      <c r="A96" t="s">
        <v>4839</v>
      </c>
      <c r="B96" t="s">
        <v>5283</v>
      </c>
      <c r="C96" t="s">
        <v>5576</v>
      </c>
      <c r="D96" s="12">
        <v>0.21450635537250856</v>
      </c>
    </row>
    <row r="97">
      <c r="A97" t="s">
        <v>4840</v>
      </c>
      <c r="B97" t="s">
        <v>5283</v>
      </c>
      <c r="C97" t="s">
        <v>5577</v>
      </c>
      <c r="D97" s="12">
        <v>0.32623049999999998</v>
      </c>
    </row>
    <row r="98">
      <c r="A98" t="s">
        <v>4841</v>
      </c>
      <c r="B98" t="s">
        <v>5284</v>
      </c>
      <c r="C98" t="s">
        <v>5578</v>
      </c>
      <c r="D98" s="12">
        <v>0.24284874030557449</v>
      </c>
    </row>
    <row r="99">
      <c r="A99" t="s">
        <v>4842</v>
      </c>
      <c r="B99" t="s">
        <v>5284</v>
      </c>
      <c r="C99" t="s">
        <v>5579</v>
      </c>
      <c r="D99" s="12">
        <v>0.3379067</v>
      </c>
    </row>
    <row r="100">
      <c r="A100" t="s">
        <v>4843</v>
      </c>
      <c r="B100" t="s">
        <v>5285</v>
      </c>
      <c r="C100" t="s">
        <v>5580</v>
      </c>
      <c r="D100" s="12">
        <v>0.20873321447723606</v>
      </c>
    </row>
    <row r="101">
      <c r="A101" t="s">
        <v>4844</v>
      </c>
      <c r="B101" t="s">
        <v>5285</v>
      </c>
      <c r="C101" t="s">
        <v>5581</v>
      </c>
      <c r="D101" s="12">
        <v>0.32096010000000003</v>
      </c>
    </row>
    <row r="102">
      <c r="A102" t="s">
        <v>4845</v>
      </c>
      <c r="B102" t="s">
        <v>5286</v>
      </c>
      <c r="C102" t="s">
        <v>5582</v>
      </c>
      <c r="D102" s="12">
        <v>0.26752531013571318</v>
      </c>
    </row>
    <row r="103">
      <c r="A103" t="s">
        <v>4846</v>
      </c>
      <c r="B103" t="s">
        <v>5286</v>
      </c>
      <c r="C103" t="s">
        <v>5583</v>
      </c>
      <c r="D103" s="12">
        <v>0.35121799999999997</v>
      </c>
    </row>
    <row r="104">
      <c r="A104" t="s">
        <v>4847</v>
      </c>
      <c r="B104" t="s">
        <v>5287</v>
      </c>
      <c r="C104" t="s">
        <v>5584</v>
      </c>
      <c r="D104" s="12">
        <v>0.2010506853997048</v>
      </c>
    </row>
    <row r="105">
      <c r="A105" t="s">
        <v>4848</v>
      </c>
      <c r="B105" t="s">
        <v>5287</v>
      </c>
      <c r="C105" t="s">
        <v>5585</v>
      </c>
      <c r="D105" s="12">
        <v>0.31842090000000001</v>
      </c>
    </row>
    <row r="106">
      <c r="A106" t="s">
        <v>4849</v>
      </c>
      <c r="B106" t="s">
        <v>5288</v>
      </c>
      <c r="C106" t="s">
        <v>5586</v>
      </c>
      <c r="D106" s="12">
        <v>0.21499572743123394</v>
      </c>
    </row>
    <row r="107">
      <c r="A107" t="s">
        <v>4850</v>
      </c>
      <c r="B107" t="s">
        <v>5288</v>
      </c>
      <c r="C107" t="s">
        <v>5587</v>
      </c>
      <c r="D107" s="12">
        <v>0.32264510000000002</v>
      </c>
    </row>
    <row r="108">
      <c r="A108" t="s">
        <v>4851</v>
      </c>
      <c r="B108" t="s">
        <v>5289</v>
      </c>
      <c r="C108" t="s">
        <v>5588</v>
      </c>
      <c r="D108" s="12">
        <v>0.2041223510088313</v>
      </c>
    </row>
    <row r="109">
      <c r="A109" t="s">
        <v>4852</v>
      </c>
      <c r="B109" t="s">
        <v>5289</v>
      </c>
      <c r="C109" t="s">
        <v>5589</v>
      </c>
      <c r="D109" s="12">
        <v>0.3201098</v>
      </c>
    </row>
    <row r="110">
      <c r="A110" t="s">
        <v>4853</v>
      </c>
      <c r="B110" t="s">
        <v>5290</v>
      </c>
      <c r="C110" t="s">
        <v>5590</v>
      </c>
      <c r="D110" s="12">
        <v>0.2010506853997048</v>
      </c>
    </row>
    <row r="111">
      <c r="A111" t="s">
        <v>4854</v>
      </c>
      <c r="B111" t="s">
        <v>5290</v>
      </c>
      <c r="C111" t="s">
        <v>5591</v>
      </c>
      <c r="D111" s="12">
        <v>0.31842090000000001</v>
      </c>
    </row>
    <row r="112">
      <c r="A112" t="s">
        <v>4855</v>
      </c>
      <c r="B112" t="s">
        <v>5291</v>
      </c>
      <c r="C112" t="s">
        <v>5592</v>
      </c>
      <c r="D112" s="12">
        <v>0.20750032132248067</v>
      </c>
    </row>
    <row r="113">
      <c r="A113" t="s">
        <v>4856</v>
      </c>
      <c r="B113" t="s">
        <v>5291</v>
      </c>
      <c r="C113" t="s">
        <v>5593</v>
      </c>
      <c r="D113" s="12">
        <v>0.32066689999999998</v>
      </c>
    </row>
    <row r="114">
      <c r="A114" t="s">
        <v>4857</v>
      </c>
      <c r="B114" t="s">
        <v>5292</v>
      </c>
      <c r="C114" t="s">
        <v>5594</v>
      </c>
      <c r="D114" s="12">
        <v>0.20800793569430057</v>
      </c>
    </row>
    <row r="115">
      <c r="A115" t="s">
        <v>4858</v>
      </c>
      <c r="B115" t="s">
        <v>5292</v>
      </c>
      <c r="C115" t="s">
        <v>5595</v>
      </c>
      <c r="D115" s="12">
        <v>0.3205305</v>
      </c>
    </row>
    <row r="116">
      <c r="A116" t="s">
        <v>4859</v>
      </c>
      <c r="B116" t="s">
        <v>5293</v>
      </c>
      <c r="C116" t="s">
        <v>5596</v>
      </c>
      <c r="D116" s="12">
        <v>0.2759654714377478</v>
      </c>
    </row>
    <row r="117">
      <c r="A117" t="s">
        <v>4860</v>
      </c>
      <c r="B117" t="s">
        <v>5293</v>
      </c>
      <c r="C117" t="s">
        <v>5597</v>
      </c>
      <c r="D117" s="12">
        <v>0.3741969</v>
      </c>
    </row>
    <row r="118">
      <c r="A118" t="s">
        <v>4861</v>
      </c>
      <c r="B118" t="s">
        <v>5294</v>
      </c>
      <c r="C118" t="s">
        <v>5598</v>
      </c>
      <c r="D118" s="12">
        <v>0.23935419535004029</v>
      </c>
    </row>
    <row r="119">
      <c r="A119" t="s">
        <v>4862</v>
      </c>
      <c r="B119" t="s">
        <v>5294</v>
      </c>
      <c r="C119" t="s">
        <v>5599</v>
      </c>
      <c r="D119" s="12">
        <v>0.36137710000000001</v>
      </c>
    </row>
    <row r="120">
      <c r="A120" t="s">
        <v>4863</v>
      </c>
      <c r="B120" t="s">
        <v>5295</v>
      </c>
      <c r="C120" t="s">
        <v>5600</v>
      </c>
      <c r="D120" s="12">
        <v>0.2453003638198927</v>
      </c>
    </row>
    <row r="121">
      <c r="A121" t="s">
        <v>4864</v>
      </c>
      <c r="B121" t="s">
        <v>5295</v>
      </c>
      <c r="C121" t="s">
        <v>5601</v>
      </c>
      <c r="D121" s="12">
        <v>0.33066099999999998</v>
      </c>
    </row>
    <row r="122">
      <c r="A122" t="s">
        <v>4865</v>
      </c>
      <c r="B122" t="s">
        <v>5296</v>
      </c>
      <c r="C122" t="s">
        <v>5602</v>
      </c>
      <c r="D122" s="12">
        <v>0.21848750429241812</v>
      </c>
    </row>
    <row r="123">
      <c r="A123" t="s">
        <v>4866</v>
      </c>
      <c r="B123" t="s">
        <v>5296</v>
      </c>
      <c r="C123" t="s">
        <v>5603</v>
      </c>
      <c r="D123" s="12">
        <v>0.32325229999999999</v>
      </c>
    </row>
    <row r="124">
      <c r="A124" t="s">
        <v>4867</v>
      </c>
      <c r="B124" t="s">
        <v>5297</v>
      </c>
      <c r="C124" t="s">
        <v>5604</v>
      </c>
      <c r="D124" s="12">
        <v>0.14194739682067961</v>
      </c>
    </row>
    <row r="125">
      <c r="A125" t="s">
        <v>4868</v>
      </c>
      <c r="B125" t="s">
        <v>5297</v>
      </c>
      <c r="C125" t="s">
        <v>5605</v>
      </c>
      <c r="D125" s="12">
        <v>0.31551879999999999</v>
      </c>
    </row>
    <row r="126">
      <c r="A126" t="s">
        <v>4869</v>
      </c>
      <c r="B126" t="s">
        <v>5298</v>
      </c>
      <c r="C126" t="s">
        <v>5606</v>
      </c>
      <c r="D126" s="12">
        <v>0.33206234025214904</v>
      </c>
    </row>
    <row r="127">
      <c r="A127" t="s">
        <v>4870</v>
      </c>
      <c r="B127" t="s">
        <v>5298</v>
      </c>
      <c r="C127" t="s">
        <v>5607</v>
      </c>
      <c r="D127" s="12">
        <v>0.40471610000000002</v>
      </c>
    </row>
    <row r="128">
      <c r="A128" t="s">
        <v>4871</v>
      </c>
      <c r="B128" t="s">
        <v>5299</v>
      </c>
      <c r="C128" t="s">
        <v>5608</v>
      </c>
      <c r="D128" s="12">
        <v>0.21330019018643312</v>
      </c>
    </row>
    <row r="129">
      <c r="A129" t="s">
        <v>4872</v>
      </c>
      <c r="B129" t="s">
        <v>5299</v>
      </c>
      <c r="C129" t="s">
        <v>5609</v>
      </c>
      <c r="D129" s="12">
        <v>0.32243850000000002</v>
      </c>
    </row>
    <row r="130">
      <c r="A130" t="s">
        <v>4873</v>
      </c>
      <c r="B130" t="s">
        <v>5300</v>
      </c>
      <c r="C130" t="s">
        <v>5610</v>
      </c>
      <c r="D130" s="12">
        <v>0.33206234025214904</v>
      </c>
    </row>
    <row r="131">
      <c r="A131" t="s">
        <v>4874</v>
      </c>
      <c r="B131" t="s">
        <v>5300</v>
      </c>
      <c r="C131" t="s">
        <v>5611</v>
      </c>
      <c r="D131" s="12">
        <v>0.40471610000000002</v>
      </c>
    </row>
    <row r="132">
      <c r="A132" t="s">
        <v>4875</v>
      </c>
      <c r="B132" t="s">
        <v>5301</v>
      </c>
      <c r="C132" t="s">
        <v>5612</v>
      </c>
      <c r="D132" s="12">
        <v>0.35337871164049528</v>
      </c>
    </row>
    <row r="133">
      <c r="A133" t="s">
        <v>4876</v>
      </c>
      <c r="B133" t="s">
        <v>5301</v>
      </c>
      <c r="C133" t="s">
        <v>5613</v>
      </c>
      <c r="D133" s="12">
        <v>0.38361600000000001</v>
      </c>
    </row>
    <row r="134">
      <c r="A134" t="s">
        <v>4877</v>
      </c>
      <c r="B134" t="s">
        <v>5302</v>
      </c>
      <c r="C134" t="s">
        <v>5614</v>
      </c>
      <c r="D134" s="12">
        <v>0.23974067238672683</v>
      </c>
    </row>
    <row r="135">
      <c r="A135" t="s">
        <v>4878</v>
      </c>
      <c r="B135" t="s">
        <v>5302</v>
      </c>
      <c r="C135" t="s">
        <v>5615</v>
      </c>
      <c r="D135" s="12">
        <v>0.38333159999999999</v>
      </c>
    </row>
    <row r="136">
      <c r="A136" t="s">
        <v>4879</v>
      </c>
      <c r="B136" t="s">
        <v>5303</v>
      </c>
      <c r="C136" t="s">
        <v>5616</v>
      </c>
      <c r="D136" s="12">
        <v>0.21106508138096716</v>
      </c>
    </row>
    <row r="137">
      <c r="A137" t="s">
        <v>4880</v>
      </c>
      <c r="B137" t="s">
        <v>5303</v>
      </c>
      <c r="C137" t="s">
        <v>5617</v>
      </c>
      <c r="D137" s="12">
        <v>0.32371319999999998</v>
      </c>
    </row>
    <row r="138">
      <c r="A138" t="s">
        <v>4881</v>
      </c>
      <c r="B138" t="s">
        <v>5304</v>
      </c>
      <c r="C138" t="s">
        <v>5618</v>
      </c>
      <c r="D138" s="12">
        <v>0.20743229641041747</v>
      </c>
    </row>
    <row r="139">
      <c r="A139" t="s">
        <v>4882</v>
      </c>
      <c r="B139" t="s">
        <v>5304</v>
      </c>
      <c r="C139" t="s">
        <v>5619</v>
      </c>
      <c r="D139" s="12">
        <v>0.3235806</v>
      </c>
    </row>
    <row r="140">
      <c r="A140" t="s">
        <v>4883</v>
      </c>
      <c r="B140" t="s">
        <v>5305</v>
      </c>
      <c r="C140" t="s">
        <v>5620</v>
      </c>
      <c r="D140" s="12">
        <v>0.47873257383546258</v>
      </c>
    </row>
    <row r="141">
      <c r="A141" t="s">
        <v>4884</v>
      </c>
      <c r="B141" t="s">
        <v>5305</v>
      </c>
      <c r="C141" t="s">
        <v>5621</v>
      </c>
      <c r="D141" s="12">
        <v>1.585358</v>
      </c>
    </row>
    <row r="142">
      <c r="A142" t="s">
        <v>4885</v>
      </c>
      <c r="B142" t="s">
        <v>5306</v>
      </c>
      <c r="C142" t="s">
        <v>5622</v>
      </c>
      <c r="D142" s="12">
        <v>0.15119639041249419</v>
      </c>
    </row>
    <row r="143">
      <c r="A143" t="s">
        <v>4886</v>
      </c>
      <c r="B143" t="s">
        <v>5306</v>
      </c>
      <c r="C143" t="s">
        <v>5623</v>
      </c>
      <c r="D143" s="12">
        <v>0.30824240000000003</v>
      </c>
    </row>
    <row r="144">
      <c r="A144" t="s">
        <v>4887</v>
      </c>
      <c r="B144" t="s">
        <v>5307</v>
      </c>
      <c r="C144" t="s">
        <v>5624</v>
      </c>
      <c r="D144" s="12">
        <v>0.12894013427667644</v>
      </c>
    </row>
    <row r="145">
      <c r="A145" t="s">
        <v>4888</v>
      </c>
      <c r="B145" t="s">
        <v>5307</v>
      </c>
      <c r="C145" t="s">
        <v>5625</v>
      </c>
      <c r="D145" s="12">
        <v>0.3135674</v>
      </c>
    </row>
    <row r="146">
      <c r="A146" t="s">
        <v>4889</v>
      </c>
      <c r="B146" t="s">
        <v>5308</v>
      </c>
      <c r="C146" t="s">
        <v>5626</v>
      </c>
      <c r="D146" s="12">
        <v>0.12387247847130084</v>
      </c>
    </row>
    <row r="147">
      <c r="A147" t="s">
        <v>4890</v>
      </c>
      <c r="B147" t="s">
        <v>5308</v>
      </c>
      <c r="C147" t="s">
        <v>5627</v>
      </c>
      <c r="D147" s="12">
        <v>0.3258335</v>
      </c>
    </row>
    <row r="148">
      <c r="A148" t="s">
        <v>4891</v>
      </c>
      <c r="B148" t="s">
        <v>5309</v>
      </c>
      <c r="C148" t="s">
        <v>5628</v>
      </c>
      <c r="D148" s="12">
        <v>0.12387247847130084</v>
      </c>
    </row>
    <row r="149">
      <c r="A149" t="s">
        <v>4892</v>
      </c>
      <c r="B149" t="s">
        <v>5309</v>
      </c>
      <c r="C149" t="s">
        <v>5629</v>
      </c>
      <c r="D149" s="12">
        <v>0.3258335</v>
      </c>
    </row>
    <row r="150">
      <c r="A150" t="s">
        <v>4893</v>
      </c>
      <c r="B150" t="s">
        <v>5310</v>
      </c>
      <c r="C150" t="s">
        <v>5630</v>
      </c>
      <c r="D150" s="12">
        <v>0.080727232566164278</v>
      </c>
    </row>
    <row r="151">
      <c r="A151" t="s">
        <v>4894</v>
      </c>
      <c r="B151" t="s">
        <v>5310</v>
      </c>
      <c r="C151" t="s">
        <v>5631</v>
      </c>
      <c r="D151" s="12">
        <v>0.28940919999999998</v>
      </c>
    </row>
    <row r="152">
      <c r="A152" t="s">
        <v>4895</v>
      </c>
      <c r="B152" t="s">
        <v>5311</v>
      </c>
      <c r="C152" t="s">
        <v>5632</v>
      </c>
      <c r="D152" s="12">
        <v>0.12919862325832393</v>
      </c>
    </row>
    <row r="153">
      <c r="A153" t="s">
        <v>4896</v>
      </c>
      <c r="B153" t="s">
        <v>5311</v>
      </c>
      <c r="C153" t="s">
        <v>5633</v>
      </c>
      <c r="D153" s="12">
        <v>0.2943962</v>
      </c>
    </row>
    <row r="154">
      <c r="A154" t="s">
        <v>4897</v>
      </c>
      <c r="B154" t="s">
        <v>5312</v>
      </c>
      <c r="C154" t="s">
        <v>5634</v>
      </c>
      <c r="D154" s="12">
        <v>0.24410291852050403</v>
      </c>
    </row>
    <row r="155">
      <c r="A155" t="s">
        <v>4898</v>
      </c>
      <c r="B155" t="s">
        <v>5312</v>
      </c>
      <c r="C155" t="s">
        <v>5635</v>
      </c>
      <c r="D155" s="12">
        <v>0.34290929999999997</v>
      </c>
    </row>
    <row r="156">
      <c r="A156" t="s">
        <v>4899</v>
      </c>
      <c r="B156" t="s">
        <v>5313</v>
      </c>
      <c r="C156" t="s">
        <v>5636</v>
      </c>
      <c r="D156" s="12">
        <v>0.13308568281791808</v>
      </c>
    </row>
    <row r="157">
      <c r="A157" t="s">
        <v>4900</v>
      </c>
      <c r="B157" t="s">
        <v>5313</v>
      </c>
      <c r="C157" t="s">
        <v>5637</v>
      </c>
      <c r="D157" s="12">
        <v>0.27660200000000001</v>
      </c>
    </row>
    <row r="158">
      <c r="A158" t="s">
        <v>4901</v>
      </c>
      <c r="B158" t="s">
        <v>5314</v>
      </c>
      <c r="C158" t="s">
        <v>5638</v>
      </c>
      <c r="D158" s="12">
        <v>0.17806328732471621</v>
      </c>
    </row>
    <row r="159">
      <c r="A159" t="s">
        <v>4902</v>
      </c>
      <c r="B159" t="s">
        <v>5314</v>
      </c>
      <c r="C159" t="s">
        <v>5639</v>
      </c>
      <c r="D159" s="12">
        <v>0.30720890000000001</v>
      </c>
    </row>
    <row r="160">
      <c r="A160" t="s">
        <v>4903</v>
      </c>
      <c r="B160" t="s">
        <v>5315</v>
      </c>
      <c r="C160" t="s">
        <v>5640</v>
      </c>
      <c r="D160" s="12">
        <v>0.12894013427667644</v>
      </c>
    </row>
    <row r="161">
      <c r="A161" t="s">
        <v>4904</v>
      </c>
      <c r="B161" t="s">
        <v>5315</v>
      </c>
      <c r="C161" t="s">
        <v>5641</v>
      </c>
      <c r="D161" s="12">
        <v>0.3135674</v>
      </c>
    </row>
    <row r="162">
      <c r="A162" t="s">
        <v>4905</v>
      </c>
      <c r="B162" t="s">
        <v>5316</v>
      </c>
      <c r="C162" t="s">
        <v>5642</v>
      </c>
      <c r="D162" s="12">
        <v>0.19618536790449551</v>
      </c>
    </row>
    <row r="163">
      <c r="A163" t="s">
        <v>4906</v>
      </c>
      <c r="B163" t="s">
        <v>5316</v>
      </c>
      <c r="C163" t="s">
        <v>5643</v>
      </c>
      <c r="D163" s="12">
        <v>0.32950020000000002</v>
      </c>
    </row>
    <row r="164">
      <c r="A164" t="s">
        <v>4907</v>
      </c>
      <c r="B164" t="s">
        <v>5317</v>
      </c>
      <c r="C164" t="s">
        <v>5644</v>
      </c>
      <c r="D164" s="12">
        <v>0.14800558520272855</v>
      </c>
    </row>
    <row r="165">
      <c r="A165" t="s">
        <v>4908</v>
      </c>
      <c r="B165" t="s">
        <v>5317</v>
      </c>
      <c r="C165" t="s">
        <v>5645</v>
      </c>
      <c r="D165" s="12">
        <v>0.30048770000000002</v>
      </c>
    </row>
    <row r="166">
      <c r="A166" t="s">
        <v>4909</v>
      </c>
      <c r="B166" t="s">
        <v>5318</v>
      </c>
      <c r="C166" t="s">
        <v>5646</v>
      </c>
      <c r="D166" s="12">
        <v>0.14256233579714561</v>
      </c>
    </row>
    <row r="167">
      <c r="A167" t="s">
        <v>4910</v>
      </c>
      <c r="B167" t="s">
        <v>5318</v>
      </c>
      <c r="C167" t="s">
        <v>5647</v>
      </c>
      <c r="D167" s="12">
        <v>0.29911090000000001</v>
      </c>
    </row>
    <row r="168">
      <c r="A168" t="s">
        <v>4911</v>
      </c>
      <c r="B168" t="s">
        <v>5319</v>
      </c>
      <c r="C168" t="s">
        <v>5648</v>
      </c>
      <c r="D168" s="12">
        <v>0.16997151183942791</v>
      </c>
    </row>
    <row r="169">
      <c r="A169" t="s">
        <v>4912</v>
      </c>
      <c r="B169" t="s">
        <v>5319</v>
      </c>
      <c r="C169" t="s">
        <v>5649</v>
      </c>
      <c r="D169" s="12">
        <v>0.3089517</v>
      </c>
    </row>
    <row r="170">
      <c r="A170" t="s">
        <v>4913</v>
      </c>
      <c r="B170" t="s">
        <v>5320</v>
      </c>
      <c r="C170" t="s">
        <v>5650</v>
      </c>
      <c r="D170" s="12">
        <v>0.13471042651254531</v>
      </c>
    </row>
    <row r="171">
      <c r="A171" t="s">
        <v>4914</v>
      </c>
      <c r="B171" t="s">
        <v>5320</v>
      </c>
      <c r="C171" t="s">
        <v>5651</v>
      </c>
      <c r="D171" s="12">
        <v>0.29499950000000003</v>
      </c>
    </row>
    <row r="172">
      <c r="A172" t="s">
        <v>4915</v>
      </c>
      <c r="B172" t="s">
        <v>5321</v>
      </c>
      <c r="C172" t="s">
        <v>5652</v>
      </c>
      <c r="D172" s="12">
        <v>0.19860389178627372</v>
      </c>
    </row>
    <row r="173">
      <c r="A173" t="s">
        <v>4916</v>
      </c>
      <c r="B173" t="s">
        <v>5321</v>
      </c>
      <c r="C173" t="s">
        <v>5653</v>
      </c>
      <c r="D173" s="12">
        <v>0.31881530000000002</v>
      </c>
    </row>
    <row r="174">
      <c r="A174" t="s">
        <v>4917</v>
      </c>
      <c r="B174" t="s">
        <v>5322</v>
      </c>
      <c r="C174" t="s">
        <v>5654</v>
      </c>
      <c r="D174" s="12">
        <v>0.12680622195025212</v>
      </c>
    </row>
    <row r="175">
      <c r="A175" t="s">
        <v>4918</v>
      </c>
      <c r="B175" t="s">
        <v>5322</v>
      </c>
      <c r="C175" t="s">
        <v>5655</v>
      </c>
      <c r="D175" s="12">
        <v>0.29334280000000001</v>
      </c>
    </row>
    <row r="176">
      <c r="A176" t="s">
        <v>4919</v>
      </c>
      <c r="B176" t="s">
        <v>5323</v>
      </c>
      <c r="C176" t="s">
        <v>5656</v>
      </c>
      <c r="D176" s="12">
        <v>0.14202934605423859</v>
      </c>
    </row>
    <row r="177">
      <c r="A177" t="s">
        <v>4920</v>
      </c>
      <c r="B177" t="s">
        <v>5323</v>
      </c>
      <c r="C177" t="s">
        <v>5657</v>
      </c>
      <c r="D177" s="12">
        <v>0.2968131</v>
      </c>
    </row>
    <row r="178">
      <c r="A178" t="s">
        <v>4921</v>
      </c>
      <c r="B178" t="s">
        <v>5324</v>
      </c>
      <c r="C178" t="s">
        <v>5658</v>
      </c>
      <c r="D178" s="12">
        <v>0.13033944580106716</v>
      </c>
    </row>
    <row r="179">
      <c r="A179" t="s">
        <v>4922</v>
      </c>
      <c r="B179" t="s">
        <v>5324</v>
      </c>
      <c r="C179" t="s">
        <v>5659</v>
      </c>
      <c r="D179" s="12">
        <v>0.2942882</v>
      </c>
    </row>
    <row r="180">
      <c r="A180" t="s">
        <v>4923</v>
      </c>
      <c r="B180" t="s">
        <v>5325</v>
      </c>
      <c r="C180" t="s">
        <v>5660</v>
      </c>
      <c r="D180" s="12">
        <v>0.12680622195025212</v>
      </c>
    </row>
    <row r="181">
      <c r="A181" t="s">
        <v>4924</v>
      </c>
      <c r="B181" t="s">
        <v>5325</v>
      </c>
      <c r="C181" t="s">
        <v>5661</v>
      </c>
      <c r="D181" s="12">
        <v>0.29334280000000001</v>
      </c>
    </row>
    <row r="182">
      <c r="A182" t="s">
        <v>4925</v>
      </c>
      <c r="B182" t="s">
        <v>5326</v>
      </c>
      <c r="C182" t="s">
        <v>5662</v>
      </c>
      <c r="D182" s="12">
        <v>0.13459441157079471</v>
      </c>
    </row>
    <row r="183">
      <c r="A183" t="s">
        <v>4926</v>
      </c>
      <c r="B183" t="s">
        <v>5326</v>
      </c>
      <c r="C183" t="s">
        <v>5663</v>
      </c>
      <c r="D183" s="12">
        <v>0.2950429</v>
      </c>
    </row>
    <row r="184">
      <c r="A184" t="s">
        <v>4927</v>
      </c>
      <c r="B184" t="s">
        <v>5327</v>
      </c>
      <c r="C184" t="s">
        <v>5664</v>
      </c>
      <c r="D184" s="12">
        <v>0.13389400207927493</v>
      </c>
    </row>
    <row r="185">
      <c r="A185" t="s">
        <v>4928</v>
      </c>
      <c r="B185" t="s">
        <v>5327</v>
      </c>
      <c r="C185" t="s">
        <v>5665</v>
      </c>
      <c r="D185" s="12">
        <v>0.29492689999999999</v>
      </c>
    </row>
    <row r="186">
      <c r="A186" t="s">
        <v>4929</v>
      </c>
      <c r="B186" t="s">
        <v>5328</v>
      </c>
      <c r="C186" t="s">
        <v>5666</v>
      </c>
      <c r="D186" s="12">
        <v>0.20605518239190554</v>
      </c>
    </row>
    <row r="187">
      <c r="A187" t="s">
        <v>4930</v>
      </c>
      <c r="B187" t="s">
        <v>5328</v>
      </c>
      <c r="C187" t="s">
        <v>5667</v>
      </c>
      <c r="D187" s="12">
        <v>0.32288349999999999</v>
      </c>
    </row>
    <row r="188">
      <c r="A188" t="s">
        <v>4931</v>
      </c>
      <c r="B188" t="s">
        <v>5329</v>
      </c>
      <c r="C188" t="s">
        <v>5668</v>
      </c>
      <c r="D188" s="12">
        <v>0.16736442004369684</v>
      </c>
    </row>
    <row r="189">
      <c r="A189" t="s">
        <v>4932</v>
      </c>
      <c r="B189" t="s">
        <v>5329</v>
      </c>
      <c r="C189" t="s">
        <v>5669</v>
      </c>
      <c r="D189" s="12">
        <v>0.31280629999999998</v>
      </c>
    </row>
    <row r="190">
      <c r="A190" t="s">
        <v>4933</v>
      </c>
      <c r="B190" t="s">
        <v>5330</v>
      </c>
      <c r="C190" t="s">
        <v>5670</v>
      </c>
      <c r="D190" s="12">
        <v>0.16917935774868925</v>
      </c>
    </row>
    <row r="191">
      <c r="A191" t="s">
        <v>4934</v>
      </c>
      <c r="B191" t="s">
        <v>5330</v>
      </c>
      <c r="C191" t="s">
        <v>5671</v>
      </c>
      <c r="D191" s="12">
        <v>0.30313059999999997</v>
      </c>
    </row>
    <row r="192">
      <c r="A192" t="s">
        <v>4935</v>
      </c>
      <c r="B192" t="s">
        <v>5331</v>
      </c>
      <c r="C192" t="s">
        <v>5672</v>
      </c>
      <c r="D192" s="12">
        <v>0.14595839612356551</v>
      </c>
    </row>
    <row r="193">
      <c r="A193" t="s">
        <v>4936</v>
      </c>
      <c r="B193" t="s">
        <v>5331</v>
      </c>
      <c r="C193" t="s">
        <v>5673</v>
      </c>
      <c r="D193" s="12">
        <v>0.29743049999999999</v>
      </c>
    </row>
    <row r="194">
      <c r="A194" t="s">
        <v>4937</v>
      </c>
      <c r="B194" t="s">
        <v>5332</v>
      </c>
      <c r="C194" t="s">
        <v>5674</v>
      </c>
      <c r="D194" s="12">
        <v>0.077325823759020237</v>
      </c>
    </row>
    <row r="195">
      <c r="A195" t="s">
        <v>4938</v>
      </c>
      <c r="B195" t="s">
        <v>5332</v>
      </c>
      <c r="C195" t="s">
        <v>5675</v>
      </c>
      <c r="D195" s="12">
        <v>0.28904829999999998</v>
      </c>
    </row>
    <row r="196">
      <c r="A196" t="s">
        <v>4939</v>
      </c>
      <c r="B196" t="s">
        <v>5333</v>
      </c>
      <c r="C196" t="s">
        <v>5676</v>
      </c>
      <c r="D196" s="12">
        <v>0.25050544834349181</v>
      </c>
    </row>
    <row r="197">
      <c r="A197" t="s">
        <v>4940</v>
      </c>
      <c r="B197" t="s">
        <v>5333</v>
      </c>
      <c r="C197" t="s">
        <v>5677</v>
      </c>
      <c r="D197" s="12">
        <v>0.37053659999999999</v>
      </c>
    </row>
    <row r="198">
      <c r="A198" t="s">
        <v>4941</v>
      </c>
      <c r="B198" t="s">
        <v>5334</v>
      </c>
      <c r="C198" t="s">
        <v>5678</v>
      </c>
      <c r="D198" s="12">
        <v>0.13808119919349693</v>
      </c>
    </row>
    <row r="199">
      <c r="A199" t="s">
        <v>4942</v>
      </c>
      <c r="B199" t="s">
        <v>5334</v>
      </c>
      <c r="C199" t="s">
        <v>5679</v>
      </c>
      <c r="D199" s="12">
        <v>0.29629260000000002</v>
      </c>
    </row>
    <row r="200">
      <c r="A200" t="s">
        <v>4943</v>
      </c>
      <c r="B200" t="s">
        <v>5335</v>
      </c>
      <c r="C200" t="s">
        <v>5680</v>
      </c>
      <c r="D200" s="12">
        <v>0.25050544834349181</v>
      </c>
    </row>
    <row r="201">
      <c r="A201" t="s">
        <v>4944</v>
      </c>
      <c r="B201" t="s">
        <v>5335</v>
      </c>
      <c r="C201" t="s">
        <v>5681</v>
      </c>
      <c r="D201" s="12">
        <v>0.37053659999999999</v>
      </c>
    </row>
    <row r="202">
      <c r="A202" t="s">
        <v>4945</v>
      </c>
      <c r="B202" t="s">
        <v>5336</v>
      </c>
      <c r="C202" t="s">
        <v>5682</v>
      </c>
      <c r="D202" s="12">
        <v>0.27784980192826886</v>
      </c>
    </row>
    <row r="203">
      <c r="A203" t="s">
        <v>4946</v>
      </c>
      <c r="B203" t="s">
        <v>5336</v>
      </c>
      <c r="C203" t="s">
        <v>5683</v>
      </c>
      <c r="D203" s="12">
        <v>0.3587127</v>
      </c>
    </row>
    <row r="204">
      <c r="A204" t="s">
        <v>4947</v>
      </c>
      <c r="B204" t="s">
        <v>5337</v>
      </c>
      <c r="C204" t="s">
        <v>5684</v>
      </c>
      <c r="D204" s="12">
        <v>0.16789183469058488</v>
      </c>
    </row>
    <row r="205">
      <c r="A205" t="s">
        <v>4948</v>
      </c>
      <c r="B205" t="s">
        <v>5337</v>
      </c>
      <c r="C205" t="s">
        <v>5685</v>
      </c>
      <c r="D205" s="12">
        <v>0.35743449999999999</v>
      </c>
    </row>
    <row r="206">
      <c r="A206" t="s">
        <v>4949</v>
      </c>
      <c r="B206" t="s">
        <v>5338</v>
      </c>
      <c r="C206" t="s">
        <v>5686</v>
      </c>
      <c r="D206" s="12">
        <v>0.13809419472802448</v>
      </c>
    </row>
    <row r="207">
      <c r="A207" t="s">
        <v>4950</v>
      </c>
      <c r="B207" t="s">
        <v>5338</v>
      </c>
      <c r="C207" t="s">
        <v>5687</v>
      </c>
      <c r="D207" s="12">
        <v>0.29736390000000001</v>
      </c>
    </row>
    <row r="208">
      <c r="A208" t="s">
        <v>4951</v>
      </c>
      <c r="B208" t="s">
        <v>5339</v>
      </c>
      <c r="C208" t="s">
        <v>5688</v>
      </c>
      <c r="D208" s="12">
        <v>0.13374625418976438</v>
      </c>
    </row>
    <row r="209">
      <c r="A209" t="s">
        <v>4952</v>
      </c>
      <c r="B209" t="s">
        <v>5339</v>
      </c>
      <c r="C209" t="s">
        <v>5689</v>
      </c>
      <c r="D209" s="12">
        <v>0.29756490000000002</v>
      </c>
    </row>
    <row r="210">
      <c r="A210" t="s">
        <v>4953</v>
      </c>
      <c r="B210" t="s">
        <v>5340</v>
      </c>
      <c r="C210" t="s">
        <v>5690</v>
      </c>
      <c r="D210" s="12">
        <v>0.41261265810319148</v>
      </c>
    </row>
    <row r="211">
      <c r="A211" t="s">
        <v>4954</v>
      </c>
      <c r="B211" t="s">
        <v>5340</v>
      </c>
      <c r="C211" t="s">
        <v>5691</v>
      </c>
      <c r="D211" s="12">
        <v>1.470745</v>
      </c>
    </row>
    <row r="212">
      <c r="A212" t="s">
        <v>4955</v>
      </c>
      <c r="B212" t="s">
        <v>5341</v>
      </c>
      <c r="C212" t="s">
        <v>5692</v>
      </c>
      <c r="D212" s="12">
        <v>0.17957100711126148</v>
      </c>
    </row>
    <row r="213">
      <c r="A213" t="s">
        <v>4956</v>
      </c>
      <c r="B213" t="s">
        <v>5341</v>
      </c>
      <c r="C213" t="s">
        <v>5693</v>
      </c>
      <c r="D213" s="12">
        <v>0.371751</v>
      </c>
    </row>
    <row r="214">
      <c r="A214" t="s">
        <v>4957</v>
      </c>
      <c r="B214" t="s">
        <v>5342</v>
      </c>
      <c r="C214" t="s">
        <v>5694</v>
      </c>
      <c r="D214" s="12">
        <v>0.17550561948321575</v>
      </c>
    </row>
    <row r="215">
      <c r="A215" t="s">
        <v>4958</v>
      </c>
      <c r="B215" t="s">
        <v>5342</v>
      </c>
      <c r="C215" t="s">
        <v>5695</v>
      </c>
      <c r="D215" s="12">
        <v>0.37372699999999998</v>
      </c>
    </row>
    <row r="216">
      <c r="A216" t="s">
        <v>4959</v>
      </c>
      <c r="B216" t="s">
        <v>5343</v>
      </c>
      <c r="C216" t="s">
        <v>5696</v>
      </c>
      <c r="D216" s="12">
        <v>0.17136763155052454</v>
      </c>
    </row>
    <row r="217">
      <c r="A217" t="s">
        <v>4960</v>
      </c>
      <c r="B217" t="s">
        <v>5343</v>
      </c>
      <c r="C217" t="s">
        <v>5697</v>
      </c>
      <c r="D217" s="12">
        <v>0.38345499999999999</v>
      </c>
    </row>
    <row r="218">
      <c r="A218" t="s">
        <v>4961</v>
      </c>
      <c r="B218" t="s">
        <v>5344</v>
      </c>
      <c r="C218" t="s">
        <v>5698</v>
      </c>
      <c r="D218" s="12">
        <v>0.17136763155052454</v>
      </c>
    </row>
    <row r="219">
      <c r="A219" t="s">
        <v>4962</v>
      </c>
      <c r="B219" t="s">
        <v>5344</v>
      </c>
      <c r="C219" t="s">
        <v>5699</v>
      </c>
      <c r="D219" s="12">
        <v>0.38345499999999999</v>
      </c>
    </row>
    <row r="220">
      <c r="A220" t="s">
        <v>4963</v>
      </c>
      <c r="B220" t="s">
        <v>5345</v>
      </c>
      <c r="C220" t="s">
        <v>5700</v>
      </c>
      <c r="D220" s="12">
        <v>0.12961982388685808</v>
      </c>
    </row>
    <row r="221">
      <c r="A221" t="s">
        <v>4964</v>
      </c>
      <c r="B221" t="s">
        <v>5345</v>
      </c>
      <c r="C221" t="s">
        <v>5701</v>
      </c>
      <c r="D221" s="12">
        <v>0.35066069999999999</v>
      </c>
    </row>
    <row r="222">
      <c r="A222" t="s">
        <v>4965</v>
      </c>
      <c r="B222" t="s">
        <v>5346</v>
      </c>
      <c r="C222" t="s">
        <v>5702</v>
      </c>
      <c r="D222" s="12">
        <v>0.17549086416626022</v>
      </c>
    </row>
    <row r="223">
      <c r="A223" t="s">
        <v>4966</v>
      </c>
      <c r="B223" t="s">
        <v>5346</v>
      </c>
      <c r="C223" t="s">
        <v>5703</v>
      </c>
      <c r="D223" s="12">
        <v>0.35743029999999998</v>
      </c>
    </row>
    <row r="224">
      <c r="A224" t="s">
        <v>4967</v>
      </c>
      <c r="B224" t="s">
        <v>5347</v>
      </c>
      <c r="C224" t="s">
        <v>5704</v>
      </c>
      <c r="D224" s="12">
        <v>0.28356717160827793</v>
      </c>
    </row>
    <row r="225">
      <c r="A225" t="s">
        <v>4968</v>
      </c>
      <c r="B225" t="s">
        <v>5347</v>
      </c>
      <c r="C225" t="s">
        <v>5705</v>
      </c>
      <c r="D225" s="12">
        <v>0.40632740000000001</v>
      </c>
    </row>
    <row r="226">
      <c r="A226" t="s">
        <v>4969</v>
      </c>
      <c r="B226" t="s">
        <v>5348</v>
      </c>
      <c r="C226" t="s">
        <v>5706</v>
      </c>
      <c r="D226" s="12">
        <v>0.17987242007163964</v>
      </c>
    </row>
    <row r="227">
      <c r="A227" t="s">
        <v>4970</v>
      </c>
      <c r="B227" t="s">
        <v>5348</v>
      </c>
      <c r="C227" t="s">
        <v>5707</v>
      </c>
      <c r="D227" s="12">
        <v>0.34386299999999997</v>
      </c>
    </row>
    <row r="228">
      <c r="A228" t="s">
        <v>4971</v>
      </c>
      <c r="B228" t="s">
        <v>5349</v>
      </c>
      <c r="C228" t="s">
        <v>5708</v>
      </c>
      <c r="D228" s="12">
        <v>0.2050169115086585</v>
      </c>
    </row>
    <row r="229">
      <c r="A229" t="s">
        <v>4972</v>
      </c>
      <c r="B229" t="s">
        <v>5349</v>
      </c>
      <c r="C229" t="s">
        <v>5709</v>
      </c>
      <c r="D229" s="12">
        <v>0.3712028</v>
      </c>
    </row>
    <row r="230">
      <c r="A230" t="s">
        <v>4973</v>
      </c>
      <c r="B230" t="s">
        <v>5350</v>
      </c>
      <c r="C230" t="s">
        <v>5710</v>
      </c>
      <c r="D230" s="12">
        <v>0.17550561948321575</v>
      </c>
    </row>
    <row r="231">
      <c r="A231" t="s">
        <v>4974</v>
      </c>
      <c r="B231" t="s">
        <v>5350</v>
      </c>
      <c r="C231" t="s">
        <v>5711</v>
      </c>
      <c r="D231" s="12">
        <v>0.37372699999999998</v>
      </c>
    </row>
    <row r="232">
      <c r="A232" t="s">
        <v>4975</v>
      </c>
      <c r="B232" t="s">
        <v>5351</v>
      </c>
      <c r="C232" t="s">
        <v>5712</v>
      </c>
      <c r="D232" s="12">
        <v>0.21788949358785756</v>
      </c>
    </row>
    <row r="233">
      <c r="A233" t="s">
        <v>4976</v>
      </c>
      <c r="B233" t="s">
        <v>5351</v>
      </c>
      <c r="C233" t="s">
        <v>5713</v>
      </c>
      <c r="D233" s="12">
        <v>0.39388889999999999</v>
      </c>
    </row>
    <row r="234">
      <c r="A234" t="s">
        <v>4977</v>
      </c>
      <c r="B234" t="s">
        <v>5352</v>
      </c>
      <c r="C234" t="s">
        <v>5714</v>
      </c>
      <c r="D234" s="12">
        <v>0.19009972672119599</v>
      </c>
    </row>
    <row r="235">
      <c r="A235" t="s">
        <v>4978</v>
      </c>
      <c r="B235" t="s">
        <v>5352</v>
      </c>
      <c r="C235" t="s">
        <v>5715</v>
      </c>
      <c r="D235" s="12">
        <v>0.363705</v>
      </c>
    </row>
    <row r="236">
      <c r="A236" t="s">
        <v>4979</v>
      </c>
      <c r="B236" t="s">
        <v>5353</v>
      </c>
      <c r="C236" t="s">
        <v>5716</v>
      </c>
      <c r="D236" s="12">
        <v>0.1860548503096085</v>
      </c>
    </row>
    <row r="237">
      <c r="A237" t="s">
        <v>4980</v>
      </c>
      <c r="B237" t="s">
        <v>5353</v>
      </c>
      <c r="C237" t="s">
        <v>5717</v>
      </c>
      <c r="D237" s="12">
        <v>0.36263020000000001</v>
      </c>
    </row>
    <row r="238">
      <c r="A238" t="s">
        <v>4981</v>
      </c>
      <c r="B238" t="s">
        <v>5354</v>
      </c>
      <c r="C238" t="s">
        <v>5718</v>
      </c>
      <c r="D238" s="12">
        <v>0.20748177213885474</v>
      </c>
    </row>
    <row r="239">
      <c r="A239" t="s">
        <v>4982</v>
      </c>
      <c r="B239" t="s">
        <v>5354</v>
      </c>
      <c r="C239" t="s">
        <v>5719</v>
      </c>
      <c r="D239" s="12">
        <v>0.37228689999999998</v>
      </c>
    </row>
    <row r="240">
      <c r="A240" t="s">
        <v>4983</v>
      </c>
      <c r="B240" t="s">
        <v>5355</v>
      </c>
      <c r="C240" t="s">
        <v>5720</v>
      </c>
      <c r="D240" s="12">
        <v>0.18034932968016623</v>
      </c>
    </row>
    <row r="241">
      <c r="A241" t="s">
        <v>4984</v>
      </c>
      <c r="B241" t="s">
        <v>5355</v>
      </c>
      <c r="C241" t="s">
        <v>5721</v>
      </c>
      <c r="D241" s="12">
        <v>0.35830329999999999</v>
      </c>
    </row>
    <row r="242">
      <c r="A242" t="s">
        <v>4985</v>
      </c>
      <c r="B242" t="s">
        <v>5356</v>
      </c>
      <c r="C242" t="s">
        <v>5722</v>
      </c>
      <c r="D242" s="12">
        <v>0.22843894102056064</v>
      </c>
    </row>
    <row r="243">
      <c r="A243" t="s">
        <v>4986</v>
      </c>
      <c r="B243" t="s">
        <v>5356</v>
      </c>
      <c r="C243" t="s">
        <v>5723</v>
      </c>
      <c r="D243" s="12">
        <v>0.38297999999999999</v>
      </c>
    </row>
    <row r="244">
      <c r="A244" t="s">
        <v>4987</v>
      </c>
      <c r="B244" t="s">
        <v>5357</v>
      </c>
      <c r="C244" t="s">
        <v>5724</v>
      </c>
      <c r="D244" s="12">
        <v>0.17404522416366733</v>
      </c>
    </row>
    <row r="245">
      <c r="A245" t="s">
        <v>4988</v>
      </c>
      <c r="B245" t="s">
        <v>5357</v>
      </c>
      <c r="C245" t="s">
        <v>5725</v>
      </c>
      <c r="D245" s="12">
        <v>0.3562109</v>
      </c>
    </row>
    <row r="246">
      <c r="A246" t="s">
        <v>4989</v>
      </c>
      <c r="B246" t="s">
        <v>5358</v>
      </c>
      <c r="C246" t="s">
        <v>5726</v>
      </c>
      <c r="D246" s="12">
        <v>0.18720383856502715</v>
      </c>
    </row>
    <row r="247">
      <c r="A247" t="s">
        <v>4990</v>
      </c>
      <c r="B247" t="s">
        <v>5358</v>
      </c>
      <c r="C247" t="s">
        <v>5727</v>
      </c>
      <c r="D247" s="12">
        <v>0.36032360000000002</v>
      </c>
    </row>
    <row r="248">
      <c r="A248" t="s">
        <v>4991</v>
      </c>
      <c r="B248" t="s">
        <v>5359</v>
      </c>
      <c r="C248" t="s">
        <v>5728</v>
      </c>
      <c r="D248" s="12">
        <v>0.17666582025130098</v>
      </c>
    </row>
    <row r="249">
      <c r="A249" t="s">
        <v>4992</v>
      </c>
      <c r="B249" t="s">
        <v>5359</v>
      </c>
      <c r="C249" t="s">
        <v>5729</v>
      </c>
      <c r="D249" s="12">
        <v>0.35760009999999998</v>
      </c>
    </row>
    <row r="250">
      <c r="A250" t="s">
        <v>4993</v>
      </c>
      <c r="B250" t="s">
        <v>5360</v>
      </c>
      <c r="C250" t="s">
        <v>5730</v>
      </c>
      <c r="D250" s="12">
        <v>0.17404522416366733</v>
      </c>
    </row>
    <row r="251">
      <c r="A251" t="s">
        <v>4994</v>
      </c>
      <c r="B251" t="s">
        <v>5360</v>
      </c>
      <c r="C251" t="s">
        <v>5731</v>
      </c>
      <c r="D251" s="12">
        <v>0.3562109</v>
      </c>
    </row>
    <row r="252">
      <c r="A252" t="s">
        <v>4995</v>
      </c>
      <c r="B252" t="s">
        <v>5361</v>
      </c>
      <c r="C252" t="s">
        <v>5732</v>
      </c>
      <c r="D252" s="12">
        <v>0.17988357372224642</v>
      </c>
    </row>
    <row r="253">
      <c r="A253" t="s">
        <v>4996</v>
      </c>
      <c r="B253" t="s">
        <v>5361</v>
      </c>
      <c r="C253" t="s">
        <v>5733</v>
      </c>
      <c r="D253" s="12">
        <v>0.35832239999999999</v>
      </c>
    </row>
    <row r="254">
      <c r="A254" t="s">
        <v>4997</v>
      </c>
      <c r="B254" t="s">
        <v>5362</v>
      </c>
      <c r="C254" t="s">
        <v>5734</v>
      </c>
      <c r="D254" s="12">
        <v>0.17966855928302511</v>
      </c>
    </row>
    <row r="255">
      <c r="A255" t="s">
        <v>4998</v>
      </c>
      <c r="B255" t="s">
        <v>5362</v>
      </c>
      <c r="C255" t="s">
        <v>5735</v>
      </c>
      <c r="D255" s="12">
        <v>0.35820220000000003</v>
      </c>
    </row>
    <row r="256">
      <c r="A256" t="s">
        <v>4999</v>
      </c>
      <c r="B256" t="s">
        <v>5363</v>
      </c>
      <c r="C256" t="s">
        <v>5736</v>
      </c>
      <c r="D256" s="12">
        <v>0.23822372152500504</v>
      </c>
    </row>
    <row r="257">
      <c r="A257" t="s">
        <v>5000</v>
      </c>
      <c r="B257" t="s">
        <v>5363</v>
      </c>
      <c r="C257" t="s">
        <v>5737</v>
      </c>
      <c r="D257" s="12">
        <v>0.40469579999999999</v>
      </c>
    </row>
    <row r="258">
      <c r="A258" t="s">
        <v>5001</v>
      </c>
      <c r="B258" t="s">
        <v>5364</v>
      </c>
      <c r="C258" t="s">
        <v>5738</v>
      </c>
      <c r="D258" s="12">
        <v>0.20944642073990044</v>
      </c>
    </row>
    <row r="259">
      <c r="A259" t="s">
        <v>5002</v>
      </c>
      <c r="B259" t="s">
        <v>5364</v>
      </c>
      <c r="C259" t="s">
        <v>5739</v>
      </c>
      <c r="D259" s="12">
        <v>0.39326650000000002</v>
      </c>
    </row>
    <row r="260">
      <c r="A260" t="s">
        <v>5003</v>
      </c>
      <c r="B260" t="s">
        <v>5365</v>
      </c>
      <c r="C260" t="s">
        <v>5740</v>
      </c>
      <c r="D260" s="12">
        <v>0.21003681578965747</v>
      </c>
    </row>
    <row r="261">
      <c r="A261" t="s">
        <v>5004</v>
      </c>
      <c r="B261" t="s">
        <v>5365</v>
      </c>
      <c r="C261" t="s">
        <v>5741</v>
      </c>
      <c r="D261" s="12">
        <v>0.36752040000000002</v>
      </c>
    </row>
    <row r="262">
      <c r="A262" t="s">
        <v>5005</v>
      </c>
      <c r="B262" t="s">
        <v>5366</v>
      </c>
      <c r="C262" t="s">
        <v>5742</v>
      </c>
      <c r="D262" s="12">
        <v>0.19060787360829309</v>
      </c>
    </row>
    <row r="263">
      <c r="A263" t="s">
        <v>5006</v>
      </c>
      <c r="B263" t="s">
        <v>5366</v>
      </c>
      <c r="C263" t="s">
        <v>5743</v>
      </c>
      <c r="D263" s="12">
        <v>0.36105939999999997</v>
      </c>
    </row>
    <row r="264">
      <c r="A264" t="s">
        <v>5007</v>
      </c>
      <c r="B264" t="s">
        <v>5367</v>
      </c>
      <c r="C264" t="s">
        <v>5744</v>
      </c>
      <c r="D264" s="12">
        <v>0.1199053676547441</v>
      </c>
    </row>
    <row r="265">
      <c r="A265" t="s">
        <v>5008</v>
      </c>
      <c r="B265" t="s">
        <v>5367</v>
      </c>
      <c r="C265" t="s">
        <v>5745</v>
      </c>
      <c r="D265" s="12">
        <v>0.35008899999999998</v>
      </c>
    </row>
    <row r="266">
      <c r="A266" t="s">
        <v>5009</v>
      </c>
      <c r="B266" t="s">
        <v>5368</v>
      </c>
      <c r="C266" t="s">
        <v>5746</v>
      </c>
      <c r="D266" s="12">
        <v>0.29923146777076542</v>
      </c>
    </row>
    <row r="267">
      <c r="A267" t="s">
        <v>5010</v>
      </c>
      <c r="B267" t="s">
        <v>5368</v>
      </c>
      <c r="C267" t="s">
        <v>5747</v>
      </c>
      <c r="D267" s="12">
        <v>0.4339674</v>
      </c>
    </row>
    <row r="268">
      <c r="A268" t="s">
        <v>5011</v>
      </c>
      <c r="B268" t="s">
        <v>5369</v>
      </c>
      <c r="C268" t="s">
        <v>5748</v>
      </c>
      <c r="D268" s="12">
        <v>0.18566696329596474</v>
      </c>
    </row>
    <row r="269">
      <c r="A269" t="s">
        <v>5012</v>
      </c>
      <c r="B269" t="s">
        <v>5369</v>
      </c>
      <c r="C269" t="s">
        <v>5749</v>
      </c>
      <c r="D269" s="12">
        <v>0.35997299999999999</v>
      </c>
    </row>
    <row r="270">
      <c r="A270" t="s">
        <v>5013</v>
      </c>
      <c r="B270" t="s">
        <v>5370</v>
      </c>
      <c r="C270" t="s">
        <v>5750</v>
      </c>
      <c r="D270" s="12">
        <v>0.29923146777076542</v>
      </c>
    </row>
    <row r="271">
      <c r="A271" t="s">
        <v>5014</v>
      </c>
      <c r="B271" t="s">
        <v>5370</v>
      </c>
      <c r="C271" t="s">
        <v>5751</v>
      </c>
      <c r="D271" s="12">
        <v>0.4339674</v>
      </c>
    </row>
    <row r="272">
      <c r="A272" t="s">
        <v>5015</v>
      </c>
      <c r="B272" t="s">
        <v>5371</v>
      </c>
      <c r="C272" t="s">
        <v>5752</v>
      </c>
      <c r="D272" s="12">
        <v>0.31125937695808492</v>
      </c>
    </row>
    <row r="273">
      <c r="A273" t="s">
        <v>5016</v>
      </c>
      <c r="B273" t="s">
        <v>5371</v>
      </c>
      <c r="C273" t="s">
        <v>5753</v>
      </c>
      <c r="D273" s="12">
        <v>0.42243249999999999</v>
      </c>
    </row>
    <row r="274">
      <c r="A274" t="s">
        <v>5017</v>
      </c>
      <c r="B274" t="s">
        <v>5372</v>
      </c>
      <c r="C274" t="s">
        <v>5754</v>
      </c>
      <c r="D274" s="12">
        <v>0.21248909231591814</v>
      </c>
    </row>
    <row r="275">
      <c r="A275" t="s">
        <v>5018</v>
      </c>
      <c r="B275" t="s">
        <v>5372</v>
      </c>
      <c r="C275" t="s">
        <v>5755</v>
      </c>
      <c r="D275" s="12">
        <v>0.40946670000000002</v>
      </c>
    </row>
    <row r="276">
      <c r="A276" t="s">
        <v>5019</v>
      </c>
      <c r="B276" t="s">
        <v>5373</v>
      </c>
      <c r="C276" t="s">
        <v>5756</v>
      </c>
      <c r="D276" s="12">
        <v>0.18353968791258654</v>
      </c>
    </row>
    <row r="277">
      <c r="A277" t="s">
        <v>5020</v>
      </c>
      <c r="B277" t="s">
        <v>5373</v>
      </c>
      <c r="C277" t="s">
        <v>5757</v>
      </c>
      <c r="D277" s="12">
        <v>0.36086560000000001</v>
      </c>
    </row>
    <row r="278">
      <c r="A278" t="s">
        <v>5021</v>
      </c>
      <c r="B278" t="s">
        <v>5374</v>
      </c>
      <c r="C278" t="s">
        <v>5758</v>
      </c>
      <c r="D278" s="12">
        <v>0.18031571934283033</v>
      </c>
    </row>
    <row r="279">
      <c r="A279" t="s">
        <v>5022</v>
      </c>
      <c r="B279" t="s">
        <v>5374</v>
      </c>
      <c r="C279" t="s">
        <v>5759</v>
      </c>
      <c r="D279" s="12">
        <v>0.3608326</v>
      </c>
    </row>
    <row r="280">
      <c r="A280" t="s">
        <v>5023</v>
      </c>
      <c r="B280" t="s">
        <v>5375</v>
      </c>
      <c r="C280" t="s">
        <v>5760</v>
      </c>
      <c r="D280" s="12">
        <v>0.4406060158826095</v>
      </c>
    </row>
    <row r="281">
      <c r="A281" t="s">
        <v>5024</v>
      </c>
      <c r="B281" t="s">
        <v>5375</v>
      </c>
      <c r="C281" t="s">
        <v>5761</v>
      </c>
      <c r="D281" s="12">
        <v>1.003342</v>
      </c>
    </row>
    <row r="282">
      <c r="A282" t="s">
        <v>5025</v>
      </c>
      <c r="B282" t="s">
        <v>5376</v>
      </c>
      <c r="C282" t="s">
        <v>5762</v>
      </c>
      <c r="D282" s="12">
        <v>0.33602431617831874</v>
      </c>
    </row>
    <row r="283">
      <c r="A283" t="s">
        <v>5026</v>
      </c>
      <c r="B283" t="s">
        <v>5376</v>
      </c>
      <c r="C283" t="s">
        <v>5763</v>
      </c>
      <c r="D283" s="12">
        <v>0.4779178</v>
      </c>
    </row>
    <row r="284">
      <c r="A284" t="s">
        <v>5027</v>
      </c>
      <c r="B284" t="s">
        <v>5377</v>
      </c>
      <c r="C284" t="s">
        <v>5764</v>
      </c>
      <c r="D284" s="12">
        <v>0.33100375662181664</v>
      </c>
    </row>
    <row r="285">
      <c r="A285" t="s">
        <v>5028</v>
      </c>
      <c r="B285" t="s">
        <v>5377</v>
      </c>
      <c r="C285" t="s">
        <v>5765</v>
      </c>
      <c r="D285" s="12">
        <v>0.47463100000000003</v>
      </c>
    </row>
    <row r="286">
      <c r="A286" t="s">
        <v>5029</v>
      </c>
      <c r="B286" t="s">
        <v>5378</v>
      </c>
      <c r="C286" t="s">
        <v>5766</v>
      </c>
      <c r="D286" s="12">
        <v>0.32427640696525378</v>
      </c>
    </row>
    <row r="287">
      <c r="A287" t="s">
        <v>5030</v>
      </c>
      <c r="B287" t="s">
        <v>5378</v>
      </c>
      <c r="C287" t="s">
        <v>5767</v>
      </c>
      <c r="D287" s="12">
        <v>0.48102600000000001</v>
      </c>
    </row>
    <row r="288">
      <c r="A288" t="s">
        <v>5031</v>
      </c>
      <c r="B288" t="s">
        <v>5379</v>
      </c>
      <c r="C288" t="s">
        <v>5768</v>
      </c>
      <c r="D288" s="12">
        <v>0.32427640696525378</v>
      </c>
    </row>
    <row r="289">
      <c r="A289" t="s">
        <v>5032</v>
      </c>
      <c r="B289" t="s">
        <v>5379</v>
      </c>
      <c r="C289" t="s">
        <v>5769</v>
      </c>
      <c r="D289" s="12">
        <v>0.48102600000000001</v>
      </c>
    </row>
    <row r="290">
      <c r="A290" t="s">
        <v>5033</v>
      </c>
      <c r="B290" t="s">
        <v>5380</v>
      </c>
      <c r="C290" t="s">
        <v>5770</v>
      </c>
      <c r="D290" s="12">
        <v>0.29718597673509878</v>
      </c>
    </row>
    <row r="291">
      <c r="A291" t="s">
        <v>5034</v>
      </c>
      <c r="B291" t="s">
        <v>5380</v>
      </c>
      <c r="C291" t="s">
        <v>5771</v>
      </c>
      <c r="D291" s="12">
        <v>0.44160120000000003</v>
      </c>
    </row>
    <row r="292">
      <c r="A292" t="s">
        <v>5035</v>
      </c>
      <c r="B292" t="s">
        <v>5381</v>
      </c>
      <c r="C292" t="s">
        <v>5772</v>
      </c>
      <c r="D292" s="12">
        <v>0.33295523442361946</v>
      </c>
    </row>
    <row r="293">
      <c r="A293" t="s">
        <v>5036</v>
      </c>
      <c r="B293" t="s">
        <v>5381</v>
      </c>
      <c r="C293" t="s">
        <v>5773</v>
      </c>
      <c r="D293" s="12">
        <v>0.46008389999999999</v>
      </c>
    </row>
    <row r="294">
      <c r="A294" t="s">
        <v>5037</v>
      </c>
      <c r="B294" t="s">
        <v>5382</v>
      </c>
      <c r="C294" t="s">
        <v>5774</v>
      </c>
      <c r="D294" s="12">
        <v>0.41156557161246443</v>
      </c>
    </row>
    <row r="295">
      <c r="A295" t="s">
        <v>5038</v>
      </c>
      <c r="B295" t="s">
        <v>5382</v>
      </c>
      <c r="C295" t="s">
        <v>5775</v>
      </c>
      <c r="D295" s="12">
        <v>0.52286120000000003</v>
      </c>
    </row>
    <row r="296">
      <c r="A296" t="s">
        <v>5039</v>
      </c>
      <c r="B296" t="s">
        <v>5383</v>
      </c>
      <c r="C296" t="s">
        <v>5776</v>
      </c>
      <c r="D296" s="12">
        <v>0.33738115697353677</v>
      </c>
    </row>
    <row r="297">
      <c r="A297" t="s">
        <v>5040</v>
      </c>
      <c r="B297" t="s">
        <v>5383</v>
      </c>
      <c r="C297" t="s">
        <v>5777</v>
      </c>
      <c r="D297" s="12">
        <v>0.44779429999999998</v>
      </c>
    </row>
    <row r="298">
      <c r="A298" t="s">
        <v>5041</v>
      </c>
      <c r="B298" t="s">
        <v>5384</v>
      </c>
      <c r="C298" t="s">
        <v>5778</v>
      </c>
      <c r="D298" s="12">
        <v>0.37180578142620424</v>
      </c>
    </row>
    <row r="299">
      <c r="A299" t="s">
        <v>5042</v>
      </c>
      <c r="B299" t="s">
        <v>5384</v>
      </c>
      <c r="C299" t="s">
        <v>5779</v>
      </c>
      <c r="D299" s="12">
        <v>0.47783720000000002</v>
      </c>
    </row>
    <row r="300">
      <c r="A300" t="s">
        <v>5043</v>
      </c>
      <c r="B300" t="s">
        <v>5385</v>
      </c>
      <c r="C300" t="s">
        <v>5780</v>
      </c>
      <c r="D300" s="12">
        <v>0.33100375662181664</v>
      </c>
    </row>
    <row r="301">
      <c r="A301" t="s">
        <v>5044</v>
      </c>
      <c r="B301" t="s">
        <v>5385</v>
      </c>
      <c r="C301" t="s">
        <v>5781</v>
      </c>
      <c r="D301" s="12">
        <v>0.47463100000000003</v>
      </c>
    </row>
    <row r="302">
      <c r="A302" t="s">
        <v>5045</v>
      </c>
      <c r="B302" t="s">
        <v>5386</v>
      </c>
      <c r="C302" t="s">
        <v>5782</v>
      </c>
      <c r="D302" s="12">
        <v>0.3768164016817801</v>
      </c>
    </row>
    <row r="303">
      <c r="A303" t="s">
        <v>5046</v>
      </c>
      <c r="B303" t="s">
        <v>5386</v>
      </c>
      <c r="C303" t="s">
        <v>5783</v>
      </c>
      <c r="D303" s="12">
        <v>0.50952989999999998</v>
      </c>
    </row>
    <row r="304">
      <c r="A304" t="s">
        <v>5047</v>
      </c>
      <c r="B304" t="s">
        <v>5387</v>
      </c>
      <c r="C304" t="s">
        <v>5784</v>
      </c>
      <c r="D304" s="12">
        <v>0.34742753186244513</v>
      </c>
    </row>
    <row r="305">
      <c r="A305" t="s">
        <v>5048</v>
      </c>
      <c r="B305" t="s">
        <v>5387</v>
      </c>
      <c r="C305" t="s">
        <v>5785</v>
      </c>
      <c r="D305" s="12">
        <v>0.46834140000000002</v>
      </c>
    </row>
    <row r="306">
      <c r="A306" t="s">
        <v>5049</v>
      </c>
      <c r="B306" t="s">
        <v>5388</v>
      </c>
      <c r="C306" t="s">
        <v>5786</v>
      </c>
      <c r="D306" s="12">
        <v>0.3428827034340049</v>
      </c>
    </row>
    <row r="307">
      <c r="A307" t="s">
        <v>5050</v>
      </c>
      <c r="B307" t="s">
        <v>5388</v>
      </c>
      <c r="C307" t="s">
        <v>5787</v>
      </c>
      <c r="D307" s="12">
        <v>0.46688970000000002</v>
      </c>
    </row>
    <row r="308">
      <c r="A308" t="s">
        <v>5051</v>
      </c>
      <c r="B308" t="s">
        <v>5389</v>
      </c>
      <c r="C308" t="s">
        <v>5788</v>
      </c>
      <c r="D308" s="12">
        <v>0.36299519543414771</v>
      </c>
    </row>
    <row r="309">
      <c r="A309" t="s">
        <v>5052</v>
      </c>
      <c r="B309" t="s">
        <v>5389</v>
      </c>
      <c r="C309" t="s">
        <v>5789</v>
      </c>
      <c r="D309" s="12">
        <v>0.47870479999999999</v>
      </c>
    </row>
    <row r="310">
      <c r="A310" t="s">
        <v>5053</v>
      </c>
      <c r="B310" t="s">
        <v>5390</v>
      </c>
      <c r="C310" t="s">
        <v>5790</v>
      </c>
      <c r="D310" s="12">
        <v>0.33782026207242277</v>
      </c>
    </row>
    <row r="311">
      <c r="A311" t="s">
        <v>5054</v>
      </c>
      <c r="B311" t="s">
        <v>5390</v>
      </c>
      <c r="C311" t="s">
        <v>5791</v>
      </c>
      <c r="D311" s="12">
        <v>0.46221390000000001</v>
      </c>
    </row>
    <row r="312">
      <c r="A312" t="s">
        <v>5055</v>
      </c>
      <c r="B312" t="s">
        <v>5391</v>
      </c>
      <c r="C312" t="s">
        <v>5792</v>
      </c>
      <c r="D312" s="12">
        <v>0.38305274426806435</v>
      </c>
    </row>
    <row r="313">
      <c r="A313" t="s">
        <v>5056</v>
      </c>
      <c r="B313" t="s">
        <v>5391</v>
      </c>
      <c r="C313" t="s">
        <v>5793</v>
      </c>
      <c r="D313" s="12">
        <v>0.49164720000000001</v>
      </c>
    </row>
    <row r="314">
      <c r="A314" t="s">
        <v>5057</v>
      </c>
      <c r="B314" t="s">
        <v>5392</v>
      </c>
      <c r="C314" t="s">
        <v>5794</v>
      </c>
      <c r="D314" s="12">
        <v>0.3309556394027855</v>
      </c>
    </row>
    <row r="315">
      <c r="A315" t="s">
        <v>5058</v>
      </c>
      <c r="B315" t="s">
        <v>5392</v>
      </c>
      <c r="C315" t="s">
        <v>5795</v>
      </c>
      <c r="D315" s="12">
        <v>0.45930579999999999</v>
      </c>
    </row>
    <row r="316">
      <c r="A316" t="s">
        <v>5059</v>
      </c>
      <c r="B316" t="s">
        <v>5393</v>
      </c>
      <c r="C316" t="s">
        <v>5796</v>
      </c>
      <c r="D316" s="12">
        <v>0.34237953228938389</v>
      </c>
    </row>
    <row r="317">
      <c r="A317" t="s">
        <v>5060</v>
      </c>
      <c r="B317" t="s">
        <v>5393</v>
      </c>
      <c r="C317" t="s">
        <v>5797</v>
      </c>
      <c r="D317" s="12">
        <v>0.46577099999999999</v>
      </c>
    </row>
    <row r="318">
      <c r="A318" t="s">
        <v>5061</v>
      </c>
      <c r="B318" t="s">
        <v>5394</v>
      </c>
      <c r="C318" t="s">
        <v>5798</v>
      </c>
      <c r="D318" s="12">
        <v>0.33449092872103586</v>
      </c>
    </row>
    <row r="319">
      <c r="A319" t="s">
        <v>5062</v>
      </c>
      <c r="B319" t="s">
        <v>5394</v>
      </c>
      <c r="C319" t="s">
        <v>5799</v>
      </c>
      <c r="D319" s="12">
        <v>0.46073380000000003</v>
      </c>
    </row>
    <row r="320">
      <c r="A320" t="s">
        <v>5063</v>
      </c>
      <c r="B320" t="s">
        <v>5395</v>
      </c>
      <c r="C320" t="s">
        <v>5800</v>
      </c>
      <c r="D320" s="12">
        <v>0.3309556394027855</v>
      </c>
    </row>
    <row r="321">
      <c r="A321" t="s">
        <v>5064</v>
      </c>
      <c r="B321" t="s">
        <v>5395</v>
      </c>
      <c r="C321" t="s">
        <v>5801</v>
      </c>
      <c r="D321" s="12">
        <v>0.45930579999999999</v>
      </c>
    </row>
    <row r="322">
      <c r="A322" t="s">
        <v>5065</v>
      </c>
      <c r="B322" t="s">
        <v>5396</v>
      </c>
      <c r="C322" t="s">
        <v>5802</v>
      </c>
      <c r="D322" s="12">
        <v>0.33756021525209612</v>
      </c>
    </row>
    <row r="323">
      <c r="A323" t="s">
        <v>5066</v>
      </c>
      <c r="B323" t="s">
        <v>5396</v>
      </c>
      <c r="C323" t="s">
        <v>5803</v>
      </c>
      <c r="D323" s="12">
        <v>0.46246599999999999</v>
      </c>
    </row>
    <row r="324">
      <c r="A324" t="s">
        <v>5067</v>
      </c>
      <c r="B324" t="s">
        <v>5397</v>
      </c>
      <c r="C324" t="s">
        <v>5804</v>
      </c>
      <c r="D324" s="12">
        <v>0.33715118790073245</v>
      </c>
    </row>
    <row r="325">
      <c r="A325" t="s">
        <v>5068</v>
      </c>
      <c r="B325" t="s">
        <v>5397</v>
      </c>
      <c r="C325" t="s">
        <v>5805</v>
      </c>
      <c r="D325" s="12">
        <v>0.46224100000000001</v>
      </c>
    </row>
    <row r="326">
      <c r="A326" t="s">
        <v>5069</v>
      </c>
      <c r="B326" t="s">
        <v>5398</v>
      </c>
      <c r="C326" t="s">
        <v>5806</v>
      </c>
      <c r="D326" s="12">
        <v>0.37517547182169392</v>
      </c>
    </row>
    <row r="327">
      <c r="A327" t="s">
        <v>5070</v>
      </c>
      <c r="B327" t="s">
        <v>5398</v>
      </c>
      <c r="C327" t="s">
        <v>5807</v>
      </c>
      <c r="D327" s="12">
        <v>0.52918299999999996</v>
      </c>
    </row>
    <row r="328">
      <c r="A328" t="s">
        <v>5071</v>
      </c>
      <c r="B328" t="s">
        <v>5399</v>
      </c>
      <c r="C328" t="s">
        <v>5808</v>
      </c>
      <c r="D328" s="12">
        <v>0.35332273568364631</v>
      </c>
    </row>
    <row r="329">
      <c r="A329" t="s">
        <v>5072</v>
      </c>
      <c r="B329" t="s">
        <v>5399</v>
      </c>
      <c r="C329" t="s">
        <v>5809</v>
      </c>
      <c r="D329" s="12">
        <v>0.51033459999999997</v>
      </c>
    </row>
    <row r="330">
      <c r="A330" t="s">
        <v>5073</v>
      </c>
      <c r="B330" t="s">
        <v>5400</v>
      </c>
      <c r="C330" t="s">
        <v>5810</v>
      </c>
      <c r="D330" s="12">
        <v>0.35938572580169209</v>
      </c>
    </row>
    <row r="331">
      <c r="A331" t="s">
        <v>5074</v>
      </c>
      <c r="B331" t="s">
        <v>5400</v>
      </c>
      <c r="C331" t="s">
        <v>5811</v>
      </c>
      <c r="D331" s="12">
        <v>0.47751909999999997</v>
      </c>
    </row>
    <row r="332">
      <c r="A332" t="s">
        <v>5075</v>
      </c>
      <c r="B332" t="s">
        <v>5401</v>
      </c>
      <c r="C332" t="s">
        <v>5812</v>
      </c>
      <c r="D332" s="12">
        <v>0.34626761929683914</v>
      </c>
    </row>
    <row r="333">
      <c r="A333" t="s">
        <v>5076</v>
      </c>
      <c r="B333" t="s">
        <v>5401</v>
      </c>
      <c r="C333" t="s">
        <v>5813</v>
      </c>
      <c r="D333" s="12">
        <v>0.46749590000000002</v>
      </c>
    </row>
    <row r="334">
      <c r="A334" t="s">
        <v>5077</v>
      </c>
      <c r="B334" t="s">
        <v>5402</v>
      </c>
      <c r="C334" t="s">
        <v>5814</v>
      </c>
      <c r="D334" s="12">
        <v>0.29373753842250494</v>
      </c>
    </row>
    <row r="335">
      <c r="A335" t="s">
        <v>5078</v>
      </c>
      <c r="B335" t="s">
        <v>5402</v>
      </c>
      <c r="C335" t="s">
        <v>5815</v>
      </c>
      <c r="D335" s="12">
        <v>0.4399111</v>
      </c>
    </row>
    <row r="336">
      <c r="A336" t="s">
        <v>5079</v>
      </c>
      <c r="B336" t="s">
        <v>5403</v>
      </c>
      <c r="C336" t="s">
        <v>5816</v>
      </c>
      <c r="D336" s="12">
        <v>0.38025744986418308</v>
      </c>
    </row>
    <row r="337">
      <c r="A337" t="s">
        <v>5080</v>
      </c>
      <c r="B337" t="s">
        <v>5403</v>
      </c>
      <c r="C337" t="s">
        <v>5817</v>
      </c>
      <c r="D337" s="12">
        <v>0.59614020000000001</v>
      </c>
    </row>
    <row r="338">
      <c r="A338" t="s">
        <v>5081</v>
      </c>
      <c r="B338" t="s">
        <v>5404</v>
      </c>
      <c r="C338" t="s">
        <v>5818</v>
      </c>
      <c r="D338" s="12">
        <v>0.33839572576596649</v>
      </c>
    </row>
    <row r="339">
      <c r="A339" t="s">
        <v>5082</v>
      </c>
      <c r="B339" t="s">
        <v>5404</v>
      </c>
      <c r="C339" t="s">
        <v>5819</v>
      </c>
      <c r="D339" s="12">
        <v>0.46510849999999998</v>
      </c>
    </row>
    <row r="340">
      <c r="A340" t="s">
        <v>5083</v>
      </c>
      <c r="B340" t="s">
        <v>5405</v>
      </c>
      <c r="C340" t="s">
        <v>5820</v>
      </c>
      <c r="D340" s="12">
        <v>0.24963297968615511</v>
      </c>
    </row>
    <row r="341">
      <c r="A341" t="s">
        <v>5084</v>
      </c>
      <c r="B341" t="s">
        <v>5405</v>
      </c>
      <c r="C341" t="s">
        <v>5821</v>
      </c>
      <c r="D341" s="12">
        <v>0.38857999999999998</v>
      </c>
    </row>
    <row r="342">
      <c r="A342" t="s">
        <v>5085</v>
      </c>
      <c r="B342" t="s">
        <v>5406</v>
      </c>
      <c r="C342" t="s">
        <v>5822</v>
      </c>
      <c r="D342" s="12">
        <v>0.24206946639629179</v>
      </c>
    </row>
    <row r="343">
      <c r="A343" t="s">
        <v>5086</v>
      </c>
      <c r="B343" t="s">
        <v>5406</v>
      </c>
      <c r="C343" t="s">
        <v>5823</v>
      </c>
      <c r="D343" s="12">
        <v>0.38855630000000002</v>
      </c>
    </row>
    <row r="344">
      <c r="A344" t="s">
        <v>5087</v>
      </c>
      <c r="B344" t="s">
        <v>5407</v>
      </c>
      <c r="C344" t="s">
        <v>5824</v>
      </c>
      <c r="D344" s="12">
        <v>0.23303482735887793</v>
      </c>
    </row>
    <row r="345">
      <c r="A345" t="s">
        <v>5088</v>
      </c>
      <c r="B345" t="s">
        <v>5407</v>
      </c>
      <c r="C345" t="s">
        <v>5825</v>
      </c>
      <c r="D345" s="12">
        <v>0.3975921</v>
      </c>
    </row>
    <row r="346">
      <c r="A346" t="s">
        <v>5089</v>
      </c>
      <c r="B346" t="s">
        <v>5408</v>
      </c>
      <c r="C346" t="s">
        <v>5826</v>
      </c>
      <c r="D346" s="12">
        <v>0.23303482735887793</v>
      </c>
    </row>
    <row r="347">
      <c r="A347" t="s">
        <v>5090</v>
      </c>
      <c r="B347" t="s">
        <v>5408</v>
      </c>
      <c r="C347" t="s">
        <v>5827</v>
      </c>
      <c r="D347" s="12">
        <v>0.3975921</v>
      </c>
    </row>
    <row r="348">
      <c r="A348" t="s">
        <v>5091</v>
      </c>
      <c r="B348" t="s">
        <v>5409</v>
      </c>
      <c r="C348" t="s">
        <v>5828</v>
      </c>
      <c r="D348" s="12">
        <v>0.18507003218651685</v>
      </c>
    </row>
    <row r="349">
      <c r="A349" t="s">
        <v>5092</v>
      </c>
      <c r="B349" t="s">
        <v>5409</v>
      </c>
      <c r="C349" t="s">
        <v>5829</v>
      </c>
      <c r="D349" s="12">
        <v>0.36279899999999998</v>
      </c>
    </row>
    <row r="350">
      <c r="A350" t="s">
        <v>5093</v>
      </c>
      <c r="B350" t="s">
        <v>5410</v>
      </c>
      <c r="C350" t="s">
        <v>5830</v>
      </c>
      <c r="D350" s="12">
        <v>0.24507247888257588</v>
      </c>
    </row>
    <row r="351">
      <c r="A351" t="s">
        <v>5094</v>
      </c>
      <c r="B351" t="s">
        <v>5410</v>
      </c>
      <c r="C351" t="s">
        <v>5831</v>
      </c>
      <c r="D351" s="12">
        <v>0.37147910000000001</v>
      </c>
    </row>
    <row r="352">
      <c r="A352" t="s">
        <v>5095</v>
      </c>
      <c r="B352" t="s">
        <v>5411</v>
      </c>
      <c r="C352" t="s">
        <v>5832</v>
      </c>
      <c r="D352" s="12">
        <v>0.35694970496002115</v>
      </c>
    </row>
    <row r="353">
      <c r="A353" t="s">
        <v>5096</v>
      </c>
      <c r="B353" t="s">
        <v>5411</v>
      </c>
      <c r="C353" t="s">
        <v>5833</v>
      </c>
      <c r="D353" s="12">
        <v>0.42734080000000002</v>
      </c>
    </row>
    <row r="354">
      <c r="A354" t="s">
        <v>5097</v>
      </c>
      <c r="B354" t="s">
        <v>5412</v>
      </c>
      <c r="C354" t="s">
        <v>5834</v>
      </c>
      <c r="D354" s="12">
        <v>0.25098982048137314</v>
      </c>
    </row>
    <row r="355">
      <c r="A355" t="s">
        <v>5098</v>
      </c>
      <c r="B355" t="s">
        <v>5412</v>
      </c>
      <c r="C355" t="s">
        <v>5835</v>
      </c>
      <c r="D355" s="12">
        <v>0.35583710000000002</v>
      </c>
    </row>
    <row r="356">
      <c r="A356" t="s">
        <v>5099</v>
      </c>
      <c r="B356" t="s">
        <v>5413</v>
      </c>
      <c r="C356" t="s">
        <v>5836</v>
      </c>
      <c r="D356" s="12">
        <v>0.28602912764130339</v>
      </c>
    </row>
    <row r="357">
      <c r="A357" t="s">
        <v>5100</v>
      </c>
      <c r="B357" t="s">
        <v>5413</v>
      </c>
      <c r="C357" t="s">
        <v>5837</v>
      </c>
      <c r="D357" s="12">
        <v>0.39000849999999998</v>
      </c>
    </row>
    <row r="358">
      <c r="A358" t="s">
        <v>5101</v>
      </c>
      <c r="B358" t="s">
        <v>5414</v>
      </c>
      <c r="C358" t="s">
        <v>5838</v>
      </c>
      <c r="D358" s="12">
        <v>0.24206946639629179</v>
      </c>
    </row>
    <row r="359">
      <c r="A359" t="s">
        <v>5102</v>
      </c>
      <c r="B359" t="s">
        <v>5414</v>
      </c>
      <c r="C359" t="s">
        <v>5839</v>
      </c>
      <c r="D359" s="12">
        <v>0.38855630000000002</v>
      </c>
    </row>
    <row r="360">
      <c r="A360" t="s">
        <v>5103</v>
      </c>
      <c r="B360" t="s">
        <v>5415</v>
      </c>
      <c r="C360" t="s">
        <v>5840</v>
      </c>
      <c r="D360" s="12">
        <v>0.29496256596340298</v>
      </c>
    </row>
    <row r="361">
      <c r="A361" t="s">
        <v>5104</v>
      </c>
      <c r="B361" t="s">
        <v>5415</v>
      </c>
      <c r="C361" t="s">
        <v>5841</v>
      </c>
      <c r="D361" s="12">
        <v>0.42005680000000001</v>
      </c>
    </row>
    <row r="362">
      <c r="A362" t="s">
        <v>5105</v>
      </c>
      <c r="B362" t="s">
        <v>5416</v>
      </c>
      <c r="C362" t="s">
        <v>5842</v>
      </c>
      <c r="D362" s="12">
        <v>0.26039060318975382</v>
      </c>
    </row>
    <row r="363">
      <c r="A363" t="s">
        <v>5106</v>
      </c>
      <c r="B363" t="s">
        <v>5416</v>
      </c>
      <c r="C363" t="s">
        <v>5843</v>
      </c>
      <c r="D363" s="12">
        <v>0.37975150000000002</v>
      </c>
    </row>
    <row r="364">
      <c r="A364" t="s">
        <v>5107</v>
      </c>
      <c r="B364" t="s">
        <v>5417</v>
      </c>
      <c r="C364" t="s">
        <v>5844</v>
      </c>
      <c r="D364" s="12">
        <v>0.25645702674215137</v>
      </c>
    </row>
    <row r="365">
      <c r="A365" t="s">
        <v>5108</v>
      </c>
      <c r="B365" t="s">
        <v>5417</v>
      </c>
      <c r="C365" t="s">
        <v>5845</v>
      </c>
      <c r="D365" s="12">
        <v>0.3780269</v>
      </c>
    </row>
    <row r="366">
      <c r="A366" t="s">
        <v>5109</v>
      </c>
      <c r="B366" t="s">
        <v>5418</v>
      </c>
      <c r="C366" t="s">
        <v>5846</v>
      </c>
      <c r="D366" s="12">
        <v>0.28065371076093953</v>
      </c>
    </row>
    <row r="367">
      <c r="A367" t="s">
        <v>5110</v>
      </c>
      <c r="B367" t="s">
        <v>5418</v>
      </c>
      <c r="C367" t="s">
        <v>5847</v>
      </c>
      <c r="D367" s="12">
        <v>0.39099410000000001</v>
      </c>
    </row>
    <row r="368">
      <c r="A368" t="s">
        <v>5111</v>
      </c>
      <c r="B368" t="s">
        <v>5419</v>
      </c>
      <c r="C368" t="s">
        <v>5848</v>
      </c>
      <c r="D368" s="12">
        <v>0.25203998261668209</v>
      </c>
    </row>
    <row r="369">
      <c r="A369" t="s">
        <v>5112</v>
      </c>
      <c r="B369" t="s">
        <v>5419</v>
      </c>
      <c r="C369" t="s">
        <v>5849</v>
      </c>
      <c r="D369" s="12">
        <v>0.37272169999999999</v>
      </c>
    </row>
    <row r="370">
      <c r="A370" t="s">
        <v>5113</v>
      </c>
      <c r="B370" t="s">
        <v>5420</v>
      </c>
      <c r="C370" t="s">
        <v>5850</v>
      </c>
      <c r="D370" s="12">
        <v>0.30064238425106143</v>
      </c>
    </row>
    <row r="371">
      <c r="A371" t="s">
        <v>5114</v>
      </c>
      <c r="B371" t="s">
        <v>5420</v>
      </c>
      <c r="C371" t="s">
        <v>5851</v>
      </c>
      <c r="D371" s="12">
        <v>0.40511449999999999</v>
      </c>
    </row>
    <row r="372">
      <c r="A372" t="s">
        <v>5115</v>
      </c>
      <c r="B372" t="s">
        <v>5421</v>
      </c>
      <c r="C372" t="s">
        <v>5852</v>
      </c>
      <c r="D372" s="12">
        <v>0.24345895542074797</v>
      </c>
    </row>
    <row r="373">
      <c r="A373" t="s">
        <v>5116</v>
      </c>
      <c r="B373" t="s">
        <v>5421</v>
      </c>
      <c r="C373" t="s">
        <v>5853</v>
      </c>
      <c r="D373" s="12">
        <v>0.36977339999999997</v>
      </c>
    </row>
    <row r="374">
      <c r="A374" t="s">
        <v>5117</v>
      </c>
      <c r="B374" t="s">
        <v>5422</v>
      </c>
      <c r="C374" t="s">
        <v>5854</v>
      </c>
      <c r="D374" s="12">
        <v>0.26013046251069716</v>
      </c>
    </row>
    <row r="375">
      <c r="A375" t="s">
        <v>5118</v>
      </c>
      <c r="B375" t="s">
        <v>5422</v>
      </c>
      <c r="C375" t="s">
        <v>5855</v>
      </c>
      <c r="D375" s="12">
        <v>0.37488260000000001</v>
      </c>
    </row>
    <row r="376">
      <c r="A376" t="s">
        <v>5119</v>
      </c>
      <c r="B376" t="s">
        <v>5423</v>
      </c>
      <c r="C376" t="s">
        <v>5856</v>
      </c>
      <c r="D376" s="12">
        <v>0.24502056032965341</v>
      </c>
    </row>
    <row r="377">
      <c r="A377" t="s">
        <v>5120</v>
      </c>
      <c r="B377" t="s">
        <v>5423</v>
      </c>
      <c r="C377" t="s">
        <v>5857</v>
      </c>
      <c r="D377" s="12">
        <v>0.37169370000000002</v>
      </c>
    </row>
    <row r="378">
      <c r="A378" t="s">
        <v>5121</v>
      </c>
      <c r="B378" t="s">
        <v>5424</v>
      </c>
      <c r="C378" t="s">
        <v>5858</v>
      </c>
      <c r="D378" s="12">
        <v>0.24345895542074797</v>
      </c>
    </row>
    <row r="379">
      <c r="A379" t="s">
        <v>5122</v>
      </c>
      <c r="B379" t="s">
        <v>5424</v>
      </c>
      <c r="C379" t="s">
        <v>5859</v>
      </c>
      <c r="D379" s="12">
        <v>0.36977339999999997</v>
      </c>
    </row>
    <row r="380">
      <c r="A380" t="s">
        <v>5123</v>
      </c>
      <c r="B380" t="s">
        <v>5425</v>
      </c>
      <c r="C380" t="s">
        <v>5860</v>
      </c>
      <c r="D380" s="12">
        <v>0.2510388562286377</v>
      </c>
    </row>
    <row r="381">
      <c r="A381" t="s">
        <v>5124</v>
      </c>
      <c r="B381" t="s">
        <v>5425</v>
      </c>
      <c r="C381" t="s">
        <v>5861</v>
      </c>
      <c r="D381" s="12">
        <v>0.37260110000000002</v>
      </c>
    </row>
    <row r="382">
      <c r="A382" t="s">
        <v>5125</v>
      </c>
      <c r="B382" t="s">
        <v>5426</v>
      </c>
      <c r="C382" t="s">
        <v>5862</v>
      </c>
      <c r="D382" s="12">
        <v>0.25119089836132902</v>
      </c>
    </row>
    <row r="383">
      <c r="A383" t="s">
        <v>5126</v>
      </c>
      <c r="B383" t="s">
        <v>5426</v>
      </c>
      <c r="C383" t="s">
        <v>5863</v>
      </c>
      <c r="D383" s="12">
        <v>0.37249710000000003</v>
      </c>
    </row>
    <row r="384">
      <c r="A384" t="s">
        <v>5127</v>
      </c>
      <c r="B384" t="s">
        <v>5427</v>
      </c>
      <c r="C384" t="s">
        <v>5864</v>
      </c>
      <c r="D384" s="12">
        <v>0.31219293946698473</v>
      </c>
    </row>
    <row r="385">
      <c r="A385" t="s">
        <v>5128</v>
      </c>
      <c r="B385" t="s">
        <v>5427</v>
      </c>
      <c r="C385" t="s">
        <v>5865</v>
      </c>
      <c r="D385" s="12">
        <v>0.42875970000000002</v>
      </c>
    </row>
    <row r="386">
      <c r="A386" t="s">
        <v>5129</v>
      </c>
      <c r="B386" t="s">
        <v>5428</v>
      </c>
      <c r="C386" t="s">
        <v>5866</v>
      </c>
      <c r="D386" s="12">
        <v>0.27918164753573899</v>
      </c>
    </row>
    <row r="387">
      <c r="A387" t="s">
        <v>5130</v>
      </c>
      <c r="B387" t="s">
        <v>5428</v>
      </c>
      <c r="C387" t="s">
        <v>5867</v>
      </c>
      <c r="D387" s="12">
        <v>0.41424260000000002</v>
      </c>
    </row>
    <row r="388">
      <c r="A388" t="s">
        <v>5131</v>
      </c>
      <c r="B388" t="s">
        <v>5429</v>
      </c>
      <c r="C388" t="s">
        <v>5868</v>
      </c>
      <c r="D388" s="12">
        <v>0.28723884497043589</v>
      </c>
    </row>
    <row r="389">
      <c r="A389" t="s">
        <v>5132</v>
      </c>
      <c r="B389" t="s">
        <v>5429</v>
      </c>
      <c r="C389" t="s">
        <v>5869</v>
      </c>
      <c r="D389" s="12">
        <v>0.3840942</v>
      </c>
    </row>
    <row r="390">
      <c r="A390" t="s">
        <v>5133</v>
      </c>
      <c r="B390" t="s">
        <v>5430</v>
      </c>
      <c r="C390" t="s">
        <v>5870</v>
      </c>
      <c r="D390" s="12">
        <v>0.26477056937376037</v>
      </c>
    </row>
    <row r="391">
      <c r="A391" t="s">
        <v>5134</v>
      </c>
      <c r="B391" t="s">
        <v>5430</v>
      </c>
      <c r="C391" t="s">
        <v>5871</v>
      </c>
      <c r="D391" s="12">
        <v>0.3757682</v>
      </c>
    </row>
    <row r="392">
      <c r="A392" t="s">
        <v>5135</v>
      </c>
      <c r="B392" t="s">
        <v>5431</v>
      </c>
      <c r="C392" t="s">
        <v>5872</v>
      </c>
      <c r="D392" s="12">
        <v>0.18061311432823146</v>
      </c>
    </row>
    <row r="393">
      <c r="A393" t="s">
        <v>5136</v>
      </c>
      <c r="B393" t="s">
        <v>5431</v>
      </c>
      <c r="C393" t="s">
        <v>5873</v>
      </c>
      <c r="D393" s="12">
        <v>0.3620353</v>
      </c>
    </row>
    <row r="394">
      <c r="A394" t="s">
        <v>5137</v>
      </c>
      <c r="B394" t="s">
        <v>5432</v>
      </c>
      <c r="C394" t="s">
        <v>5874</v>
      </c>
      <c r="D394" s="12">
        <v>0.36884311157437327</v>
      </c>
    </row>
    <row r="395">
      <c r="A395" t="s">
        <v>5138</v>
      </c>
      <c r="B395" t="s">
        <v>5432</v>
      </c>
      <c r="C395" t="s">
        <v>5875</v>
      </c>
      <c r="D395" s="12">
        <v>0.4560747</v>
      </c>
    </row>
    <row r="396">
      <c r="A396" t="s">
        <v>5139</v>
      </c>
      <c r="B396" t="s">
        <v>5433</v>
      </c>
      <c r="C396" t="s">
        <v>5876</v>
      </c>
      <c r="D396" s="12">
        <v>0.25612793012579377</v>
      </c>
    </row>
    <row r="397">
      <c r="A397" t="s">
        <v>5140</v>
      </c>
      <c r="B397" t="s">
        <v>5433</v>
      </c>
      <c r="C397" t="s">
        <v>5877</v>
      </c>
      <c r="D397" s="12">
        <v>0.37481579999999998</v>
      </c>
    </row>
    <row r="398">
      <c r="A398" t="s">
        <v>5141</v>
      </c>
      <c r="B398" t="s">
        <v>5434</v>
      </c>
      <c r="C398" t="s">
        <v>5878</v>
      </c>
      <c r="D398" s="12">
        <v>0.36884311157437327</v>
      </c>
    </row>
    <row r="399">
      <c r="A399" t="s">
        <v>5142</v>
      </c>
      <c r="B399" t="s">
        <v>5434</v>
      </c>
      <c r="C399" t="s">
        <v>5879</v>
      </c>
      <c r="D399" s="12">
        <v>0.4560747</v>
      </c>
    </row>
    <row r="400">
      <c r="A400" t="s">
        <v>5143</v>
      </c>
      <c r="B400" t="s">
        <v>5435</v>
      </c>
      <c r="C400" t="s">
        <v>5880</v>
      </c>
      <c r="D400" s="12">
        <v>0.3884342958750307</v>
      </c>
    </row>
    <row r="401">
      <c r="A401" t="s">
        <v>5144</v>
      </c>
      <c r="B401" t="s">
        <v>5435</v>
      </c>
      <c r="C401" t="s">
        <v>5881</v>
      </c>
      <c r="D401" s="12">
        <v>0.44434030000000002</v>
      </c>
    </row>
    <row r="402">
      <c r="A402" t="s">
        <v>5145</v>
      </c>
      <c r="B402" t="s">
        <v>5436</v>
      </c>
      <c r="C402" t="s">
        <v>5882</v>
      </c>
      <c r="D402" s="12">
        <v>0.28200316168836265</v>
      </c>
    </row>
    <row r="403">
      <c r="A403" t="s">
        <v>5146</v>
      </c>
      <c r="B403" t="s">
        <v>5436</v>
      </c>
      <c r="C403" t="s">
        <v>5883</v>
      </c>
      <c r="D403" s="12">
        <v>0.43231310000000001</v>
      </c>
    </row>
    <row r="404">
      <c r="A404" t="s">
        <v>5147</v>
      </c>
      <c r="B404" t="s">
        <v>5437</v>
      </c>
      <c r="C404" t="s">
        <v>5884</v>
      </c>
      <c r="D404" s="12">
        <v>0.25346994834413605</v>
      </c>
    </row>
    <row r="405">
      <c r="A405" t="s">
        <v>5148</v>
      </c>
      <c r="B405" t="s">
        <v>5437</v>
      </c>
      <c r="C405" t="s">
        <v>5885</v>
      </c>
      <c r="D405" s="12">
        <v>0.37602989999999997</v>
      </c>
    </row>
    <row r="406">
      <c r="A406" t="s">
        <v>5149</v>
      </c>
      <c r="B406" t="s">
        <v>5438</v>
      </c>
      <c r="C406" t="s">
        <v>5886</v>
      </c>
      <c r="D406" s="12">
        <v>0.25031537336290344</v>
      </c>
    </row>
    <row r="407">
      <c r="A407" t="s">
        <v>5150</v>
      </c>
      <c r="B407" t="s">
        <v>5438</v>
      </c>
      <c r="C407" t="s">
        <v>5887</v>
      </c>
      <c r="D407" s="12">
        <v>0.37755450000000002</v>
      </c>
    </row>
    <row r="408">
      <c r="A408" t="s">
        <v>5151</v>
      </c>
      <c r="B408" t="s">
        <v>5439</v>
      </c>
      <c r="C408" t="s">
        <v>5888</v>
      </c>
      <c r="D408" s="12">
        <v>0.51305662226179816</v>
      </c>
    </row>
    <row r="409">
      <c r="A409" t="s">
        <v>5152</v>
      </c>
      <c r="B409" t="s">
        <v>5439</v>
      </c>
      <c r="C409" t="s">
        <v>5889</v>
      </c>
      <c r="D409" s="12">
        <v>1.5553429999999999</v>
      </c>
    </row>
    <row r="410">
      <c r="A410" t="s">
        <v>5153</v>
      </c>
      <c r="B410" t="s">
        <v>5440</v>
      </c>
      <c r="C410" t="s">
        <v>5890</v>
      </c>
      <c r="D410" s="12">
        <v>0.38025744986418308</v>
      </c>
    </row>
    <row r="411">
      <c r="A411" t="s">
        <v>5154</v>
      </c>
      <c r="B411" t="s">
        <v>5440</v>
      </c>
      <c r="C411" t="s">
        <v>5891</v>
      </c>
      <c r="D411" s="12">
        <v>0.59614020000000001</v>
      </c>
    </row>
    <row r="412">
      <c r="A412" t="s">
        <v>5155</v>
      </c>
      <c r="B412" t="s">
        <v>5441</v>
      </c>
      <c r="C412" t="s">
        <v>5892</v>
      </c>
      <c r="D412" s="12">
        <v>0.4539420068824257</v>
      </c>
    </row>
    <row r="413">
      <c r="A413" t="s">
        <v>5156</v>
      </c>
      <c r="B413" t="s">
        <v>5441</v>
      </c>
      <c r="C413" t="s">
        <v>5893</v>
      </c>
      <c r="D413" s="12">
        <v>0.54315100000000005</v>
      </c>
    </row>
    <row r="414">
      <c r="A414" t="s">
        <v>5157</v>
      </c>
      <c r="B414" t="s">
        <v>5442</v>
      </c>
      <c r="C414" t="s">
        <v>5894</v>
      </c>
      <c r="D414" s="12">
        <v>0.3677992955556712</v>
      </c>
    </row>
    <row r="415">
      <c r="A415" t="s">
        <v>5158</v>
      </c>
      <c r="B415" t="s">
        <v>5442</v>
      </c>
      <c r="C415" t="s">
        <v>5895</v>
      </c>
      <c r="D415" s="12">
        <v>0.52393060000000002</v>
      </c>
    </row>
    <row r="416">
      <c r="A416" t="s">
        <v>5159</v>
      </c>
      <c r="B416" t="s">
        <v>5443</v>
      </c>
      <c r="C416" t="s">
        <v>5896</v>
      </c>
      <c r="D416" s="12">
        <v>0.33852543383937594</v>
      </c>
    </row>
    <row r="417">
      <c r="A417" t="s">
        <v>5160</v>
      </c>
      <c r="B417" t="s">
        <v>5443</v>
      </c>
      <c r="C417" t="s">
        <v>5897</v>
      </c>
      <c r="D417" s="12">
        <v>0.46545809999999999</v>
      </c>
    </row>
    <row r="418">
      <c r="A418" t="s">
        <v>5161</v>
      </c>
      <c r="B418" t="s">
        <v>5444</v>
      </c>
      <c r="C418" t="s">
        <v>5898</v>
      </c>
      <c r="D418" s="12">
        <v>0.33690949261662212</v>
      </c>
    </row>
    <row r="419">
      <c r="A419" t="s">
        <v>5162</v>
      </c>
      <c r="B419" t="s">
        <v>5444</v>
      </c>
      <c r="C419" t="s">
        <v>5899</v>
      </c>
      <c r="D419" s="12">
        <v>0.46725660000000002</v>
      </c>
    </row>
    <row r="420">
      <c r="A420" t="s">
        <v>5163</v>
      </c>
      <c r="B420" t="s">
        <v>5445</v>
      </c>
      <c r="C420" t="s">
        <v>5900</v>
      </c>
      <c r="D420" s="12">
        <v>0.59683610960509315</v>
      </c>
    </row>
    <row r="421">
      <c r="A421" t="s">
        <v>5164</v>
      </c>
      <c r="B421" t="s">
        <v>5445</v>
      </c>
      <c r="C421" t="s">
        <v>5901</v>
      </c>
      <c r="D421" s="12">
        <v>1.5279389999999999</v>
      </c>
    </row>
    <row r="422">
      <c r="A422" t="s">
        <v>5165</v>
      </c>
      <c r="B422" t="s">
        <v>5446</v>
      </c>
      <c r="C422" t="s">
        <v>5902</v>
      </c>
      <c r="D422" s="12">
        <v>0.38725488256096158</v>
      </c>
    </row>
    <row r="423">
      <c r="A423" t="s">
        <v>5166</v>
      </c>
      <c r="B423" t="s">
        <v>5446</v>
      </c>
      <c r="C423" t="s">
        <v>5903</v>
      </c>
      <c r="D423" s="12">
        <v>0.45366590000000001</v>
      </c>
    </row>
    <row r="424">
      <c r="A424" t="s">
        <v>5167</v>
      </c>
      <c r="B424" t="s">
        <v>5447</v>
      </c>
      <c r="C424" t="s">
        <v>5904</v>
      </c>
      <c r="D424" s="12">
        <v>0.37580018067663334</v>
      </c>
    </row>
    <row r="425">
      <c r="A425" t="s">
        <v>5168</v>
      </c>
      <c r="B425" t="s">
        <v>5447</v>
      </c>
      <c r="C425" t="s">
        <v>5905</v>
      </c>
      <c r="D425" s="12">
        <v>0.45008140000000002</v>
      </c>
    </row>
    <row r="426">
      <c r="A426" t="s">
        <v>5169</v>
      </c>
      <c r="B426" t="s">
        <v>5448</v>
      </c>
      <c r="C426" t="s">
        <v>5906</v>
      </c>
      <c r="D426" s="12">
        <v>0.36249987423549807</v>
      </c>
    </row>
    <row r="427">
      <c r="A427" t="s">
        <v>5170</v>
      </c>
      <c r="B427" t="s">
        <v>5448</v>
      </c>
      <c r="C427" t="s">
        <v>5907</v>
      </c>
      <c r="D427" s="12">
        <v>0.45808389999999999</v>
      </c>
    </row>
    <row r="428">
      <c r="A428" t="s">
        <v>5171</v>
      </c>
      <c r="B428" t="s">
        <v>5449</v>
      </c>
      <c r="C428" t="s">
        <v>5908</v>
      </c>
      <c r="D428" s="12">
        <v>0.36249987423549807</v>
      </c>
    </row>
    <row r="429">
      <c r="A429" t="s">
        <v>5172</v>
      </c>
      <c r="B429" t="s">
        <v>5449</v>
      </c>
      <c r="C429" t="s">
        <v>5909</v>
      </c>
      <c r="D429" s="12">
        <v>0.45808389999999999</v>
      </c>
    </row>
    <row r="430">
      <c r="A430" t="s">
        <v>5173</v>
      </c>
      <c r="B430" t="s">
        <v>5450</v>
      </c>
      <c r="C430" t="s">
        <v>5910</v>
      </c>
      <c r="D430" s="12">
        <v>0.33220619074870561</v>
      </c>
    </row>
    <row r="431">
      <c r="A431" t="s">
        <v>5174</v>
      </c>
      <c r="B431" t="s">
        <v>5450</v>
      </c>
      <c r="C431" t="s">
        <v>5911</v>
      </c>
      <c r="D431" s="12">
        <v>0.413526</v>
      </c>
    </row>
    <row r="432">
      <c r="A432" t="s">
        <v>5175</v>
      </c>
      <c r="B432" t="s">
        <v>5451</v>
      </c>
      <c r="C432" t="s">
        <v>5912</v>
      </c>
      <c r="D432" s="12">
        <v>0.38244550973425029</v>
      </c>
    </row>
    <row r="433">
      <c r="A433" t="s">
        <v>5176</v>
      </c>
      <c r="B433" t="s">
        <v>5451</v>
      </c>
      <c r="C433" t="s">
        <v>5913</v>
      </c>
      <c r="D433" s="12">
        <v>0.4325369</v>
      </c>
    </row>
    <row r="434">
      <c r="A434" t="s">
        <v>5177</v>
      </c>
      <c r="B434" t="s">
        <v>5452</v>
      </c>
      <c r="C434" t="s">
        <v>5914</v>
      </c>
      <c r="D434" s="12">
        <v>0.46183137721612061</v>
      </c>
    </row>
    <row r="435">
      <c r="A435" t="s">
        <v>5178</v>
      </c>
      <c r="B435" t="s">
        <v>5452</v>
      </c>
      <c r="C435" t="s">
        <v>5915</v>
      </c>
      <c r="D435" s="12">
        <v>0.50416059999999996</v>
      </c>
    </row>
    <row r="436">
      <c r="A436" t="s">
        <v>5179</v>
      </c>
      <c r="B436" t="s">
        <v>5453</v>
      </c>
      <c r="C436" t="s">
        <v>5916</v>
      </c>
      <c r="D436" s="12">
        <v>0.38861172335617961</v>
      </c>
    </row>
    <row r="437">
      <c r="A437" t="s">
        <v>5180</v>
      </c>
      <c r="B437" t="s">
        <v>5453</v>
      </c>
      <c r="C437" t="s">
        <v>5917</v>
      </c>
      <c r="D437" s="12">
        <v>0.4158097</v>
      </c>
    </row>
    <row r="438">
      <c r="A438" t="s">
        <v>5181</v>
      </c>
      <c r="B438" t="s">
        <v>5454</v>
      </c>
      <c r="C438" t="s">
        <v>5918</v>
      </c>
      <c r="D438" s="12">
        <v>0.42345574213815068</v>
      </c>
    </row>
    <row r="439">
      <c r="A439" t="s">
        <v>5182</v>
      </c>
      <c r="B439" t="s">
        <v>5454</v>
      </c>
      <c r="C439" t="s">
        <v>5919</v>
      </c>
      <c r="D439" s="12">
        <v>0.45354070000000002</v>
      </c>
    </row>
    <row r="440">
      <c r="A440" t="s">
        <v>5183</v>
      </c>
      <c r="B440" t="s">
        <v>5455</v>
      </c>
      <c r="C440" t="s">
        <v>5920</v>
      </c>
      <c r="D440" s="12">
        <v>0.37580018067663334</v>
      </c>
    </row>
    <row r="441">
      <c r="A441" t="s">
        <v>5184</v>
      </c>
      <c r="B441" t="s">
        <v>5455</v>
      </c>
      <c r="C441" t="s">
        <v>5921</v>
      </c>
      <c r="D441" s="12">
        <v>0.45008140000000002</v>
      </c>
    </row>
    <row r="442">
      <c r="A442" t="s">
        <v>5185</v>
      </c>
      <c r="B442" t="s">
        <v>5456</v>
      </c>
      <c r="C442" t="s">
        <v>5922</v>
      </c>
      <c r="D442" s="12">
        <v>0.42694847945718312</v>
      </c>
    </row>
    <row r="443">
      <c r="A443" t="s">
        <v>5186</v>
      </c>
      <c r="B443" t="s">
        <v>5456</v>
      </c>
      <c r="C443" t="s">
        <v>5923</v>
      </c>
      <c r="D443" s="12">
        <v>0.49215360000000002</v>
      </c>
    </row>
    <row r="444">
      <c r="A444" t="s">
        <v>5187</v>
      </c>
      <c r="B444" t="s">
        <v>5457</v>
      </c>
      <c r="C444" t="s">
        <v>5924</v>
      </c>
      <c r="D444" s="12">
        <v>0.39893219699988142</v>
      </c>
    </row>
    <row r="445">
      <c r="A445" t="s">
        <v>5188</v>
      </c>
      <c r="B445" t="s">
        <v>5457</v>
      </c>
      <c r="C445" t="s">
        <v>5925</v>
      </c>
      <c r="D445" s="12">
        <v>0.4424418</v>
      </c>
    </row>
    <row r="446">
      <c r="A446" t="s">
        <v>5189</v>
      </c>
      <c r="B446" t="s">
        <v>5458</v>
      </c>
      <c r="C446" t="s">
        <v>5926</v>
      </c>
      <c r="D446" s="12">
        <v>0.39427520228970236</v>
      </c>
    </row>
    <row r="447">
      <c r="A447" t="s">
        <v>5190</v>
      </c>
      <c r="B447" t="s">
        <v>5458</v>
      </c>
      <c r="C447" t="s">
        <v>5927</v>
      </c>
      <c r="D447" s="12">
        <v>0.4408879</v>
      </c>
    </row>
    <row r="448">
      <c r="A448" t="s">
        <v>5191</v>
      </c>
      <c r="B448" t="s">
        <v>5459</v>
      </c>
      <c r="C448" t="s">
        <v>5928</v>
      </c>
      <c r="D448" s="12">
        <v>0.41790941438424989</v>
      </c>
    </row>
    <row r="449">
      <c r="A449" t="s">
        <v>5192</v>
      </c>
      <c r="B449" t="s">
        <v>5459</v>
      </c>
      <c r="C449" t="s">
        <v>5929</v>
      </c>
      <c r="D449" s="12">
        <v>0.45526650000000002</v>
      </c>
    </row>
    <row r="450">
      <c r="A450" t="s">
        <v>5193</v>
      </c>
      <c r="B450" t="s">
        <v>5460</v>
      </c>
      <c r="C450" t="s">
        <v>5930</v>
      </c>
      <c r="D450" s="12">
        <v>0.3905934323913528</v>
      </c>
    </row>
    <row r="451">
      <c r="A451" t="s">
        <v>5194</v>
      </c>
      <c r="B451" t="s">
        <v>5460</v>
      </c>
      <c r="C451" t="s">
        <v>5931</v>
      </c>
      <c r="D451" s="12">
        <v>0.43503649999999999</v>
      </c>
    </row>
    <row r="452">
      <c r="A452" t="s">
        <v>5195</v>
      </c>
      <c r="B452" t="s">
        <v>5461</v>
      </c>
      <c r="C452" t="s">
        <v>5932</v>
      </c>
      <c r="D452" s="12">
        <v>0.43994559838230179</v>
      </c>
    </row>
    <row r="453">
      <c r="A453" t="s">
        <v>5196</v>
      </c>
      <c r="B453" t="s">
        <v>5461</v>
      </c>
      <c r="C453" t="s">
        <v>5933</v>
      </c>
      <c r="D453" s="12">
        <v>0.47159309999999999</v>
      </c>
    </row>
    <row r="454">
      <c r="A454" t="s">
        <v>5197</v>
      </c>
      <c r="B454" t="s">
        <v>5462</v>
      </c>
      <c r="C454" t="s">
        <v>5934</v>
      </c>
      <c r="D454" s="12">
        <v>0.38073429534376163</v>
      </c>
    </row>
    <row r="455">
      <c r="A455" t="s">
        <v>5198</v>
      </c>
      <c r="B455" t="s">
        <v>5462</v>
      </c>
      <c r="C455" t="s">
        <v>5935</v>
      </c>
      <c r="D455" s="12">
        <v>0.4314923</v>
      </c>
    </row>
    <row r="456">
      <c r="A456" t="s">
        <v>5199</v>
      </c>
      <c r="B456" t="s">
        <v>5463</v>
      </c>
      <c r="C456" t="s">
        <v>5936</v>
      </c>
      <c r="D456" s="12">
        <v>0.39502078326381695</v>
      </c>
    </row>
    <row r="457">
      <c r="A457" t="s">
        <v>5200</v>
      </c>
      <c r="B457" t="s">
        <v>5463</v>
      </c>
      <c r="C457" t="s">
        <v>5937</v>
      </c>
      <c r="D457" s="12">
        <v>0.43880419999999998</v>
      </c>
    </row>
    <row r="458">
      <c r="A458" t="s">
        <v>5201</v>
      </c>
      <c r="B458" t="s">
        <v>5464</v>
      </c>
      <c r="C458" t="s">
        <v>5938</v>
      </c>
      <c r="D458" s="12">
        <v>0.38499558817635343</v>
      </c>
    </row>
    <row r="459">
      <c r="A459" t="s">
        <v>5202</v>
      </c>
      <c r="B459" t="s">
        <v>5464</v>
      </c>
      <c r="C459" t="s">
        <v>5939</v>
      </c>
      <c r="D459" s="12">
        <v>0.43323689999999998</v>
      </c>
    </row>
    <row r="460">
      <c r="A460" t="s">
        <v>5203</v>
      </c>
      <c r="B460" t="s">
        <v>5465</v>
      </c>
      <c r="C460" t="s">
        <v>5940</v>
      </c>
      <c r="D460" s="12">
        <v>0.38073429534376163</v>
      </c>
    </row>
    <row r="461">
      <c r="A461" t="s">
        <v>5204</v>
      </c>
      <c r="B461" t="s">
        <v>5465</v>
      </c>
      <c r="C461" t="s">
        <v>5941</v>
      </c>
      <c r="D461" s="12">
        <v>0.4314923</v>
      </c>
    </row>
    <row r="462">
      <c r="A462" t="s">
        <v>5205</v>
      </c>
      <c r="B462" t="s">
        <v>5466</v>
      </c>
      <c r="C462" t="s">
        <v>5942</v>
      </c>
      <c r="D462" s="12">
        <v>0.3887378926118224</v>
      </c>
    </row>
    <row r="463">
      <c r="A463" t="s">
        <v>5206</v>
      </c>
      <c r="B463" t="s">
        <v>5466</v>
      </c>
      <c r="C463" t="s">
        <v>5943</v>
      </c>
      <c r="D463" s="12">
        <v>0.4350908</v>
      </c>
    </row>
    <row r="464">
      <c r="A464" t="s">
        <v>5207</v>
      </c>
      <c r="B464" t="s">
        <v>5467</v>
      </c>
      <c r="C464" t="s">
        <v>5944</v>
      </c>
      <c r="D464" s="12">
        <v>0.38993238300672195</v>
      </c>
    </row>
    <row r="465">
      <c r="A465" t="s">
        <v>5208</v>
      </c>
      <c r="B465" t="s">
        <v>5467</v>
      </c>
      <c r="C465" t="s">
        <v>5945</v>
      </c>
      <c r="D465" s="12">
        <v>0.43480269999999999</v>
      </c>
    </row>
    <row r="466">
      <c r="A466" t="s">
        <v>5209</v>
      </c>
      <c r="B466" t="s">
        <v>5468</v>
      </c>
      <c r="C466" t="s">
        <v>5946</v>
      </c>
      <c r="D466" s="12">
        <v>0.43340767667258739</v>
      </c>
    </row>
    <row r="467">
      <c r="A467" t="s">
        <v>5210</v>
      </c>
      <c r="B467" t="s">
        <v>5468</v>
      </c>
      <c r="C467" t="s">
        <v>5947</v>
      </c>
      <c r="D467" s="12">
        <v>0.51727040000000002</v>
      </c>
    </row>
    <row r="468">
      <c r="A468" t="s">
        <v>5211</v>
      </c>
      <c r="B468" t="s">
        <v>5469</v>
      </c>
      <c r="C468" t="s">
        <v>5948</v>
      </c>
      <c r="D468" s="12">
        <v>0.40553179473566786</v>
      </c>
    </row>
    <row r="469">
      <c r="A469" t="s">
        <v>5212</v>
      </c>
      <c r="B469" t="s">
        <v>5469</v>
      </c>
      <c r="C469" t="s">
        <v>5949</v>
      </c>
      <c r="D469" s="12">
        <v>0.49407489999999998</v>
      </c>
    </row>
    <row r="470">
      <c r="A470" t="s">
        <v>5213</v>
      </c>
      <c r="B470" t="s">
        <v>5470</v>
      </c>
      <c r="C470" t="s">
        <v>5950</v>
      </c>
      <c r="D470" s="12">
        <v>0.41736752802621369</v>
      </c>
    </row>
    <row r="471">
      <c r="A471" t="s">
        <v>5214</v>
      </c>
      <c r="B471" t="s">
        <v>5470</v>
      </c>
      <c r="C471" t="s">
        <v>5951</v>
      </c>
      <c r="D471" s="12">
        <v>0.45296429999999999</v>
      </c>
    </row>
    <row r="472">
      <c r="A472" t="s">
        <v>5215</v>
      </c>
      <c r="B472" t="s">
        <v>5471</v>
      </c>
      <c r="C472" t="s">
        <v>5952</v>
      </c>
      <c r="D472" s="12">
        <v>0.39975837441711692</v>
      </c>
    </row>
    <row r="473">
      <c r="A473" t="s">
        <v>5216</v>
      </c>
      <c r="B473" t="s">
        <v>5471</v>
      </c>
      <c r="C473" t="s">
        <v>5953</v>
      </c>
      <c r="D473" s="12">
        <v>0.44070599999999999</v>
      </c>
    </row>
    <row r="474">
      <c r="A474" t="s">
        <v>5217</v>
      </c>
      <c r="B474" t="s">
        <v>5472</v>
      </c>
      <c r="C474" t="s">
        <v>5954</v>
      </c>
      <c r="D474" s="12">
        <v>0.326076217326357</v>
      </c>
    </row>
    <row r="475">
      <c r="A475" t="s">
        <v>5218</v>
      </c>
      <c r="B475" t="s">
        <v>5472</v>
      </c>
      <c r="C475" t="s">
        <v>5955</v>
      </c>
      <c r="D475" s="12">
        <v>0.41190850000000001</v>
      </c>
    </row>
    <row r="476">
      <c r="A476" t="s">
        <v>5219</v>
      </c>
      <c r="B476" t="s">
        <v>5473</v>
      </c>
      <c r="C476" t="s">
        <v>5956</v>
      </c>
      <c r="D476" s="12">
        <v>0.43395196476958708</v>
      </c>
    </row>
    <row r="477">
      <c r="A477" t="s">
        <v>5220</v>
      </c>
      <c r="B477" t="s">
        <v>5473</v>
      </c>
      <c r="C477" t="s">
        <v>5957</v>
      </c>
      <c r="D477" s="12">
        <v>0.60310280000000005</v>
      </c>
    </row>
    <row r="478">
      <c r="A478" t="s">
        <v>5221</v>
      </c>
      <c r="B478" t="s">
        <v>5474</v>
      </c>
      <c r="C478" t="s">
        <v>5958</v>
      </c>
      <c r="D478" s="12">
        <v>0.388793221165048</v>
      </c>
    </row>
    <row r="479">
      <c r="A479" t="s">
        <v>5222</v>
      </c>
      <c r="B479" t="s">
        <v>5474</v>
      </c>
      <c r="C479" t="s">
        <v>5959</v>
      </c>
      <c r="D479" s="12">
        <v>0.43828630000000002</v>
      </c>
    </row>
    <row r="480">
      <c r="A480" t="s">
        <v>5223</v>
      </c>
      <c r="B480" t="s">
        <v>5475</v>
      </c>
      <c r="C480" t="s">
        <v>5960</v>
      </c>
      <c r="D480" s="12">
        <v>0.43395196476958708</v>
      </c>
    </row>
    <row r="481">
      <c r="A481" t="s">
        <v>5224</v>
      </c>
      <c r="B481" t="s">
        <v>5475</v>
      </c>
      <c r="C481" t="s">
        <v>5961</v>
      </c>
      <c r="D481" s="12">
        <v>0.60310280000000005</v>
      </c>
    </row>
    <row r="482">
      <c r="A482" t="s">
        <v>5225</v>
      </c>
      <c r="B482" t="s">
        <v>5476</v>
      </c>
      <c r="C482" t="s">
        <v>5962</v>
      </c>
      <c r="D482" s="12">
        <v>0.51760124616362779</v>
      </c>
    </row>
    <row r="483">
      <c r="A483" t="s">
        <v>5226</v>
      </c>
      <c r="B483" t="s">
        <v>5476</v>
      </c>
      <c r="C483" t="s">
        <v>5963</v>
      </c>
      <c r="D483" s="12">
        <v>0.52001350000000002</v>
      </c>
    </row>
    <row r="484">
      <c r="A484" t="s">
        <v>5227</v>
      </c>
      <c r="B484" t="s">
        <v>5477</v>
      </c>
      <c r="C484" t="s">
        <v>5964</v>
      </c>
      <c r="D484" s="12">
        <v>0.41848179403970143</v>
      </c>
    </row>
    <row r="485">
      <c r="A485" t="s">
        <v>5228</v>
      </c>
      <c r="B485" t="s">
        <v>5477</v>
      </c>
      <c r="C485" t="s">
        <v>5965</v>
      </c>
      <c r="D485" s="12">
        <v>0.51387430000000001</v>
      </c>
    </row>
    <row r="486">
      <c r="A486" t="s">
        <v>5229</v>
      </c>
      <c r="B486" t="s">
        <v>5478</v>
      </c>
      <c r="C486" t="s">
        <v>5966</v>
      </c>
      <c r="D486" s="12">
        <v>0.38937010618180457</v>
      </c>
    </row>
    <row r="487">
      <c r="A487" t="s">
        <v>5230</v>
      </c>
      <c r="B487" t="s">
        <v>5478</v>
      </c>
      <c r="C487" t="s">
        <v>5967</v>
      </c>
      <c r="D487" s="12">
        <v>0.43881999999999999</v>
      </c>
    </row>
    <row r="488">
      <c r="A488" t="s">
        <v>5231</v>
      </c>
      <c r="B488" t="s">
        <v>5479</v>
      </c>
      <c r="C488" t="s">
        <v>5968</v>
      </c>
      <c r="D488" s="12">
        <v>0.38782037691714161</v>
      </c>
    </row>
    <row r="489">
      <c r="A489" t="s">
        <v>5232</v>
      </c>
      <c r="B489" t="s">
        <v>5479</v>
      </c>
      <c r="C489" t="s">
        <v>5969</v>
      </c>
      <c r="D489" s="12">
        <v>0.44104090000000001</v>
      </c>
    </row>
    <row r="490">
      <c r="A490" t="s">
        <v>5233</v>
      </c>
      <c r="B490" t="s">
        <v>5480</v>
      </c>
      <c r="C490" t="s">
        <v>5970</v>
      </c>
      <c r="D490" s="12">
        <v>0.64444135433689054</v>
      </c>
    </row>
    <row r="491">
      <c r="A491" t="s">
        <v>5234</v>
      </c>
      <c r="B491" t="s">
        <v>5480</v>
      </c>
      <c r="C491" t="s">
        <v>5971</v>
      </c>
      <c r="D491" s="12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</vt:i4>
      </vt:variant>
    </vt:vector>
  </HeadingPairs>
  <TitlesOfParts>
    <vt:vector size="26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excises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cp:lastPrinted>2023-02-16T22:30:05Z</cp:lastPrinted>
  <dcterms:created xsi:type="dcterms:W3CDTF">2015-06-05T18:17:20Z</dcterms:created>
  <dcterms:modified xsi:type="dcterms:W3CDTF">2023-04-20T15:44:50Z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