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LAPTOP-D8G9M6HA\Documents\Prescriptive-Analytics\"/>
    </mc:Choice>
  </mc:AlternateContent>
  <xr:revisionPtr revIDLastSave="0" documentId="13_ncr:1_{DA42F7E7-2DBC-45AB-833C-0C361CE42D6F}" xr6:coauthVersionLast="47" xr6:coauthVersionMax="47" xr10:uidLastSave="{00000000-0000-0000-0000-000000000000}"/>
  <bookViews>
    <workbookView xWindow="-108" yWindow="-108" windowWidth="23256" windowHeight="12576" activeTab="3" xr2:uid="{4AB0642B-97D2-44DC-966D-6D4BFA5CF40B}"/>
  </bookViews>
  <sheets>
    <sheet name="Sensitivity Report 1" sheetId="11" r:id="rId1"/>
    <sheet name="Question 1" sheetId="1" r:id="rId2"/>
    <sheet name="Sensitivity Report 2" sheetId="9" r:id="rId3"/>
    <sheet name="Question 2" sheetId="8" r:id="rId4"/>
  </sheets>
  <definedNames>
    <definedName name="solver_adj" localSheetId="1" hidden="1">'Question 1'!$O$22:$R$22</definedName>
    <definedName name="solver_adj" localSheetId="3" hidden="1">'Question 2'!$J$14:$M$14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0" localSheetId="1" hidden="1">'Question 1'!$Q$7</definedName>
    <definedName name="solver_lhs1" localSheetId="1" hidden="1">'Question 1'!$O$14</definedName>
    <definedName name="solver_lhs1" localSheetId="3" hidden="1">'Question 2'!$I$14</definedName>
    <definedName name="solver_lhs2" localSheetId="1" hidden="1">'Question 1'!$O$15</definedName>
    <definedName name="solver_lhs2" localSheetId="3" hidden="1">'Question 2'!$J$6</definedName>
    <definedName name="solver_lhs3" localSheetId="1" hidden="1">'Question 1'!$O$16</definedName>
    <definedName name="solver_lhs3" localSheetId="3" hidden="1">'Question 2'!$J$7</definedName>
    <definedName name="solver_lhs4" localSheetId="1" hidden="1">'Question 1'!$P$22</definedName>
    <definedName name="solver_lhs4" localSheetId="3" hidden="1">'Question 2'!$J$8</definedName>
    <definedName name="solver_lhs5" localSheetId="1" hidden="1">'Question 1'!$Q$22</definedName>
    <definedName name="solver_lhs5" localSheetId="3" hidden="1">'Question 2'!$L$14</definedName>
    <definedName name="solver_lhs6" localSheetId="1" hidden="1">'Question 1'!$R$22</definedName>
    <definedName name="solver_lhs6" localSheetId="3" hidden="1">'Question 2'!$M$14</definedName>
    <definedName name="solver_lhs7" localSheetId="1" hidden="1">'Question 1'!$R$22</definedName>
    <definedName name="solver_lhs7" localSheetId="3" hidden="1">'Question 2'!$J$9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4</definedName>
    <definedName name="solver_num" localSheetId="3" hidden="1">5</definedName>
    <definedName name="solver_nwt" localSheetId="1" hidden="1">1</definedName>
    <definedName name="solver_nwt" localSheetId="3" hidden="1">1</definedName>
    <definedName name="solver_opt" localSheetId="1" hidden="1">'Question 1'!$O$24</definedName>
    <definedName name="solver_opt" localSheetId="3" hidden="1">'Question 2'!$I$16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0" localSheetId="1" hidden="1">1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el2" localSheetId="3" hidden="1">1</definedName>
    <definedName name="solver_rel3" localSheetId="1" hidden="1">1</definedName>
    <definedName name="solver_rel3" localSheetId="3" hidden="1">1</definedName>
    <definedName name="solver_rel4" localSheetId="1" hidden="1">3</definedName>
    <definedName name="solver_rel4" localSheetId="3" hidden="1">1</definedName>
    <definedName name="solver_rel5" localSheetId="1" hidden="1">1</definedName>
    <definedName name="solver_rel5" localSheetId="3" hidden="1">3</definedName>
    <definedName name="solver_rel6" localSheetId="1" hidden="1">1</definedName>
    <definedName name="solver_rel6" localSheetId="3" hidden="1">1</definedName>
    <definedName name="solver_rel7" localSheetId="1" hidden="1">1</definedName>
    <definedName name="solver_rel7" localSheetId="3" hidden="1">1</definedName>
    <definedName name="solver_rhs0" localSheetId="1" hidden="1">200</definedName>
    <definedName name="solver_rhs1" localSheetId="1" hidden="1">'Question 1'!$Q$14</definedName>
    <definedName name="solver_rhs1" localSheetId="3" hidden="1">'Question 2'!$M$10</definedName>
    <definedName name="solver_rhs2" localSheetId="1" hidden="1">'Question 1'!$Q$15</definedName>
    <definedName name="solver_rhs2" localSheetId="3" hidden="1">'Question 2'!$L$6</definedName>
    <definedName name="solver_rhs3" localSheetId="1" hidden="1">'Question 1'!$Q$16</definedName>
    <definedName name="solver_rhs3" localSheetId="3" hidden="1">'Question 2'!$L$7</definedName>
    <definedName name="solver_rhs4" localSheetId="1" hidden="1">'Question 1'!$R$19</definedName>
    <definedName name="solver_rhs4" localSheetId="3" hidden="1">'Question 2'!$L$8</definedName>
    <definedName name="solver_rhs5" localSheetId="1" hidden="1">124</definedName>
    <definedName name="solver_rhs5" localSheetId="3" hidden="1">'Question 2'!$M$11</definedName>
    <definedName name="solver_rhs6" localSheetId="1" hidden="1">150</definedName>
    <definedName name="solver_rhs6" localSheetId="3" hidden="1">150</definedName>
    <definedName name="solver_rhs7" localSheetId="1" hidden="1">'Question 1'!$Q$17</definedName>
    <definedName name="solver_rhs7" localSheetId="3" hidden="1">150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24" i="1"/>
  <c r="I16" i="8"/>
  <c r="I14" i="8"/>
  <c r="J10" i="8" s="1"/>
  <c r="J8" i="8"/>
  <c r="J7" i="8"/>
  <c r="J6" i="8"/>
  <c r="J11" i="8"/>
  <c r="N22" i="1"/>
</calcChain>
</file>

<file path=xl/sharedStrings.xml><?xml version="1.0" encoding="utf-8"?>
<sst xmlns="http://schemas.openxmlformats.org/spreadsheetml/2006/main" count="195" uniqueCount="113">
  <si>
    <t>1. define decision variables</t>
  </si>
  <si>
    <t>2. Objective = maxmimize profit</t>
  </si>
  <si>
    <t xml:space="preserve">Profit per Unit            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</si>
  <si>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</si>
  <si>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</si>
  <si>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</si>
  <si>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</si>
  <si>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</si>
  <si>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</si>
  <si>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</si>
  <si>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</si>
  <si>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</si>
  <si>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</si>
  <si>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</si>
  <si>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</si>
  <si>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</si>
  <si>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</si>
  <si>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</si>
  <si>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</si>
  <si>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</si>
  <si>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</si>
  <si>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units</t>
  </si>
  <si>
    <t>≤</t>
  </si>
  <si>
    <t>A</t>
  </si>
  <si>
    <t>C</t>
  </si>
  <si>
    <t>D</t>
  </si>
  <si>
    <t>B</t>
  </si>
  <si>
    <t>available</t>
  </si>
  <si>
    <t>Total</t>
  </si>
  <si>
    <t>Profit</t>
  </si>
  <si>
    <t>used</t>
  </si>
  <si>
    <t>Prod B req.</t>
  </si>
  <si>
    <t>Non-negatvity</t>
  </si>
  <si>
    <t>≥</t>
  </si>
  <si>
    <t>$P$22</t>
  </si>
  <si>
    <t>$Q$22</t>
  </si>
  <si>
    <t>$R$22</t>
  </si>
  <si>
    <t>$O$22</t>
  </si>
  <si>
    <t>product 220 = A</t>
  </si>
  <si>
    <t>product 230 = B</t>
  </si>
  <si>
    <t>product 240 = C</t>
  </si>
  <si>
    <t>product 250 = D</t>
  </si>
  <si>
    <t>forging</t>
  </si>
  <si>
    <t>polishing</t>
  </si>
  <si>
    <t>fit &amp; finish</t>
  </si>
  <si>
    <t>1. define variables</t>
  </si>
  <si>
    <t>B =  units of part 2</t>
  </si>
  <si>
    <t>D=  unts of part 4</t>
  </si>
  <si>
    <t>C = units of part 3</t>
  </si>
  <si>
    <t>A = units of part 1</t>
  </si>
  <si>
    <t>2. objective = minimize cost</t>
  </si>
  <si>
    <t>Total req.</t>
  </si>
  <si>
    <t>cost</t>
  </si>
  <si>
    <t>cost per unit</t>
  </si>
  <si>
    <t>casting</t>
  </si>
  <si>
    <t>clean-up</t>
  </si>
  <si>
    <t>finishing</t>
  </si>
  <si>
    <t>Machine time</t>
  </si>
  <si>
    <t>11a +12b +13c + 12d</t>
  </si>
  <si>
    <t>5a + 10b + 8c +7d</t>
  </si>
  <si>
    <t>13a + 6b + 20c +8d</t>
  </si>
  <si>
    <t>18a + 5b + 19c +14d</t>
  </si>
  <si>
    <t>12a + 25b + 29c + 24d</t>
  </si>
  <si>
    <t>26a + 25b + 30c + 26d</t>
  </si>
  <si>
    <t>Prod C req.</t>
  </si>
  <si>
    <t>required</t>
  </si>
  <si>
    <t>req.</t>
  </si>
  <si>
    <t>a,b,c,d</t>
  </si>
  <si>
    <t>minutes</t>
  </si>
  <si>
    <t>Minutes</t>
  </si>
  <si>
    <t xml:space="preserve"> Machine time</t>
  </si>
  <si>
    <t>3.   objecive function =   7a + 6.5b + 8c +5.5d</t>
  </si>
  <si>
    <t>3. objective function = 7a + 4b +8c +6d</t>
  </si>
  <si>
    <t>fit and finish</t>
  </si>
  <si>
    <t>Worksheet: [homework 2.xlsx]Question 2</t>
  </si>
  <si>
    <t>Report Created: 6/12/2022 10:08:57 PM</t>
  </si>
  <si>
    <t>$J$14</t>
  </si>
  <si>
    <t>units A</t>
  </si>
  <si>
    <t>$K$14</t>
  </si>
  <si>
    <t>units B</t>
  </si>
  <si>
    <t>$L$14</t>
  </si>
  <si>
    <t>units C</t>
  </si>
  <si>
    <t>$M$14</t>
  </si>
  <si>
    <t>units D</t>
  </si>
  <si>
    <t>$I$14</t>
  </si>
  <si>
    <t>units Total</t>
  </si>
  <si>
    <t>$J$6</t>
  </si>
  <si>
    <t>casting used</t>
  </si>
  <si>
    <t>$J$7</t>
  </si>
  <si>
    <t>clean-up used</t>
  </si>
  <si>
    <t>$J$8</t>
  </si>
  <si>
    <t>finishing used</t>
  </si>
  <si>
    <t>Worksheet: [homework 2.xlsx]Question 1</t>
  </si>
  <si>
    <t>$O$14</t>
  </si>
  <si>
    <t>forging used</t>
  </si>
  <si>
    <t>$O$15</t>
  </si>
  <si>
    <t>polishing used</t>
  </si>
  <si>
    <t>$O$16</t>
  </si>
  <si>
    <t>fit and finish used</t>
  </si>
  <si>
    <t>Report Created: 6/12/2022 10:13:57 PM</t>
  </si>
  <si>
    <t>Question 1</t>
  </si>
  <si>
    <t>Question 2</t>
  </si>
  <si>
    <t>Question 3</t>
  </si>
  <si>
    <t>Question 4</t>
  </si>
  <si>
    <t>see formulation</t>
  </si>
  <si>
    <t>decrease the contribution margin by 1.125</t>
  </si>
  <si>
    <t>total costs will decrease</t>
  </si>
  <si>
    <t>225 minutes added to cleanup. Total costs will decrease</t>
  </si>
  <si>
    <t>10 more hours to forging, will increase profit</t>
  </si>
  <si>
    <t>profits would decrease</t>
  </si>
  <si>
    <t>Question 4 yes this would reduce profit and decrease A</t>
  </si>
  <si>
    <t>because the allowable decrease is only 0.75</t>
  </si>
  <si>
    <t>no effect on product mix because it is within the acceptable increase but total costs will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</si>
</sst>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1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2"/>
      <color rgb="FF7030A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6" borderId="0" xfId="0" applyFont="1" applyFill="1"/>
    <xf numFmtId="0" fontId="6" fillId="0" borderId="0" xfId="0" applyFont="1" applyAlignment="1">
      <alignment horizontal="center" vertical="center"/>
    </xf>
    <xf numFmtId="8" fontId="3" fillId="0" borderId="0" xfId="0" applyNumberFormat="1" applyFont="1"/>
    <xf numFmtId="0" fontId="3" fillId="2" borderId="0" xfId="0" applyFont="1" applyFill="1"/>
    <xf numFmtId="0" fontId="0" fillId="0" borderId="0" xfId="0" applyAlignment="1">
      <alignment horizontal="center"/>
    </xf>
    <xf numFmtId="0" fontId="8" fillId="0" borderId="0" xfId="0" applyFont="1"/>
    <xf numFmtId="0" fontId="5" fillId="4" borderId="0" xfId="0" applyFont="1" applyFill="1"/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3" fillId="7" borderId="0" xfId="0" applyFont="1" applyFill="1"/>
    <xf numFmtId="0" fontId="7" fillId="5" borderId="0" xfId="0" applyFont="1" applyFill="1"/>
    <xf numFmtId="0" fontId="9" fillId="5" borderId="0" xfId="0" applyFont="1" applyFill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6" fontId="7" fillId="0" borderId="0" xfId="0" applyNumberFormat="1" applyFont="1"/>
    <xf numFmtId="0" fontId="0" fillId="0" borderId="0" xfId="0" applyFont="1"/>
    <xf numFmtId="0" fontId="5" fillId="3" borderId="0" xfId="0" applyFont="1" applyFill="1" applyAlignment="1"/>
    <xf numFmtId="0" fontId="3" fillId="8" borderId="0" xfId="0" applyFont="1" applyFill="1"/>
    <xf numFmtId="0" fontId="10" fillId="0" borderId="0" xfId="0" applyFont="1"/>
    <xf numFmtId="0" fontId="3" fillId="0" borderId="0" xfId="0" applyFont="1" applyAlignment="1"/>
    <xf numFmtId="0" fontId="5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3" fillId="9" borderId="0" xfId="0" applyFont="1" applyFill="1" applyAlignment="1"/>
    <xf numFmtId="0" fontId="3" fillId="10" borderId="0" xfId="0" applyFont="1" applyFill="1" applyAlignment="1"/>
    <xf numFmtId="0" fontId="0" fillId="10" borderId="0" xfId="0" applyFill="1"/>
    <xf numFmtId="0" fontId="3" fillId="4" borderId="0" xfId="0" applyFont="1" applyFill="1" applyAlignment="1"/>
    <xf numFmtId="0" fontId="0" fillId="11" borderId="0" xfId="0" applyFill="1"/>
    <xf numFmtId="0" fontId="3" fillId="11" borderId="0" xfId="0" applyFont="1" applyFill="1" applyAlignment="1"/>
    <xf numFmtId="0" fontId="3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237067</xdr:colOff>
      <xdr:row>15</xdr:row>
      <xdr:rowOff>135465</xdr:rowOff>
    </xdr:from>
    <xdr:ext cx="358986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B1D750-0172-4E9F-AAB0-9C2A5DE96940}"/>
            </a:ext>
          </a:extLst>
        </xdr:cNvPr>
        <xdr:cNvSpPr txBox="1"/>
      </xdr:nvSpPr>
      <xdr:spPr>
        <a:xfrm>
          <a:off x="1456267" y="2658532"/>
          <a:ext cx="3589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E523-B8A4-400A-B6E0-ABD1EA792E4C}">
  <dimension ref="A1:H19"/>
  <sheetViews>
    <sheetView showGridLines="0" workbookViewId="0">
      <selection activeCell="D29" sqref="D29"/>
    </sheetView>
  </sheetViews>
  <sheetFormatPr defaultRowHeight="14.4" x14ac:dyDescent="0.3"/>
  <cols>
    <col min="1" max="1" width="2.33203125" customWidth="1"/>
    <col min="2" max="2" width="6.33203125" bestFit="1" customWidth="1"/>
    <col min="3" max="3" width="15.3320312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3</v>
      </c>
    </row>
    <row r="2" spans="1:8" x14ac:dyDescent="0.3">
      <c r="A2" s="3" t="s">
        <v>92</v>
      </c>
    </row>
    <row r="3" spans="1:8" x14ac:dyDescent="0.3">
      <c r="A3" s="3" t="s">
        <v>99</v>
      </c>
    </row>
    <row r="6" spans="1:8" ht="15" thickBot="1" x14ac:dyDescent="0.35">
      <c r="A6" t="s">
        <v>4</v>
      </c>
    </row>
    <row r="7" spans="1:8" x14ac:dyDescent="0.3">
      <c r="B7" s="6"/>
      <c r="C7" s="6"/>
      <c r="D7" s="6" t="s">
        <v>7</v>
      </c>
      <c r="E7" s="6" t="s">
        <v>9</v>
      </c>
      <c r="F7" s="6" t="s">
        <v>11</v>
      </c>
      <c r="G7" s="6" t="s">
        <v>13</v>
      </c>
      <c r="H7" s="6" t="s">
        <v>13</v>
      </c>
    </row>
    <row r="8" spans="1:8" ht="15" thickBot="1" x14ac:dyDescent="0.35">
      <c r="B8" s="7" t="s">
        <v>5</v>
      </c>
      <c r="C8" s="7" t="s">
        <v>6</v>
      </c>
      <c r="D8" s="7" t="s">
        <v>8</v>
      </c>
      <c r="E8" s="7" t="s">
        <v>10</v>
      </c>
      <c r="F8" s="7" t="s">
        <v>12</v>
      </c>
      <c r="G8" s="7" t="s">
        <v>14</v>
      </c>
      <c r="H8" s="7" t="s">
        <v>15</v>
      </c>
    </row>
    <row r="9" spans="1:8" x14ac:dyDescent="0.3">
      <c r="B9" s="4" t="s">
        <v>37</v>
      </c>
      <c r="C9" s="4" t="s">
        <v>23</v>
      </c>
      <c r="D9" s="4">
        <v>158.82352941176467</v>
      </c>
      <c r="E9" s="4">
        <v>0</v>
      </c>
      <c r="F9" s="4">
        <v>7</v>
      </c>
      <c r="G9" s="4">
        <v>2.75</v>
      </c>
      <c r="H9" s="4">
        <v>0.75000000000000044</v>
      </c>
    </row>
    <row r="10" spans="1:8" x14ac:dyDescent="0.3">
      <c r="B10" s="4" t="s">
        <v>34</v>
      </c>
      <c r="C10" s="4" t="s">
        <v>26</v>
      </c>
      <c r="D10" s="4">
        <v>50</v>
      </c>
      <c r="E10" s="4">
        <v>-1.4705882352941175</v>
      </c>
      <c r="F10" s="4">
        <v>4</v>
      </c>
      <c r="G10" s="4">
        <v>1.4705882352941175</v>
      </c>
      <c r="H10" s="4">
        <v>1E+30</v>
      </c>
    </row>
    <row r="11" spans="1:8" x14ac:dyDescent="0.3">
      <c r="B11" s="4" t="s">
        <v>35</v>
      </c>
      <c r="C11" s="4" t="s">
        <v>24</v>
      </c>
      <c r="D11" s="4">
        <v>0</v>
      </c>
      <c r="E11" s="4">
        <v>-1.5000000000000004</v>
      </c>
      <c r="F11" s="4">
        <v>8</v>
      </c>
      <c r="G11" s="4">
        <v>1.5000000000000004</v>
      </c>
      <c r="H11" s="4">
        <v>1E+30</v>
      </c>
    </row>
    <row r="12" spans="1:8" ht="15" thickBot="1" x14ac:dyDescent="0.35">
      <c r="B12" s="5" t="s">
        <v>36</v>
      </c>
      <c r="C12" s="5" t="s">
        <v>25</v>
      </c>
      <c r="D12" s="5">
        <v>4.4117647058823977</v>
      </c>
      <c r="E12" s="5">
        <v>0</v>
      </c>
      <c r="F12" s="5">
        <v>6</v>
      </c>
      <c r="G12" s="5">
        <v>1.6363636363636369</v>
      </c>
      <c r="H12" s="5">
        <v>1.1111111111111112</v>
      </c>
    </row>
    <row r="14" spans="1:8" ht="15" thickBot="1" x14ac:dyDescent="0.35">
      <c r="A14" t="s">
        <v>16</v>
      </c>
    </row>
    <row r="15" spans="1:8" x14ac:dyDescent="0.3">
      <c r="B15" s="6"/>
      <c r="C15" s="6"/>
      <c r="D15" s="6" t="s">
        <v>7</v>
      </c>
      <c r="E15" s="6" t="s">
        <v>17</v>
      </c>
      <c r="F15" s="6" t="s">
        <v>19</v>
      </c>
      <c r="G15" s="6" t="s">
        <v>13</v>
      </c>
      <c r="H15" s="6" t="s">
        <v>13</v>
      </c>
    </row>
    <row r="16" spans="1:8" ht="15" thickBot="1" x14ac:dyDescent="0.35">
      <c r="B16" s="7" t="s">
        <v>5</v>
      </c>
      <c r="C16" s="7" t="s">
        <v>6</v>
      </c>
      <c r="D16" s="7" t="s">
        <v>8</v>
      </c>
      <c r="E16" s="7" t="s">
        <v>18</v>
      </c>
      <c r="F16" s="7" t="s">
        <v>20</v>
      </c>
      <c r="G16" s="7" t="s">
        <v>14</v>
      </c>
      <c r="H16" s="7" t="s">
        <v>15</v>
      </c>
    </row>
    <row r="17" spans="2:8" x14ac:dyDescent="0.3">
      <c r="B17" s="4" t="s">
        <v>93</v>
      </c>
      <c r="C17" s="4" t="s">
        <v>94</v>
      </c>
      <c r="D17" s="4">
        <v>2400</v>
      </c>
      <c r="E17" s="4">
        <v>0.32352941176470584</v>
      </c>
      <c r="F17" s="4">
        <v>2400</v>
      </c>
      <c r="G17" s="4">
        <v>1349.9999999999998</v>
      </c>
      <c r="H17" s="4">
        <v>23.076923076923311</v>
      </c>
    </row>
    <row r="18" spans="2:8" x14ac:dyDescent="0.3">
      <c r="B18" s="4" t="s">
        <v>95</v>
      </c>
      <c r="C18" s="4" t="s">
        <v>96</v>
      </c>
      <c r="D18" s="4">
        <v>1325.0000000000002</v>
      </c>
      <c r="E18" s="4">
        <v>0</v>
      </c>
      <c r="F18" s="4">
        <v>2400</v>
      </c>
      <c r="G18" s="4">
        <v>1E+30</v>
      </c>
      <c r="H18" s="4">
        <v>1074.9999999999998</v>
      </c>
    </row>
    <row r="19" spans="2:8" ht="15" thickBot="1" x14ac:dyDescent="0.35">
      <c r="B19" s="5" t="s">
        <v>97</v>
      </c>
      <c r="C19" s="5" t="s">
        <v>98</v>
      </c>
      <c r="D19" s="5">
        <v>2399.9999999999995</v>
      </c>
      <c r="E19" s="5">
        <v>0.26470588235294124</v>
      </c>
      <c r="F19" s="5">
        <v>2400</v>
      </c>
      <c r="G19" s="5">
        <v>27.272727272727554</v>
      </c>
      <c r="H19" s="5">
        <v>899.99999999999989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993D-2FAB-4CF9-874F-8F31F5E1FD43}">
  <dimension ref="A1:Y54"/>
  <sheetViews>
    <sheetView topLeftCell="A4" zoomScale="90" zoomScaleNormal="90" workbookViewId="0">
      <selection activeCell="U25" sqref="U25"/>
    </sheetView>
  </sheetViews>
  <sheetFormatPr defaultRowHeight="14.4" x14ac:dyDescent="0.3"/>
  <cols>
    <col min="10" max="10" width="11.88671875" bestFit="1" customWidth="1"/>
    <col min="14" max="14" width="14.88671875" bestFit="1" customWidth="1"/>
    <col min="15" max="15" width="10.109375" bestFit="1" customWidth="1"/>
    <col min="19" max="19" width="10.44140625" bestFit="1" customWidth="1"/>
    <col min="21" max="23" width="9.6640625" customWidth="1"/>
    <col min="24" max="24" width="10.109375" bestFit="1" customWidth="1"/>
  </cols>
  <sheetData>
    <row r="1" spans="1:25" ht="16.2" hidden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ht="16.2" hidden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16.2" hidden="1" thickBot="1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ht="16.2" thickBot="1" x14ac:dyDescent="0.35">
      <c r="A4" s="24" t="s">
        <v>0</v>
      </c>
      <c r="B4" s="24"/>
      <c r="C4" s="24"/>
      <c r="D4" s="24"/>
      <c r="E4" s="24"/>
      <c r="F4" s="24" t="s">
        <v>38</v>
      </c>
      <c r="G4" s="24"/>
      <c r="H4" s="24"/>
      <c r="I4" s="28"/>
      <c r="J4" s="24">
        <v>220</v>
      </c>
      <c r="K4" s="24">
        <v>230</v>
      </c>
      <c r="L4" s="24">
        <v>240</v>
      </c>
      <c r="M4" s="24">
        <v>250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5" ht="29.4" thickBot="1" x14ac:dyDescent="0.35">
      <c r="A5" s="24"/>
      <c r="B5" s="24"/>
      <c r="C5" s="24"/>
      <c r="D5" s="24"/>
      <c r="E5" s="24"/>
      <c r="F5" s="24"/>
      <c r="G5" s="24"/>
      <c r="H5" s="24"/>
      <c r="I5" s="29" t="s">
        <v>2</v>
      </c>
      <c r="J5" s="30">
        <v>7</v>
      </c>
      <c r="K5" s="30">
        <v>4</v>
      </c>
      <c r="L5" s="30">
        <v>8</v>
      </c>
      <c r="M5" s="30">
        <v>6</v>
      </c>
      <c r="R5" s="24"/>
      <c r="S5" s="2"/>
      <c r="T5" s="2"/>
      <c r="U5" s="2"/>
      <c r="V5" s="2"/>
      <c r="W5" s="2"/>
    </row>
    <row r="6" spans="1:25" ht="15.6" x14ac:dyDescent="0.3">
      <c r="A6" s="24" t="s">
        <v>1</v>
      </c>
      <c r="B6" s="24"/>
      <c r="C6" s="24"/>
      <c r="D6" s="24"/>
      <c r="E6" s="24"/>
      <c r="F6" s="24" t="s">
        <v>39</v>
      </c>
      <c r="G6" s="24"/>
      <c r="H6" s="24"/>
      <c r="I6" s="24"/>
      <c r="J6" s="24"/>
      <c r="K6" s="24"/>
      <c r="L6" s="24"/>
      <c r="M6" s="2"/>
      <c r="R6" s="24"/>
      <c r="S6" s="2"/>
      <c r="T6" s="2"/>
      <c r="U6" s="2"/>
      <c r="V6" s="2"/>
      <c r="W6" s="2"/>
    </row>
    <row r="7" spans="1:25" ht="15.6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"/>
      <c r="N7" s="24"/>
      <c r="O7" s="24"/>
      <c r="P7" s="24"/>
      <c r="Q7" s="24"/>
      <c r="R7" s="24"/>
      <c r="S7" s="2"/>
      <c r="T7" s="2"/>
      <c r="U7" s="2"/>
      <c r="V7" s="2"/>
      <c r="W7" s="2"/>
    </row>
    <row r="8" spans="1:25" ht="15.6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"/>
      <c r="N8" s="24"/>
      <c r="O8" s="24"/>
      <c r="P8" s="24"/>
      <c r="Q8" s="24"/>
      <c r="R8" s="24"/>
      <c r="S8" s="2"/>
      <c r="T8" s="2"/>
      <c r="U8" s="2"/>
      <c r="V8" s="2"/>
      <c r="W8" s="2"/>
    </row>
    <row r="9" spans="1:25" ht="15.6" x14ac:dyDescent="0.3">
      <c r="A9" s="24"/>
      <c r="B9" s="24"/>
      <c r="C9" s="24"/>
      <c r="D9" s="24"/>
      <c r="E9" s="24"/>
      <c r="F9" s="24" t="s">
        <v>40</v>
      </c>
      <c r="G9" s="24"/>
      <c r="H9" s="24"/>
      <c r="I9" s="24"/>
      <c r="J9" s="24"/>
      <c r="K9" s="24"/>
      <c r="L9" s="24"/>
      <c r="M9" s="2"/>
      <c r="N9" s="31"/>
      <c r="O9" s="24"/>
      <c r="P9" s="24"/>
      <c r="Q9" s="24"/>
      <c r="R9" s="24"/>
      <c r="S9" s="2"/>
      <c r="T9" s="2"/>
      <c r="U9" s="2"/>
      <c r="V9" s="2"/>
      <c r="W9" s="2"/>
    </row>
    <row r="10" spans="1:25" ht="15.6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5" ht="15.6" x14ac:dyDescent="0.3">
      <c r="A11" s="24"/>
      <c r="B11" s="24"/>
      <c r="C11" s="24"/>
      <c r="D11" s="24"/>
      <c r="E11" s="24"/>
      <c r="F11" s="24" t="s">
        <v>41</v>
      </c>
      <c r="G11" s="24"/>
      <c r="H11" s="24"/>
      <c r="I11" s="24"/>
      <c r="J11" s="24"/>
      <c r="K11" s="24"/>
      <c r="L11" s="24"/>
      <c r="M11" s="2"/>
      <c r="N11" s="1"/>
      <c r="R11">
        <v>0</v>
      </c>
      <c r="S11" s="2"/>
      <c r="T11" s="2"/>
    </row>
    <row r="12" spans="1:25" ht="15.6" x14ac:dyDescent="0.3">
      <c r="A12" s="26" t="s">
        <v>72</v>
      </c>
      <c r="B12" s="26"/>
      <c r="C12" s="26"/>
      <c r="D12" s="27"/>
      <c r="E12" s="26"/>
      <c r="F12" s="26"/>
      <c r="G12" s="26"/>
      <c r="H12" s="24"/>
      <c r="I12" s="24"/>
      <c r="J12" s="24"/>
      <c r="K12" s="24"/>
      <c r="L12" s="24"/>
      <c r="M12" s="2"/>
      <c r="N12" s="2"/>
      <c r="O12" s="44"/>
      <c r="P12" s="45" t="s">
        <v>69</v>
      </c>
      <c r="Q12" s="44"/>
      <c r="R12" s="9" t="s">
        <v>21</v>
      </c>
      <c r="S12" s="41"/>
      <c r="T12" s="41"/>
      <c r="U12" s="41"/>
      <c r="V12" s="41"/>
      <c r="W12" s="41"/>
      <c r="X12" s="41"/>
      <c r="Y12" s="42"/>
    </row>
    <row r="13" spans="1:25" ht="15.6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"/>
      <c r="O13" s="9" t="s">
        <v>30</v>
      </c>
      <c r="P13" s="36" t="s">
        <v>27</v>
      </c>
      <c r="Q13" s="36"/>
      <c r="R13" s="10" t="s">
        <v>65</v>
      </c>
      <c r="S13" s="37" t="s">
        <v>70</v>
      </c>
      <c r="T13" s="38"/>
      <c r="U13" s="38"/>
      <c r="V13" s="22"/>
      <c r="W13" s="22"/>
      <c r="X13" s="21" t="s">
        <v>27</v>
      </c>
    </row>
    <row r="14" spans="1:25" ht="15.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">
        <v>42</v>
      </c>
      <c r="O14" s="11">
        <f>O22*11+12*P22+13*Q22+12*R22</f>
        <v>2386</v>
      </c>
      <c r="P14" s="14" t="s">
        <v>22</v>
      </c>
      <c r="Q14" s="2">
        <v>2400</v>
      </c>
      <c r="R14" s="2"/>
      <c r="S14" s="2" t="s">
        <v>42</v>
      </c>
      <c r="T14" s="20" t="s">
        <v>58</v>
      </c>
      <c r="U14" s="2"/>
      <c r="V14" s="23" t="s">
        <v>22</v>
      </c>
      <c r="W14" s="19">
        <v>2400</v>
      </c>
    </row>
    <row r="15" spans="1:25" ht="15.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 t="s">
        <v>43</v>
      </c>
      <c r="O15" s="11">
        <f>5*O22+10*P22+8*Q22+7*R22</f>
        <v>1318</v>
      </c>
      <c r="P15" s="14" t="s">
        <v>22</v>
      </c>
      <c r="Q15" s="2">
        <v>3000</v>
      </c>
      <c r="R15" s="2"/>
      <c r="S15" s="2" t="s">
        <v>43</v>
      </c>
      <c r="T15" s="20" t="s">
        <v>59</v>
      </c>
      <c r="U15" s="2"/>
      <c r="V15" s="11" t="s">
        <v>22</v>
      </c>
      <c r="W15" s="19">
        <v>2400</v>
      </c>
    </row>
    <row r="16" spans="1:25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 t="s">
        <v>73</v>
      </c>
      <c r="O16" s="11">
        <f>13*O22+6*P22+20*Q22+8*R22</f>
        <v>2386</v>
      </c>
      <c r="P16" s="14" t="s">
        <v>22</v>
      </c>
      <c r="Q16" s="2">
        <v>2400</v>
      </c>
      <c r="R16" s="2"/>
      <c r="S16" s="2" t="s">
        <v>44</v>
      </c>
      <c r="T16" s="20" t="s">
        <v>60</v>
      </c>
      <c r="U16" s="2"/>
      <c r="V16" s="11" t="s">
        <v>22</v>
      </c>
      <c r="W16" s="19">
        <v>2400</v>
      </c>
    </row>
    <row r="17" spans="1:23" ht="15.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1"/>
      <c r="P17" s="14"/>
      <c r="Q17" s="2"/>
      <c r="R17" s="2"/>
      <c r="S17" s="2"/>
      <c r="T17" s="2"/>
      <c r="U17" s="2"/>
      <c r="V17" s="2"/>
      <c r="W17" s="2"/>
    </row>
    <row r="18" spans="1:23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5"/>
      <c r="P18" s="14"/>
      <c r="Q18" s="2"/>
      <c r="R18" s="2"/>
      <c r="S18" s="2"/>
      <c r="T18" s="2"/>
      <c r="U18" s="2"/>
      <c r="V18" s="2"/>
      <c r="W18" s="2"/>
    </row>
    <row r="19" spans="1:23" ht="15.6" x14ac:dyDescent="0.3">
      <c r="A19" s="2"/>
      <c r="B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 t="s">
        <v>31</v>
      </c>
      <c r="O19" s="11" t="s">
        <v>26</v>
      </c>
      <c r="P19" s="14" t="s">
        <v>33</v>
      </c>
      <c r="Q19" s="2"/>
      <c r="R19" s="2">
        <v>50</v>
      </c>
      <c r="S19" s="2"/>
      <c r="T19" s="2"/>
      <c r="U19" s="2"/>
      <c r="V19" s="2"/>
      <c r="W19" s="2"/>
    </row>
    <row r="20" spans="1:23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 t="s">
        <v>32</v>
      </c>
      <c r="O20" s="2" t="s">
        <v>67</v>
      </c>
      <c r="P20" s="14" t="s">
        <v>33</v>
      </c>
      <c r="Q20" s="2"/>
      <c r="R20" s="2">
        <v>0</v>
      </c>
      <c r="S20" s="2"/>
      <c r="T20" s="2"/>
      <c r="U20" s="2"/>
      <c r="V20" s="2"/>
      <c r="W20" s="2"/>
    </row>
    <row r="21" spans="1:23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 t="s">
        <v>28</v>
      </c>
      <c r="O21" s="13" t="s">
        <v>23</v>
      </c>
      <c r="P21" s="13" t="s">
        <v>26</v>
      </c>
      <c r="Q21" s="13" t="s">
        <v>24</v>
      </c>
      <c r="R21" s="13" t="s">
        <v>25</v>
      </c>
      <c r="S21" s="2"/>
      <c r="T21" s="2"/>
      <c r="U21" s="2"/>
      <c r="V21" s="2"/>
      <c r="W21" s="2"/>
    </row>
    <row r="22" spans="1:23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f>SUM(O22:R22)</f>
        <v>212</v>
      </c>
      <c r="O22" s="2">
        <v>158</v>
      </c>
      <c r="P22" s="2">
        <v>50</v>
      </c>
      <c r="Q22" s="2">
        <v>0</v>
      </c>
      <c r="R22" s="2">
        <v>4</v>
      </c>
      <c r="S22" s="2"/>
      <c r="T22" s="2"/>
      <c r="U22" s="2"/>
      <c r="V22" s="2"/>
      <c r="W22" s="2"/>
    </row>
    <row r="23" spans="1:23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P23" s="2"/>
      <c r="Q23" s="2"/>
      <c r="R23" s="2"/>
      <c r="S23" s="2"/>
      <c r="T23" s="2"/>
      <c r="U23" s="2"/>
      <c r="V23" s="2"/>
      <c r="W23" s="2"/>
    </row>
    <row r="24" spans="1:23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 t="s">
        <v>29</v>
      </c>
      <c r="O24" s="2">
        <f>SUMPRODUCT(O22:R22,J5:M5)</f>
        <v>1330</v>
      </c>
      <c r="P24" s="2"/>
      <c r="Q24" s="2"/>
      <c r="R24" s="2"/>
      <c r="S24" s="2"/>
      <c r="T24" s="2"/>
      <c r="U24" s="2"/>
      <c r="V24" s="2"/>
      <c r="W24" s="2"/>
    </row>
    <row r="25" spans="1:23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2"/>
      <c r="Q25" s="2"/>
      <c r="R25" s="2"/>
      <c r="S25" s="2"/>
      <c r="T25" s="2"/>
      <c r="U25" s="2"/>
      <c r="V25" s="2"/>
      <c r="W25" s="2"/>
    </row>
    <row r="26" spans="1:23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18"/>
      <c r="K26" s="18"/>
      <c r="L26" s="18"/>
      <c r="M26" s="18"/>
      <c r="N26" s="47"/>
      <c r="O26" s="18"/>
      <c r="P26" s="18"/>
      <c r="Q26" s="18"/>
      <c r="R26" s="2"/>
      <c r="S26" s="2"/>
      <c r="T26" s="2"/>
      <c r="U26" s="2"/>
      <c r="V26" s="2"/>
      <c r="W26" s="2"/>
    </row>
    <row r="27" spans="1:23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 t="s">
        <v>100</v>
      </c>
      <c r="K28" s="2"/>
      <c r="L28" s="2" t="s">
        <v>104</v>
      </c>
      <c r="M28" s="2"/>
      <c r="N28" s="2"/>
      <c r="O28" s="2"/>
      <c r="P28" s="2"/>
      <c r="Q28" s="2" t="s">
        <v>110</v>
      </c>
      <c r="R28" s="2"/>
      <c r="S28" s="2"/>
      <c r="T28" s="2"/>
      <c r="U28" s="2"/>
      <c r="V28" s="2"/>
      <c r="W28" s="2"/>
    </row>
    <row r="29" spans="1:23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111</v>
      </c>
      <c r="R29" s="2"/>
      <c r="S29" s="2"/>
      <c r="T29" s="2"/>
      <c r="U29" s="2"/>
      <c r="V29" s="2"/>
      <c r="W29" s="2"/>
    </row>
    <row r="30" spans="1:23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 t="s">
        <v>101</v>
      </c>
      <c r="K30" s="2"/>
      <c r="L30" s="2" t="s">
        <v>108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 t="s">
        <v>102</v>
      </c>
      <c r="K32" s="2"/>
      <c r="L32" s="2" t="s">
        <v>109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</sheetData>
  <mergeCells count="2">
    <mergeCell ref="P13:Q13"/>
    <mergeCell ref="S13:U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A777-A91B-47D6-BC99-A87D51F29415}">
  <dimension ref="A1:H20"/>
  <sheetViews>
    <sheetView showGridLines="0" workbookViewId="0">
      <selection activeCell="I29" sqref="I29"/>
    </sheetView>
  </sheetViews>
  <sheetFormatPr defaultRowHeight="14.4" x14ac:dyDescent="0.3"/>
  <cols>
    <col min="1" max="1" width="2.33203125" customWidth="1"/>
    <col min="2" max="2" width="6.6640625" bestFit="1" customWidth="1"/>
    <col min="3" max="3" width="12.2187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3</v>
      </c>
    </row>
    <row r="2" spans="1:8" x14ac:dyDescent="0.3">
      <c r="A2" s="3" t="s">
        <v>74</v>
      </c>
    </row>
    <row r="3" spans="1:8" x14ac:dyDescent="0.3">
      <c r="A3" s="3" t="s">
        <v>75</v>
      </c>
    </row>
    <row r="6" spans="1:8" ht="15" thickBot="1" x14ac:dyDescent="0.35">
      <c r="A6" t="s">
        <v>4</v>
      </c>
    </row>
    <row r="7" spans="1:8" x14ac:dyDescent="0.3">
      <c r="B7" s="6"/>
      <c r="C7" s="6"/>
      <c r="D7" s="6" t="s">
        <v>7</v>
      </c>
      <c r="E7" s="6" t="s">
        <v>9</v>
      </c>
      <c r="F7" s="6" t="s">
        <v>11</v>
      </c>
      <c r="G7" s="6" t="s">
        <v>13</v>
      </c>
      <c r="H7" s="6" t="s">
        <v>13</v>
      </c>
    </row>
    <row r="8" spans="1:8" ht="15" thickBot="1" x14ac:dyDescent="0.35">
      <c r="B8" s="7" t="s">
        <v>5</v>
      </c>
      <c r="C8" s="7" t="s">
        <v>6</v>
      </c>
      <c r="D8" s="7" t="s">
        <v>8</v>
      </c>
      <c r="E8" s="7" t="s">
        <v>10</v>
      </c>
      <c r="F8" s="7" t="s">
        <v>12</v>
      </c>
      <c r="G8" s="7" t="s">
        <v>14</v>
      </c>
      <c r="H8" s="7" t="s">
        <v>15</v>
      </c>
    </row>
    <row r="9" spans="1:8" x14ac:dyDescent="0.3">
      <c r="B9" s="4" t="s">
        <v>76</v>
      </c>
      <c r="C9" s="4" t="s">
        <v>77</v>
      </c>
      <c r="D9" s="4">
        <v>18.750000000000004</v>
      </c>
      <c r="E9" s="4">
        <v>0</v>
      </c>
      <c r="F9" s="4">
        <v>7</v>
      </c>
      <c r="G9" s="4">
        <v>1E+30</v>
      </c>
      <c r="H9" s="4">
        <v>1.5000000000000002</v>
      </c>
    </row>
    <row r="10" spans="1:8" x14ac:dyDescent="0.3">
      <c r="B10" s="4" t="s">
        <v>78</v>
      </c>
      <c r="C10" s="4" t="s">
        <v>79</v>
      </c>
      <c r="D10" s="4">
        <v>0</v>
      </c>
      <c r="E10" s="4">
        <v>1.125</v>
      </c>
      <c r="F10" s="4">
        <v>6.5</v>
      </c>
      <c r="G10" s="4">
        <v>1E+30</v>
      </c>
      <c r="H10" s="4">
        <v>1.125</v>
      </c>
    </row>
    <row r="11" spans="1:8" x14ac:dyDescent="0.3">
      <c r="B11" s="4" t="s">
        <v>80</v>
      </c>
      <c r="C11" s="4" t="s">
        <v>81</v>
      </c>
      <c r="D11" s="4">
        <v>45</v>
      </c>
      <c r="E11" s="4">
        <v>3.125</v>
      </c>
      <c r="F11" s="4">
        <v>8</v>
      </c>
      <c r="G11" s="4">
        <v>1E+30</v>
      </c>
      <c r="H11" s="4">
        <v>3.125</v>
      </c>
    </row>
    <row r="12" spans="1:8" ht="15" thickBot="1" x14ac:dyDescent="0.35">
      <c r="B12" s="5" t="s">
        <v>82</v>
      </c>
      <c r="C12" s="5" t="s">
        <v>83</v>
      </c>
      <c r="D12" s="5">
        <v>86.25</v>
      </c>
      <c r="E12" s="5">
        <v>0</v>
      </c>
      <c r="F12" s="5">
        <v>5.5</v>
      </c>
      <c r="G12" s="5">
        <v>1.0384615384615383</v>
      </c>
      <c r="H12" s="5">
        <v>1E+30</v>
      </c>
    </row>
    <row r="14" spans="1:8" ht="15" thickBot="1" x14ac:dyDescent="0.35">
      <c r="A14" t="s">
        <v>16</v>
      </c>
    </row>
    <row r="15" spans="1:8" x14ac:dyDescent="0.3">
      <c r="B15" s="6"/>
      <c r="C15" s="6"/>
      <c r="D15" s="6" t="s">
        <v>7</v>
      </c>
      <c r="E15" s="6" t="s">
        <v>17</v>
      </c>
      <c r="F15" s="6" t="s">
        <v>19</v>
      </c>
      <c r="G15" s="6" t="s">
        <v>13</v>
      </c>
      <c r="H15" s="6" t="s">
        <v>13</v>
      </c>
    </row>
    <row r="16" spans="1:8" ht="15" thickBot="1" x14ac:dyDescent="0.35">
      <c r="B16" s="7" t="s">
        <v>5</v>
      </c>
      <c r="C16" s="7" t="s">
        <v>6</v>
      </c>
      <c r="D16" s="7" t="s">
        <v>8</v>
      </c>
      <c r="E16" s="7" t="s">
        <v>18</v>
      </c>
      <c r="F16" s="7" t="s">
        <v>20</v>
      </c>
      <c r="G16" s="7" t="s">
        <v>14</v>
      </c>
      <c r="H16" s="7" t="s">
        <v>15</v>
      </c>
    </row>
    <row r="17" spans="2:8" x14ac:dyDescent="0.3">
      <c r="B17" s="4" t="s">
        <v>84</v>
      </c>
      <c r="C17" s="4" t="s">
        <v>85</v>
      </c>
      <c r="D17" s="4">
        <v>150</v>
      </c>
      <c r="E17" s="4">
        <v>8.5</v>
      </c>
      <c r="F17" s="4">
        <v>150</v>
      </c>
      <c r="G17" s="4">
        <v>1.7225278442669104E-15</v>
      </c>
      <c r="H17" s="4">
        <v>9.3750000000000018</v>
      </c>
    </row>
    <row r="18" spans="2:8" x14ac:dyDescent="0.3">
      <c r="B18" s="4" t="s">
        <v>86</v>
      </c>
      <c r="C18" s="4" t="s">
        <v>87</v>
      </c>
      <c r="D18" s="4">
        <v>2400</v>
      </c>
      <c r="E18" s="4">
        <v>0</v>
      </c>
      <c r="F18" s="4">
        <v>2400</v>
      </c>
      <c r="G18" s="4">
        <v>1E+30</v>
      </c>
      <c r="H18" s="4">
        <v>3.7895612573872033E-14</v>
      </c>
    </row>
    <row r="19" spans="2:8" x14ac:dyDescent="0.3">
      <c r="B19" s="4" t="s">
        <v>88</v>
      </c>
      <c r="C19" s="4" t="s">
        <v>89</v>
      </c>
      <c r="D19" s="4">
        <v>3600</v>
      </c>
      <c r="E19" s="4">
        <v>-0.12500000000000003</v>
      </c>
      <c r="F19" s="4">
        <v>3600</v>
      </c>
      <c r="G19" s="4">
        <v>225.00000000000003</v>
      </c>
      <c r="H19" s="4">
        <v>1.1368683772161603E-13</v>
      </c>
    </row>
    <row r="20" spans="2:8" ht="15" thickBot="1" x14ac:dyDescent="0.35">
      <c r="B20" s="5" t="s">
        <v>90</v>
      </c>
      <c r="C20" s="5" t="s">
        <v>91</v>
      </c>
      <c r="D20" s="5">
        <v>4080</v>
      </c>
      <c r="E20" s="5">
        <v>0</v>
      </c>
      <c r="F20" s="5">
        <v>4800</v>
      </c>
      <c r="G20" s="5">
        <v>1E+30</v>
      </c>
      <c r="H20" s="5">
        <v>720.00000000000034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5F74-2153-4F65-91DD-2DA0F5514B46}">
  <dimension ref="A4:R27"/>
  <sheetViews>
    <sheetView tabSelected="1" workbookViewId="0">
      <selection activeCell="Q21" sqref="Q21"/>
    </sheetView>
  </sheetViews>
  <sheetFormatPr defaultRowHeight="15" x14ac:dyDescent="0.25"/>
  <cols>
    <col min="1" max="2" width="8.88671875" style="2"/>
    <col min="3" max="3" width="13.109375" style="2" bestFit="1" customWidth="1"/>
    <col min="4" max="4" width="8.88671875" style="2"/>
    <col min="5" max="5" width="19.44140625" style="2" bestFit="1" customWidth="1"/>
    <col min="6" max="7" width="8.88671875" style="2"/>
    <col min="8" max="9" width="14.33203125" style="2" bestFit="1" customWidth="1"/>
    <col min="10" max="10" width="11" style="2" bestFit="1" customWidth="1"/>
    <col min="11" max="13" width="8.88671875" style="2"/>
    <col min="14" max="14" width="9.21875" style="2" bestFit="1" customWidth="1"/>
    <col min="15" max="15" width="8.88671875" style="2"/>
    <col min="16" max="16" width="12" style="2" customWidth="1"/>
    <col min="17" max="17" width="8.88671875" style="2"/>
    <col min="18" max="18" width="9.44140625" style="2" bestFit="1" customWidth="1"/>
    <col min="19" max="16384" width="8.88671875" style="2"/>
  </cols>
  <sheetData>
    <row r="4" spans="1:18" ht="15.6" x14ac:dyDescent="0.3">
      <c r="A4" s="2" t="s">
        <v>45</v>
      </c>
      <c r="E4" s="15" t="s">
        <v>49</v>
      </c>
      <c r="I4"/>
      <c r="J4" s="9" t="s">
        <v>68</v>
      </c>
      <c r="K4" s="9"/>
      <c r="L4" s="9"/>
      <c r="M4" s="40" t="s">
        <v>21</v>
      </c>
      <c r="N4" s="46" t="s">
        <v>68</v>
      </c>
      <c r="O4" s="46"/>
      <c r="P4" s="46"/>
      <c r="Q4" s="46"/>
      <c r="R4" s="46"/>
    </row>
    <row r="5" spans="1:18" ht="15.6" x14ac:dyDescent="0.3">
      <c r="E5" s="15" t="s">
        <v>46</v>
      </c>
      <c r="J5" s="32" t="s">
        <v>30</v>
      </c>
      <c r="K5" s="13"/>
      <c r="L5" s="43" t="s">
        <v>27</v>
      </c>
      <c r="M5" s="33" t="s">
        <v>66</v>
      </c>
      <c r="N5" s="37" t="s">
        <v>57</v>
      </c>
      <c r="O5" s="37"/>
      <c r="P5" s="37"/>
      <c r="Q5" s="25"/>
      <c r="R5" s="18" t="s">
        <v>27</v>
      </c>
    </row>
    <row r="6" spans="1:18" x14ac:dyDescent="0.25">
      <c r="E6" s="15" t="s">
        <v>48</v>
      </c>
      <c r="I6" s="2" t="s">
        <v>54</v>
      </c>
      <c r="J6" s="11">
        <f>18*J14+5*K14+19*L14+14*M14</f>
        <v>2400</v>
      </c>
      <c r="K6" s="14" t="s">
        <v>22</v>
      </c>
      <c r="L6" s="2">
        <v>2400</v>
      </c>
      <c r="N6" s="24" t="s">
        <v>54</v>
      </c>
      <c r="O6" s="39" t="s">
        <v>61</v>
      </c>
      <c r="P6" s="39"/>
      <c r="Q6" s="14" t="s">
        <v>22</v>
      </c>
      <c r="R6" s="2">
        <v>2400</v>
      </c>
    </row>
    <row r="7" spans="1:18" x14ac:dyDescent="0.25">
      <c r="E7" s="15" t="s">
        <v>47</v>
      </c>
      <c r="I7" s="2" t="s">
        <v>55</v>
      </c>
      <c r="J7" s="11">
        <f>12*J14+25*K14+29*L14+24*M14</f>
        <v>3600</v>
      </c>
      <c r="K7" s="14" t="s">
        <v>22</v>
      </c>
      <c r="L7" s="2">
        <v>3600</v>
      </c>
      <c r="N7" s="24" t="s">
        <v>55</v>
      </c>
      <c r="O7" s="39" t="s">
        <v>62</v>
      </c>
      <c r="P7" s="39"/>
      <c r="Q7" s="14" t="s">
        <v>22</v>
      </c>
      <c r="R7" s="2">
        <v>3600</v>
      </c>
    </row>
    <row r="8" spans="1:18" x14ac:dyDescent="0.25">
      <c r="I8" s="2" t="s">
        <v>56</v>
      </c>
      <c r="J8" s="11">
        <f>26*J14+25*K14+30*L14+26*M14</f>
        <v>4080</v>
      </c>
      <c r="K8" s="14" t="s">
        <v>22</v>
      </c>
      <c r="L8" s="2">
        <v>4800</v>
      </c>
      <c r="N8" s="24" t="s">
        <v>56</v>
      </c>
      <c r="O8" s="39" t="s">
        <v>63</v>
      </c>
      <c r="P8" s="39"/>
      <c r="Q8" s="14" t="s">
        <v>22</v>
      </c>
      <c r="R8" s="2">
        <v>4800</v>
      </c>
    </row>
    <row r="9" spans="1:18" x14ac:dyDescent="0.25">
      <c r="J9" s="11"/>
      <c r="K9" s="14"/>
    </row>
    <row r="10" spans="1:18" ht="15.6" x14ac:dyDescent="0.25">
      <c r="A10" s="2" t="s">
        <v>50</v>
      </c>
      <c r="I10" s="2" t="s">
        <v>51</v>
      </c>
      <c r="J10" s="35">
        <f>I14</f>
        <v>150</v>
      </c>
      <c r="K10" s="16" t="s">
        <v>33</v>
      </c>
      <c r="M10" s="2">
        <v>150</v>
      </c>
      <c r="O10" s="34"/>
    </row>
    <row r="11" spans="1:18" x14ac:dyDescent="0.25">
      <c r="I11" s="2" t="s">
        <v>64</v>
      </c>
      <c r="J11" s="11">
        <f>L14</f>
        <v>45</v>
      </c>
      <c r="K11" s="14" t="s">
        <v>33</v>
      </c>
      <c r="M11" s="2">
        <v>45</v>
      </c>
    </row>
    <row r="12" spans="1:18" x14ac:dyDescent="0.25">
      <c r="I12" s="2" t="s">
        <v>32</v>
      </c>
      <c r="J12" s="20" t="s">
        <v>67</v>
      </c>
      <c r="K12" s="14" t="s">
        <v>33</v>
      </c>
      <c r="M12" s="2">
        <v>0</v>
      </c>
    </row>
    <row r="13" spans="1:18" ht="15.6" x14ac:dyDescent="0.3">
      <c r="A13" s="12" t="s">
        <v>71</v>
      </c>
      <c r="B13" s="12"/>
      <c r="C13" s="12"/>
      <c r="D13" s="12"/>
      <c r="E13" s="12"/>
      <c r="I13" s="8" t="s">
        <v>28</v>
      </c>
      <c r="J13" s="13" t="s">
        <v>23</v>
      </c>
      <c r="K13" s="13" t="s">
        <v>26</v>
      </c>
      <c r="L13" s="13" t="s">
        <v>24</v>
      </c>
      <c r="M13" s="13" t="s">
        <v>25</v>
      </c>
    </row>
    <row r="14" spans="1:18" x14ac:dyDescent="0.25">
      <c r="H14" s="2" t="s">
        <v>21</v>
      </c>
      <c r="I14" s="2">
        <f>SUM(J14:M14)</f>
        <v>150</v>
      </c>
      <c r="J14" s="2">
        <v>18.750000000000004</v>
      </c>
      <c r="K14" s="2">
        <v>0</v>
      </c>
      <c r="L14" s="2">
        <v>45</v>
      </c>
      <c r="M14" s="2">
        <v>86.25</v>
      </c>
    </row>
    <row r="16" spans="1:18" x14ac:dyDescent="0.25">
      <c r="H16" s="2" t="s">
        <v>52</v>
      </c>
      <c r="I16" s="2">
        <f>SUMPRODUCT(D21:G21,J14:M14)</f>
        <v>965.625</v>
      </c>
    </row>
    <row r="17" spans="1:18" ht="15.6" x14ac:dyDescent="0.3">
      <c r="I17" s="8"/>
    </row>
    <row r="19" spans="1:18" x14ac:dyDescent="0.25"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D20" s="2" t="s">
        <v>23</v>
      </c>
      <c r="E20" s="2" t="s">
        <v>26</v>
      </c>
      <c r="F20" s="2" t="s">
        <v>24</v>
      </c>
      <c r="G20" s="2" t="s">
        <v>25</v>
      </c>
    </row>
    <row r="21" spans="1:18" ht="15.6" x14ac:dyDescent="0.3">
      <c r="A21"/>
      <c r="C21" s="2" t="s">
        <v>53</v>
      </c>
      <c r="D21" s="17">
        <v>7</v>
      </c>
      <c r="E21" s="17">
        <v>6.5</v>
      </c>
      <c r="F21" s="17">
        <v>8</v>
      </c>
      <c r="G21" s="17">
        <v>5.5</v>
      </c>
      <c r="I21" s="2" t="s">
        <v>100</v>
      </c>
      <c r="J21" s="2" t="s">
        <v>105</v>
      </c>
    </row>
    <row r="23" spans="1:18" x14ac:dyDescent="0.25">
      <c r="I23" s="2" t="s">
        <v>101</v>
      </c>
      <c r="J23" s="2" t="s">
        <v>106</v>
      </c>
    </row>
    <row r="25" spans="1:18" x14ac:dyDescent="0.25">
      <c r="I25" s="2" t="s">
        <v>102</v>
      </c>
      <c r="J25" s="2" t="s">
        <v>107</v>
      </c>
    </row>
    <row r="27" spans="1:18" x14ac:dyDescent="0.25">
      <c r="I27" s="2" t="s">
        <v>103</v>
      </c>
      <c r="J27" s="2" t="s">
        <v>112</v>
      </c>
    </row>
  </sheetData>
  <mergeCells count="5">
    <mergeCell ref="O8:P8"/>
    <mergeCell ref="N4:R4"/>
    <mergeCell ref="N5:P5"/>
    <mergeCell ref="O6:P6"/>
    <mergeCell ref="O7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Question 1</vt:lpstr>
      <vt:lpstr>Sensitivity Report 2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2022-06-06T20:51:28Z</dcterms:created>
  <dcterms:modified xsi:type="dcterms:W3CDTF">2022-06-13T03:52:17Z</dcterms:modified>
</cp:coreProperties>
</file>