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LAPTOP-D8G9M6HA\Documents\Prescriptive-Analytics\"/>
    </mc:Choice>
  </mc:AlternateContent>
  <xr:revisionPtr revIDLastSave="0" documentId="13_ncr:1_{18CE47E6-3836-4778-9871-0CFE4C740500}" xr6:coauthVersionLast="47" xr6:coauthVersionMax="47" xr10:uidLastSave="{00000000-0000-0000-0000-000000000000}"/>
  <bookViews>
    <workbookView xWindow="684" yWindow="768" windowWidth="22356" windowHeight="8964" tabRatio="915" activeTab="2" xr2:uid="{87E2AEAE-9925-4037-B22A-DA945C9871CA}"/>
  </bookViews>
  <sheets>
    <sheet name="Question1 " sheetId="6" r:id="rId1"/>
    <sheet name="Feasibility Report 1" sheetId="14" r:id="rId2"/>
    <sheet name="Formulation1" sheetId="1" r:id="rId3"/>
    <sheet name="Question2" sheetId="2" r:id="rId4"/>
    <sheet name="Formulation2" sheetId="5" r:id="rId5"/>
    <sheet name="Question3" sheetId="3" r:id="rId6"/>
    <sheet name="Sensitivity Report 3" sheetId="11" r:id="rId7"/>
    <sheet name="Formulation3" sheetId="4" r:id="rId8"/>
  </sheets>
  <definedNames>
    <definedName name="solver_adj" localSheetId="2" hidden="1">Formulation1!$M$16:$X$16</definedName>
    <definedName name="solver_adj" localSheetId="4" hidden="1">Formulation2!$G$19:$U$19</definedName>
    <definedName name="solver_adj" localSheetId="7" hidden="1">Formulation3!$G$13:$O$13</definedName>
    <definedName name="solver_cvg" localSheetId="2" hidden="1">0.0001</definedName>
    <definedName name="solver_cvg" localSheetId="4" hidden="1">0.0001</definedName>
    <definedName name="solver_cvg" localSheetId="7" hidden="1">0.0001</definedName>
    <definedName name="solver_drv" localSheetId="2" hidden="1">2</definedName>
    <definedName name="solver_drv" localSheetId="4" hidden="1">1</definedName>
    <definedName name="solver_drv" localSheetId="7" hidden="1">2</definedName>
    <definedName name="solver_eng" localSheetId="2" hidden="1">2</definedName>
    <definedName name="solver_eng" localSheetId="4" hidden="1">2</definedName>
    <definedName name="solver_eng" localSheetId="7" hidden="1">2</definedName>
    <definedName name="solver_est" localSheetId="2" hidden="1">1</definedName>
    <definedName name="solver_est" localSheetId="4" hidden="1">1</definedName>
    <definedName name="solver_est" localSheetId="7" hidden="1">1</definedName>
    <definedName name="solver_itr" localSheetId="2" hidden="1">2147483647</definedName>
    <definedName name="solver_itr" localSheetId="4" hidden="1">2147483647</definedName>
    <definedName name="solver_itr" localSheetId="7" hidden="1">2147483647</definedName>
    <definedName name="solver_lhs1" localSheetId="2" hidden="1">Formulation1!$W$16</definedName>
    <definedName name="solver_lhs1" localSheetId="4" hidden="1">Formulation2!$V$10</definedName>
    <definedName name="solver_lhs1" localSheetId="7" hidden="1">Formulation3!$P$4</definedName>
    <definedName name="solver_lhs2" localSheetId="2" hidden="1">Formulation1!$Y$10</definedName>
    <definedName name="solver_lhs2" localSheetId="4" hidden="1">Formulation2!$V$11</definedName>
    <definedName name="solver_lhs2" localSheetId="7" hidden="1">Formulation3!$P$5</definedName>
    <definedName name="solver_lhs3" localSheetId="2" hidden="1">Formulation1!$Y$11</definedName>
    <definedName name="solver_lhs3" localSheetId="4" hidden="1">Formulation2!$V$12</definedName>
    <definedName name="solver_lhs3" localSheetId="7" hidden="1">Formulation3!$P$6</definedName>
    <definedName name="solver_lhs4" localSheetId="2" hidden="1">Formulation1!$Y$12</definedName>
    <definedName name="solver_lhs4" localSheetId="4" hidden="1">Formulation2!$V$13</definedName>
    <definedName name="solver_lhs4" localSheetId="7" hidden="1">Formulation3!$P$7</definedName>
    <definedName name="solver_lhs5" localSheetId="2" hidden="1">Formulation1!$Y$5</definedName>
    <definedName name="solver_lhs5" localSheetId="4" hidden="1">Formulation2!$V$14</definedName>
    <definedName name="solver_lhs5" localSheetId="7" hidden="1">Formulation3!$P$8</definedName>
    <definedName name="solver_lhs6" localSheetId="2" hidden="1">Formulation1!$Y$6</definedName>
    <definedName name="solver_lhs6" localSheetId="4" hidden="1">Formulation2!$V$15</definedName>
    <definedName name="solver_lhs6" localSheetId="7" hidden="1">Formulation3!$P$9</definedName>
    <definedName name="solver_lhs7" localSheetId="2" hidden="1">Formulation1!$Y$7</definedName>
    <definedName name="solver_lhs7" localSheetId="4" hidden="1">Formulation2!$V$16</definedName>
    <definedName name="solver_lhs8" localSheetId="2" hidden="1">Formulation1!$Y$8</definedName>
    <definedName name="solver_lhs8" localSheetId="4" hidden="1">Formulation2!$V$8</definedName>
    <definedName name="solver_lhs9" localSheetId="4" hidden="1">Formulation2!$V$9</definedName>
    <definedName name="solver_mip" localSheetId="2" hidden="1">2147483647</definedName>
    <definedName name="solver_mip" localSheetId="4" hidden="1">2147483647</definedName>
    <definedName name="solver_mip" localSheetId="7" hidden="1">2147483647</definedName>
    <definedName name="solver_mni" localSheetId="2" hidden="1">30</definedName>
    <definedName name="solver_mni" localSheetId="4" hidden="1">30</definedName>
    <definedName name="solver_mni" localSheetId="7" hidden="1">30</definedName>
    <definedName name="solver_mrt" localSheetId="2" hidden="1">0.075</definedName>
    <definedName name="solver_mrt" localSheetId="4" hidden="1">0.075</definedName>
    <definedName name="solver_mrt" localSheetId="7" hidden="1">0.075</definedName>
    <definedName name="solver_msl" localSheetId="2" hidden="1">2</definedName>
    <definedName name="solver_msl" localSheetId="4" hidden="1">2</definedName>
    <definedName name="solver_msl" localSheetId="7" hidden="1">2</definedName>
    <definedName name="solver_neg" localSheetId="2" hidden="1">1</definedName>
    <definedName name="solver_neg" localSheetId="4" hidden="1">1</definedName>
    <definedName name="solver_neg" localSheetId="7" hidden="1">1</definedName>
    <definedName name="solver_nod" localSheetId="2" hidden="1">2147483647</definedName>
    <definedName name="solver_nod" localSheetId="4" hidden="1">2147483647</definedName>
    <definedName name="solver_nod" localSheetId="7" hidden="1">2147483647</definedName>
    <definedName name="solver_num" localSheetId="2" hidden="1">8</definedName>
    <definedName name="solver_num" localSheetId="4" hidden="1">9</definedName>
    <definedName name="solver_num" localSheetId="7" hidden="1">6</definedName>
    <definedName name="solver_nwt" localSheetId="2" hidden="1">1</definedName>
    <definedName name="solver_nwt" localSheetId="4" hidden="1">1</definedName>
    <definedName name="solver_nwt" localSheetId="7" hidden="1">1</definedName>
    <definedName name="solver_opt" localSheetId="2" hidden="1">Formulation1!$L$17</definedName>
    <definedName name="solver_opt" localSheetId="4" hidden="1">Formulation2!$E$22</definedName>
    <definedName name="solver_opt" localSheetId="7" hidden="1">Formulation3!$F$16</definedName>
    <definedName name="solver_pre" localSheetId="2" hidden="1">0.000001</definedName>
    <definedName name="solver_pre" localSheetId="4" hidden="1">0.000001</definedName>
    <definedName name="solver_pre" localSheetId="7" hidden="1">0.000001</definedName>
    <definedName name="solver_rbv" localSheetId="2" hidden="1">2</definedName>
    <definedName name="solver_rbv" localSheetId="4" hidden="1">1</definedName>
    <definedName name="solver_rbv" localSheetId="7" hidden="1">2</definedName>
    <definedName name="solver_rel1" localSheetId="2" hidden="1">2</definedName>
    <definedName name="solver_rel1" localSheetId="4" hidden="1">2</definedName>
    <definedName name="solver_rel1" localSheetId="7" hidden="1">2</definedName>
    <definedName name="solver_rel2" localSheetId="2" hidden="1">2</definedName>
    <definedName name="solver_rel2" localSheetId="4" hidden="1">2</definedName>
    <definedName name="solver_rel2" localSheetId="7" hidden="1">2</definedName>
    <definedName name="solver_rel3" localSheetId="2" hidden="1">2</definedName>
    <definedName name="solver_rel3" localSheetId="4" hidden="1">2</definedName>
    <definedName name="solver_rel3" localSheetId="7" hidden="1">2</definedName>
    <definedName name="solver_rel4" localSheetId="2" hidden="1">2</definedName>
    <definedName name="solver_rel4" localSheetId="4" hidden="1">2</definedName>
    <definedName name="solver_rel4" localSheetId="7" hidden="1">2</definedName>
    <definedName name="solver_rel5" localSheetId="2" hidden="1">1</definedName>
    <definedName name="solver_rel5" localSheetId="4" hidden="1">2</definedName>
    <definedName name="solver_rel5" localSheetId="7" hidden="1">2</definedName>
    <definedName name="solver_rel6" localSheetId="2" hidden="1">1</definedName>
    <definedName name="solver_rel6" localSheetId="4" hidden="1">2</definedName>
    <definedName name="solver_rel6" localSheetId="7" hidden="1">2</definedName>
    <definedName name="solver_rel7" localSheetId="2" hidden="1">1</definedName>
    <definedName name="solver_rel7" localSheetId="4" hidden="1">2</definedName>
    <definedName name="solver_rel8" localSheetId="2" hidden="1">1</definedName>
    <definedName name="solver_rel8" localSheetId="4" hidden="1">2</definedName>
    <definedName name="solver_rel9" localSheetId="4" hidden="1">2</definedName>
    <definedName name="solver_rhs1" localSheetId="2" hidden="1">0</definedName>
    <definedName name="solver_rhs1" localSheetId="4" hidden="1">Formulation2!$X$10</definedName>
    <definedName name="solver_rhs1" localSheetId="7" hidden="1">Formulation3!$R$4</definedName>
    <definedName name="solver_rhs2" localSheetId="2" hidden="1">Formulation1!$AA$10</definedName>
    <definedName name="solver_rhs2" localSheetId="4" hidden="1">Formulation2!$X$11</definedName>
    <definedName name="solver_rhs2" localSheetId="7" hidden="1">Formulation3!$R$5</definedName>
    <definedName name="solver_rhs3" localSheetId="2" hidden="1">Formulation1!$AA$11</definedName>
    <definedName name="solver_rhs3" localSheetId="4" hidden="1">Formulation2!$X$12</definedName>
    <definedName name="solver_rhs3" localSheetId="7" hidden="1">Formulation3!$R$6</definedName>
    <definedName name="solver_rhs4" localSheetId="2" hidden="1">Formulation1!$AA$12</definedName>
    <definedName name="solver_rhs4" localSheetId="4" hidden="1">Formulation2!$Y$13</definedName>
    <definedName name="solver_rhs4" localSheetId="7" hidden="1">Formulation3!$S$7</definedName>
    <definedName name="solver_rhs5" localSheetId="2" hidden="1">Formulation1!$AA$5</definedName>
    <definedName name="solver_rhs5" localSheetId="4" hidden="1">Formulation2!$Y$14</definedName>
    <definedName name="solver_rhs5" localSheetId="7" hidden="1">Formulation3!$S$8</definedName>
    <definedName name="solver_rhs6" localSheetId="2" hidden="1">Formulation1!$AA$6</definedName>
    <definedName name="solver_rhs6" localSheetId="4" hidden="1">Formulation2!$Y$15</definedName>
    <definedName name="solver_rhs6" localSheetId="7" hidden="1">Formulation3!$S$9</definedName>
    <definedName name="solver_rhs7" localSheetId="2" hidden="1">Formulation1!$AA$7</definedName>
    <definedName name="solver_rhs7" localSheetId="4" hidden="1">Formulation2!$Y$16</definedName>
    <definedName name="solver_rhs8" localSheetId="2" hidden="1">Formulation1!$AA$8</definedName>
    <definedName name="solver_rhs8" localSheetId="4" hidden="1">Formulation2!$X$8</definedName>
    <definedName name="solver_rhs9" localSheetId="4" hidden="1">Formulation2!$X$9</definedName>
    <definedName name="solver_rlx" localSheetId="2" hidden="1">2</definedName>
    <definedName name="solver_rlx" localSheetId="4" hidden="1">2</definedName>
    <definedName name="solver_rlx" localSheetId="7" hidden="1">2</definedName>
    <definedName name="solver_rsd" localSheetId="2" hidden="1">0</definedName>
    <definedName name="solver_rsd" localSheetId="4" hidden="1">0</definedName>
    <definedName name="solver_rsd" localSheetId="7" hidden="1">0</definedName>
    <definedName name="solver_scl" localSheetId="2" hidden="1">2</definedName>
    <definedName name="solver_scl" localSheetId="4" hidden="1">1</definedName>
    <definedName name="solver_scl" localSheetId="7" hidden="1">2</definedName>
    <definedName name="solver_sho" localSheetId="2" hidden="1">2</definedName>
    <definedName name="solver_sho" localSheetId="4" hidden="1">2</definedName>
    <definedName name="solver_sho" localSheetId="7" hidden="1">2</definedName>
    <definedName name="solver_ssz" localSheetId="2" hidden="1">100</definedName>
    <definedName name="solver_ssz" localSheetId="4" hidden="1">100</definedName>
    <definedName name="solver_ssz" localSheetId="7" hidden="1">100</definedName>
    <definedName name="solver_tim" localSheetId="2" hidden="1">2147483647</definedName>
    <definedName name="solver_tim" localSheetId="4" hidden="1">2147483647</definedName>
    <definedName name="solver_tim" localSheetId="7" hidden="1">2147483647</definedName>
    <definedName name="solver_tol" localSheetId="2" hidden="1">0.01</definedName>
    <definedName name="solver_tol" localSheetId="4" hidden="1">0.01</definedName>
    <definedName name="solver_tol" localSheetId="7" hidden="1">0.01</definedName>
    <definedName name="solver_typ" localSheetId="2" hidden="1">2</definedName>
    <definedName name="solver_typ" localSheetId="4" hidden="1">2</definedName>
    <definedName name="solver_typ" localSheetId="7" hidden="1">2</definedName>
    <definedName name="solver_val" localSheetId="2" hidden="1">0</definedName>
    <definedName name="solver_val" localSheetId="4" hidden="1">0</definedName>
    <definedName name="solver_val" localSheetId="7" hidden="1">0</definedName>
    <definedName name="solver_ver" localSheetId="2" hidden="1">3</definedName>
    <definedName name="solver_ver" localSheetId="4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L17" i="1"/>
  <c r="Y9" i="1"/>
  <c r="Y10" i="1"/>
  <c r="Y11" i="1"/>
  <c r="E22" i="5"/>
  <c r="V10" i="5"/>
  <c r="F14" i="4"/>
  <c r="F16" i="4"/>
  <c r="V16" i="5"/>
  <c r="V15" i="5"/>
  <c r="V13" i="5"/>
  <c r="V8" i="5"/>
  <c r="V9" i="5"/>
  <c r="V14" i="5" s="1"/>
  <c r="P5" i="4"/>
  <c r="P4" i="4"/>
  <c r="E19" i="5"/>
  <c r="Q10" i="2"/>
  <c r="R10" i="2"/>
  <c r="P9" i="4"/>
  <c r="P8" i="4"/>
  <c r="P7" i="4"/>
  <c r="P6" i="4"/>
  <c r="S7" i="4"/>
  <c r="S8" i="4"/>
  <c r="S9" i="4"/>
  <c r="M12" i="3"/>
  <c r="N12" i="3" l="1"/>
</calcChain>
</file>

<file path=xl/sharedStrings.xml><?xml version="1.0" encoding="utf-8"?>
<sst xmlns="http://schemas.openxmlformats.org/spreadsheetml/2006/main" count="248" uniqueCount="179">
  <si>
    <t>available</t>
  </si>
  <si>
    <t>minutes</t>
  </si>
  <si>
    <t>Table of shipping costs</t>
  </si>
  <si>
    <t>Table of demand</t>
  </si>
  <si>
    <t>Table of freight cost</t>
  </si>
  <si>
    <t>objective minmize freight cost</t>
  </si>
  <si>
    <t>minimize time</t>
  </si>
  <si>
    <t>minimize shipping costs</t>
  </si>
  <si>
    <t>squre the rim == add up the supply and add up demand. Is supply &gt; = demand?</t>
  </si>
  <si>
    <t>total supply</t>
  </si>
  <si>
    <t>total demand</t>
  </si>
  <si>
    <t>Xy</t>
  </si>
  <si>
    <r>
      <t xml:space="preserve">            X (from A , B, C)   Y</t>
    </r>
    <r>
      <rPr>
        <vertAlign val="subscript"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(to 1, 2, 3)</t>
    </r>
  </si>
  <si>
    <t>Mimmize cost</t>
  </si>
  <si>
    <t>demand</t>
  </si>
  <si>
    <t>Supply at plant A</t>
  </si>
  <si>
    <t>Supply at plant B</t>
  </si>
  <si>
    <t>Demand at center 1</t>
  </si>
  <si>
    <t>Demand at center 2</t>
  </si>
  <si>
    <t>Demand at center 3</t>
  </si>
  <si>
    <r>
      <t>A</t>
    </r>
    <r>
      <rPr>
        <vertAlign val="subscript"/>
        <sz val="12"/>
        <color theme="1"/>
        <rFont val="Arial"/>
        <family val="2"/>
      </rPr>
      <t>1</t>
    </r>
  </si>
  <si>
    <r>
      <rPr>
        <sz val="12"/>
        <color theme="1"/>
        <rFont val="Arial"/>
        <family val="2"/>
      </rPr>
      <t>A</t>
    </r>
    <r>
      <rPr>
        <vertAlign val="subscript"/>
        <sz val="12"/>
        <color theme="1"/>
        <rFont val="Arial"/>
        <family val="2"/>
      </rPr>
      <t>2</t>
    </r>
  </si>
  <si>
    <r>
      <t>A</t>
    </r>
    <r>
      <rPr>
        <vertAlign val="subscript"/>
        <sz val="12"/>
        <color theme="1"/>
        <rFont val="Arial"/>
        <family val="2"/>
      </rPr>
      <t>3</t>
    </r>
  </si>
  <si>
    <r>
      <t>B</t>
    </r>
    <r>
      <rPr>
        <vertAlign val="subscript"/>
        <sz val="12"/>
        <color theme="1"/>
        <rFont val="Arial"/>
        <family val="2"/>
      </rPr>
      <t>1</t>
    </r>
  </si>
  <si>
    <r>
      <t>B</t>
    </r>
    <r>
      <rPr>
        <vertAlign val="subscript"/>
        <sz val="12"/>
        <color theme="1"/>
        <rFont val="Arial"/>
        <family val="2"/>
      </rPr>
      <t>2</t>
    </r>
  </si>
  <si>
    <r>
      <t>B</t>
    </r>
    <r>
      <rPr>
        <vertAlign val="subscript"/>
        <sz val="12"/>
        <color theme="1"/>
        <rFont val="Arial"/>
        <family val="2"/>
      </rPr>
      <t>3</t>
    </r>
  </si>
  <si>
    <r>
      <t>C</t>
    </r>
    <r>
      <rPr>
        <vertAlign val="subscript"/>
        <sz val="12"/>
        <color theme="1"/>
        <rFont val="Arial"/>
        <family val="2"/>
      </rPr>
      <t>1</t>
    </r>
  </si>
  <si>
    <r>
      <t>C</t>
    </r>
    <r>
      <rPr>
        <vertAlign val="subscript"/>
        <sz val="12"/>
        <color theme="1"/>
        <rFont val="Arial"/>
        <family val="2"/>
      </rPr>
      <t>2</t>
    </r>
  </si>
  <si>
    <r>
      <t>C</t>
    </r>
    <r>
      <rPr>
        <vertAlign val="subscript"/>
        <sz val="12"/>
        <color theme="1"/>
        <rFont val="Arial"/>
        <family val="2"/>
      </rPr>
      <t>3</t>
    </r>
  </si>
  <si>
    <t>Shipped</t>
  </si>
  <si>
    <t>≤</t>
  </si>
  <si>
    <t>Units Shipped</t>
  </si>
  <si>
    <t>Supply at plant C</t>
  </si>
  <si>
    <t>MIN =  3a1 + 12a2 + 4a3 + 11b1 + 14b2 + 6b3 + 6c1 + 12c2 + 8c3</t>
  </si>
  <si>
    <t>Non-Negativity</t>
  </si>
  <si>
    <t xml:space="preserve">z </t>
  </si>
  <si>
    <r>
      <rPr>
        <b/>
        <sz val="14"/>
        <color theme="1"/>
        <rFont val="Arial"/>
        <family val="2"/>
      </rPr>
      <t>y</t>
    </r>
    <r>
      <rPr>
        <sz val="14"/>
        <color theme="1"/>
        <rFont val="Arial"/>
        <family val="2"/>
      </rPr>
      <t xml:space="preserve"> </t>
    </r>
  </si>
  <si>
    <t xml:space="preserve">job </t>
  </si>
  <si>
    <t xml:space="preserve">employee </t>
  </si>
  <si>
    <t>(r = roger; rb = roberto ly = lynn p = Pat)</t>
  </si>
  <si>
    <t>( c = casting; p = polishing; pk = packaging)</t>
  </si>
  <si>
    <t xml:space="preserve">Objective </t>
  </si>
  <si>
    <t>Xrc</t>
  </si>
  <si>
    <t>Xrp</t>
  </si>
  <si>
    <t>Xrpk</t>
  </si>
  <si>
    <t>Xrbc</t>
  </si>
  <si>
    <t>Xrbp</t>
  </si>
  <si>
    <t>Xrbpk</t>
  </si>
  <si>
    <t>Xlyc</t>
  </si>
  <si>
    <t>Xlyp</t>
  </si>
  <si>
    <t>Xlypk</t>
  </si>
  <si>
    <t>Xpc</t>
  </si>
  <si>
    <t>Xpp</t>
  </si>
  <si>
    <t>Xpppk</t>
  </si>
  <si>
    <t xml:space="preserve">        MIN</t>
  </si>
  <si>
    <t>Pat not assigned  polishing</t>
  </si>
  <si>
    <t>Patrick is not assigned polishing</t>
  </si>
  <si>
    <t>Used</t>
  </si>
  <si>
    <t>[=]</t>
  </si>
  <si>
    <t>non-negativity</t>
  </si>
  <si>
    <r>
      <t xml:space="preserve">X , Y </t>
    </r>
    <r>
      <rPr>
        <sz val="16"/>
        <color theme="1"/>
        <rFont val="Calibri"/>
        <family val="2"/>
      </rPr>
      <t>≥</t>
    </r>
    <r>
      <rPr>
        <sz val="12.8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 xml:space="preserve"> 0 for all X and Y</t>
    </r>
  </si>
  <si>
    <t>Xpp = 0</t>
  </si>
  <si>
    <t>destination = y [ o = orlando; g = gainesville; db = daytona beach ; oc = ocalla ;  p = palatka ;  tl = tallahassee]</t>
  </si>
  <si>
    <t>Demand at Daytona</t>
  </si>
  <si>
    <t>Demand at Ocala</t>
  </si>
  <si>
    <t>Demand at Patkla</t>
  </si>
  <si>
    <t>Demand at Tallahassee</t>
  </si>
  <si>
    <t>transshipment problem</t>
  </si>
  <si>
    <t>Supply</t>
  </si>
  <si>
    <t>Demand</t>
  </si>
  <si>
    <t>Supply at Lakeland</t>
  </si>
  <si>
    <t>Supply at Ocala</t>
  </si>
  <si>
    <t>Supply at Tampa</t>
  </si>
  <si>
    <t>Transshipment at Orlando</t>
  </si>
  <si>
    <t>Transshipment at Gainesville</t>
  </si>
  <si>
    <t xml:space="preserve">MIN </t>
  </si>
  <si>
    <t>units shipped</t>
  </si>
  <si>
    <t xml:space="preserve">source = X      [T = Tampa ; Oc = Ocala ; L = Lakeland ; O = Orlando ; G = Gainesville],  </t>
  </si>
  <si>
    <t>|=|</t>
  </si>
  <si>
    <t>total cost</t>
  </si>
  <si>
    <t xml:space="preserve"> toal Units shipped</t>
  </si>
  <si>
    <t>where X = Plant [A , B, C]</t>
  </si>
  <si>
    <t>Xi = # of units shipped from a plant to a center</t>
  </si>
  <si>
    <t>i = center [1,2,3]</t>
  </si>
  <si>
    <t>MIN cost to ship</t>
  </si>
  <si>
    <t>MIN 3a1 + 13A2 + 4A3 + 11B +14B2 +  6B3 + 6C1 + 12C2 + 8C3</t>
  </si>
  <si>
    <t>L-o</t>
  </si>
  <si>
    <t>L-g</t>
  </si>
  <si>
    <t>T-o</t>
  </si>
  <si>
    <t>T-g</t>
  </si>
  <si>
    <t>T-tl</t>
  </si>
  <si>
    <t>Oc-o</t>
  </si>
  <si>
    <t>Oc-g</t>
  </si>
  <si>
    <t>O-db</t>
  </si>
  <si>
    <t>O-p</t>
  </si>
  <si>
    <t>O-tl</t>
  </si>
  <si>
    <t>G-db</t>
  </si>
  <si>
    <t>G-oc</t>
  </si>
  <si>
    <t>G-p</t>
  </si>
  <si>
    <t>G-tl</t>
  </si>
  <si>
    <t>O-oc</t>
  </si>
  <si>
    <t>MIN  15 Xrc + 20Xrp + 26Xrpk + 17Xrbc + 22Xrbp + 21Xrbpk + 21Xlyc + 25Xlyp + 22Xlypk + 18Xpc + 24Xpp + 16Xppk</t>
  </si>
  <si>
    <t xml:space="preserve">X-y = number of units shipped from a source to a destination </t>
  </si>
  <si>
    <t>Xyz  = number of minutes spent by an employee on a job</t>
  </si>
  <si>
    <t>35G--tl</t>
  </si>
  <si>
    <t xml:space="preserve">Xy &gt;= 0 for all X and i </t>
  </si>
  <si>
    <t>Xi &gt;= 0 for all X and i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</si>
  <si>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</si>
  <si>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</si>
  <si>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</si>
  <si>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</si>
  <si>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</si>
  <si>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</si>
  <si>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</si>
  <si>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</si>
  <si>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</si>
  <si>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</si>
  <si>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</si>
  <si>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</si>
  <si>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</si>
  <si>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</si>
  <si>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</si>
  <si>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</si>
  <si>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</si>
  <si>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</si>
  <si>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Total cost</t>
  </si>
  <si>
    <t>Worksheet: [homework 3.xlsx]Formulation3</t>
  </si>
  <si>
    <t>Report Created: 7/3/2022 4:11:35 PM</t>
  </si>
  <si>
    <t>$G$13</t>
  </si>
  <si>
    <t>Units Shipped A1</t>
  </si>
  <si>
    <t>$H$13</t>
  </si>
  <si>
    <t>Units Shipped A2</t>
  </si>
  <si>
    <t>$I$13</t>
  </si>
  <si>
    <t>Units Shipped A3</t>
  </si>
  <si>
    <t>$J$13</t>
  </si>
  <si>
    <t>Units Shipped B1</t>
  </si>
  <si>
    <t>$K$13</t>
  </si>
  <si>
    <t>Units Shipped B2</t>
  </si>
  <si>
    <t>$L$13</t>
  </si>
  <si>
    <t>Units Shipped B3</t>
  </si>
  <si>
    <t>$M$13</t>
  </si>
  <si>
    <t>Units Shipped C1</t>
  </si>
  <si>
    <t>$N$13</t>
  </si>
  <si>
    <t>Units Shipped C2</t>
  </si>
  <si>
    <t>$O$13</t>
  </si>
  <si>
    <t>Units Shipped C3</t>
  </si>
  <si>
    <t>$P$4</t>
  </si>
  <si>
    <t>Supply at plant A Shipped</t>
  </si>
  <si>
    <t>$P$5</t>
  </si>
  <si>
    <t>Supply at plant B Shipped</t>
  </si>
  <si>
    <t>$P$6</t>
  </si>
  <si>
    <t>Supply at plant C Shipped</t>
  </si>
  <si>
    <t>$P$7</t>
  </si>
  <si>
    <t>Demand at center 1 Shipped</t>
  </si>
  <si>
    <t>$P$8</t>
  </si>
  <si>
    <t>Demand at center 2 Shipped</t>
  </si>
  <si>
    <t>$P$9</t>
  </si>
  <si>
    <t>Demand at center 3 Shipped</t>
  </si>
  <si>
    <t>Minutes</t>
  </si>
  <si>
    <t>total</t>
  </si>
  <si>
    <t>Roger</t>
  </si>
  <si>
    <t>Roberto</t>
  </si>
  <si>
    <t>Lynn</t>
  </si>
  <si>
    <t xml:space="preserve">                        Pat</t>
  </si>
  <si>
    <t>casting</t>
  </si>
  <si>
    <t>polishing</t>
  </si>
  <si>
    <t>packaging</t>
  </si>
  <si>
    <t>Worksheet: [homework 3.xlsx]Formulation1</t>
  </si>
  <si>
    <t>$W$16</t>
  </si>
  <si>
    <t>total Xpp</t>
  </si>
  <si>
    <t>Microsoft Excel 16.0 Feasibility Report</t>
  </si>
  <si>
    <t>Report Created: 7/3/2022 7:38:38 PM</t>
  </si>
  <si>
    <t>Constraints Which Make the Problem Infeasible</t>
  </si>
  <si>
    <t>Cell Value</t>
  </si>
  <si>
    <t>Formula</t>
  </si>
  <si>
    <t>Status</t>
  </si>
  <si>
    <t>Slack</t>
  </si>
  <si>
    <t>$W$16=0</t>
  </si>
  <si>
    <t>Violated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</si>
</sst>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</font>
    <font>
      <sz val="12.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/>
    <xf numFmtId="0" fontId="4" fillId="4" borderId="1" xfId="0" applyFont="1" applyFill="1" applyBorder="1"/>
    <xf numFmtId="0" fontId="4" fillId="4" borderId="5" xfId="0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0" borderId="2" xfId="0" applyFont="1" applyFill="1" applyBorder="1"/>
    <xf numFmtId="0" fontId="5" fillId="0" borderId="0" xfId="0" applyFont="1"/>
    <xf numFmtId="0" fontId="4" fillId="4" borderId="0" xfId="0" applyFont="1" applyFill="1" applyBorder="1"/>
    <xf numFmtId="0" fontId="4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/>
    <xf numFmtId="0" fontId="4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6" fillId="0" borderId="0" xfId="0" applyFont="1" applyAlignment="1">
      <alignment horizontal="center"/>
    </xf>
    <xf numFmtId="0" fontId="1" fillId="6" borderId="0" xfId="0" applyFont="1" applyFill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/>
    <xf numFmtId="0" fontId="7" fillId="0" borderId="0" xfId="0" applyFont="1"/>
    <xf numFmtId="0" fontId="7" fillId="4" borderId="1" xfId="0" applyFont="1" applyFill="1" applyBorder="1"/>
    <xf numFmtId="0" fontId="7" fillId="4" borderId="1" xfId="0" applyFont="1" applyFill="1" applyBorder="1" applyAlignment="1"/>
    <xf numFmtId="0" fontId="7" fillId="2" borderId="6" xfId="0" applyFont="1" applyFill="1" applyBorder="1"/>
    <xf numFmtId="0" fontId="7" fillId="3" borderId="6" xfId="0" applyFont="1" applyFill="1" applyBorder="1"/>
    <xf numFmtId="0" fontId="7" fillId="3" borderId="1" xfId="0" applyFont="1" applyFill="1" applyBorder="1"/>
    <xf numFmtId="0" fontId="7" fillId="2" borderId="1" xfId="0" applyFont="1" applyFill="1" applyBorder="1"/>
    <xf numFmtId="0" fontId="7" fillId="3" borderId="1" xfId="0" applyFont="1" applyFill="1" applyBorder="1" applyAlignment="1"/>
    <xf numFmtId="0" fontId="7" fillId="2" borderId="5" xfId="0" applyFont="1" applyFill="1" applyBorder="1"/>
    <xf numFmtId="0" fontId="7" fillId="3" borderId="5" xfId="0" applyFont="1" applyFill="1" applyBorder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Border="1"/>
    <xf numFmtId="0" fontId="7" fillId="4" borderId="0" xfId="0" applyFont="1" applyFill="1"/>
    <xf numFmtId="0" fontId="7" fillId="0" borderId="0" xfId="0" applyFont="1" applyFill="1" applyAlignment="1"/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7" fillId="4" borderId="2" xfId="0" applyFont="1" applyFill="1" applyBorder="1"/>
    <xf numFmtId="0" fontId="7" fillId="2" borderId="2" xfId="0" applyFont="1" applyFill="1" applyBorder="1"/>
    <xf numFmtId="0" fontId="8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8" xfId="0" applyFont="1" applyFill="1" applyBorder="1"/>
    <xf numFmtId="0" fontId="4" fillId="2" borderId="0" xfId="0" applyFont="1" applyFill="1"/>
    <xf numFmtId="0" fontId="4" fillId="0" borderId="1" xfId="0" applyFont="1" applyBorder="1"/>
    <xf numFmtId="0" fontId="4" fillId="2" borderId="8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4" borderId="0" xfId="0" applyFont="1" applyFill="1"/>
    <xf numFmtId="0" fontId="4" fillId="7" borderId="0" xfId="0" applyFont="1" applyFill="1"/>
    <xf numFmtId="0" fontId="3" fillId="6" borderId="0" xfId="0" applyFont="1" applyFill="1" applyAlignment="1"/>
    <xf numFmtId="2" fontId="4" fillId="2" borderId="1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5" xfId="0" applyNumberFormat="1" applyFont="1" applyFill="1" applyBorder="1"/>
    <xf numFmtId="2" fontId="4" fillId="2" borderId="5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vertical="center"/>
    </xf>
    <xf numFmtId="0" fontId="4" fillId="4" borderId="9" xfId="0" applyFont="1" applyFill="1" applyBorder="1"/>
    <xf numFmtId="0" fontId="7" fillId="2" borderId="0" xfId="0" applyFont="1" applyFill="1"/>
    <xf numFmtId="0" fontId="1" fillId="5" borderId="0" xfId="0" applyFont="1" applyFill="1" applyAlignment="1"/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7" xfId="0" applyFont="1" applyFill="1" applyBorder="1" applyAlignment="1"/>
    <xf numFmtId="0" fontId="4" fillId="0" borderId="0" xfId="0" applyFont="1" applyFill="1" applyBorder="1" applyAlignment="1"/>
    <xf numFmtId="0" fontId="0" fillId="0" borderId="0" xfId="0" applyFill="1"/>
    <xf numFmtId="0" fontId="1" fillId="0" borderId="1" xfId="0" applyFont="1" applyFill="1" applyBorder="1"/>
    <xf numFmtId="0" fontId="7" fillId="0" borderId="1" xfId="0" applyFont="1" applyFill="1" applyBorder="1"/>
    <xf numFmtId="0" fontId="7" fillId="2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0" fillId="0" borderId="0" xfId="0" applyFont="1"/>
    <xf numFmtId="0" fontId="0" fillId="0" borderId="12" xfId="0" applyFill="1" applyBorder="1" applyAlignment="1"/>
    <xf numFmtId="0" fontId="0" fillId="0" borderId="13" xfId="0" applyFill="1" applyBorder="1" applyAlignment="1"/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3" borderId="5" xfId="0" applyFont="1" applyFill="1" applyBorder="1" applyAlignment="1"/>
    <xf numFmtId="0" fontId="7" fillId="2" borderId="14" xfId="0" applyFont="1" applyFill="1" applyBorder="1"/>
    <xf numFmtId="0" fontId="7" fillId="2" borderId="6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11" fillId="0" borderId="17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17</xdr:row>
      <xdr:rowOff>0</xdr:rowOff>
    </xdr:from>
    <xdr:to>
      <xdr:col>21</xdr:col>
      <xdr:colOff>152400</xdr:colOff>
      <xdr:row>23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72CEAC-2CCE-431B-8086-140EBC75C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4300" y="4318000"/>
          <a:ext cx="5803900" cy="170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457201</xdr:colOff>
      <xdr:row>5</xdr:row>
      <xdr:rowOff>38100</xdr:rowOff>
    </xdr:from>
    <xdr:to>
      <xdr:col>8</xdr:col>
      <xdr:colOff>346665</xdr:colOff>
      <xdr:row>14</xdr:row>
      <xdr:rowOff>114487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231FA-ACC9-43CD-B641-CB39108BB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990600"/>
          <a:ext cx="4156664" cy="1722307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8</xdr:col>
      <xdr:colOff>251460</xdr:colOff>
      <xdr:row>5</xdr:row>
      <xdr:rowOff>15240</xdr:rowOff>
    </xdr:from>
    <xdr:to>
      <xdr:col>14</xdr:col>
      <xdr:colOff>503259</xdr:colOff>
      <xdr:row>7</xdr:row>
      <xdr:rowOff>22892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63B5A-C34E-478F-952B-62A71E7F6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8260" y="967740"/>
          <a:ext cx="3909399" cy="3734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23707</xdr:colOff>
      <xdr:row>5</xdr:row>
      <xdr:rowOff>44026</xdr:rowOff>
    </xdr:from>
    <xdr:to>
      <xdr:col>6</xdr:col>
      <xdr:colOff>161196</xdr:colOff>
      <xdr:row>10</xdr:row>
      <xdr:rowOff>46033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759EB-686E-419A-B0D8-37506163D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07" y="1288626"/>
          <a:ext cx="3795089" cy="1173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9B09-E0D3-4828-9980-23C7973B5274}">
  <dimension ref="A2:Z21"/>
  <sheetViews>
    <sheetView topLeftCell="A10" zoomScale="60" zoomScaleNormal="60" workbookViewId="0">
      <selection activeCell="E21" sqref="E21"/>
    </sheetView>
  </sheetViews>
  <sheetFormatPr defaultRowHeight="20.399999999999999" x14ac:dyDescent="0.35"/>
  <cols>
    <col min="1" max="2" width="8.88671875" style="31"/>
    <col min="3" max="3" width="15.6640625" style="31" bestFit="1" customWidth="1"/>
    <col min="4" max="8" width="8.88671875" style="31"/>
    <col min="9" max="9" width="16.21875" style="31" customWidth="1"/>
    <col min="10" max="10" width="38.21875" style="31" bestFit="1" customWidth="1"/>
    <col min="11" max="11" width="19.33203125" style="31" customWidth="1"/>
    <col min="12" max="12" width="44.88671875" style="31" customWidth="1"/>
    <col min="13" max="14" width="8.88671875" style="31"/>
    <col min="15" max="15" width="11" style="31" bestFit="1" customWidth="1"/>
    <col min="16" max="16" width="14" style="31" bestFit="1" customWidth="1"/>
    <col min="17" max="17" width="12.5546875" style="31" bestFit="1" customWidth="1"/>
    <col min="18" max="18" width="9.33203125" style="31" bestFit="1" customWidth="1"/>
    <col min="19" max="23" width="8.88671875" style="31"/>
    <col min="24" max="24" width="10.109375" style="31" bestFit="1" customWidth="1"/>
    <col min="25" max="16384" width="8.88671875" style="31"/>
  </cols>
  <sheetData>
    <row r="2" spans="1:26" x14ac:dyDescent="0.35">
      <c r="L2" s="79" t="s">
        <v>1</v>
      </c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37"/>
      <c r="Z2" s="37"/>
    </row>
    <row r="3" spans="1:26" x14ac:dyDescent="0.35">
      <c r="L3" s="44" t="s">
        <v>54</v>
      </c>
      <c r="M3" s="32" t="s">
        <v>42</v>
      </c>
      <c r="N3" s="33" t="s">
        <v>43</v>
      </c>
      <c r="O3" s="33" t="s">
        <v>44</v>
      </c>
      <c r="P3" s="33" t="s">
        <v>45</v>
      </c>
      <c r="Q3" s="33" t="s">
        <v>46</v>
      </c>
      <c r="R3" s="33" t="s">
        <v>47</v>
      </c>
      <c r="S3" s="33" t="s">
        <v>48</v>
      </c>
      <c r="T3" s="33" t="s">
        <v>49</v>
      </c>
      <c r="U3" s="33" t="s">
        <v>50</v>
      </c>
      <c r="V3" s="32" t="s">
        <v>51</v>
      </c>
      <c r="W3" s="32" t="s">
        <v>52</v>
      </c>
      <c r="X3" s="49" t="s">
        <v>53</v>
      </c>
      <c r="Y3" s="37"/>
      <c r="Z3" s="37"/>
    </row>
    <row r="4" spans="1:26" x14ac:dyDescent="0.35">
      <c r="J4" s="37"/>
      <c r="K4" s="37"/>
      <c r="L4" s="37"/>
      <c r="M4" s="34"/>
      <c r="N4" s="35"/>
      <c r="O4" s="35"/>
      <c r="P4" s="35"/>
      <c r="Q4" s="35"/>
      <c r="R4" s="35"/>
      <c r="S4" s="35"/>
      <c r="T4" s="35"/>
      <c r="U4" s="35"/>
      <c r="V4" s="36"/>
      <c r="W4" s="37"/>
      <c r="X4" s="50"/>
      <c r="Y4" s="37"/>
      <c r="Z4" s="37"/>
    </row>
    <row r="5" spans="1:26" x14ac:dyDescent="0.35">
      <c r="J5" s="37"/>
      <c r="K5" s="37"/>
      <c r="L5" s="46"/>
      <c r="M5" s="37"/>
      <c r="N5" s="36"/>
      <c r="O5" s="36"/>
      <c r="P5" s="36"/>
      <c r="Q5" s="37"/>
      <c r="R5" s="38"/>
      <c r="S5" s="38"/>
      <c r="T5" s="38"/>
      <c r="U5" s="36"/>
      <c r="V5" s="36"/>
      <c r="W5" s="37"/>
      <c r="X5" s="50"/>
      <c r="Y5" s="37"/>
      <c r="Z5" s="37"/>
    </row>
    <row r="6" spans="1:26" x14ac:dyDescent="0.35">
      <c r="J6" s="37"/>
      <c r="K6" s="37"/>
      <c r="L6" s="46"/>
      <c r="M6" s="37"/>
      <c r="N6" s="36"/>
      <c r="O6" s="36"/>
      <c r="P6" s="36"/>
      <c r="Q6" s="36"/>
      <c r="R6" s="38"/>
      <c r="S6" s="38"/>
      <c r="T6" s="38"/>
      <c r="U6" s="36"/>
      <c r="V6" s="36"/>
      <c r="W6" s="37"/>
      <c r="X6" s="50"/>
      <c r="Y6" s="37"/>
      <c r="Z6" s="37"/>
    </row>
    <row r="7" spans="1:26" x14ac:dyDescent="0.35">
      <c r="J7" s="37"/>
      <c r="K7" s="37"/>
      <c r="L7" s="46"/>
      <c r="M7" s="37"/>
      <c r="N7" s="36"/>
      <c r="O7" s="36"/>
      <c r="P7" s="36"/>
      <c r="Q7" s="36"/>
      <c r="R7" s="38"/>
      <c r="S7" s="38"/>
      <c r="T7" s="38"/>
      <c r="U7" s="36"/>
      <c r="V7" s="36"/>
      <c r="W7" s="37"/>
      <c r="X7" s="50"/>
      <c r="Y7" s="37"/>
      <c r="Z7" s="37"/>
    </row>
    <row r="8" spans="1:26" x14ac:dyDescent="0.35">
      <c r="J8" s="37"/>
      <c r="K8" s="37"/>
      <c r="L8" s="46"/>
      <c r="M8" s="37"/>
      <c r="N8" s="36"/>
      <c r="O8" s="36"/>
      <c r="P8" s="36"/>
      <c r="Q8" s="36"/>
      <c r="R8" s="38"/>
      <c r="S8" s="38"/>
      <c r="T8" s="38"/>
      <c r="U8" s="36"/>
      <c r="V8" s="36"/>
      <c r="W8" s="37"/>
      <c r="X8" s="50"/>
      <c r="Y8" s="37"/>
      <c r="Z8" s="37"/>
    </row>
    <row r="9" spans="1:26" x14ac:dyDescent="0.35">
      <c r="J9" s="37"/>
      <c r="K9" s="37"/>
      <c r="L9" s="46"/>
      <c r="M9" s="37"/>
      <c r="N9" s="36"/>
      <c r="O9" s="36"/>
      <c r="P9" s="36"/>
      <c r="Q9" s="36"/>
      <c r="R9" s="36"/>
      <c r="S9" s="36"/>
      <c r="T9" s="36"/>
      <c r="U9" s="36"/>
      <c r="V9" s="36"/>
      <c r="W9" s="37"/>
      <c r="X9" s="50"/>
      <c r="Y9" s="37"/>
      <c r="Z9" s="37"/>
    </row>
    <row r="10" spans="1:26" x14ac:dyDescent="0.35">
      <c r="J10" s="37"/>
      <c r="K10" s="37"/>
      <c r="L10" s="46"/>
      <c r="M10" s="37"/>
      <c r="N10" s="36"/>
      <c r="O10" s="36"/>
      <c r="P10" s="36"/>
      <c r="Q10" s="36"/>
      <c r="R10" s="36"/>
      <c r="S10" s="36"/>
      <c r="T10" s="36"/>
      <c r="U10" s="36"/>
      <c r="V10" s="36"/>
      <c r="W10" s="37"/>
      <c r="X10" s="50"/>
      <c r="Y10" s="37"/>
      <c r="Z10" s="37"/>
    </row>
    <row r="11" spans="1:26" x14ac:dyDescent="0.35">
      <c r="A11" s="24"/>
      <c r="B11" s="80" t="s">
        <v>6</v>
      </c>
      <c r="C11" s="80"/>
      <c r="D11" s="80"/>
      <c r="E11" s="24"/>
      <c r="F11" s="24"/>
      <c r="G11" s="24"/>
      <c r="H11" s="24"/>
      <c r="I11" s="24"/>
      <c r="J11" s="25"/>
      <c r="K11" s="25"/>
      <c r="L11" s="47"/>
      <c r="M11" s="37"/>
      <c r="N11" s="36"/>
      <c r="O11" s="36"/>
      <c r="P11" s="36"/>
      <c r="Q11" s="36"/>
      <c r="R11" s="36"/>
      <c r="S11" s="36"/>
      <c r="T11" s="36"/>
      <c r="U11" s="36"/>
      <c r="V11" s="36"/>
      <c r="W11" s="37"/>
      <c r="X11" s="50"/>
      <c r="Y11" s="37"/>
      <c r="Z11" s="37"/>
    </row>
    <row r="12" spans="1:26" x14ac:dyDescent="0.35">
      <c r="A12" s="24"/>
      <c r="B12" s="24"/>
      <c r="C12" s="24"/>
      <c r="D12" s="24"/>
      <c r="E12" s="24"/>
      <c r="F12" s="24"/>
      <c r="G12" s="24"/>
      <c r="H12" s="24"/>
      <c r="I12" s="24"/>
      <c r="J12" s="25"/>
      <c r="K12" s="25"/>
      <c r="L12" s="47"/>
      <c r="M12" s="37"/>
      <c r="N12" s="36"/>
      <c r="O12" s="36"/>
      <c r="P12" s="36"/>
      <c r="Q12" s="36"/>
      <c r="R12" s="36"/>
      <c r="S12" s="36"/>
      <c r="T12" s="36"/>
      <c r="U12" s="36"/>
      <c r="V12" s="36"/>
      <c r="W12" s="37"/>
      <c r="X12" s="50"/>
      <c r="Y12" s="37"/>
      <c r="Z12" s="37"/>
    </row>
    <row r="13" spans="1:26" x14ac:dyDescent="0.35">
      <c r="A13" s="27"/>
      <c r="B13" s="27" t="s">
        <v>103</v>
      </c>
      <c r="C13" s="27"/>
      <c r="D13" s="27"/>
      <c r="E13" s="27"/>
      <c r="F13" s="27"/>
      <c r="G13" s="27"/>
      <c r="H13" s="27"/>
      <c r="I13" s="27"/>
      <c r="J13" s="25"/>
      <c r="K13" s="25"/>
      <c r="L13" s="47"/>
      <c r="M13" s="39"/>
      <c r="N13" s="40"/>
      <c r="O13" s="40"/>
      <c r="P13" s="40"/>
      <c r="Q13" s="40"/>
      <c r="R13" s="40"/>
      <c r="S13" s="40"/>
      <c r="T13" s="40"/>
      <c r="U13" s="40"/>
      <c r="V13" s="36"/>
      <c r="W13" s="37"/>
      <c r="X13" s="50"/>
      <c r="Y13" s="37"/>
      <c r="Z13" s="37"/>
    </row>
    <row r="14" spans="1:26" s="41" customForma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</row>
    <row r="15" spans="1:26" s="43" customFormat="1" x14ac:dyDescent="0.35">
      <c r="A15" s="29"/>
      <c r="B15" s="28" t="s">
        <v>36</v>
      </c>
      <c r="C15" s="29" t="s">
        <v>38</v>
      </c>
      <c r="D15" s="29" t="s">
        <v>39</v>
      </c>
      <c r="E15" s="29"/>
      <c r="F15" s="29"/>
      <c r="G15" s="29"/>
      <c r="H15" s="29"/>
      <c r="I15" s="29"/>
      <c r="J15" s="29"/>
      <c r="K15" s="29"/>
      <c r="L15" s="29"/>
    </row>
    <row r="16" spans="1:26" x14ac:dyDescent="0.35">
      <c r="A16" s="24"/>
      <c r="B16" s="3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3" x14ac:dyDescent="0.35">
      <c r="A17" s="24"/>
      <c r="B17" s="26" t="s">
        <v>35</v>
      </c>
      <c r="C17" s="24" t="s">
        <v>37</v>
      </c>
      <c r="D17" s="24" t="s">
        <v>40</v>
      </c>
      <c r="E17" s="24"/>
      <c r="F17" s="24"/>
      <c r="G17" s="24"/>
      <c r="H17" s="24"/>
      <c r="I17" s="24"/>
      <c r="J17" s="24"/>
      <c r="K17" s="24"/>
      <c r="L17" s="24"/>
    </row>
    <row r="18" spans="1:13" x14ac:dyDescent="0.35">
      <c r="A18" s="24"/>
      <c r="B18" s="26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3" x14ac:dyDescent="0.35">
      <c r="A19" s="24"/>
      <c r="B19" s="81" t="s">
        <v>41</v>
      </c>
      <c r="C19" s="81"/>
      <c r="D19" s="81"/>
      <c r="E19" s="24"/>
      <c r="F19" s="30"/>
      <c r="G19" s="24"/>
      <c r="H19" s="24"/>
      <c r="I19" s="24"/>
      <c r="J19" s="24"/>
      <c r="K19" s="24"/>
      <c r="L19" s="24"/>
    </row>
    <row r="20" spans="1:13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3" x14ac:dyDescent="0.35">
      <c r="A21" s="69" t="s">
        <v>101</v>
      </c>
      <c r="B21" s="69"/>
      <c r="C21" s="69"/>
      <c r="D21" s="69"/>
      <c r="E21" s="69"/>
      <c r="F21" s="69"/>
      <c r="G21" s="69"/>
      <c r="H21" s="69"/>
      <c r="I21" s="69"/>
      <c r="J21" s="69"/>
      <c r="K21" s="48"/>
      <c r="L21" s="48"/>
      <c r="M21" s="45"/>
    </row>
  </sheetData>
  <mergeCells count="3">
    <mergeCell ref="L2:X2"/>
    <mergeCell ref="B11:D11"/>
    <mergeCell ref="B19:D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9FC8-12C4-4E8E-88A5-99DBD4712080}">
  <dimension ref="A1:G8"/>
  <sheetViews>
    <sheetView showGridLines="0" workbookViewId="0"/>
  </sheetViews>
  <sheetFormatPr defaultRowHeight="14.4" x14ac:dyDescent="0.3"/>
  <cols>
    <col min="1" max="1" width="2.33203125" customWidth="1"/>
    <col min="2" max="2" width="6.77734375" bestFit="1" customWidth="1"/>
    <col min="3" max="3" width="8.33203125" bestFit="1" customWidth="1"/>
    <col min="4" max="4" width="9.21875" bestFit="1" customWidth="1"/>
    <col min="5" max="5" width="8.77734375" bestFit="1" customWidth="1"/>
    <col min="6" max="6" width="7.77734375" bestFit="1" customWidth="1"/>
    <col min="7" max="7" width="6.6640625" bestFit="1" customWidth="1"/>
  </cols>
  <sheetData>
    <row r="1" spans="1:7" x14ac:dyDescent="0.3">
      <c r="A1" s="95" t="s">
        <v>170</v>
      </c>
    </row>
    <row r="2" spans="1:7" x14ac:dyDescent="0.3">
      <c r="A2" s="95" t="s">
        <v>167</v>
      </c>
    </row>
    <row r="3" spans="1:7" x14ac:dyDescent="0.3">
      <c r="A3" s="95" t="s">
        <v>171</v>
      </c>
    </row>
    <row r="6" spans="1:7" ht="15" thickBot="1" x14ac:dyDescent="0.35">
      <c r="A6" t="s">
        <v>172</v>
      </c>
    </row>
    <row r="7" spans="1:7" ht="15" thickBot="1" x14ac:dyDescent="0.35">
      <c r="B7" s="112" t="s">
        <v>109</v>
      </c>
      <c r="C7" s="112" t="s">
        <v>110</v>
      </c>
      <c r="D7" s="112" t="s">
        <v>173</v>
      </c>
      <c r="E7" s="112" t="s">
        <v>174</v>
      </c>
      <c r="F7" s="112" t="s">
        <v>175</v>
      </c>
      <c r="G7" s="112" t="s">
        <v>176</v>
      </c>
    </row>
    <row r="8" spans="1:7" x14ac:dyDescent="0.3">
      <c r="B8" t="s">
        <v>168</v>
      </c>
      <c r="C8" t="s">
        <v>169</v>
      </c>
      <c r="D8" s="113">
        <v>0</v>
      </c>
      <c r="E8" t="s">
        <v>177</v>
      </c>
      <c r="F8" t="s">
        <v>178</v>
      </c>
      <c r="G8">
        <v>-1E+30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03BA-048D-42B8-90BE-937B0AF9D1D8}">
  <dimension ref="A2:AA26"/>
  <sheetViews>
    <sheetView tabSelected="1" topLeftCell="L1" zoomScale="80" zoomScaleNormal="80" workbookViewId="0">
      <selection activeCell="L17" sqref="L17"/>
    </sheetView>
  </sheetViews>
  <sheetFormatPr defaultRowHeight="20.399999999999999" x14ac:dyDescent="0.35"/>
  <cols>
    <col min="1" max="2" width="0" style="31" hidden="1" customWidth="1"/>
    <col min="3" max="3" width="15.6640625" style="31" hidden="1" customWidth="1"/>
    <col min="4" max="8" width="0" style="31" hidden="1" customWidth="1"/>
    <col min="9" max="9" width="16.21875" style="31" hidden="1" customWidth="1"/>
    <col min="10" max="10" width="38.21875" style="31" hidden="1" customWidth="1"/>
    <col min="11" max="11" width="19.33203125" style="31" hidden="1" customWidth="1"/>
    <col min="12" max="12" width="44.88671875" style="31" customWidth="1"/>
    <col min="13" max="14" width="8.88671875" style="31"/>
    <col min="15" max="15" width="11" style="31" bestFit="1" customWidth="1"/>
    <col min="16" max="16" width="14" style="31" bestFit="1" customWidth="1"/>
    <col min="17" max="17" width="12.5546875" style="31" bestFit="1" customWidth="1"/>
    <col min="18" max="18" width="12.33203125" style="31" bestFit="1" customWidth="1"/>
    <col min="19" max="19" width="10.21875" style="31" bestFit="1" customWidth="1"/>
    <col min="20" max="20" width="10.33203125" style="31" bestFit="1" customWidth="1"/>
    <col min="21" max="21" width="11.88671875" style="31" bestFit="1" customWidth="1"/>
    <col min="22" max="22" width="9.6640625" style="31" bestFit="1" customWidth="1"/>
    <col min="23" max="23" width="9.77734375" style="31" bestFit="1" customWidth="1"/>
    <col min="24" max="24" width="13" style="31" bestFit="1" customWidth="1"/>
    <col min="25" max="26" width="8.88671875" style="31"/>
    <col min="27" max="27" width="13" style="31" bestFit="1" customWidth="1"/>
    <col min="28" max="16384" width="8.88671875" style="31"/>
  </cols>
  <sheetData>
    <row r="2" spans="1:27" x14ac:dyDescent="0.35"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37"/>
      <c r="Z2" s="37"/>
      <c r="AA2" s="37"/>
    </row>
    <row r="3" spans="1:27" x14ac:dyDescent="0.35">
      <c r="L3" s="44" t="s">
        <v>54</v>
      </c>
      <c r="M3" s="32">
        <v>15</v>
      </c>
      <c r="N3" s="33">
        <v>20</v>
      </c>
      <c r="O3" s="33">
        <v>26</v>
      </c>
      <c r="P3" s="33">
        <v>17</v>
      </c>
      <c r="Q3" s="33">
        <v>22</v>
      </c>
      <c r="R3" s="33">
        <v>21</v>
      </c>
      <c r="S3" s="33">
        <v>17</v>
      </c>
      <c r="T3" s="33">
        <v>25</v>
      </c>
      <c r="U3" s="33">
        <v>22</v>
      </c>
      <c r="V3" s="32">
        <v>18</v>
      </c>
      <c r="W3" s="32">
        <v>24</v>
      </c>
      <c r="X3" s="49">
        <v>16</v>
      </c>
      <c r="Y3" s="37" t="s">
        <v>57</v>
      </c>
      <c r="Z3" s="37"/>
      <c r="AA3" s="37" t="s">
        <v>0</v>
      </c>
    </row>
    <row r="4" spans="1:27" x14ac:dyDescent="0.35">
      <c r="J4" s="37" t="s">
        <v>55</v>
      </c>
      <c r="K4" s="37"/>
      <c r="L4" s="79" t="s">
        <v>1</v>
      </c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37"/>
      <c r="Z4" s="37"/>
      <c r="AA4" s="37"/>
    </row>
    <row r="5" spans="1:27" ht="21" x14ac:dyDescent="0.4">
      <c r="J5" s="37"/>
      <c r="K5" s="37"/>
      <c r="L5" s="46" t="s">
        <v>160</v>
      </c>
      <c r="M5" s="37"/>
      <c r="N5" s="36"/>
      <c r="O5" s="36"/>
      <c r="P5" s="36"/>
      <c r="Q5" s="37"/>
      <c r="R5" s="38"/>
      <c r="S5" s="38"/>
      <c r="T5" s="38"/>
      <c r="U5" s="36"/>
      <c r="V5" s="36"/>
      <c r="W5" s="37"/>
      <c r="X5" s="50"/>
      <c r="Y5" s="37">
        <f>SUM(M16:O16)</f>
        <v>1</v>
      </c>
      <c r="Z5" s="51" t="s">
        <v>30</v>
      </c>
      <c r="AA5" s="46">
        <v>1</v>
      </c>
    </row>
    <row r="6" spans="1:27" ht="21" x14ac:dyDescent="0.4">
      <c r="J6" s="37"/>
      <c r="K6" s="37"/>
      <c r="L6" s="46" t="s">
        <v>161</v>
      </c>
      <c r="M6" s="37"/>
      <c r="N6" s="36"/>
      <c r="O6" s="36"/>
      <c r="P6" s="36"/>
      <c r="Q6" s="36"/>
      <c r="R6" s="38"/>
      <c r="S6" s="38"/>
      <c r="T6" s="38"/>
      <c r="U6" s="36"/>
      <c r="V6" s="36"/>
      <c r="W6" s="37"/>
      <c r="X6" s="50"/>
      <c r="Y6" s="37">
        <f>SUM(P16:R16)</f>
        <v>0</v>
      </c>
      <c r="Z6" s="51" t="s">
        <v>30</v>
      </c>
      <c r="AA6" s="46">
        <v>1</v>
      </c>
    </row>
    <row r="7" spans="1:27" ht="21" x14ac:dyDescent="0.4">
      <c r="J7" s="39"/>
      <c r="K7" s="39"/>
      <c r="L7" s="103" t="s">
        <v>162</v>
      </c>
      <c r="M7" s="39"/>
      <c r="N7" s="40"/>
      <c r="O7" s="40"/>
      <c r="P7" s="40"/>
      <c r="Q7" s="40"/>
      <c r="R7" s="104"/>
      <c r="S7" s="104"/>
      <c r="T7" s="104"/>
      <c r="U7" s="40"/>
      <c r="V7" s="40"/>
      <c r="W7" s="39"/>
      <c r="X7" s="105"/>
      <c r="Y7" s="39">
        <f>SUM(S16:U16)</f>
        <v>0</v>
      </c>
      <c r="Z7" s="51" t="s">
        <v>30</v>
      </c>
      <c r="AA7" s="103">
        <v>1</v>
      </c>
    </row>
    <row r="8" spans="1:27" s="111" customFormat="1" ht="21" customHeight="1" x14ac:dyDescent="0.4">
      <c r="L8" s="111" t="s">
        <v>163</v>
      </c>
      <c r="Y8" s="111">
        <f>SUM(X16)</f>
        <v>1</v>
      </c>
      <c r="Z8" s="51" t="s">
        <v>30</v>
      </c>
      <c r="AA8" s="111">
        <v>1</v>
      </c>
    </row>
    <row r="9" spans="1:27" s="111" customFormat="1" ht="21" customHeight="1" x14ac:dyDescent="0.4">
      <c r="L9" s="111" t="s">
        <v>164</v>
      </c>
      <c r="Y9" s="111">
        <f>SUM(M16,P16,S16,V16)</f>
        <v>0</v>
      </c>
      <c r="Z9" s="51" t="s">
        <v>30</v>
      </c>
      <c r="AA9" s="111">
        <v>1</v>
      </c>
    </row>
    <row r="10" spans="1:27" s="111" customFormat="1" ht="21" customHeight="1" x14ac:dyDescent="0.4">
      <c r="L10" s="111" t="s">
        <v>165</v>
      </c>
      <c r="Y10" s="111">
        <f>SUM(N16,Q16,T16,W16)</f>
        <v>1</v>
      </c>
      <c r="Z10" s="51" t="s">
        <v>78</v>
      </c>
      <c r="AA10" s="111">
        <v>1</v>
      </c>
    </row>
    <row r="11" spans="1:27" s="111" customFormat="1" ht="20.399999999999999" customHeight="1" x14ac:dyDescent="0.4">
      <c r="L11" s="111" t="s">
        <v>166</v>
      </c>
      <c r="Y11" s="111">
        <f>SUM(O16,R16,U16,X16)</f>
        <v>1</v>
      </c>
      <c r="Z11" s="51" t="s">
        <v>78</v>
      </c>
      <c r="AA11" s="111">
        <v>1</v>
      </c>
    </row>
    <row r="12" spans="1:27" ht="21" x14ac:dyDescent="0.4">
      <c r="J12" s="34"/>
      <c r="K12" s="34"/>
      <c r="L12" s="106" t="s">
        <v>56</v>
      </c>
      <c r="M12" s="107" t="s">
        <v>61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9"/>
      <c r="Y12" s="34">
        <v>0</v>
      </c>
      <c r="Z12" s="110" t="s">
        <v>58</v>
      </c>
      <c r="AA12" s="106">
        <v>1</v>
      </c>
    </row>
    <row r="13" spans="1:27" ht="21" x14ac:dyDescent="0.4">
      <c r="J13" s="37"/>
      <c r="K13" s="37"/>
      <c r="L13" s="46" t="s">
        <v>59</v>
      </c>
      <c r="M13" s="82" t="s">
        <v>60</v>
      </c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4"/>
      <c r="Y13" s="37"/>
      <c r="Z13" s="37"/>
      <c r="AA13" s="37"/>
    </row>
    <row r="14" spans="1:27" x14ac:dyDescent="0.35">
      <c r="A14"/>
      <c r="B14"/>
      <c r="C14"/>
      <c r="D14"/>
      <c r="E14"/>
      <c r="F14"/>
      <c r="G14"/>
      <c r="H14"/>
      <c r="I14"/>
      <c r="J14"/>
      <c r="K14" s="25"/>
      <c r="L14" s="47"/>
      <c r="M14" s="37"/>
      <c r="N14" s="36"/>
      <c r="O14" s="36"/>
      <c r="P14" s="36"/>
      <c r="Q14" s="36"/>
      <c r="R14" s="36"/>
      <c r="S14" s="36"/>
      <c r="T14" s="36"/>
      <c r="U14" s="36"/>
      <c r="V14" s="36"/>
      <c r="W14" s="37"/>
      <c r="X14" s="37"/>
      <c r="Y14" s="37"/>
      <c r="Z14" s="37"/>
      <c r="AA14" s="37"/>
    </row>
    <row r="15" spans="1:27" s="41" customFormat="1" x14ac:dyDescent="0.3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7"/>
      <c r="L15" s="101" t="s">
        <v>158</v>
      </c>
      <c r="M15" s="32" t="s">
        <v>42</v>
      </c>
      <c r="N15" s="32" t="s">
        <v>43</v>
      </c>
      <c r="O15" s="32" t="s">
        <v>44</v>
      </c>
      <c r="P15" s="32" t="s">
        <v>45</v>
      </c>
      <c r="Q15" s="32" t="s">
        <v>46</v>
      </c>
      <c r="R15" s="32" t="s">
        <v>47</v>
      </c>
      <c r="S15" s="32" t="s">
        <v>48</v>
      </c>
      <c r="T15" s="32" t="s">
        <v>49</v>
      </c>
      <c r="U15" s="32" t="s">
        <v>50</v>
      </c>
      <c r="V15" s="32" t="s">
        <v>51</v>
      </c>
      <c r="W15" s="32" t="s">
        <v>52</v>
      </c>
      <c r="X15" s="32" t="s">
        <v>53</v>
      </c>
      <c r="Y15" s="78"/>
      <c r="Z15" s="78"/>
      <c r="AA15" s="78"/>
    </row>
    <row r="16" spans="1:27" s="41" customFormat="1" x14ac:dyDescent="0.3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30"/>
      <c r="L16" s="102" t="s">
        <v>159</v>
      </c>
      <c r="M16" s="42">
        <v>0</v>
      </c>
      <c r="N16" s="42">
        <v>1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1</v>
      </c>
    </row>
    <row r="17" spans="1:22" s="43" customFormat="1" x14ac:dyDescent="0.35">
      <c r="A17"/>
      <c r="B17"/>
      <c r="C17"/>
      <c r="D17"/>
      <c r="E17"/>
      <c r="F17"/>
      <c r="G17"/>
      <c r="H17"/>
      <c r="I17"/>
      <c r="J17"/>
      <c r="K17" s="29"/>
      <c r="L17" s="29">
        <f>SUMPRODUCT(M16:X16,M3:X3)</f>
        <v>36</v>
      </c>
    </row>
    <row r="18" spans="1:22" x14ac:dyDescent="0.35">
      <c r="A18"/>
      <c r="B18"/>
      <c r="C18"/>
      <c r="D18"/>
      <c r="E18"/>
      <c r="F18"/>
      <c r="G18"/>
      <c r="H18"/>
      <c r="I18"/>
      <c r="J18"/>
      <c r="K18" s="24"/>
      <c r="L18" s="24"/>
      <c r="N18" s="27"/>
      <c r="O18" s="27" t="s">
        <v>103</v>
      </c>
      <c r="P18" s="27"/>
      <c r="Q18" s="27"/>
      <c r="R18" s="27"/>
      <c r="S18" s="27"/>
      <c r="T18" s="27"/>
      <c r="U18" s="27"/>
      <c r="V18" s="27"/>
    </row>
    <row r="19" spans="1:22" x14ac:dyDescent="0.35">
      <c r="A19"/>
      <c r="B19"/>
      <c r="C19"/>
      <c r="D19"/>
      <c r="E19"/>
      <c r="F19"/>
      <c r="G19"/>
      <c r="H19"/>
      <c r="I19"/>
      <c r="J19"/>
      <c r="K19" s="24"/>
      <c r="L19" s="24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35">
      <c r="A20"/>
      <c r="B20"/>
      <c r="C20"/>
      <c r="D20"/>
      <c r="E20"/>
      <c r="F20"/>
      <c r="G20"/>
      <c r="H20"/>
      <c r="I20"/>
      <c r="J20"/>
      <c r="K20" s="24"/>
      <c r="L20" s="24"/>
      <c r="N20" s="29"/>
      <c r="O20" s="28" t="s">
        <v>36</v>
      </c>
      <c r="P20" s="29" t="s">
        <v>38</v>
      </c>
      <c r="Q20" s="29" t="s">
        <v>39</v>
      </c>
      <c r="R20" s="29"/>
      <c r="S20" s="29"/>
      <c r="T20" s="29"/>
      <c r="U20" s="29"/>
      <c r="V20" s="29"/>
    </row>
    <row r="21" spans="1:22" x14ac:dyDescent="0.35">
      <c r="A21"/>
      <c r="B21"/>
      <c r="C21"/>
      <c r="D21"/>
      <c r="E21"/>
      <c r="F21"/>
      <c r="G21"/>
      <c r="H21"/>
      <c r="I21"/>
      <c r="J21"/>
      <c r="K21" s="24"/>
      <c r="L21" s="24"/>
      <c r="N21" s="24"/>
      <c r="O21" s="23"/>
      <c r="P21" s="24"/>
      <c r="Q21" s="24"/>
      <c r="R21" s="24"/>
      <c r="S21" s="24"/>
      <c r="T21" s="24"/>
      <c r="U21" s="24"/>
      <c r="V21" s="24"/>
    </row>
    <row r="22" spans="1:22" x14ac:dyDescent="0.35">
      <c r="A22"/>
      <c r="B22"/>
      <c r="C22"/>
      <c r="D22"/>
      <c r="E22"/>
      <c r="F22"/>
      <c r="G22"/>
      <c r="H22"/>
      <c r="I22"/>
      <c r="J22"/>
      <c r="K22" s="24"/>
      <c r="L22" s="24"/>
      <c r="N22" s="24"/>
      <c r="O22" s="26" t="s">
        <v>35</v>
      </c>
      <c r="P22" s="24" t="s">
        <v>37</v>
      </c>
      <c r="Q22" s="24" t="s">
        <v>40</v>
      </c>
      <c r="R22" s="24"/>
      <c r="S22" s="24"/>
      <c r="T22" s="24"/>
      <c r="U22" s="24"/>
      <c r="V22" s="24"/>
    </row>
    <row r="23" spans="1:22" x14ac:dyDescent="0.35">
      <c r="A23"/>
      <c r="B23"/>
      <c r="C23"/>
      <c r="D23"/>
      <c r="E23"/>
      <c r="F23"/>
      <c r="G23"/>
      <c r="H23"/>
      <c r="I23"/>
      <c r="J23"/>
      <c r="K23" s="48"/>
      <c r="L23" s="48"/>
      <c r="M23" s="45"/>
    </row>
    <row r="24" spans="1:22" x14ac:dyDescent="0.35">
      <c r="A24"/>
      <c r="B24"/>
      <c r="C24"/>
      <c r="D24"/>
      <c r="E24"/>
      <c r="F24"/>
      <c r="G24"/>
      <c r="H24"/>
      <c r="I24"/>
      <c r="J24"/>
    </row>
    <row r="25" spans="1:22" x14ac:dyDescent="0.35">
      <c r="A25"/>
      <c r="B25"/>
      <c r="C25"/>
      <c r="D25"/>
      <c r="E25"/>
      <c r="F25"/>
      <c r="G25"/>
      <c r="H25"/>
      <c r="I25"/>
      <c r="J25"/>
    </row>
    <row r="26" spans="1:22" x14ac:dyDescent="0.35">
      <c r="A26"/>
      <c r="B26"/>
      <c r="C26"/>
      <c r="D26"/>
      <c r="E26"/>
      <c r="F26"/>
      <c r="G26"/>
      <c r="H26"/>
      <c r="I26"/>
      <c r="J26"/>
    </row>
  </sheetData>
  <mergeCells count="3">
    <mergeCell ref="L4:X4"/>
    <mergeCell ref="M12:X12"/>
    <mergeCell ref="M13:X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3970-8533-4785-BE6D-11C76A6D20F0}">
  <dimension ref="B3:R15"/>
  <sheetViews>
    <sheetView workbookViewId="0">
      <selection activeCell="Q11" sqref="Q11"/>
    </sheetView>
  </sheetViews>
  <sheetFormatPr defaultRowHeight="14.4" x14ac:dyDescent="0.3"/>
  <sheetData>
    <row r="3" spans="2:18" x14ac:dyDescent="0.3">
      <c r="H3" t="s">
        <v>67</v>
      </c>
    </row>
    <row r="5" spans="2:18" ht="17.399999999999999" x14ac:dyDescent="0.3">
      <c r="B5" s="85" t="s">
        <v>2</v>
      </c>
      <c r="C5" s="85"/>
      <c r="D5" s="85"/>
      <c r="E5" s="85"/>
      <c r="F5" s="85"/>
      <c r="G5" s="85"/>
      <c r="H5" s="85"/>
      <c r="I5" s="1"/>
      <c r="J5" s="1"/>
      <c r="K5" s="86" t="s">
        <v>3</v>
      </c>
      <c r="L5" s="87"/>
      <c r="M5" s="87"/>
      <c r="N5" s="87"/>
      <c r="O5" s="87"/>
      <c r="Q5" t="s">
        <v>68</v>
      </c>
      <c r="R5" t="s">
        <v>69</v>
      </c>
    </row>
    <row r="6" spans="2:18" x14ac:dyDescent="0.3">
      <c r="Q6">
        <v>270</v>
      </c>
      <c r="R6">
        <v>200</v>
      </c>
    </row>
    <row r="7" spans="2:18" x14ac:dyDescent="0.3">
      <c r="Q7">
        <v>250</v>
      </c>
      <c r="R7">
        <v>180</v>
      </c>
    </row>
    <row r="8" spans="2:18" x14ac:dyDescent="0.3">
      <c r="Q8">
        <v>300</v>
      </c>
      <c r="R8">
        <v>240</v>
      </c>
    </row>
    <row r="9" spans="2:18" x14ac:dyDescent="0.3">
      <c r="R9">
        <v>200</v>
      </c>
    </row>
    <row r="10" spans="2:18" x14ac:dyDescent="0.3">
      <c r="Q10">
        <f>SUM(Q6:Q8)</f>
        <v>820</v>
      </c>
      <c r="R10">
        <f>SUM(R6:R9)</f>
        <v>820</v>
      </c>
    </row>
    <row r="15" spans="2:18" x14ac:dyDescent="0.3">
      <c r="J15" s="87" t="s">
        <v>7</v>
      </c>
      <c r="K15" s="87"/>
      <c r="L15" s="87"/>
    </row>
  </sheetData>
  <mergeCells count="3">
    <mergeCell ref="B5:H5"/>
    <mergeCell ref="K5:O5"/>
    <mergeCell ref="J15:L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C563-A1BC-4490-B0F7-22332486F196}">
  <dimension ref="A2:Y27"/>
  <sheetViews>
    <sheetView zoomScale="70" zoomScaleNormal="70" workbookViewId="0">
      <selection activeCell="E22" sqref="E22"/>
    </sheetView>
  </sheetViews>
  <sheetFormatPr defaultRowHeight="15" x14ac:dyDescent="0.25"/>
  <cols>
    <col min="1" max="4" width="8.88671875" style="9"/>
    <col min="5" max="5" width="30.77734375" style="9" customWidth="1"/>
    <col min="6" max="6" width="17.5546875" style="9" bestFit="1" customWidth="1"/>
    <col min="7" max="7" width="8.88671875" style="9"/>
    <col min="8" max="8" width="11.44140625" style="9" bestFit="1" customWidth="1"/>
    <col min="9" max="9" width="21" style="9" customWidth="1"/>
    <col min="10" max="10" width="8.88671875" style="9"/>
    <col min="11" max="11" width="8.33203125" style="9" bestFit="1" customWidth="1"/>
    <col min="12" max="12" width="12" style="9" bestFit="1" customWidth="1"/>
    <col min="13" max="13" width="8.88671875" style="9"/>
    <col min="14" max="14" width="9.44140625" style="9" customWidth="1"/>
    <col min="15" max="15" width="10.109375" style="9" bestFit="1" customWidth="1"/>
    <col min="16" max="16" width="8.21875" style="9" bestFit="1" customWidth="1"/>
    <col min="17" max="17" width="7.21875" style="9" bestFit="1" customWidth="1"/>
    <col min="18" max="18" width="9.44140625" style="9" bestFit="1" customWidth="1"/>
    <col min="19" max="19" width="8.5546875" style="9" bestFit="1" customWidth="1"/>
    <col min="20" max="20" width="8.21875" style="9" bestFit="1" customWidth="1"/>
    <col min="21" max="21" width="8" style="9" bestFit="1" customWidth="1"/>
    <col min="22" max="23" width="10.109375" style="9" bestFit="1" customWidth="1"/>
    <col min="24" max="24" width="9.88671875" style="9" bestFit="1" customWidth="1"/>
    <col min="25" max="16384" width="8.88671875" style="9"/>
  </cols>
  <sheetData>
    <row r="2" spans="1:25" s="73" customFormat="1" x14ac:dyDescent="0.25"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5"/>
      <c r="U2" s="75"/>
    </row>
    <row r="3" spans="1:25" ht="18.600000000000001" customHeight="1" x14ac:dyDescent="0.25"/>
    <row r="4" spans="1:25" x14ac:dyDescent="0.25">
      <c r="E4" s="55"/>
      <c r="F4" s="71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12" t="s">
        <v>0</v>
      </c>
      <c r="Y4" s="12" t="s">
        <v>14</v>
      </c>
    </row>
    <row r="5" spans="1:25" ht="15.6" x14ac:dyDescent="0.3">
      <c r="E5" s="12" t="s">
        <v>75</v>
      </c>
      <c r="F5" s="70"/>
      <c r="G5" s="67">
        <v>10</v>
      </c>
      <c r="H5" s="67">
        <v>8</v>
      </c>
      <c r="I5" s="67">
        <v>20</v>
      </c>
      <c r="J5" s="67">
        <v>10</v>
      </c>
      <c r="K5" s="67">
        <v>25</v>
      </c>
      <c r="L5" s="67">
        <v>15</v>
      </c>
      <c r="M5" s="67">
        <v>7</v>
      </c>
      <c r="N5" s="67">
        <v>15</v>
      </c>
      <c r="O5" s="67">
        <v>29</v>
      </c>
      <c r="P5" s="67">
        <v>13</v>
      </c>
      <c r="Q5" s="67">
        <v>15</v>
      </c>
      <c r="R5" s="67">
        <v>25</v>
      </c>
      <c r="S5" s="67">
        <v>25</v>
      </c>
      <c r="T5" s="67">
        <v>15</v>
      </c>
      <c r="U5" s="67" t="s">
        <v>104</v>
      </c>
      <c r="V5" s="12" t="s">
        <v>29</v>
      </c>
      <c r="W5" s="2"/>
      <c r="X5" s="12"/>
      <c r="Y5" s="12"/>
    </row>
    <row r="6" spans="1:25" ht="15.6" customHeight="1" x14ac:dyDescent="0.25">
      <c r="E6" s="88" t="s">
        <v>76</v>
      </c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</row>
    <row r="7" spans="1:25" x14ac:dyDescent="0.25">
      <c r="E7" s="17"/>
      <c r="F7" s="17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2"/>
      <c r="Y7" s="12"/>
    </row>
    <row r="8" spans="1:25" x14ac:dyDescent="0.25">
      <c r="E8" s="55" t="s">
        <v>72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62">
        <f>SUM(I19:K19)</f>
        <v>270</v>
      </c>
      <c r="W8" s="63" t="s">
        <v>78</v>
      </c>
      <c r="X8" s="62">
        <v>270</v>
      </c>
      <c r="Y8" s="62"/>
    </row>
    <row r="9" spans="1:25" x14ac:dyDescent="0.25">
      <c r="E9" s="58" t="s">
        <v>71</v>
      </c>
      <c r="F9" s="17"/>
      <c r="G9" s="53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62">
        <f>SUM(L19:M19)</f>
        <v>250</v>
      </c>
      <c r="W9" s="63" t="s">
        <v>78</v>
      </c>
      <c r="X9" s="62">
        <v>250</v>
      </c>
      <c r="Y9" s="62"/>
    </row>
    <row r="10" spans="1:25" x14ac:dyDescent="0.25">
      <c r="E10" s="58" t="s">
        <v>70</v>
      </c>
      <c r="F10" s="17"/>
      <c r="G10" s="5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62">
        <f>SUM(G19:H19)</f>
        <v>300</v>
      </c>
      <c r="W10" s="63" t="s">
        <v>78</v>
      </c>
      <c r="X10" s="62">
        <v>300</v>
      </c>
      <c r="Y10" s="62"/>
    </row>
    <row r="11" spans="1:25" x14ac:dyDescent="0.25">
      <c r="E11" s="58" t="s">
        <v>73</v>
      </c>
      <c r="F11" s="17"/>
      <c r="G11" s="5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62">
        <v>0</v>
      </c>
      <c r="W11" s="63" t="s">
        <v>78</v>
      </c>
      <c r="X11" s="62">
        <v>0</v>
      </c>
      <c r="Y11" s="62"/>
    </row>
    <row r="12" spans="1:25" x14ac:dyDescent="0.25">
      <c r="E12" s="58" t="s">
        <v>74</v>
      </c>
      <c r="F12" s="17"/>
      <c r="G12" s="5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62">
        <v>0</v>
      </c>
      <c r="W12" s="63" t="s">
        <v>78</v>
      </c>
      <c r="X12" s="62">
        <v>0</v>
      </c>
      <c r="Y12" s="62"/>
    </row>
    <row r="13" spans="1:25" x14ac:dyDescent="0.25">
      <c r="E13" s="58" t="s">
        <v>63</v>
      </c>
      <c r="F13" s="17"/>
      <c r="G13" s="5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62">
        <f>N19+R19</f>
        <v>200</v>
      </c>
      <c r="W13" s="63" t="s">
        <v>78</v>
      </c>
      <c r="X13" s="62"/>
      <c r="Y13" s="62">
        <v>200</v>
      </c>
    </row>
    <row r="14" spans="1:25" x14ac:dyDescent="0.25">
      <c r="E14" s="58" t="s">
        <v>64</v>
      </c>
      <c r="F14" s="17"/>
      <c r="G14" s="5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62">
        <f>S19+O19+X9-V9</f>
        <v>180</v>
      </c>
      <c r="W14" s="63" t="s">
        <v>78</v>
      </c>
      <c r="X14" s="62"/>
      <c r="Y14" s="62">
        <v>180</v>
      </c>
    </row>
    <row r="15" spans="1:25" x14ac:dyDescent="0.25">
      <c r="E15" s="17" t="s">
        <v>65</v>
      </c>
      <c r="F15" s="57"/>
      <c r="G15" s="54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64">
        <f>P19+T19</f>
        <v>140</v>
      </c>
      <c r="W15" s="65" t="s">
        <v>78</v>
      </c>
      <c r="X15" s="64"/>
      <c r="Y15" s="64">
        <v>140</v>
      </c>
    </row>
    <row r="16" spans="1:25" s="56" customFormat="1" x14ac:dyDescent="0.25">
      <c r="A16" s="22"/>
      <c r="B16" s="22"/>
      <c r="C16" s="22"/>
      <c r="D16" s="22"/>
      <c r="E16" s="17" t="s">
        <v>66</v>
      </c>
      <c r="F16" s="20"/>
      <c r="G16" s="20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66">
        <f>K19+Q19+U19</f>
        <v>100</v>
      </c>
      <c r="W16" s="63" t="s">
        <v>78</v>
      </c>
      <c r="X16" s="62"/>
      <c r="Y16" s="62">
        <v>100</v>
      </c>
    </row>
    <row r="17" spans="5:25" x14ac:dyDescent="0.25">
      <c r="E17" s="12" t="s">
        <v>34</v>
      </c>
      <c r="F17" s="90" t="s">
        <v>105</v>
      </c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</row>
    <row r="18" spans="5:25" x14ac:dyDescent="0.25">
      <c r="E18" s="59" t="s">
        <v>80</v>
      </c>
      <c r="G18" s="67" t="s">
        <v>86</v>
      </c>
      <c r="H18" s="67" t="s">
        <v>87</v>
      </c>
      <c r="I18" s="67" t="s">
        <v>88</v>
      </c>
      <c r="J18" s="67" t="s">
        <v>89</v>
      </c>
      <c r="K18" s="67" t="s">
        <v>90</v>
      </c>
      <c r="L18" s="67" t="s">
        <v>91</v>
      </c>
      <c r="M18" s="67" t="s">
        <v>92</v>
      </c>
      <c r="N18" s="67" t="s">
        <v>93</v>
      </c>
      <c r="O18" s="67" t="s">
        <v>100</v>
      </c>
      <c r="P18" s="67" t="s">
        <v>94</v>
      </c>
      <c r="Q18" s="67" t="s">
        <v>95</v>
      </c>
      <c r="R18" s="67" t="s">
        <v>96</v>
      </c>
      <c r="S18" s="67" t="s">
        <v>97</v>
      </c>
      <c r="T18" s="67" t="s">
        <v>98</v>
      </c>
      <c r="U18" s="67" t="s">
        <v>99</v>
      </c>
    </row>
    <row r="19" spans="5:25" x14ac:dyDescent="0.25">
      <c r="E19" s="9">
        <f>SUM(G19:U19)</f>
        <v>1440</v>
      </c>
      <c r="G19" s="56">
        <v>300</v>
      </c>
      <c r="H19" s="56">
        <v>0</v>
      </c>
      <c r="I19" s="56">
        <v>0</v>
      </c>
      <c r="J19" s="56">
        <v>270</v>
      </c>
      <c r="K19" s="56">
        <v>0</v>
      </c>
      <c r="L19" s="56">
        <v>0</v>
      </c>
      <c r="M19" s="56">
        <v>250</v>
      </c>
      <c r="N19" s="56">
        <v>200</v>
      </c>
      <c r="O19" s="56">
        <v>180</v>
      </c>
      <c r="P19" s="56">
        <v>140</v>
      </c>
      <c r="Q19" s="56">
        <v>0</v>
      </c>
      <c r="R19" s="56">
        <v>0</v>
      </c>
      <c r="S19" s="56">
        <v>0</v>
      </c>
      <c r="T19" s="56">
        <v>0</v>
      </c>
      <c r="U19" s="56">
        <v>100</v>
      </c>
    </row>
    <row r="21" spans="5:25" x14ac:dyDescent="0.25">
      <c r="E21" s="60" t="s">
        <v>79</v>
      </c>
    </row>
    <row r="22" spans="5:25" x14ac:dyDescent="0.25">
      <c r="E22" s="9">
        <f>SUMPRODUCT(G5:U5,G19:U19)</f>
        <v>17490</v>
      </c>
    </row>
    <row r="23" spans="5:25" x14ac:dyDescent="0.25">
      <c r="I23" s="52" t="s">
        <v>102</v>
      </c>
    </row>
    <row r="25" spans="5:25" x14ac:dyDescent="0.25">
      <c r="E25" s="9" t="s">
        <v>77</v>
      </c>
    </row>
    <row r="27" spans="5:25" x14ac:dyDescent="0.25">
      <c r="E27" s="9" t="s">
        <v>62</v>
      </c>
    </row>
  </sheetData>
  <mergeCells count="2">
    <mergeCell ref="E6:Y6"/>
    <mergeCell ref="F17:Y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DE03-8825-43BD-A9D7-957BC04778DD}">
  <dimension ref="A1:Q14"/>
  <sheetViews>
    <sheetView zoomScale="80" zoomScaleNormal="80" workbookViewId="0">
      <selection activeCell="K24" sqref="K24"/>
    </sheetView>
  </sheetViews>
  <sheetFormatPr defaultRowHeight="18" x14ac:dyDescent="0.35"/>
  <cols>
    <col min="1" max="10" width="8.88671875" style="5"/>
    <col min="11" max="11" width="52.109375" style="5" bestFit="1" customWidth="1"/>
    <col min="12" max="12" width="28.33203125" style="5" bestFit="1" customWidth="1"/>
    <col min="13" max="13" width="16.88671875" style="5" bestFit="1" customWidth="1"/>
    <col min="14" max="14" width="13.5546875" style="5" bestFit="1" customWidth="1"/>
    <col min="15" max="15" width="15.44140625" style="5" bestFit="1" customWidth="1"/>
    <col min="16" max="16384" width="8.88671875" style="5"/>
  </cols>
  <sheetData>
    <row r="1" spans="1:17" ht="20.399999999999999" x14ac:dyDescent="0.45">
      <c r="K1" s="4"/>
      <c r="L1"/>
      <c r="M1" s="6">
        <v>1</v>
      </c>
      <c r="P1" s="7"/>
      <c r="Q1" s="7"/>
    </row>
    <row r="2" spans="1:17" ht="20.399999999999999" x14ac:dyDescent="0.45">
      <c r="B2" s="5" t="s">
        <v>8</v>
      </c>
      <c r="L2"/>
      <c r="M2" s="6">
        <v>2</v>
      </c>
      <c r="P2" s="7"/>
      <c r="Q2" s="7"/>
    </row>
    <row r="3" spans="1:17" ht="20.399999999999999" x14ac:dyDescent="0.45">
      <c r="L3"/>
      <c r="M3" s="6">
        <v>3</v>
      </c>
      <c r="P3" s="7"/>
      <c r="Q3" s="7"/>
    </row>
    <row r="4" spans="1:17" x14ac:dyDescent="0.35">
      <c r="B4" s="8" t="s">
        <v>4</v>
      </c>
      <c r="F4" s="8"/>
      <c r="G4" s="8"/>
      <c r="H4" s="8"/>
      <c r="I4" s="8"/>
    </row>
    <row r="6" spans="1:17" x14ac:dyDescent="0.35">
      <c r="K6" s="5" t="s">
        <v>82</v>
      </c>
    </row>
    <row r="7" spans="1:17" ht="20.399999999999999" x14ac:dyDescent="0.45">
      <c r="K7" s="5" t="s">
        <v>81</v>
      </c>
      <c r="O7" s="6"/>
    </row>
    <row r="8" spans="1:17" x14ac:dyDescent="0.35">
      <c r="K8" s="5" t="s">
        <v>83</v>
      </c>
    </row>
    <row r="11" spans="1:17" ht="20.399999999999999" x14ac:dyDescent="0.45">
      <c r="K11" s="6"/>
      <c r="M11" s="5" t="s">
        <v>9</v>
      </c>
      <c r="N11" s="5" t="s">
        <v>10</v>
      </c>
    </row>
    <row r="12" spans="1:17" x14ac:dyDescent="0.35">
      <c r="M12" s="5">
        <f>SUM(Formulation3!R4:R6)</f>
        <v>750</v>
      </c>
      <c r="N12" s="5">
        <f>SUM(Formulation3!S7:S9)</f>
        <v>750</v>
      </c>
    </row>
    <row r="13" spans="1:17" x14ac:dyDescent="0.35">
      <c r="E13" s="61" t="s">
        <v>5</v>
      </c>
      <c r="F13" s="61"/>
      <c r="G13" s="61"/>
      <c r="H13" s="61"/>
      <c r="I13" s="61"/>
      <c r="J13" s="61"/>
    </row>
    <row r="14" spans="1:17" x14ac:dyDescent="0.35">
      <c r="A14" s="91" t="s">
        <v>85</v>
      </c>
      <c r="B14" s="91"/>
      <c r="C14" s="91"/>
      <c r="D14" s="91"/>
      <c r="E14" s="91"/>
      <c r="F14" s="91"/>
      <c r="G14" s="91"/>
      <c r="H14" s="91"/>
      <c r="I14" s="91"/>
      <c r="J14" s="91"/>
    </row>
  </sheetData>
  <mergeCells count="1">
    <mergeCell ref="A14:J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2EA0-8E30-47B3-88E0-683D6820CDCE}">
  <dimension ref="A1:H27"/>
  <sheetViews>
    <sheetView showGridLines="0" workbookViewId="0">
      <selection activeCell="N24" sqref="N24"/>
    </sheetView>
  </sheetViews>
  <sheetFormatPr defaultRowHeight="14.4" x14ac:dyDescent="0.3"/>
  <cols>
    <col min="1" max="1" width="2.33203125" customWidth="1"/>
    <col min="2" max="2" width="6.6640625" bestFit="1" customWidth="1"/>
    <col min="3" max="3" width="24.1093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95" t="s">
        <v>107</v>
      </c>
    </row>
    <row r="2" spans="1:8" x14ac:dyDescent="0.3">
      <c r="A2" s="95" t="s">
        <v>126</v>
      </c>
    </row>
    <row r="3" spans="1:8" x14ac:dyDescent="0.3">
      <c r="A3" s="95" t="s">
        <v>127</v>
      </c>
    </row>
    <row r="6" spans="1:8" ht="15" thickBot="1" x14ac:dyDescent="0.35">
      <c r="A6" t="s">
        <v>108</v>
      </c>
    </row>
    <row r="7" spans="1:8" x14ac:dyDescent="0.3">
      <c r="B7" s="98"/>
      <c r="C7" s="98"/>
      <c r="D7" s="98" t="s">
        <v>111</v>
      </c>
      <c r="E7" s="98" t="s">
        <v>113</v>
      </c>
      <c r="F7" s="98" t="s">
        <v>115</v>
      </c>
      <c r="G7" s="98" t="s">
        <v>117</v>
      </c>
      <c r="H7" s="98" t="s">
        <v>117</v>
      </c>
    </row>
    <row r="8" spans="1:8" ht="15" thickBot="1" x14ac:dyDescent="0.35">
      <c r="B8" s="99" t="s">
        <v>109</v>
      </c>
      <c r="C8" s="99" t="s">
        <v>110</v>
      </c>
      <c r="D8" s="99" t="s">
        <v>112</v>
      </c>
      <c r="E8" s="99" t="s">
        <v>114</v>
      </c>
      <c r="F8" s="99" t="s">
        <v>116</v>
      </c>
      <c r="G8" s="99" t="s">
        <v>118</v>
      </c>
      <c r="H8" s="99" t="s">
        <v>119</v>
      </c>
    </row>
    <row r="9" spans="1:8" x14ac:dyDescent="0.3">
      <c r="B9" s="96" t="s">
        <v>128</v>
      </c>
      <c r="C9" s="96" t="s">
        <v>129</v>
      </c>
      <c r="D9" s="96">
        <v>150</v>
      </c>
      <c r="E9" s="96">
        <v>0</v>
      </c>
      <c r="F9" s="96">
        <v>3</v>
      </c>
      <c r="G9" s="96">
        <v>3</v>
      </c>
      <c r="H9" s="96">
        <v>1E+30</v>
      </c>
    </row>
    <row r="10" spans="1:8" x14ac:dyDescent="0.3">
      <c r="B10" s="96" t="s">
        <v>130</v>
      </c>
      <c r="C10" s="96" t="s">
        <v>131</v>
      </c>
      <c r="D10" s="96">
        <v>0</v>
      </c>
      <c r="E10" s="96">
        <v>4</v>
      </c>
      <c r="F10" s="96">
        <v>13</v>
      </c>
      <c r="G10" s="96">
        <v>1E+30</v>
      </c>
      <c r="H10" s="96">
        <v>4</v>
      </c>
    </row>
    <row r="11" spans="1:8" x14ac:dyDescent="0.3">
      <c r="B11" s="96" t="s">
        <v>132</v>
      </c>
      <c r="C11" s="96" t="s">
        <v>133</v>
      </c>
      <c r="D11" s="96">
        <v>0</v>
      </c>
      <c r="E11" s="96">
        <v>3</v>
      </c>
      <c r="F11" s="96">
        <v>4</v>
      </c>
      <c r="G11" s="96">
        <v>1E+30</v>
      </c>
      <c r="H11" s="96">
        <v>3</v>
      </c>
    </row>
    <row r="12" spans="1:8" x14ac:dyDescent="0.3">
      <c r="B12" s="96" t="s">
        <v>134</v>
      </c>
      <c r="C12" s="96" t="s">
        <v>135</v>
      </c>
      <c r="D12" s="96">
        <v>0</v>
      </c>
      <c r="E12" s="96">
        <v>3</v>
      </c>
      <c r="F12" s="96">
        <v>11</v>
      </c>
      <c r="G12" s="96">
        <v>1E+30</v>
      </c>
      <c r="H12" s="96">
        <v>3</v>
      </c>
    </row>
    <row r="13" spans="1:8" x14ac:dyDescent="0.3">
      <c r="B13" s="96" t="s">
        <v>136</v>
      </c>
      <c r="C13" s="96" t="s">
        <v>137</v>
      </c>
      <c r="D13" s="96">
        <v>200</v>
      </c>
      <c r="E13" s="96">
        <v>0</v>
      </c>
      <c r="F13" s="96">
        <v>14</v>
      </c>
      <c r="G13" s="96">
        <v>3</v>
      </c>
      <c r="H13" s="96">
        <v>3</v>
      </c>
    </row>
    <row r="14" spans="1:8" x14ac:dyDescent="0.3">
      <c r="B14" s="96" t="s">
        <v>138</v>
      </c>
      <c r="C14" s="96" t="s">
        <v>139</v>
      </c>
      <c r="D14" s="96">
        <v>200</v>
      </c>
      <c r="E14" s="96">
        <v>0</v>
      </c>
      <c r="F14" s="96">
        <v>6</v>
      </c>
      <c r="G14" s="96">
        <v>3</v>
      </c>
      <c r="H14" s="96">
        <v>1E+30</v>
      </c>
    </row>
    <row r="15" spans="1:8" x14ac:dyDescent="0.3">
      <c r="B15" s="96" t="s">
        <v>140</v>
      </c>
      <c r="C15" s="96" t="s">
        <v>141</v>
      </c>
      <c r="D15" s="96">
        <v>150</v>
      </c>
      <c r="E15" s="96">
        <v>0</v>
      </c>
      <c r="F15" s="96">
        <v>6</v>
      </c>
      <c r="G15" s="96">
        <v>3</v>
      </c>
      <c r="H15" s="96">
        <v>3</v>
      </c>
    </row>
    <row r="16" spans="1:8" x14ac:dyDescent="0.3">
      <c r="B16" s="96" t="s">
        <v>142</v>
      </c>
      <c r="C16" s="96" t="s">
        <v>143</v>
      </c>
      <c r="D16" s="96">
        <v>50</v>
      </c>
      <c r="E16" s="96">
        <v>0</v>
      </c>
      <c r="F16" s="96">
        <v>12</v>
      </c>
      <c r="G16" s="96">
        <v>3</v>
      </c>
      <c r="H16" s="96">
        <v>3</v>
      </c>
    </row>
    <row r="17" spans="1:8" ht="15" thickBot="1" x14ac:dyDescent="0.35">
      <c r="B17" s="97" t="s">
        <v>144</v>
      </c>
      <c r="C17" s="97" t="s">
        <v>145</v>
      </c>
      <c r="D17" s="97">
        <v>0</v>
      </c>
      <c r="E17" s="97">
        <v>4</v>
      </c>
      <c r="F17" s="97">
        <v>8</v>
      </c>
      <c r="G17" s="97">
        <v>1E+30</v>
      </c>
      <c r="H17" s="97">
        <v>4</v>
      </c>
    </row>
    <row r="19" spans="1:8" ht="15" thickBot="1" x14ac:dyDescent="0.35">
      <c r="A19" t="s">
        <v>120</v>
      </c>
    </row>
    <row r="20" spans="1:8" x14ac:dyDescent="0.3">
      <c r="B20" s="98"/>
      <c r="C20" s="98"/>
      <c r="D20" s="98" t="s">
        <v>111</v>
      </c>
      <c r="E20" s="98" t="s">
        <v>121</v>
      </c>
      <c r="F20" s="98" t="s">
        <v>123</v>
      </c>
      <c r="G20" s="98" t="s">
        <v>117</v>
      </c>
      <c r="H20" s="98" t="s">
        <v>117</v>
      </c>
    </row>
    <row r="21" spans="1:8" ht="15" thickBot="1" x14ac:dyDescent="0.35">
      <c r="B21" s="99" t="s">
        <v>109</v>
      </c>
      <c r="C21" s="99" t="s">
        <v>110</v>
      </c>
      <c r="D21" s="99" t="s">
        <v>112</v>
      </c>
      <c r="E21" s="99" t="s">
        <v>122</v>
      </c>
      <c r="F21" s="99" t="s">
        <v>124</v>
      </c>
      <c r="G21" s="99" t="s">
        <v>118</v>
      </c>
      <c r="H21" s="99" t="s">
        <v>119</v>
      </c>
    </row>
    <row r="22" spans="1:8" x14ac:dyDescent="0.3">
      <c r="B22" s="96" t="s">
        <v>146</v>
      </c>
      <c r="C22" s="96" t="s">
        <v>147</v>
      </c>
      <c r="D22" s="96">
        <v>150</v>
      </c>
      <c r="E22" s="96">
        <v>1</v>
      </c>
      <c r="F22" s="96">
        <v>150</v>
      </c>
      <c r="G22" s="96">
        <v>0</v>
      </c>
      <c r="H22" s="96">
        <v>50</v>
      </c>
    </row>
    <row r="23" spans="1:8" x14ac:dyDescent="0.3">
      <c r="B23" s="96" t="s">
        <v>148</v>
      </c>
      <c r="C23" s="96" t="s">
        <v>149</v>
      </c>
      <c r="D23" s="96">
        <v>400</v>
      </c>
      <c r="E23" s="96">
        <v>6</v>
      </c>
      <c r="F23" s="96">
        <v>400</v>
      </c>
      <c r="G23" s="96">
        <v>0</v>
      </c>
      <c r="H23" s="96">
        <v>200</v>
      </c>
    </row>
    <row r="24" spans="1:8" x14ac:dyDescent="0.3">
      <c r="B24" s="96" t="s">
        <v>150</v>
      </c>
      <c r="C24" s="96" t="s">
        <v>151</v>
      </c>
      <c r="D24" s="96">
        <v>200</v>
      </c>
      <c r="E24" s="96">
        <v>4</v>
      </c>
      <c r="F24" s="96">
        <v>200</v>
      </c>
      <c r="G24" s="96">
        <v>0</v>
      </c>
      <c r="H24" s="96">
        <v>50</v>
      </c>
    </row>
    <row r="25" spans="1:8" x14ac:dyDescent="0.3">
      <c r="B25" s="96" t="s">
        <v>152</v>
      </c>
      <c r="C25" s="96" t="s">
        <v>153</v>
      </c>
      <c r="D25" s="96">
        <v>300</v>
      </c>
      <c r="E25" s="96">
        <v>2</v>
      </c>
      <c r="F25" s="96">
        <v>300</v>
      </c>
      <c r="G25" s="96">
        <v>50</v>
      </c>
      <c r="H25" s="96">
        <v>0</v>
      </c>
    </row>
    <row r="26" spans="1:8" x14ac:dyDescent="0.3">
      <c r="B26" s="96" t="s">
        <v>154</v>
      </c>
      <c r="C26" s="96" t="s">
        <v>155</v>
      </c>
      <c r="D26" s="96">
        <v>250</v>
      </c>
      <c r="E26" s="96">
        <v>8</v>
      </c>
      <c r="F26" s="96">
        <v>250</v>
      </c>
      <c r="G26" s="96">
        <v>200</v>
      </c>
      <c r="H26" s="96">
        <v>0</v>
      </c>
    </row>
    <row r="27" spans="1:8" ht="15" thickBot="1" x14ac:dyDescent="0.35">
      <c r="B27" s="97" t="s">
        <v>156</v>
      </c>
      <c r="C27" s="97" t="s">
        <v>157</v>
      </c>
      <c r="D27" s="97">
        <v>200</v>
      </c>
      <c r="E27" s="97">
        <v>0</v>
      </c>
      <c r="F27" s="97">
        <v>200</v>
      </c>
      <c r="G27" s="97">
        <v>0</v>
      </c>
      <c r="H27" s="97">
        <v>1E+30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FE05-D563-4677-94F9-F7EAEECBD98C}">
  <dimension ref="A1:U16"/>
  <sheetViews>
    <sheetView topLeftCell="C1" zoomScale="90" zoomScaleNormal="90" workbookViewId="0">
      <selection activeCell="G25" sqref="G25"/>
    </sheetView>
  </sheetViews>
  <sheetFormatPr defaultRowHeight="15" x14ac:dyDescent="0.25"/>
  <cols>
    <col min="1" max="1" width="68.77734375" style="9" bestFit="1" customWidth="1"/>
    <col min="2" max="4" width="8.88671875" style="9"/>
    <col min="5" max="5" width="24.33203125" style="9" customWidth="1"/>
    <col min="6" max="6" width="20.77734375" style="9" bestFit="1" customWidth="1"/>
    <col min="7" max="7" width="11.5546875" style="9" customWidth="1"/>
    <col min="8" max="15" width="8.88671875" style="9"/>
    <col min="16" max="17" width="9.44140625" style="9" bestFit="1" customWidth="1"/>
    <col min="18" max="18" width="10" style="9" bestFit="1" customWidth="1"/>
    <col min="19" max="19" width="9" style="9" bestFit="1" customWidth="1"/>
    <col min="20" max="16384" width="8.88671875" style="9"/>
  </cols>
  <sheetData>
    <row r="1" spans="1:21" ht="18.600000000000001" x14ac:dyDescent="0.4">
      <c r="A1" s="9" t="s">
        <v>13</v>
      </c>
      <c r="G1" s="9" t="s">
        <v>20</v>
      </c>
      <c r="H1" s="15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</row>
    <row r="2" spans="1:21" x14ac:dyDescent="0.25">
      <c r="F2" s="9" t="s">
        <v>84</v>
      </c>
      <c r="G2" s="11">
        <v>3</v>
      </c>
      <c r="H2" s="11">
        <v>13</v>
      </c>
      <c r="I2" s="11">
        <v>4</v>
      </c>
      <c r="J2" s="11">
        <v>11</v>
      </c>
      <c r="K2" s="11">
        <v>14</v>
      </c>
      <c r="L2" s="11">
        <v>6</v>
      </c>
      <c r="M2" s="11">
        <v>6</v>
      </c>
      <c r="N2" s="11">
        <v>12</v>
      </c>
      <c r="O2" s="11">
        <v>8</v>
      </c>
      <c r="P2" s="10" t="s">
        <v>29</v>
      </c>
      <c r="Q2" s="18"/>
      <c r="R2" s="9" t="s">
        <v>0</v>
      </c>
      <c r="S2" s="9" t="s">
        <v>14</v>
      </c>
    </row>
    <row r="3" spans="1:21" x14ac:dyDescent="0.25">
      <c r="G3" s="12"/>
      <c r="H3" s="12"/>
      <c r="I3" s="12"/>
      <c r="J3" s="12"/>
      <c r="K3" s="12"/>
      <c r="L3" s="12"/>
      <c r="M3" s="12"/>
      <c r="N3" s="12"/>
      <c r="O3" s="12"/>
      <c r="P3" s="12"/>
      <c r="Q3" s="19"/>
      <c r="R3" s="12"/>
      <c r="S3" s="12"/>
    </row>
    <row r="4" spans="1:21" x14ac:dyDescent="0.25">
      <c r="F4" s="14" t="s">
        <v>15</v>
      </c>
      <c r="G4" s="12">
        <v>1</v>
      </c>
      <c r="H4" s="12">
        <v>1</v>
      </c>
      <c r="I4" s="12">
        <v>1</v>
      </c>
      <c r="J4" s="12"/>
      <c r="K4" s="12"/>
      <c r="L4" s="12"/>
      <c r="M4" s="12"/>
      <c r="N4" s="12"/>
      <c r="O4" s="12"/>
      <c r="P4" s="12">
        <f>G13+H13+I13</f>
        <v>150</v>
      </c>
      <c r="Q4" s="100" t="s">
        <v>78</v>
      </c>
      <c r="R4" s="12">
        <v>150</v>
      </c>
      <c r="S4" s="12"/>
    </row>
    <row r="5" spans="1:21" ht="18" x14ac:dyDescent="0.35">
      <c r="F5" s="9" t="s">
        <v>16</v>
      </c>
      <c r="G5" s="12"/>
      <c r="H5" s="12"/>
      <c r="I5" s="12"/>
      <c r="J5" s="12">
        <v>1</v>
      </c>
      <c r="K5" s="12">
        <v>1</v>
      </c>
      <c r="L5" s="12">
        <v>1</v>
      </c>
      <c r="M5" s="12"/>
      <c r="N5" s="12"/>
      <c r="O5" s="12"/>
      <c r="P5" s="12">
        <f>J13+K13+L13</f>
        <v>400</v>
      </c>
      <c r="Q5" s="100" t="s">
        <v>78</v>
      </c>
      <c r="R5" s="12">
        <v>400</v>
      </c>
      <c r="S5" s="12"/>
      <c r="U5" s="5" t="s">
        <v>82</v>
      </c>
    </row>
    <row r="6" spans="1:21" ht="18" x14ac:dyDescent="0.35">
      <c r="F6" s="9" t="s">
        <v>32</v>
      </c>
      <c r="G6" s="12"/>
      <c r="H6" s="12"/>
      <c r="I6" s="12"/>
      <c r="J6" s="12"/>
      <c r="K6" s="12"/>
      <c r="L6" s="12"/>
      <c r="M6" s="12">
        <v>1</v>
      </c>
      <c r="N6" s="12">
        <v>1</v>
      </c>
      <c r="O6" s="12">
        <v>1</v>
      </c>
      <c r="P6" s="12">
        <f>M13+N13+O13</f>
        <v>200</v>
      </c>
      <c r="Q6" s="100" t="s">
        <v>78</v>
      </c>
      <c r="R6" s="12">
        <v>200</v>
      </c>
      <c r="S6" s="12"/>
      <c r="U6" s="5" t="s">
        <v>81</v>
      </c>
    </row>
    <row r="7" spans="1:21" ht="18" x14ac:dyDescent="0.35">
      <c r="F7" s="9" t="s">
        <v>17</v>
      </c>
      <c r="G7" s="12">
        <v>1</v>
      </c>
      <c r="H7" s="12"/>
      <c r="I7" s="12"/>
      <c r="J7" s="12">
        <v>1</v>
      </c>
      <c r="K7" s="12"/>
      <c r="L7" s="12"/>
      <c r="M7" s="12">
        <v>1</v>
      </c>
      <c r="N7" s="12"/>
      <c r="O7" s="12"/>
      <c r="P7" s="12">
        <f>G13+J13+M13</f>
        <v>300</v>
      </c>
      <c r="Q7" s="100" t="s">
        <v>78</v>
      </c>
      <c r="R7" s="12"/>
      <c r="S7" s="13">
        <f xml:space="preserve"> 300</f>
        <v>300</v>
      </c>
      <c r="U7" s="5" t="s">
        <v>83</v>
      </c>
    </row>
    <row r="8" spans="1:21" ht="18" x14ac:dyDescent="0.35">
      <c r="F8" s="9" t="s">
        <v>18</v>
      </c>
      <c r="G8" s="12"/>
      <c r="H8" s="12">
        <v>1</v>
      </c>
      <c r="I8" s="12"/>
      <c r="J8" s="12"/>
      <c r="K8" s="12">
        <v>1</v>
      </c>
      <c r="L8" s="12"/>
      <c r="M8" s="12"/>
      <c r="N8" s="12">
        <v>1</v>
      </c>
      <c r="O8" s="12"/>
      <c r="P8" s="12">
        <f>H13+K13+N13</f>
        <v>250</v>
      </c>
      <c r="Q8" s="100" t="s">
        <v>78</v>
      </c>
      <c r="R8" s="12"/>
      <c r="S8" s="13">
        <f xml:space="preserve"> 250</f>
        <v>250</v>
      </c>
    </row>
    <row r="9" spans="1:21" ht="18" x14ac:dyDescent="0.35">
      <c r="A9" s="4" t="s">
        <v>11</v>
      </c>
      <c r="F9" s="9" t="s">
        <v>19</v>
      </c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>
        <f>I13+L13+O13</f>
        <v>200</v>
      </c>
      <c r="Q9" s="100" t="s">
        <v>78</v>
      </c>
      <c r="R9" s="12"/>
      <c r="S9" s="13">
        <f>200</f>
        <v>200</v>
      </c>
    </row>
    <row r="10" spans="1:21" ht="20.399999999999999" x14ac:dyDescent="0.45">
      <c r="A10" s="5" t="s">
        <v>12</v>
      </c>
      <c r="F10" s="9" t="s">
        <v>34</v>
      </c>
      <c r="G10" s="92" t="s">
        <v>106</v>
      </c>
      <c r="H10" s="93"/>
      <c r="I10" s="93"/>
      <c r="J10" s="93"/>
      <c r="K10" s="93"/>
      <c r="L10" s="93"/>
      <c r="M10" s="93"/>
      <c r="N10" s="93"/>
      <c r="O10" s="93"/>
      <c r="P10" s="94"/>
      <c r="Q10" s="12"/>
      <c r="R10" s="12"/>
      <c r="S10" s="12"/>
    </row>
    <row r="12" spans="1:21" ht="18.600000000000001" x14ac:dyDescent="0.4">
      <c r="A12" s="9" t="s">
        <v>33</v>
      </c>
      <c r="G12" s="9" t="s">
        <v>20</v>
      </c>
      <c r="H12" s="15" t="s">
        <v>21</v>
      </c>
      <c r="I12" s="9" t="s">
        <v>22</v>
      </c>
      <c r="J12" s="9" t="s">
        <v>23</v>
      </c>
      <c r="K12" s="9" t="s">
        <v>24</v>
      </c>
      <c r="L12" s="9" t="s">
        <v>25</v>
      </c>
      <c r="M12" s="9" t="s">
        <v>26</v>
      </c>
      <c r="N12" s="9" t="s">
        <v>27</v>
      </c>
      <c r="O12" s="9" t="s">
        <v>28</v>
      </c>
    </row>
    <row r="13" spans="1:21" x14ac:dyDescent="0.25">
      <c r="F13" s="10" t="s">
        <v>31</v>
      </c>
      <c r="G13" s="10">
        <v>150</v>
      </c>
      <c r="H13" s="10">
        <v>0</v>
      </c>
      <c r="I13" s="10">
        <v>0</v>
      </c>
      <c r="J13" s="10">
        <v>0</v>
      </c>
      <c r="K13" s="10">
        <v>200</v>
      </c>
      <c r="L13" s="10">
        <v>200</v>
      </c>
      <c r="M13" s="10">
        <v>150</v>
      </c>
      <c r="N13" s="10">
        <v>50</v>
      </c>
      <c r="O13" s="10">
        <v>0</v>
      </c>
      <c r="P13" s="16"/>
    </row>
    <row r="14" spans="1:21" x14ac:dyDescent="0.25">
      <c r="F14" s="9">
        <f>SUM(G13:O13)</f>
        <v>750</v>
      </c>
    </row>
    <row r="15" spans="1:21" x14ac:dyDescent="0.25">
      <c r="F15" s="9" t="s">
        <v>125</v>
      </c>
    </row>
    <row r="16" spans="1:21" x14ac:dyDescent="0.25">
      <c r="F16" s="9">
        <f>SUMPRODUCT(G13:O13,G2:O2)</f>
        <v>5950</v>
      </c>
    </row>
  </sheetData>
  <mergeCells count="1">
    <mergeCell ref="G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Question1 </vt:lpstr>
      <vt:lpstr>Feasibility Report 1</vt:lpstr>
      <vt:lpstr>Formulation1</vt:lpstr>
      <vt:lpstr>Question2</vt:lpstr>
      <vt:lpstr>Formulation2</vt:lpstr>
      <vt:lpstr>Question3</vt:lpstr>
      <vt:lpstr>Sensitivity Report 3</vt:lpstr>
      <vt:lpstr>Formulation3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2022-06-26T03:10:49Z</dcterms:created>
  <dcterms:modified xsi:type="dcterms:W3CDTF">2022-07-04T00:38:57Z</dcterms:modified>
</cp:coreProperties>
</file>