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CTIA\Desktop\"/>
    </mc:Choice>
  </mc:AlternateContent>
  <xr:revisionPtr revIDLastSave="0" documentId="13_ncr:1_{E59C5E81-297C-4F89-AF6E-26089B7CC518}" xr6:coauthVersionLast="47" xr6:coauthVersionMax="47" xr10:uidLastSave="{00000000-0000-0000-0000-000000000000}"/>
  <bookViews>
    <workbookView xWindow="-19320" yWindow="-120" windowWidth="19440" windowHeight="15000" tabRatio="525" xr2:uid="{00000000-000D-0000-FFFF-FFFF00000000}"/>
  </bookViews>
  <sheets>
    <sheet name="Tablero de avances" sheetId="1" r:id="rId1"/>
    <sheet name="Diseño &amp; Ejecución" sheetId="6" r:id="rId2"/>
    <sheet name="Comentarios" sheetId="7" state="hidden" r:id="rId3"/>
    <sheet name="Catálogo" sheetId="3" state="hidden" r:id="rId4"/>
    <sheet name="Defectos" sheetId="5" r:id="rId5"/>
    <sheet name="Análisis" sheetId="2" r:id="rId6"/>
    <sheet name="Cierre" sheetId="4" r:id="rId7"/>
    <sheet name="Control de Cambios" sheetId="9" state="hidden" r:id="rId8"/>
  </sheets>
  <definedNames>
    <definedName name="_xlnm._FilterDatabase" localSheetId="5" hidden="1">Análisis!$B$6:$L$11</definedName>
    <definedName name="_xlnm._FilterDatabase" localSheetId="4" hidden="1">Defectos!$A$5:$U$17</definedName>
    <definedName name="_xlnm._FilterDatabase" localSheetId="1" hidden="1">'Diseño &amp; Ejecución'!$A$6:$BI$24</definedName>
    <definedName name="_xlnm._FilterDatabase" localSheetId="0" hidden="1">'Tablero de avances'!$B$10:$P$17</definedName>
    <definedName name="_xlnm.Print_Area" localSheetId="0">'Tablero de avances'!$A$1:$U$50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K12" i="1"/>
  <c r="H12" i="1"/>
  <c r="P33" i="1"/>
  <c r="P32" i="1"/>
  <c r="P31" i="1"/>
  <c r="P30" i="1"/>
  <c r="P28" i="1"/>
  <c r="P29" i="1"/>
  <c r="P27" i="1"/>
  <c r="M29" i="1"/>
  <c r="M27" i="1"/>
  <c r="J12" i="1" l="1"/>
  <c r="X4" i="6"/>
  <c r="H13" i="1" l="1"/>
  <c r="M13" i="1"/>
  <c r="P13" i="1"/>
  <c r="L13" i="1"/>
  <c r="N13" i="1"/>
  <c r="O13" i="1"/>
  <c r="K13" i="1"/>
  <c r="H22" i="1"/>
  <c r="H23" i="1" s="1"/>
  <c r="H24" i="1" s="1"/>
  <c r="G22" i="1"/>
  <c r="G23" i="1" s="1"/>
  <c r="G24" i="1" s="1"/>
  <c r="I13" i="1" l="1"/>
  <c r="L7" i="1" s="1"/>
  <c r="N7" i="1"/>
  <c r="J13" i="1"/>
  <c r="M7" i="1" s="1"/>
  <c r="G8" i="9"/>
  <c r="M28" i="1" l="1"/>
  <c r="M30" i="1"/>
  <c r="M31" i="1"/>
  <c r="M32" i="1"/>
  <c r="M33" i="1"/>
  <c r="E4" i="6" l="1"/>
  <c r="S42" i="1" l="1"/>
  <c r="AC4" i="6" l="1"/>
  <c r="S43" i="1" l="1"/>
  <c r="D4" i="4" l="1"/>
  <c r="N32" i="1"/>
  <c r="O32" i="1"/>
  <c r="S44" i="1" l="1"/>
  <c r="O28" i="1"/>
  <c r="O29" i="1"/>
  <c r="O30" i="1"/>
  <c r="O31" i="1"/>
  <c r="O33" i="1"/>
  <c r="O27" i="1"/>
  <c r="N28" i="1"/>
  <c r="N29" i="1"/>
  <c r="N30" i="1"/>
  <c r="N31" i="1"/>
  <c r="N33" i="1"/>
  <c r="N27" i="1"/>
  <c r="M34" i="1" l="1"/>
  <c r="O34" i="1"/>
  <c r="P34" i="1"/>
  <c r="P35" i="1" s="1"/>
  <c r="N34" i="1" l="1"/>
  <c r="O35" i="1" s="1"/>
  <c r="L4" i="4" l="1"/>
  <c r="L4" i="2"/>
  <c r="H4" i="2"/>
  <c r="K4" i="6" l="1"/>
  <c r="O4" i="6"/>
  <c r="O7" i="1" l="1"/>
  <c r="P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Gabriela Ruiz Lechuga</author>
  </authors>
  <commentList>
    <comment ref="R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# de componentes vs ciclos de prueba completos a ejecutar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En función al volumen de casos por día y módulo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Gabriela Ruiz Lechuga</author>
  </authors>
  <commentList>
    <comment ref="K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Estimado para el diseño llenar manual y en hrs</t>
        </r>
      </text>
    </comment>
    <comment ref="O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Llenar en horas y manual</t>
        </r>
      </text>
    </comment>
    <comment ref="X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Calculados en automático</t>
        </r>
      </text>
    </comment>
    <comment ref="AC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Calculados en automático</t>
        </r>
      </text>
    </comment>
    <comment ref="D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Dominio (BUS)
Aplicativo
Caso de uso
Módulo de componente (app)
Macroproceso
WS2
</t>
        </r>
      </text>
    </comment>
    <comment ref="E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Servicios</t>
        </r>
      </text>
    </comment>
    <comment ref="N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Tipo de prueba</t>
        </r>
      </text>
    </comment>
    <comment ref="AA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Valor especializado para llenado de Producción / Demanda / Desarrollo, con la adición de componente vs TC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Practia</author>
  </authors>
  <commentList>
    <comment ref="B5" authorId="0" shapeId="0" xr:uid="{4FBB44F2-40EA-4D15-AFBC-C406DBDCCECB}">
      <text>
        <r>
          <rPr>
            <b/>
            <sz val="9"/>
            <color indexed="81"/>
            <rFont val="Tahoma"/>
            <family val="2"/>
          </rPr>
          <t>Practia:</t>
        </r>
        <r>
          <rPr>
            <sz val="9"/>
            <color indexed="81"/>
            <rFont val="Tahoma"/>
            <family val="2"/>
          </rPr>
          <t xml:space="preserve">
ID que te otorga Mantis</t>
        </r>
      </text>
    </comment>
    <comment ref="D5" authorId="0" shapeId="0" xr:uid="{D8C2B700-235C-4213-9B46-B7E3D5096275}">
      <text>
        <r>
          <rPr>
            <b/>
            <sz val="9"/>
            <color indexed="81"/>
            <rFont val="Tahoma"/>
            <family val="2"/>
          </rPr>
          <t>Practia:</t>
        </r>
        <r>
          <rPr>
            <sz val="9"/>
            <color indexed="81"/>
            <rFont val="Tahoma"/>
            <family val="2"/>
          </rPr>
          <t xml:space="preserve">
Colocar el proveedor de Desarrollo
</t>
        </r>
      </text>
    </comment>
    <comment ref="H5" authorId="0" shapeId="0" xr:uid="{738DFED3-08FB-433C-852E-CE2D37C2A120}">
      <text>
        <r>
          <rPr>
            <b/>
            <sz val="9"/>
            <color indexed="81"/>
            <rFont val="Tahoma"/>
            <family val="2"/>
          </rPr>
          <t>Practia:</t>
        </r>
        <r>
          <rPr>
            <sz val="9"/>
            <color indexed="81"/>
            <rFont val="Tahoma"/>
            <family val="2"/>
          </rPr>
          <t xml:space="preserve">
Colocar el No. de la fila de la Matriz de prueba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Gabriela Ruiz Lechuga</author>
  </authors>
  <commentList>
    <comment ref="D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Agregar el nombre de tu requerimiento</t>
        </r>
      </text>
    </comment>
    <comment ref="E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Informativo con respecto a cualquier actividad relacionada al análisis de 1 requerimiento </t>
        </r>
      </text>
    </comment>
    <comment ref="F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Documentación: información de otras áreas
Testware: Cualquier artefacto asociado a pruebas</t>
        </r>
      </text>
    </comment>
    <comment ref="B1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Ana Gabriela Ruiz Lechuga:</t>
        </r>
        <r>
          <rPr>
            <sz val="9"/>
            <color indexed="81"/>
            <rFont val="Tahoma"/>
            <family val="2"/>
          </rPr>
          <t xml:space="preserve">
Incluir en intermedios, los registros que sean necesarios</t>
        </r>
      </text>
    </comment>
  </commentList>
</comments>
</file>

<file path=xl/sharedStrings.xml><?xml version="1.0" encoding="utf-8"?>
<sst xmlns="http://schemas.openxmlformats.org/spreadsheetml/2006/main" count="660" uniqueCount="338">
  <si>
    <t>REPORTE DE ESTATUS - CERTIFICACIÓN</t>
  </si>
  <si>
    <t>ESTATUS GENERAL</t>
  </si>
  <si>
    <t>ID</t>
  </si>
  <si>
    <t>CERTIFICACIÓN</t>
  </si>
  <si>
    <t>AVANCE PLANEADO</t>
  </si>
  <si>
    <t>EJECUTADO</t>
  </si>
  <si>
    <t>REAL (EXITOSO)</t>
  </si>
  <si>
    <t>DESVIACIÓN</t>
  </si>
  <si>
    <t>SANIDAD</t>
  </si>
  <si>
    <t xml:space="preserve"># de Ciclos </t>
  </si>
  <si>
    <t>APP-144</t>
  </si>
  <si>
    <t>iOS _ Certificación Sprint 44</t>
  </si>
  <si>
    <t>Acordado</t>
  </si>
  <si>
    <t>V. sin Firma</t>
  </si>
  <si>
    <t>Publicación Tiendas</t>
  </si>
  <si>
    <t>Segmento</t>
  </si>
  <si>
    <t>Detalle ejecución</t>
  </si>
  <si>
    <t>TOTAL DISEÑADO</t>
  </si>
  <si>
    <t>TOTAL PLANEADO</t>
  </si>
  <si>
    <t>TOTAL EJECUTADO</t>
  </si>
  <si>
    <t>EN PROGRESO</t>
  </si>
  <si>
    <t>EXITOSO</t>
  </si>
  <si>
    <t>FALLADO</t>
  </si>
  <si>
    <t>BLOQUEADO</t>
  </si>
  <si>
    <t>NO EJECUTADO</t>
  </si>
  <si>
    <t>FUERA DE ALCANCE</t>
  </si>
  <si>
    <t>Opcional</t>
  </si>
  <si>
    <t>NA</t>
  </si>
  <si>
    <t>QA</t>
  </si>
  <si>
    <t>Base</t>
  </si>
  <si>
    <t>QA/PROD</t>
  </si>
  <si>
    <t>C/Segmento</t>
  </si>
  <si>
    <t>Ejecución</t>
  </si>
  <si>
    <t>Consumo</t>
  </si>
  <si>
    <t>Factura</t>
  </si>
  <si>
    <t>SVA´s</t>
  </si>
  <si>
    <t>Oferta Escalonada</t>
  </si>
  <si>
    <t>Recargas SOS</t>
  </si>
  <si>
    <t>Ayuda</t>
  </si>
  <si>
    <t>Adiciones</t>
  </si>
  <si>
    <t>Renovaciones</t>
  </si>
  <si>
    <t>Redenciónes</t>
  </si>
  <si>
    <t>Totales</t>
  </si>
  <si>
    <r>
      <rPr>
        <b/>
        <sz val="11"/>
        <color theme="1"/>
        <rFont val="Calibri"/>
        <family val="2"/>
        <scheme val="minor"/>
      </rPr>
      <t xml:space="preserve">NBA, Adiciones y Renovaciones </t>
    </r>
    <r>
      <rPr>
        <sz val="11"/>
        <color theme="1"/>
        <rFont val="Calibri"/>
        <family val="2"/>
        <scheme val="minor"/>
      </rPr>
      <t xml:space="preserve"> V. sin Firma y publicación en tienda solo se valida visualización </t>
    </r>
  </si>
  <si>
    <r>
      <rPr>
        <b/>
        <sz val="11"/>
        <color theme="1"/>
        <rFont val="Calibri"/>
        <family val="2"/>
        <scheme val="minor"/>
      </rPr>
      <t xml:space="preserve">Campañas, Mantenedor y Desacople </t>
    </r>
    <r>
      <rPr>
        <sz val="11"/>
        <color theme="1"/>
        <rFont val="Calibri"/>
        <family val="2"/>
        <scheme val="minor"/>
      </rPr>
      <t xml:space="preserve"> V. Sin Firma y publicación en tienda ya no se valida </t>
    </r>
  </si>
  <si>
    <r>
      <rPr>
        <b/>
        <sz val="11"/>
        <color rgb="FF000000"/>
        <rFont val="Calibri"/>
        <family val="2"/>
      </rPr>
      <t>Compra de bonos</t>
    </r>
    <r>
      <rPr>
        <sz val="11"/>
        <color rgb="FF000000"/>
        <rFont val="Calibri"/>
        <family val="2"/>
      </rPr>
      <t xml:space="preserve">  se valida el flujo completo  en QA y en produccion solo se valida si los DN´s no cuentan con bono activo</t>
    </r>
  </si>
  <si>
    <r>
      <rPr>
        <b/>
        <sz val="11"/>
        <rFont val="Calibri"/>
        <family val="2"/>
      </rPr>
      <t>SVAs y Recarga SOS</t>
    </r>
    <r>
      <rPr>
        <sz val="11"/>
        <rFont val="Calibri"/>
        <family val="2"/>
      </rPr>
      <t>, si no se toca el módulo y se tiene tiempo justo, se prueba en la Versión sin firma.</t>
    </r>
  </si>
  <si>
    <r>
      <rPr>
        <b/>
        <sz val="11"/>
        <color rgb="FF000000"/>
        <rFont val="Calibri"/>
        <family val="2"/>
      </rPr>
      <t>Intercalado,</t>
    </r>
    <r>
      <rPr>
        <sz val="11"/>
        <color rgb="FF000000"/>
        <rFont val="Calibri"/>
        <family val="2"/>
      </rPr>
      <t xml:space="preserve"> flujos que solo se validan en QA, un sprint si y en otro no. Siempre y cuando no se toque el módulo a nivel desarrollo.</t>
    </r>
  </si>
  <si>
    <r>
      <rPr>
        <b/>
        <sz val="11"/>
        <color rgb="FF000000"/>
        <rFont val="Calibri"/>
        <family val="2"/>
      </rPr>
      <t>Pasa Gigas</t>
    </r>
    <r>
      <rPr>
        <sz val="11"/>
        <color rgb="FF000000"/>
        <rFont val="Calibri"/>
        <family val="2"/>
      </rPr>
      <t xml:space="preserve"> validar los 3 eventos (debitar consumos y solo las 3 transacciones por mes) en QA y solo la funcionalidad (Pasa/Pide Gigas)en V. sin Firma</t>
    </r>
  </si>
  <si>
    <t xml:space="preserve">Notas: </t>
  </si>
  <si>
    <t>Detalle defectos</t>
  </si>
  <si>
    <t>ABIERTA</t>
  </si>
  <si>
    <t>EN ANÁLISIS</t>
  </si>
  <si>
    <t>RE TEST</t>
  </si>
  <si>
    <t>CERRADA</t>
  </si>
  <si>
    <t xml:space="preserve">Funcional </t>
  </si>
  <si>
    <t>Configuración</t>
  </si>
  <si>
    <t>Ambiente</t>
  </si>
  <si>
    <t>Documentación</t>
  </si>
  <si>
    <t>Datos</t>
  </si>
  <si>
    <t>Código</t>
  </si>
  <si>
    <t>Cosmética</t>
  </si>
  <si>
    <t>Total</t>
  </si>
  <si>
    <t>Mejora</t>
  </si>
  <si>
    <t>Cambio de alcance</t>
  </si>
  <si>
    <t xml:space="preserve">Ambiente </t>
  </si>
  <si>
    <t>DISEÑO &amp; EJECUCIÓN DE PRUEBAS</t>
  </si>
  <si>
    <t xml:space="preserve">Requerimiento: </t>
  </si>
  <si>
    <t>Tiempo diseño:</t>
  </si>
  <si>
    <t>Real:</t>
  </si>
  <si>
    <t>Planeado:</t>
  </si>
  <si>
    <t>INGENIERO DE PRUEBA</t>
  </si>
  <si>
    <t>Regresiva Base/Opcional</t>
  </si>
  <si>
    <t xml:space="preserve">MÓDULO </t>
  </si>
  <si>
    <t>FUNCIONALIDAD</t>
  </si>
  <si>
    <t>PROCESO</t>
  </si>
  <si>
    <t>SEGMENTO</t>
  </si>
  <si>
    <t>PLAN</t>
  </si>
  <si>
    <t>IMPACTO</t>
  </si>
  <si>
    <t>COMPLEJIDAD</t>
  </si>
  <si>
    <t>ID CASO DE PRUEBA</t>
  </si>
  <si>
    <t>Reglas de Negocio + Consideraciones especiales</t>
  </si>
  <si>
    <t>CASO DE PRUEBA</t>
  </si>
  <si>
    <t>CATEGORÍA</t>
  </si>
  <si>
    <t>PRECONDICIONES</t>
  </si>
  <si>
    <t>PLATAFORMA</t>
  </si>
  <si>
    <t>FLUJO DE EJECUCIÓN</t>
  </si>
  <si>
    <t>RESULTADO ESPERADO</t>
  </si>
  <si>
    <t>TIPO DE EJECUCIÓN</t>
  </si>
  <si>
    <t>Por que no es 100% Automatizado</t>
  </si>
  <si>
    <t>Fecha de Automatización iOS</t>
  </si>
  <si>
    <t>Fecha de Automatización Android</t>
  </si>
  <si>
    <t>FECHA PLAN</t>
  </si>
  <si>
    <t>TIEMPO ESTIMADO (min)</t>
  </si>
  <si>
    <t>ESTATUS</t>
  </si>
  <si>
    <t xml:space="preserve">RESULTADO OBTENIDO </t>
  </si>
  <si>
    <t>COMENTARIOS</t>
  </si>
  <si>
    <t>DEFECTOS</t>
  </si>
  <si>
    <t>TIEMPO DE EJECUCIÓN (min)</t>
  </si>
  <si>
    <t>Validación por Legados</t>
  </si>
  <si>
    <t>Postman</t>
  </si>
  <si>
    <t>Cualquier segmento</t>
  </si>
  <si>
    <t>Alto</t>
  </si>
  <si>
    <t>Baja</t>
  </si>
  <si>
    <t>Regresiva</t>
  </si>
  <si>
    <t>APP Movistar</t>
  </si>
  <si>
    <t>100% Automatizado - M</t>
  </si>
  <si>
    <t>Semi-Automatizado</t>
  </si>
  <si>
    <t>100% Automatizado</t>
  </si>
  <si>
    <t>Prepago</t>
  </si>
  <si>
    <t>No Automatizable</t>
  </si>
  <si>
    <t>Producción</t>
  </si>
  <si>
    <t>Control</t>
  </si>
  <si>
    <t>Pospago</t>
  </si>
  <si>
    <t>N/A</t>
  </si>
  <si>
    <t>Alta</t>
  </si>
  <si>
    <t>Integración</t>
  </si>
  <si>
    <t>Manual</t>
  </si>
  <si>
    <t xml:space="preserve">Medio </t>
  </si>
  <si>
    <t xml:space="preserve">Media </t>
  </si>
  <si>
    <t>100% Automatizado - A</t>
  </si>
  <si>
    <t>Semi-Automatizado - A</t>
  </si>
  <si>
    <t>Control/Pospago</t>
  </si>
  <si>
    <t>Bajo</t>
  </si>
  <si>
    <t>Movistar Travel</t>
  </si>
  <si>
    <t>Movistar Libre</t>
  </si>
  <si>
    <t>Desacople legados</t>
  </si>
  <si>
    <t>Ambos</t>
  </si>
  <si>
    <t>Prepro</t>
  </si>
  <si>
    <t>NBA</t>
  </si>
  <si>
    <t>Manual-Mantenedor</t>
  </si>
  <si>
    <t>Prepago/Control</t>
  </si>
  <si>
    <t>Semi-Automatizado - M</t>
  </si>
  <si>
    <t>Exploratorias</t>
  </si>
  <si>
    <t>Redencion Mantenedor -Exitoso</t>
  </si>
  <si>
    <t>Funcional</t>
  </si>
  <si>
    <t>Redencion Mantenedor reportes -Exitoso</t>
  </si>
  <si>
    <t>Redencion APP - Exitoso</t>
  </si>
  <si>
    <t>Beneficios planes Giga Move y ofertas anteriore mayor a 12 meses</t>
  </si>
  <si>
    <t>Cupon GAMING</t>
  </si>
  <si>
    <t>Nov (14, 15 y 16)</t>
  </si>
  <si>
    <t>Beneficios planes Giga Move y ofertas anteriores mayor a 12 meses</t>
  </si>
  <si>
    <t>4 GB PARA NAVEGAR</t>
  </si>
  <si>
    <t>Terminales Descuento de 5%</t>
  </si>
  <si>
    <t>Dic (11, 12 y 13)</t>
  </si>
  <si>
    <t>5 GB PARA NAVEGAR</t>
  </si>
  <si>
    <t>Terminales Descuento de 10%</t>
  </si>
  <si>
    <t>Ene (4, 5 y 6)</t>
  </si>
  <si>
    <t>6 GB PARA NAVEGAR</t>
  </si>
  <si>
    <t>Beneficios planes Giga Move y ofertas anteriores de 0 a 12</t>
  </si>
  <si>
    <t>2 GB PARA NAVEGAR</t>
  </si>
  <si>
    <t>Bonos de Regalo</t>
  </si>
  <si>
    <t>Descuentos y Regalos</t>
  </si>
  <si>
    <t xml:space="preserve">Campaña Fidelización </t>
  </si>
  <si>
    <t>REPORTES</t>
  </si>
  <si>
    <t xml:space="preserve">Deeplink </t>
  </si>
  <si>
    <t xml:space="preserve">Caso de prueba </t>
  </si>
  <si>
    <t xml:space="preserve">Pruebas </t>
  </si>
  <si>
    <t xml:space="preserve">Modulo </t>
  </si>
  <si>
    <t>Comentarios</t>
  </si>
  <si>
    <t># de casos</t>
  </si>
  <si>
    <t>Columna1</t>
  </si>
  <si>
    <t xml:space="preserve">Pasa GB </t>
  </si>
  <si>
    <r>
      <t xml:space="preserve">1. Visualización de la funcionalidad 
2. Pase de GB a otro DN 
</t>
    </r>
    <r>
      <rPr>
        <sz val="11"/>
        <color rgb="FFFF0000"/>
        <rFont val="Calibri"/>
        <family val="2"/>
        <scheme val="minor"/>
      </rPr>
      <t>3. Validación en CRM y AA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4. Pide GB a otro DN
5. Validación en CRM y AA</t>
    </r>
  </si>
  <si>
    <t xml:space="preserve">1. Prepago 
2. Pospago/Hibrido </t>
  </si>
  <si>
    <t>De momento solo para Pospago/Hibrido</t>
  </si>
  <si>
    <t xml:space="preserve">Se le  modifico  el texto  en el  campo  funcionalidad </t>
  </si>
  <si>
    <t xml:space="preserve">1. Funcionalidad apagada/ encedida en mantenedor 
2. Banner dentro del APP </t>
  </si>
  <si>
    <t xml:space="preserve">1. Prepago 
2. Pospago
3. Hibrido </t>
  </si>
  <si>
    <t xml:space="preserve">1. Visualización dentro del APP </t>
  </si>
  <si>
    <t>Solo se validará con un segmento y se deja una configuración fija en QA</t>
  </si>
  <si>
    <t>Solo quedarian 8 casos .ya que  se va atener una configuracion  fija de QA en el mantenedor</t>
  </si>
  <si>
    <r>
      <t xml:space="preserve">1. Visualización dentro del APP 
2. Flujo completo hasta la pasarela de pagos </t>
    </r>
    <r>
      <rPr>
        <sz val="11"/>
        <color rgb="FFFF0000"/>
        <rFont val="Calibri"/>
        <family val="2"/>
        <scheme val="minor"/>
      </rPr>
      <t>cuando se apunta a legados productivos
3. Flujo completo cuando se apunta a legados en QA</t>
    </r>
  </si>
  <si>
    <t xml:space="preserve">1. Pospago/Hibrido </t>
  </si>
  <si>
    <t>Se deja un configuración fija en QA</t>
  </si>
  <si>
    <t>1-Flujohasta la pasarela de pagos a puntado a productivos.
2-Flujo  completo  cuando se apunta a QA</t>
  </si>
  <si>
    <r>
      <t xml:space="preserve">1. Visualización dentro del APP 
2. Compra de SVA 
3. Asignación de beneficios 
</t>
    </r>
    <r>
      <rPr>
        <sz val="11"/>
        <color rgb="FFFF0000"/>
        <rFont val="Calibri"/>
        <family val="2"/>
        <scheme val="minor"/>
      </rPr>
      <t>4. Desactivación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5. Validación en CRM activación </t>
    </r>
  </si>
  <si>
    <t xml:space="preserve">1. Prepago 
2. Pospago/Hibrido
 </t>
  </si>
  <si>
    <t>Replicar en cada segmento y solo un SVA por segmento</t>
  </si>
  <si>
    <t>10 casos</t>
  </si>
  <si>
    <t>Se debe editar los casos para que se homologuen  todo los  segmentos . ya se tienen marcados lo que se  pueden quitar.</t>
  </si>
  <si>
    <r>
      <t xml:space="preserve">1. Visualización dentro del APP 
2. Compra de recarga 
3. Asignación de beneficios 
</t>
    </r>
    <r>
      <rPr>
        <sz val="11"/>
        <color rgb="FFFF0000"/>
        <rFont val="Calibri"/>
        <family val="2"/>
        <scheme val="minor"/>
      </rPr>
      <t>4. Pago de deuda total</t>
    </r>
  </si>
  <si>
    <t>1. Prepago</t>
  </si>
  <si>
    <t>4 casos</t>
  </si>
  <si>
    <t xml:space="preserve">1. Visualización dentro del APP 
2. Personalización 
3. Asignación de beneficios </t>
  </si>
  <si>
    <t>Compra de Bonos</t>
  </si>
  <si>
    <t xml:space="preserve">1. Visualización dentro del APP 
2. Compra de bono
3. Asignación de beneficios </t>
  </si>
  <si>
    <t xml:space="preserve">1. Visualización dentro del APP 
2. Validación de beneficios mostrados </t>
  </si>
  <si>
    <t xml:space="preserve">1. Visualización dentro del APP 
2. Pago de factura
3. Asignación de beneficios 
4. Visualización en graficas de consumo </t>
  </si>
  <si>
    <t xml:space="preserve">1. Pospago 
2. Hibrido </t>
  </si>
  <si>
    <t xml:space="preserve">1. Visualización dentro del APP 
</t>
  </si>
  <si>
    <t>Gestión de líneas</t>
  </si>
  <si>
    <t xml:space="preserve">1. Visualización dentro del APP 
2. Agregar mas lineas </t>
  </si>
  <si>
    <t xml:space="preserve">1. Prepago </t>
  </si>
  <si>
    <t>Registros</t>
  </si>
  <si>
    <t xml:space="preserve">1. Poder realizar el registro de un nuevo DN 
2. Envio de mensaje por sms para registro 
3. Registro exitoso 
4. Asignación de bono
5. Pantalla de consumos </t>
  </si>
  <si>
    <t>Recargas</t>
  </si>
  <si>
    <t xml:space="preserve">1. Visualización dentro del APP 
2. Pago de recarga 
3. Asignación de beneficios 
4. Visualización en graficas de consumo </t>
  </si>
  <si>
    <t xml:space="preserve">1. Prepago  
2. Hibrido </t>
  </si>
  <si>
    <t>Se deja un configuración fija en QA
Con R3 (sin pago inicial) y R1 ó R2 (con pago inicial y redirección a pasarela de pagos)</t>
  </si>
  <si>
    <t xml:space="preserve">En esta matriz  no se tienen  los casos </t>
  </si>
  <si>
    <t>Actividad (solo análisis)</t>
  </si>
  <si>
    <t>Plataforma</t>
  </si>
  <si>
    <t>Origen</t>
  </si>
  <si>
    <t>Estatus</t>
  </si>
  <si>
    <t>Estatus (docum)</t>
  </si>
  <si>
    <t>Compleidad</t>
  </si>
  <si>
    <t>Clasificación</t>
  </si>
  <si>
    <t>Status</t>
  </si>
  <si>
    <t>Impacto</t>
  </si>
  <si>
    <t>Tipo de Prueba</t>
  </si>
  <si>
    <t>TIPO DE DEFECTO</t>
  </si>
  <si>
    <t>Tipo de Ejecución</t>
  </si>
  <si>
    <t>Área</t>
  </si>
  <si>
    <t>Validacion por Legados</t>
  </si>
  <si>
    <t>DOCUMENTACIÓN</t>
  </si>
  <si>
    <t>Todos</t>
  </si>
  <si>
    <t>SCL</t>
  </si>
  <si>
    <t>DOCUMENTAL TECNICA</t>
  </si>
  <si>
    <t>POR INICIAR</t>
  </si>
  <si>
    <t>Componente</t>
  </si>
  <si>
    <t>Demanda</t>
  </si>
  <si>
    <t>TESTWARE</t>
  </si>
  <si>
    <t>FE</t>
  </si>
  <si>
    <t>INSTALACIÓN</t>
  </si>
  <si>
    <t>EN CURSO</t>
  </si>
  <si>
    <t>Desarrollo</t>
  </si>
  <si>
    <t>EXTRANET</t>
  </si>
  <si>
    <t>FUNCIONAL</t>
  </si>
  <si>
    <t>Usuario</t>
  </si>
  <si>
    <t>ONIX</t>
  </si>
  <si>
    <t>DOCUMENTAL FUNCIONAL</t>
  </si>
  <si>
    <t>PENDIENTE</t>
  </si>
  <si>
    <t>Certificación</t>
  </si>
  <si>
    <t>SAR</t>
  </si>
  <si>
    <t>INFRAESTRUCTURA</t>
  </si>
  <si>
    <t>Performace</t>
  </si>
  <si>
    <t>SOA</t>
  </si>
  <si>
    <t>Proyecto</t>
  </si>
  <si>
    <t>P+S 2.6</t>
  </si>
  <si>
    <t>PORTABILIDAD</t>
  </si>
  <si>
    <t>DSA</t>
  </si>
  <si>
    <t>E-COMMERCE</t>
  </si>
  <si>
    <t>IRA</t>
  </si>
  <si>
    <t>MM</t>
  </si>
  <si>
    <t>USSD</t>
  </si>
  <si>
    <t>IVR</t>
  </si>
  <si>
    <t>Ecare</t>
  </si>
  <si>
    <t>Sitio Público</t>
  </si>
  <si>
    <t>Oferta en Campo</t>
  </si>
  <si>
    <t>SDP</t>
  </si>
  <si>
    <t>SG</t>
  </si>
  <si>
    <t>MTH</t>
  </si>
  <si>
    <t>WS02</t>
  </si>
  <si>
    <t>MVNOs</t>
  </si>
  <si>
    <t>Matriz</t>
  </si>
  <si>
    <t>REPORTE DE DEFECTOS - CERTIFICACIÓN</t>
  </si>
  <si>
    <t>* Bloques de apps</t>
  </si>
  <si>
    <t>Primera Versión</t>
  </si>
  <si>
    <t>Segunda Versión</t>
  </si>
  <si>
    <t>Tercer Versión</t>
  </si>
  <si>
    <t>Cuarta Versión</t>
  </si>
  <si>
    <t>Quinta Versión</t>
  </si>
  <si>
    <t xml:space="preserve">ID Defecto </t>
  </si>
  <si>
    <t>Suministrador</t>
  </si>
  <si>
    <t>Tipificación</t>
  </si>
  <si>
    <t>Fecha Alta</t>
  </si>
  <si>
    <t>Descripción</t>
  </si>
  <si>
    <t>ID Caso de prueba asociado</t>
  </si>
  <si>
    <t>Asignado a:</t>
  </si>
  <si>
    <t>Fecha compromiso:</t>
  </si>
  <si>
    <t>Área:</t>
  </si>
  <si>
    <t>Fecha Solución:</t>
  </si>
  <si>
    <t xml:space="preserve">Ciclos de Prueba (re test) </t>
  </si>
  <si>
    <t xml:space="preserve">Comentarios </t>
  </si>
  <si>
    <t>Fecha
hora</t>
  </si>
  <si>
    <t>ANÁLISIS DE PRUEBAS</t>
  </si>
  <si>
    <t>ING DE PRUEBAS</t>
  </si>
  <si>
    <t>ESCENARIO</t>
  </si>
  <si>
    <t>ID ACTIVIDAD</t>
  </si>
  <si>
    <t>TAREA</t>
  </si>
  <si>
    <t>DURACIÓN (min)</t>
  </si>
  <si>
    <t>TIEMPO TOTAL DE ANÁLISIS (min)</t>
  </si>
  <si>
    <t>Revisión y carga de Doc</t>
  </si>
  <si>
    <t>Analisis de RM</t>
  </si>
  <si>
    <t>Creación de Matriz</t>
  </si>
  <si>
    <t>Envio de Matriz de Pruebas para Vo.Bo. de Produccion y Usuario</t>
  </si>
  <si>
    <t xml:space="preserve">Actualizacion de Estatus en JIRA </t>
  </si>
  <si>
    <t>Carga de casos de Testlink</t>
  </si>
  <si>
    <t>CIERRE DE PRUEBAS</t>
  </si>
  <si>
    <t xml:space="preserve">Generación de Certificado </t>
  </si>
  <si>
    <t>Actualización de ticket Jira</t>
  </si>
  <si>
    <t>Carga de evidencias finales</t>
  </si>
  <si>
    <t xml:space="preserve">Cierre de defectos en herramienta </t>
  </si>
  <si>
    <t>Envío de certificado y cierre de atención</t>
  </si>
  <si>
    <t>Fecha modificación</t>
  </si>
  <si>
    <t>Casos en matriz previos a modificación</t>
  </si>
  <si>
    <t>Modificación a realizar</t>
  </si>
  <si>
    <t>Cantidad de casos a modificar</t>
  </si>
  <si>
    <t>Casos en matriz posterior a modificación</t>
  </si>
  <si>
    <t>Descripción modificación</t>
  </si>
  <si>
    <t>Causa de modificación</t>
  </si>
  <si>
    <t>Matriz larga</t>
  </si>
  <si>
    <t>Retirar casos</t>
  </si>
  <si>
    <t xml:space="preserve">Se eliminan Campañas por topics </t>
  </si>
  <si>
    <t>Desarrollo nos indica que ya no son utilizadas por Negocio</t>
  </si>
  <si>
    <t>Agregar casos</t>
  </si>
  <si>
    <t>Sprint 9</t>
  </si>
  <si>
    <t>Se agregan casos para cada segmento:
-Contraseña errónea
-Bloqueo por intentos
-Mensaje de bloqueo</t>
  </si>
  <si>
    <t>Se ingresan nuevamente en la matriz debido a un defecto encontrado en producción que permitía ingresar con contraseña errónea</t>
  </si>
  <si>
    <t>Matriz corta</t>
  </si>
  <si>
    <t>Spr 9</t>
  </si>
  <si>
    <t>Sprint 10</t>
  </si>
  <si>
    <t>Llamados y Notificaciones</t>
  </si>
  <si>
    <t>Sprint 11</t>
  </si>
  <si>
    <t xml:space="preserve">Se agregan casos módulos :
Mantenedor Adiciones
Mantenedor Cupones
Visualización en la APP Adiciones
Movistar Travel
Arma tu Pack
Arma tu Plan
</t>
  </si>
  <si>
    <t>Sprint 12</t>
  </si>
  <si>
    <t>Facturas MP, Dial my App, Upsell NBA, SVAs , API Graph, Correos vacíos, Desacople fase 1 y 2, WSO2 Apuntando a Prod (Movistar Libre)</t>
  </si>
  <si>
    <t>Matriz_Ruta Critica_APP_V 18</t>
  </si>
  <si>
    <t>Sprint 26</t>
  </si>
  <si>
    <t>Se agregan 2 módulos:
1.-Beneficios Plus
2.-Mantenedor oferta lealtad</t>
  </si>
  <si>
    <t>Actualización por sprint</t>
  </si>
  <si>
    <t>446-448</t>
  </si>
  <si>
    <t>Sprint 28</t>
  </si>
  <si>
    <t>Se agregan casos de Parrillas OC/OP</t>
  </si>
  <si>
    <t>421-498</t>
  </si>
  <si>
    <t>Se agregan casos al Módulos de Referidos</t>
  </si>
  <si>
    <t>Eliminar casos</t>
  </si>
  <si>
    <t>Se eliminan los casos de Slider Referidos y el flujo para los planes Ilimitados</t>
  </si>
  <si>
    <t>Actualización para casos Regresivos</t>
  </si>
  <si>
    <t>Matriz_Certificación_APP_Movistar_V9 _S37_R.Negocio</t>
  </si>
  <si>
    <t xml:space="preserve">Columna </t>
  </si>
  <si>
    <t>Sprnt 39</t>
  </si>
  <si>
    <t>Elimino colmna de ruta critica</t>
  </si>
  <si>
    <t>Osoleta</t>
  </si>
  <si>
    <t>Matriz_Certificación_APP_Movistar_V10 _S38</t>
  </si>
  <si>
    <t>Se agregan dos casos a login</t>
  </si>
  <si>
    <t>Control y pospago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</si>
</sst>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name val="Arial"/>
      <family val="2"/>
    </font>
    <font>
      <b/>
      <sz val="22"/>
      <name val="Calibri"/>
      <family val="2"/>
      <scheme val="minor"/>
    </font>
    <font>
      <b/>
      <sz val="24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0"/>
      <color theme="1"/>
      <name val="Calibri Light"/>
      <family val="2"/>
      <scheme val="major"/>
    </font>
    <font>
      <b/>
      <sz val="20"/>
      <name val="Arial"/>
    </font>
  </fonts>
  <fills count="19">
    <fill>
      <patternFill patternType="none"/>
    </fill>
    <fill>
      <patternFill patternType="gray125"/>
    </fill>
    <fill>
      <gradientFill degree="90">
        <stop position="0">
          <color theme="3" tint="0.40000610370189521"/>
        </stop>
        <stop position="1">
          <color theme="4" tint="-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4" fillId="0" borderId="0">
      <alignment vertical="center"/>
    </xf>
    <xf numFmtId="0" fontId="26" fillId="0" borderId="0" applyNumberFormat="0" applyFill="0" applyBorder="0" applyAlignment="0" applyProtection="0"/>
  </cellStyleXfs>
  <cellXfs count="168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10" fontId="4" fillId="0" borderId="7" xfId="1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/>
    </xf>
    <xf numFmtId="0" fontId="3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/>
    </xf>
    <xf numFmtId="0" fontId="3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 vertical="center"/>
    </xf>
    <xf numFmtId="0" fontId="0" fillId="3" borderId="11" xfId="0" applyFill="1" applyBorder="1"/>
    <xf numFmtId="0" fontId="0" fillId="3" borderId="12" xfId="0" applyFill="1" applyBorder="1"/>
    <xf numFmtId="0" fontId="8" fillId="4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5" borderId="7" xfId="0" applyFont="1" applyFill="1" applyBorder="1" applyAlignment="1">
      <alignment vertical="center"/>
    </xf>
    <xf numFmtId="0" fontId="11" fillId="5" borderId="18" xfId="0" applyFont="1" applyFill="1" applyBorder="1" applyAlignment="1">
      <alignment vertical="center"/>
    </xf>
    <xf numFmtId="0" fontId="12" fillId="6" borderId="19" xfId="0" applyFont="1" applyFill="1" applyBorder="1" applyAlignment="1" applyProtection="1">
      <alignment horizontal="left" vertical="center" wrapText="1"/>
      <protection locked="0"/>
    </xf>
    <xf numFmtId="0" fontId="13" fillId="7" borderId="19" xfId="0" applyFont="1" applyFill="1" applyBorder="1" applyAlignment="1" applyProtection="1">
      <alignment horizontal="left" vertical="center" wrapText="1"/>
      <protection locked="0"/>
    </xf>
    <xf numFmtId="0" fontId="12" fillId="8" borderId="19" xfId="0" applyFont="1" applyFill="1" applyBorder="1" applyAlignment="1" applyProtection="1">
      <alignment horizontal="left" vertical="center"/>
      <protection locked="0"/>
    </xf>
    <xf numFmtId="0" fontId="12" fillId="9" borderId="19" xfId="0" applyFont="1" applyFill="1" applyBorder="1" applyAlignment="1" applyProtection="1">
      <alignment horizontal="left" vertical="center" wrapText="1"/>
      <protection locked="0"/>
    </xf>
    <xf numFmtId="0" fontId="12" fillId="10" borderId="19" xfId="0" applyFont="1" applyFill="1" applyBorder="1" applyAlignment="1" applyProtection="1">
      <alignment horizontal="left" vertical="center" wrapText="1"/>
      <protection locked="0"/>
    </xf>
    <xf numFmtId="0" fontId="13" fillId="11" borderId="19" xfId="0" applyFont="1" applyFill="1" applyBorder="1" applyAlignment="1" applyProtection="1">
      <alignment horizontal="left" vertical="center" wrapText="1"/>
      <protection locked="0"/>
    </xf>
    <xf numFmtId="0" fontId="9" fillId="4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9" fillId="2" borderId="17" xfId="0" applyFont="1" applyFill="1" applyBorder="1" applyAlignment="1">
      <alignment vertical="center"/>
    </xf>
    <xf numFmtId="2" fontId="9" fillId="2" borderId="17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1" fillId="14" borderId="0" xfId="0" applyFont="1" applyFill="1" applyAlignment="1">
      <alignment horizontal="center" wrapText="1"/>
    </xf>
    <xf numFmtId="0" fontId="11" fillId="5" borderId="9" xfId="0" applyFont="1" applyFill="1" applyBorder="1" applyAlignment="1">
      <alignment vertical="center"/>
    </xf>
    <xf numFmtId="0" fontId="10" fillId="12" borderId="0" xfId="0" applyFont="1" applyFill="1" applyAlignment="1">
      <alignment vertical="center"/>
    </xf>
    <xf numFmtId="0" fontId="9" fillId="12" borderId="24" xfId="0" applyFont="1" applyFill="1" applyBorder="1" applyAlignment="1">
      <alignment horizontal="left" vertical="center"/>
    </xf>
    <xf numFmtId="0" fontId="9" fillId="12" borderId="25" xfId="0" applyFont="1" applyFill="1" applyBorder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2" fontId="9" fillId="12" borderId="20" xfId="0" applyNumberFormat="1" applyFont="1" applyFill="1" applyBorder="1" applyAlignment="1">
      <alignment horizontal="center" vertical="center"/>
    </xf>
    <xf numFmtId="0" fontId="10" fillId="12" borderId="0" xfId="0" applyFont="1" applyFill="1"/>
    <xf numFmtId="0" fontId="18" fillId="12" borderId="14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9" fillId="12" borderId="20" xfId="0" applyFont="1" applyFill="1" applyBorder="1" applyAlignment="1">
      <alignment vertical="center"/>
    </xf>
    <xf numFmtId="0" fontId="19" fillId="12" borderId="14" xfId="0" applyFont="1" applyFill="1" applyBorder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 wrapText="1"/>
    </xf>
    <xf numFmtId="1" fontId="16" fillId="0" borderId="7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4" fontId="15" fillId="0" borderId="7" xfId="0" applyNumberFormat="1" applyFont="1" applyBorder="1" applyAlignment="1">
      <alignment horizontal="center" vertical="center" wrapText="1"/>
    </xf>
    <xf numFmtId="0" fontId="0" fillId="12" borderId="0" xfId="2" applyFont="1" applyFill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5" fillId="15" borderId="7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horizontal="left" vertical="center" indent="74"/>
    </xf>
    <xf numFmtId="0" fontId="0" fillId="0" borderId="0" xfId="0" applyAlignment="1">
      <alignment vertical="center"/>
    </xf>
    <xf numFmtId="2" fontId="28" fillId="2" borderId="7" xfId="0" applyNumberFormat="1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8" fillId="7" borderId="7" xfId="0" applyFont="1" applyFill="1" applyBorder="1" applyAlignment="1">
      <alignment horizontal="center" vertical="center" wrapText="1"/>
    </xf>
    <xf numFmtId="164" fontId="28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16" borderId="0" xfId="0" applyFill="1" applyAlignment="1">
      <alignment vertical="center"/>
    </xf>
    <xf numFmtId="0" fontId="0" fillId="16" borderId="0" xfId="0" applyFill="1" applyAlignment="1">
      <alignment vertical="center" wrapText="1"/>
    </xf>
    <xf numFmtId="0" fontId="0" fillId="16" borderId="0" xfId="0" applyFill="1" applyAlignment="1">
      <alignment horizontal="left" vertical="center" wrapText="1"/>
    </xf>
    <xf numFmtId="0" fontId="31" fillId="16" borderId="0" xfId="0" applyFont="1" applyFill="1" applyAlignment="1">
      <alignment vertical="center" wrapText="1"/>
    </xf>
    <xf numFmtId="0" fontId="30" fillId="0" borderId="0" xfId="0" applyFont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8" fillId="3" borderId="0" xfId="0" applyFont="1" applyFill="1" applyAlignment="1">
      <alignment horizontal="left" vertical="center"/>
    </xf>
    <xf numFmtId="0" fontId="28" fillId="3" borderId="0" xfId="0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left"/>
    </xf>
    <xf numFmtId="0" fontId="28" fillId="6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6" fillId="0" borderId="0" xfId="0" applyFont="1"/>
    <xf numFmtId="0" fontId="21" fillId="0" borderId="0" xfId="0" applyFont="1"/>
    <xf numFmtId="2" fontId="21" fillId="0" borderId="0" xfId="0" applyNumberFormat="1" applyFont="1"/>
    <xf numFmtId="0" fontId="34" fillId="0" borderId="0" xfId="0" applyFont="1"/>
    <xf numFmtId="0" fontId="30" fillId="0" borderId="0" xfId="0" applyFont="1" applyAlignment="1">
      <alignment vertical="center"/>
    </xf>
    <xf numFmtId="164" fontId="0" fillId="0" borderId="0" xfId="0" applyNumberFormat="1"/>
    <xf numFmtId="0" fontId="8" fillId="3" borderId="0" xfId="0" applyFont="1" applyFill="1" applyAlignment="1">
      <alignment horizontal="center" vertical="center" wrapText="1"/>
    </xf>
    <xf numFmtId="0" fontId="2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left" vertical="center" wrapText="1"/>
    </xf>
    <xf numFmtId="14" fontId="0" fillId="12" borderId="0" xfId="2" applyNumberFormat="1" applyFont="1" applyFill="1" applyAlignment="1">
      <alignment horizontal="center" vertical="center" wrapText="1"/>
    </xf>
    <xf numFmtId="14" fontId="29" fillId="12" borderId="0" xfId="0" applyNumberFormat="1" applyFont="1" applyFill="1" applyAlignment="1">
      <alignment horizontal="center" vertical="center" indent="74"/>
    </xf>
    <xf numFmtId="14" fontId="28" fillId="2" borderId="7" xfId="0" applyNumberFormat="1" applyFont="1" applyFill="1" applyBorder="1" applyAlignment="1">
      <alignment horizontal="center" vertical="center"/>
    </xf>
    <xf numFmtId="14" fontId="28" fillId="3" borderId="0" xfId="0" applyNumberFormat="1" applyFont="1" applyFill="1" applyAlignment="1">
      <alignment horizontal="center" vertical="center"/>
    </xf>
    <xf numFmtId="14" fontId="28" fillId="6" borderId="7" xfId="0" applyNumberFormat="1" applyFont="1" applyFill="1" applyBorder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 applyProtection="1">
      <alignment horizontal="center" vertical="center" wrapText="1"/>
      <protection locked="0"/>
    </xf>
    <xf numFmtId="0" fontId="0" fillId="12" borderId="0" xfId="0" applyFill="1" applyAlignment="1" applyProtection="1">
      <alignment vertical="center" wrapText="1"/>
      <protection locked="0"/>
    </xf>
    <xf numFmtId="0" fontId="0" fillId="12" borderId="0" xfId="0" applyFill="1" applyAlignment="1">
      <alignment horizontal="center" vertical="center" wrapText="1"/>
    </xf>
    <xf numFmtId="14" fontId="0" fillId="12" borderId="0" xfId="0" applyNumberFormat="1" applyFill="1" applyAlignment="1" applyProtection="1">
      <alignment horizontal="center" vertical="center" wrapText="1"/>
      <protection locked="0"/>
    </xf>
    <xf numFmtId="2" fontId="0" fillId="12" borderId="0" xfId="0" applyNumberFormat="1" applyFill="1" applyAlignment="1" applyProtection="1">
      <alignment horizontal="center" vertical="center" wrapText="1"/>
      <protection locked="0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6" xfId="0" applyBorder="1"/>
    <xf numFmtId="0" fontId="0" fillId="3" borderId="0" xfId="0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28" fillId="17" borderId="7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18" borderId="28" xfId="0" applyFont="1" applyFill="1" applyBorder="1" applyAlignment="1">
      <alignment vertical="center" wrapText="1"/>
    </xf>
    <xf numFmtId="0" fontId="33" fillId="18" borderId="30" xfId="0" applyFont="1" applyFill="1" applyBorder="1" applyAlignment="1">
      <alignment horizontal="center" vertical="center"/>
    </xf>
    <xf numFmtId="0" fontId="33" fillId="18" borderId="7" xfId="0" applyFont="1" applyFill="1" applyBorder="1" applyAlignment="1">
      <alignment horizontal="center" vertical="center" wrapText="1"/>
    </xf>
    <xf numFmtId="0" fontId="0" fillId="18" borderId="7" xfId="0" applyFill="1" applyBorder="1"/>
    <xf numFmtId="0" fontId="33" fillId="18" borderId="29" xfId="0" applyFont="1" applyFill="1" applyBorder="1" applyAlignment="1">
      <alignment horizontal="center" vertical="center" wrapText="1"/>
    </xf>
    <xf numFmtId="0" fontId="33" fillId="18" borderId="7" xfId="0" applyFont="1" applyFill="1" applyBorder="1" applyAlignment="1" applyProtection="1">
      <alignment horizontal="center" vertical="center" wrapText="1"/>
      <protection locked="0"/>
    </xf>
    <xf numFmtId="0" fontId="34" fillId="18" borderId="7" xfId="0" applyFont="1" applyFill="1" applyBorder="1" applyAlignment="1">
      <alignment horizontal="center" vertical="center"/>
    </xf>
    <xf numFmtId="0" fontId="33" fillId="18" borderId="29" xfId="0" applyFont="1" applyFill="1" applyBorder="1" applyAlignment="1">
      <alignment horizontal="center" vertical="center"/>
    </xf>
    <xf numFmtId="2" fontId="33" fillId="18" borderId="29" xfId="0" applyNumberFormat="1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8" fillId="13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0" fillId="3" borderId="0" xfId="0" applyFill="1" applyBorder="1"/>
  </cellXfs>
  <cellStyles count="4">
    <cellStyle name="Hyperlink" xfId="3" xr:uid="{00000000-0005-0000-0000-000000000000}"/>
    <cellStyle name="Normal" xfId="0" builtinId="0"/>
    <cellStyle name="Normal 2 2" xfId="2" xr:uid="{00000000-0005-0000-0000-000002000000}"/>
    <cellStyle name="Porcentaje" xfId="1" builtinId="5"/>
  </cellStyles>
  <dxfs count="5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CC00C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CC00C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CC00CC"/>
        </patternFill>
      </fill>
    </dxf>
    <dxf>
      <fill>
        <patternFill>
          <bgColor rgb="FFA6A6A6"/>
        </patternFill>
      </fill>
    </dxf>
    <dxf>
      <fill>
        <patternFill>
          <bgColor theme="0" tint="-0.34998626667073579"/>
        </patternFill>
      </fill>
    </dxf>
    <dxf>
      <fill>
        <patternFill>
          <bgColor rgb="FFA6A6A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C00CC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215967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la de la empresa" pivot="0" count="3" xr9:uid="{8983609C-3724-4EA2-9009-FDEDA668570E}">
      <tableStyleElement type="wholeTable" dxfId="57"/>
      <tableStyleElement type="headerRow" dxfId="56"/>
      <tableStyleElement type="secondRowStripe" dxfId="55"/>
    </tableStyle>
    <tableStyle name="Tabla de la empresa 2" pivot="0" count="3" xr9:uid="{B512E98D-667B-48CC-8F61-3AEF2E3A717E}">
      <tableStyleElement type="wholeTable" dxfId="54"/>
      <tableStyleElement type="headerRow" dxfId="53"/>
      <tableStyleElement type="secondRowStripe" dxfId="52"/>
    </tableStyle>
  </tableStyles>
  <colors>
    <mruColors>
      <color rgb="FFCC00CC"/>
      <color rgb="FF21A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/>
            </a:pPr>
            <a:r>
              <a:rPr lang="en-US"/>
              <a:t>Avance de pruebas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9508881922675"/>
          <c:y val="0.25544118505281505"/>
          <c:w val="0.41586398801333213"/>
          <c:h val="0.63494746671013413"/>
        </c:manualLayout>
      </c:layout>
      <c:pieChart>
        <c:varyColors val="1"/>
        <c:ser>
          <c:idx val="0"/>
          <c:order val="0"/>
          <c:tx>
            <c:strRef>
              <c:f>'Tablero de avances'!$G$13</c:f>
              <c:strCache>
                <c:ptCount val="1"/>
                <c:pt idx="0">
                  <c:v>Totales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80F5-4349-8EB0-8B0BC49AF13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0F5-4349-8EB0-8B0BC49AF13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80F5-4349-8EB0-8B0BC49AF134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80F5-4349-8EB0-8B0BC49AF134}"/>
              </c:ext>
            </c:extLst>
          </c:dPt>
          <c:dLbls>
            <c:dLbl>
              <c:idx val="0"/>
              <c:layout>
                <c:manualLayout>
                  <c:x val="9.2160877802463827E-3"/>
                  <c:y val="5.22105082858733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F5-4349-8EB0-8B0BC49AF134}"/>
                </c:ext>
              </c:extLst>
            </c:dLbl>
            <c:dLbl>
              <c:idx val="1"/>
              <c:layout>
                <c:manualLayout>
                  <c:x val="6.4175661836667341E-3"/>
                  <c:y val="1.38937916266749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F5-4349-8EB0-8B0BC49AF134}"/>
                </c:ext>
              </c:extLst>
            </c:dLbl>
            <c:dLbl>
              <c:idx val="2"/>
              <c:layout>
                <c:manualLayout>
                  <c:x val="-6.5239836049553485E-3"/>
                  <c:y val="-4.64548586698718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F5-4349-8EB0-8B0BC49AF134}"/>
                </c:ext>
              </c:extLst>
            </c:dLbl>
            <c:dLbl>
              <c:idx val="3"/>
              <c:layout>
                <c:manualLayout>
                  <c:x val="7.8948525040051423E-3"/>
                  <c:y val="-9.262527751116524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F5-4349-8EB0-8B0BC49AF1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'Tablero de avances'!$L$10:$P$10</c:f>
              <c:strCache>
                <c:ptCount val="5"/>
                <c:pt idx="0">
                  <c:v>EXITOSO</c:v>
                </c:pt>
                <c:pt idx="1">
                  <c:v>FALLADO</c:v>
                </c:pt>
                <c:pt idx="2">
                  <c:v>BLOQUEADO</c:v>
                </c:pt>
                <c:pt idx="3">
                  <c:v>NO EJECUTADO</c:v>
                </c:pt>
                <c:pt idx="4">
                  <c:v>FUERA DE ALCANCE</c:v>
                </c:pt>
              </c:strCache>
            </c:strRef>
          </c:cat>
          <c:val>
            <c:numRef>
              <c:f>'Tablero de avances'!$L$13:$O$13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3B4D-AA74-8C541330498E}"/>
            </c:ext>
          </c:extLst>
        </c:ser>
        <c:ser>
          <c:idx val="1"/>
          <c:order val="1"/>
          <c:tx>
            <c:strRef>
              <c:f>'[1]Testing Status'!#REF!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F5-4349-8EB0-8B0BC49AF13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F5-4349-8EB0-8B0BC49AF13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F5-4349-8EB0-8B0BC49AF134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F5-4349-8EB0-8B0BC49AF13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'Tablero de avances'!$L$10:$P$10</c:f>
              <c:strCache>
                <c:ptCount val="5"/>
                <c:pt idx="0">
                  <c:v>EXITOSO</c:v>
                </c:pt>
                <c:pt idx="1">
                  <c:v>FALLADO</c:v>
                </c:pt>
                <c:pt idx="2">
                  <c:v>BLOQUEADO</c:v>
                </c:pt>
                <c:pt idx="3">
                  <c:v>NO EJECUTADO</c:v>
                </c:pt>
                <c:pt idx="4">
                  <c:v>FUERA DE ALCANCE</c:v>
                </c:pt>
              </c:strCache>
            </c:strRef>
          </c:cat>
          <c:val>
            <c:numRef>
              <c:f>'[1]Testing Status'!#REF!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AF4-3B4D-AA74-8C54133049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"/>
        <c:extLst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25508226834376"/>
          <c:y val="0.27446494693305001"/>
          <c:w val="0.22718909508170779"/>
          <c:h val="0.5130654044992886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MX" sz="16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Detalle defectos</a:t>
            </a:r>
          </a:p>
        </c:rich>
      </c:tx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'Tablero de avances'!$L$34</c:f>
              <c:strCache>
                <c:ptCount val="1"/>
                <c:pt idx="0">
                  <c:v>Totales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A25D-40F7-964B-2370ED3E2D1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3-4830-AFD2-D9CE4DF1945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3-4830-AFD2-D9CE4DF1945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F3-4830-AFD2-D9CE4DF19450}"/>
              </c:ext>
            </c:extLst>
          </c:dPt>
          <c:dLbls>
            <c:dLbl>
              <c:idx val="1"/>
              <c:layout>
                <c:manualLayout>
                  <c:x val="-2.981746004951856E-2"/>
                  <c:y val="-3.32428734685983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4830-AFD2-D9CE4DF19450}"/>
                </c:ext>
              </c:extLst>
            </c:dLbl>
            <c:dLbl>
              <c:idx val="2"/>
              <c:layout>
                <c:manualLayout>
                  <c:x val="6.3451847870074948E-2"/>
                  <c:y val="-5.40583398518250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4830-AFD2-D9CE4DF19450}"/>
                </c:ext>
              </c:extLst>
            </c:dLbl>
            <c:dLbl>
              <c:idx val="3"/>
              <c:layout>
                <c:manualLayout>
                  <c:x val="0.12017907619430532"/>
                  <c:y val="3.31064256279366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4830-AFD2-D9CE4DF19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'Tablero de avances'!$M$26:$P$26</c:f>
              <c:strCache>
                <c:ptCount val="4"/>
                <c:pt idx="0">
                  <c:v>ABIERTA</c:v>
                </c:pt>
                <c:pt idx="1">
                  <c:v>EN ANÁLISIS</c:v>
                </c:pt>
                <c:pt idx="2">
                  <c:v>RE TEST</c:v>
                </c:pt>
                <c:pt idx="3">
                  <c:v>CERRADA</c:v>
                </c:pt>
              </c:strCache>
            </c:strRef>
          </c:cat>
          <c:val>
            <c:numRef>
              <c:f>'Tablero de avances'!$M$34:$P$34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AF4-3B4D-AA74-8C54133049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"/>
        <c:extLst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29</xdr:row>
      <xdr:rowOff>187234</xdr:rowOff>
    </xdr:from>
    <xdr:to>
      <xdr:col>9</xdr:col>
      <xdr:colOff>922020</xdr:colOff>
      <xdr:row>44</xdr:row>
      <xdr:rowOff>58359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705273</xdr:colOff>
      <xdr:row>34</xdr:row>
      <xdr:rowOff>16722</xdr:rowOff>
    </xdr:from>
    <xdr:to>
      <xdr:col>15</xdr:col>
      <xdr:colOff>766233</xdr:colOff>
      <xdr:row>45</xdr:row>
      <xdr:rowOff>40247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68070</xdr:colOff>
      <xdr:row>1</xdr:row>
      <xdr:rowOff>122464</xdr:rowOff>
    </xdr:from>
    <xdr:to>
      <xdr:col>6</xdr:col>
      <xdr:colOff>1170149</xdr:colOff>
      <xdr:row>1</xdr:row>
      <xdr:rowOff>558947</xdr:rowOff>
    </xdr:to>
    <xdr:pic>
      <xdr:nvPicPr>
        <xdr:cNvPr id="3" name="Imagen 4" descr="Nuevo logo de Telefónic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391" y="312964"/>
          <a:ext cx="1918505" cy="43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757714</xdr:colOff>
      <xdr:row>6</xdr:row>
      <xdr:rowOff>198120</xdr:rowOff>
    </xdr:from>
    <xdr:to>
      <xdr:col>14</xdr:col>
      <xdr:colOff>939601</xdr:colOff>
      <xdr:row>7</xdr:row>
      <xdr:rowOff>148601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8839" y="1944370"/>
          <a:ext cx="2477412" cy="150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</xdr:colOff>
      <xdr:row>0</xdr:row>
      <xdr:rowOff>108586</xdr:rowOff>
    </xdr:from>
    <xdr:to>
      <xdr:col>2</xdr:col>
      <xdr:colOff>651034</xdr:colOff>
      <xdr:row>1</xdr:row>
      <xdr:rowOff>338993</xdr:rowOff>
    </xdr:to>
    <xdr:pic>
      <xdr:nvPicPr>
        <xdr:cNvPr id="2" name="Imagen 3" descr="Nuevo logo de Telefónic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76" y="108586"/>
          <a:ext cx="1721168" cy="403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1</xdr:row>
      <xdr:rowOff>137160</xdr:rowOff>
    </xdr:from>
    <xdr:to>
      <xdr:col>3</xdr:col>
      <xdr:colOff>175462</xdr:colOff>
      <xdr:row>1</xdr:row>
      <xdr:rowOff>538264</xdr:rowOff>
    </xdr:to>
    <xdr:pic>
      <xdr:nvPicPr>
        <xdr:cNvPr id="2" name="Imagen 1" descr="Nuevo logo de Telefónic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320040"/>
          <a:ext cx="1773281" cy="401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114300</xdr:rowOff>
    </xdr:from>
    <xdr:to>
      <xdr:col>2</xdr:col>
      <xdr:colOff>622661</xdr:colOff>
      <xdr:row>1</xdr:row>
      <xdr:rowOff>515404</xdr:rowOff>
    </xdr:to>
    <xdr:pic>
      <xdr:nvPicPr>
        <xdr:cNvPr id="3" name="Imagen 2" descr="Nuevo logo de Telefónic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12420"/>
          <a:ext cx="1773281" cy="401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1</xdr:row>
      <xdr:rowOff>160020</xdr:rowOff>
    </xdr:from>
    <xdr:to>
      <xdr:col>2</xdr:col>
      <xdr:colOff>660761</xdr:colOff>
      <xdr:row>1</xdr:row>
      <xdr:rowOff>561124</xdr:rowOff>
    </xdr:to>
    <xdr:pic>
      <xdr:nvPicPr>
        <xdr:cNvPr id="3" name="Imagen 2" descr="Nuevo logo de Telefónic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58140"/>
          <a:ext cx="1773281" cy="401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D87B6-09E1-4DA6-A19C-29FB9D82C628}" name="Tabla2" displayName="Tabla2" ref="B1:G19" totalsRowShown="0" headerRowDxfId="51" dataDxfId="50">
  <tableColumns count="6">
    <tableColumn id="1" xr3:uid="{81C44CC0-9E2B-4A23-B7A1-8838EE8F3172}" name="Caso de prueba " dataDxfId="49"/>
    <tableColumn id="2" xr3:uid="{20E04D13-C533-4124-B8A0-169270302CFB}" name="Pruebas " dataDxfId="48"/>
    <tableColumn id="3" xr3:uid="{206AEA87-78E3-49F5-B89D-0319F8E1BE9F}" name="Modulo " dataDxfId="47"/>
    <tableColumn id="4" xr3:uid="{0A9DBFCD-6467-449A-9028-4979D3B69D6A}" name="Comentarios" dataDxfId="46"/>
    <tableColumn id="5" xr3:uid="{52054A3A-2C85-470C-98D4-6C860BDC47A0}" name="# de casos" dataDxfId="45"/>
    <tableColumn id="6" xr3:uid="{29FAB142-255E-4D57-A2D3-C4627963A457}" name="Colum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B2" totalsRowShown="0" headerRowDxfId="43" dataDxfId="41" headerRowBorderDxfId="42" tableBorderDxfId="40">
  <tableColumns count="2">
    <tableColumn id="1" xr3:uid="{00000000-0010-0000-0000-000001000000}" name="Actividad (solo análisis)" dataDxfId="39"/>
    <tableColumn id="2" xr3:uid="{00000000-0010-0000-0000-000002000000}" name="SEGMENTO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08F78-C0AB-457E-B6D3-1DBF2427AE2E}" name="Tabla3" displayName="Tabla3" ref="B1:J93" totalsRowShown="0" headerRowDxfId="37" dataDxfId="36">
  <tableColumns count="9">
    <tableColumn id="1" xr3:uid="{7D6DE6C3-4198-4767-9029-3B35A5F6B373}" name="Matriz" dataDxfId="35"/>
    <tableColumn id="2" xr3:uid="{AEE9D9A2-B9BD-4CCD-8EA0-9432587C843D}" name="Fecha modificación" dataDxfId="34"/>
    <tableColumn id="7" xr3:uid="{9B140867-679D-452A-92CB-6C5990C72EDC}" name="Casos en matriz previos a modificación" dataDxfId="33"/>
    <tableColumn id="6" xr3:uid="{B1D7EE79-2CD5-4E4E-8352-3FEDBA91014C}" name="Modificación a realizar" dataDxfId="32"/>
    <tableColumn id="3" xr3:uid="{D95E60ED-9756-4EBD-8924-E53495558A94}" name="Cantidad de casos a modificar" dataDxfId="31"/>
    <tableColumn id="8" xr3:uid="{0740E334-5AC7-4762-B029-BDC4442C2053}" name="Casos en matriz posterior a modificación" dataDxfId="30"/>
    <tableColumn id="9" xr3:uid="{307D57FD-4737-4564-9730-7332B799304C}" name="Columna1" dataDxfId="29"/>
    <tableColumn id="4" xr3:uid="{63E66ACB-0791-42BE-BC52-8E0C6F323E86}" name="Descripción modificación" dataDxfId="28"/>
    <tableColumn id="5" xr3:uid="{DDAE9EC9-C1C4-447B-9663-06B4BB2E7D1F}" name="Causa de modificación" dataDxfId="27"/>
  </tableColumns>
  <tableStyleInfo name="Tabla de la empresa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0"/>
  <sheetViews>
    <sheetView showGridLines="0" tabSelected="1" zoomScale="60" zoomScaleNormal="60" zoomScaleSheetLayoutView="70" workbookViewId="0">
      <selection activeCell="R30" sqref="R30:T34"/>
    </sheetView>
  </sheetViews>
  <sheetFormatPr baseColWidth="10" defaultColWidth="11.42578125" defaultRowHeight="15" customHeight="1" x14ac:dyDescent="0.25"/>
  <cols>
    <col min="1" max="1" width="6.28515625" customWidth="1"/>
    <col min="2" max="2" width="13" hidden="1" customWidth="1"/>
    <col min="3" max="4" width="22.85546875" hidden="1" customWidth="1"/>
    <col min="5" max="5" width="13.140625" hidden="1" customWidth="1"/>
    <col min="6" max="6" width="12.140625" style="2" customWidth="1"/>
    <col min="7" max="7" width="41.28515625" customWidth="1"/>
    <col min="8" max="8" width="16.85546875" customWidth="1"/>
    <col min="9" max="9" width="13.28515625" customWidth="1"/>
    <col min="10" max="11" width="14.5703125" customWidth="1"/>
    <col min="12" max="12" width="16.28515625" bestFit="1" customWidth="1"/>
    <col min="13" max="13" width="17.42578125" customWidth="1"/>
    <col min="14" max="14" width="17" customWidth="1"/>
    <col min="15" max="15" width="16.85546875" customWidth="1"/>
    <col min="16" max="16" width="14.140625" customWidth="1"/>
    <col min="18" max="18" width="17.7109375" bestFit="1" customWidth="1"/>
    <col min="24" max="24" width="21.5703125" bestFit="1" customWidth="1"/>
  </cols>
  <sheetData>
    <row r="1" spans="2:26" ht="15" customHeight="1" x14ac:dyDescent="0.25">
      <c r="F1"/>
    </row>
    <row r="2" spans="2:26" s="1" customFormat="1" ht="54" customHeight="1" x14ac:dyDescent="0.25">
      <c r="F2" s="148" t="s">
        <v>0</v>
      </c>
      <c r="G2" s="148"/>
      <c r="H2" s="148"/>
      <c r="I2" s="148"/>
      <c r="J2" s="148"/>
      <c r="K2" s="148"/>
      <c r="L2" s="148"/>
      <c r="M2" s="149"/>
      <c r="N2" s="148"/>
      <c r="O2" s="148"/>
      <c r="P2" s="148"/>
      <c r="Q2" s="148"/>
      <c r="R2" s="148"/>
      <c r="S2" s="148"/>
      <c r="T2" s="148"/>
      <c r="U2" s="148"/>
    </row>
    <row r="3" spans="2:26" x14ac:dyDescent="0.25"/>
    <row r="4" spans="2:26" x14ac:dyDescent="0.25">
      <c r="F4" s="9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</row>
    <row r="5" spans="2:26" ht="14.45" customHeight="1" x14ac:dyDescent="0.25">
      <c r="B5" s="91"/>
      <c r="C5" s="91"/>
      <c r="D5" s="91"/>
      <c r="F5" s="93"/>
      <c r="G5" s="1"/>
      <c r="H5" s="1"/>
      <c r="I5" s="151" t="s">
        <v>1</v>
      </c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5"/>
    </row>
    <row r="6" spans="2:26" ht="25.5" x14ac:dyDescent="0.25">
      <c r="B6" s="111"/>
      <c r="C6" s="111"/>
      <c r="D6" s="111"/>
      <c r="F6" s="93"/>
      <c r="G6" s="21" t="s">
        <v>2</v>
      </c>
      <c r="H6" s="152" t="s">
        <v>3</v>
      </c>
      <c r="I6" s="153"/>
      <c r="J6" s="153"/>
      <c r="K6" s="154"/>
      <c r="L6" s="21" t="s">
        <v>4</v>
      </c>
      <c r="M6" s="21" t="s">
        <v>5</v>
      </c>
      <c r="N6" s="21" t="s">
        <v>6</v>
      </c>
      <c r="O6" s="21" t="s">
        <v>7</v>
      </c>
      <c r="P6" s="21" t="s">
        <v>8</v>
      </c>
      <c r="Q6" s="1"/>
      <c r="R6" s="44" t="s">
        <v>9</v>
      </c>
      <c r="S6" s="45">
        <v>0</v>
      </c>
      <c r="T6" s="1"/>
      <c r="U6" s="5"/>
    </row>
    <row r="7" spans="2:26" ht="15.75" x14ac:dyDescent="0.25">
      <c r="B7" s="91"/>
      <c r="C7" s="91"/>
      <c r="D7" s="91"/>
      <c r="F7" s="93"/>
      <c r="G7" s="12" t="s">
        <v>10</v>
      </c>
      <c r="H7" s="155" t="s">
        <v>11</v>
      </c>
      <c r="I7" s="156"/>
      <c r="J7" s="156"/>
      <c r="K7" s="157"/>
      <c r="L7" s="6">
        <f>I13/(H13-P13)</f>
        <v>1</v>
      </c>
      <c r="M7" s="6">
        <f>J13/(H13-P13)</f>
        <v>1</v>
      </c>
      <c r="N7" s="6">
        <f>L13/(H13-P13)</f>
        <v>1</v>
      </c>
      <c r="O7" s="6">
        <f>($N$7-$M$7)</f>
        <v>0</v>
      </c>
      <c r="P7" s="7">
        <f>O7</f>
        <v>0</v>
      </c>
      <c r="Q7" s="1"/>
      <c r="R7" s="1"/>
      <c r="S7" s="1"/>
      <c r="T7" s="1"/>
      <c r="U7" s="5"/>
    </row>
    <row r="8" spans="2:26" x14ac:dyDescent="0.25">
      <c r="B8" s="91"/>
      <c r="C8" s="91"/>
      <c r="D8" s="91"/>
      <c r="F8" s="93"/>
      <c r="G8" s="1"/>
      <c r="H8" s="1"/>
      <c r="I8" s="1"/>
      <c r="J8" s="8"/>
      <c r="L8" s="8"/>
      <c r="M8" s="9"/>
      <c r="N8" s="10"/>
      <c r="O8" s="10"/>
      <c r="P8" s="9"/>
      <c r="Q8" s="1"/>
      <c r="R8" s="1"/>
      <c r="S8" s="1"/>
      <c r="T8" s="1"/>
      <c r="U8" s="5"/>
    </row>
    <row r="9" spans="2:26" x14ac:dyDescent="0.25">
      <c r="C9" s="91"/>
      <c r="D9" s="91"/>
      <c r="F9" s="114"/>
      <c r="G9" s="1"/>
      <c r="H9" s="1"/>
      <c r="I9" s="1"/>
      <c r="J9" s="1"/>
      <c r="K9" s="1"/>
      <c r="L9" s="1"/>
      <c r="M9" s="1"/>
      <c r="N9" s="1"/>
      <c r="O9" s="1"/>
      <c r="P9" s="1"/>
      <c r="U9" s="5"/>
    </row>
    <row r="10" spans="2:26" ht="25.5" x14ac:dyDescent="0.25">
      <c r="B10" s="21" t="s">
        <v>12</v>
      </c>
      <c r="C10" s="21" t="s">
        <v>13</v>
      </c>
      <c r="D10" s="21" t="s">
        <v>14</v>
      </c>
      <c r="E10" s="21" t="s">
        <v>15</v>
      </c>
      <c r="F10" s="114"/>
      <c r="G10" s="21" t="s">
        <v>16</v>
      </c>
      <c r="H10" s="21" t="s">
        <v>17</v>
      </c>
      <c r="I10" s="21" t="s">
        <v>18</v>
      </c>
      <c r="J10" s="21" t="s">
        <v>19</v>
      </c>
      <c r="K10" s="21" t="s">
        <v>20</v>
      </c>
      <c r="L10" s="21" t="s">
        <v>21</v>
      </c>
      <c r="M10" s="21" t="s">
        <v>22</v>
      </c>
      <c r="N10" s="21" t="s">
        <v>23</v>
      </c>
      <c r="O10" s="21" t="s">
        <v>24</v>
      </c>
      <c r="P10" s="21" t="s">
        <v>25</v>
      </c>
      <c r="U10" s="5"/>
    </row>
    <row r="11" spans="2:26" x14ac:dyDescent="0.25">
      <c r="B11" t="s">
        <v>26</v>
      </c>
      <c r="C11" t="s">
        <v>27</v>
      </c>
      <c r="D11" t="s">
        <v>27</v>
      </c>
      <c r="E11" s="113"/>
      <c r="F11" s="115" t="s">
        <v>28</v>
      </c>
      <c r="G11" s="117"/>
      <c r="H11" s="71"/>
      <c r="I11" s="71"/>
      <c r="J11" s="71"/>
      <c r="K11" s="12"/>
      <c r="L11" s="12"/>
      <c r="M11" s="12"/>
      <c r="N11" s="12"/>
      <c r="O11" s="12"/>
      <c r="P11" s="71"/>
      <c r="U11" s="5"/>
    </row>
    <row r="12" spans="2:26" ht="18" customHeight="1" x14ac:dyDescent="0.25">
      <c r="B12" t="s">
        <v>29</v>
      </c>
      <c r="C12" t="s">
        <v>29</v>
      </c>
      <c r="D12" t="s">
        <v>29</v>
      </c>
      <c r="F12" s="116" t="s">
        <v>30</v>
      </c>
      <c r="G12" s="138" t="s">
        <v>41</v>
      </c>
      <c r="H12" s="71">
        <f>COUNTIFS('Diseño &amp; Ejecución'!$D$7:$D$653,'Tablero de avances'!G12)</f>
        <v>18</v>
      </c>
      <c r="I12" s="71">
        <v>18</v>
      </c>
      <c r="J12" s="71">
        <f t="shared" ref="J12" si="0">SUM(L12:M12)</f>
        <v>18</v>
      </c>
      <c r="K12" s="12">
        <f>COUNTIFS('Diseño &amp; Ejecución'!$D$7:$D$653,'Tablero de avances'!G12,'Diseño &amp; Ejecución'!$Y$7:$Y$653,'Tablero de avances'!$K$10)</f>
        <v>0</v>
      </c>
      <c r="L12" s="12">
        <f>COUNTIFS('Diseño &amp; Ejecución'!$D$7:$D$653,'Tablero de avances'!G12,'Diseño &amp; Ejecución'!$Y$7:$Y$653,'Tablero de avances'!$L$10)</f>
        <v>18</v>
      </c>
      <c r="M12" s="12">
        <f>COUNTIFS('Diseño &amp; Ejecución'!$D$7:$D$653,'Tablero de avances'!G12,'Diseño &amp; Ejecución'!$Y$7:$Y$653,'Tablero de avances'!$M$10)</f>
        <v>0</v>
      </c>
      <c r="N12" s="12">
        <f>COUNTIFS('Diseño &amp; Ejecución'!$D$7:$D$653,'Tablero de avances'!G12,'Diseño &amp; Ejecución'!$Y$7:$Y$653,'Tablero de avances'!$N$10)</f>
        <v>0</v>
      </c>
      <c r="O12" s="12">
        <f>COUNTIFS('Diseño &amp; Ejecución'!$D$7:$D$653,'Tablero de avances'!G12,'Diseño &amp; Ejecución'!$Y$7:$Y$653,'Tablero de avances'!$O$10)</f>
        <v>0</v>
      </c>
      <c r="P12" s="71">
        <f>COUNTIFS('Diseño &amp; Ejecución'!$D$7:$D$653,'Tablero de avances'!G12,'Diseño &amp; Ejecución'!$Y$7:$Y$653,'Tablero de avances'!$P$10)</f>
        <v>0</v>
      </c>
      <c r="U12" s="5"/>
    </row>
    <row r="13" spans="2:26" ht="18" customHeight="1" x14ac:dyDescent="0.25">
      <c r="B13" t="s">
        <v>26</v>
      </c>
      <c r="C13" t="s">
        <v>26</v>
      </c>
      <c r="D13" t="s">
        <v>26</v>
      </c>
      <c r="E13" t="s">
        <v>31</v>
      </c>
      <c r="F13" s="116" t="s">
        <v>30</v>
      </c>
      <c r="G13" s="13" t="s">
        <v>42</v>
      </c>
      <c r="H13" s="14">
        <f t="shared" ref="H13:P13" si="1">SUM(H11:H12)</f>
        <v>18</v>
      </c>
      <c r="I13" s="14">
        <f t="shared" si="1"/>
        <v>18</v>
      </c>
      <c r="J13" s="14">
        <f t="shared" si="1"/>
        <v>18</v>
      </c>
      <c r="K13" s="14">
        <f t="shared" si="1"/>
        <v>0</v>
      </c>
      <c r="L13" s="14">
        <f t="shared" si="1"/>
        <v>18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4">
        <f t="shared" si="1"/>
        <v>0</v>
      </c>
      <c r="U13" s="5"/>
      <c r="Z13" s="112"/>
    </row>
    <row r="14" spans="2:26" ht="18" customHeight="1" x14ac:dyDescent="0.25">
      <c r="B14" t="s">
        <v>29</v>
      </c>
      <c r="C14" t="s">
        <v>29</v>
      </c>
      <c r="D14" t="s">
        <v>29</v>
      </c>
      <c r="F14" s="116" t="s">
        <v>30</v>
      </c>
      <c r="U14" s="5"/>
      <c r="Z14" s="112"/>
    </row>
    <row r="15" spans="2:26" ht="18" customHeight="1" x14ac:dyDescent="0.25">
      <c r="B15" t="s">
        <v>29</v>
      </c>
      <c r="C15" t="s">
        <v>29</v>
      </c>
      <c r="D15" t="s">
        <v>29</v>
      </c>
      <c r="F15" s="116" t="s">
        <v>30</v>
      </c>
      <c r="U15" s="5"/>
      <c r="Z15" s="112"/>
    </row>
    <row r="16" spans="2:26" ht="18" customHeight="1" x14ac:dyDescent="0.25">
      <c r="B16" t="s">
        <v>29</v>
      </c>
      <c r="C16" t="s">
        <v>29</v>
      </c>
      <c r="D16" t="s">
        <v>29</v>
      </c>
      <c r="E16" t="s">
        <v>31</v>
      </c>
      <c r="F16" s="116" t="s">
        <v>30</v>
      </c>
      <c r="G16" t="s">
        <v>43</v>
      </c>
      <c r="U16" s="5"/>
      <c r="Z16" s="112"/>
    </row>
    <row r="17" spans="6:21" x14ac:dyDescent="0.25">
      <c r="F17" s="114"/>
      <c r="G17" t="s">
        <v>44</v>
      </c>
      <c r="U17" s="5"/>
    </row>
    <row r="18" spans="6:21" x14ac:dyDescent="0.25">
      <c r="F18" s="93"/>
      <c r="G18" s="91" t="s">
        <v>45</v>
      </c>
      <c r="U18" s="5"/>
    </row>
    <row r="19" spans="6:21" x14ac:dyDescent="0.25">
      <c r="F19" s="93"/>
      <c r="G19" s="91" t="s">
        <v>46</v>
      </c>
      <c r="H19" s="110"/>
      <c r="I19" s="110"/>
      <c r="J19" s="110"/>
      <c r="K19" s="110"/>
      <c r="L19" s="110"/>
      <c r="M19" s="110"/>
      <c r="U19" s="5"/>
    </row>
    <row r="20" spans="6:21" x14ac:dyDescent="0.25">
      <c r="F20" s="93"/>
      <c r="G20" s="91" t="s">
        <v>47</v>
      </c>
      <c r="H20" s="110"/>
      <c r="I20" s="110"/>
      <c r="J20" s="110"/>
      <c r="K20" s="110"/>
      <c r="L20" s="110"/>
      <c r="M20" s="110"/>
      <c r="Q20" s="1"/>
      <c r="U20" s="5"/>
    </row>
    <row r="21" spans="6:21" x14ac:dyDescent="0.25">
      <c r="F21" s="93"/>
      <c r="G21" s="91" t="s">
        <v>48</v>
      </c>
      <c r="H21" s="108"/>
      <c r="I21" s="108"/>
      <c r="J21" s="110"/>
      <c r="K21" s="110"/>
      <c r="L21" s="110"/>
      <c r="M21" s="110"/>
      <c r="Q21" s="1"/>
      <c r="U21" s="5"/>
    </row>
    <row r="22" spans="6:21" x14ac:dyDescent="0.25">
      <c r="F22" s="93"/>
      <c r="G22" s="107">
        <f>1272/60</f>
        <v>21.2</v>
      </c>
      <c r="H22" s="108">
        <f>2139/60</f>
        <v>35.65</v>
      </c>
      <c r="I22" s="108"/>
      <c r="J22" s="110"/>
      <c r="K22" s="110"/>
      <c r="L22" s="110"/>
      <c r="M22" s="110"/>
      <c r="Q22" s="1"/>
      <c r="U22" s="5"/>
    </row>
    <row r="23" spans="6:21" x14ac:dyDescent="0.25">
      <c r="F23" s="93"/>
      <c r="G23" s="108">
        <f>G22/8</f>
        <v>2.65</v>
      </c>
      <c r="H23" s="108">
        <f>H22/8</f>
        <v>4.4562499999999998</v>
      </c>
      <c r="I23" s="108"/>
      <c r="J23" s="110"/>
      <c r="K23" s="110"/>
      <c r="L23" s="110"/>
      <c r="M23" s="110"/>
      <c r="Q23" s="1"/>
      <c r="U23" s="5"/>
    </row>
    <row r="24" spans="6:21" x14ac:dyDescent="0.25">
      <c r="F24" s="93"/>
      <c r="G24" s="109">
        <f>G23/3</f>
        <v>0.8833333333333333</v>
      </c>
      <c r="H24" s="109">
        <f>H23/3</f>
        <v>1.4854166666666666</v>
      </c>
      <c r="I24" s="108"/>
      <c r="J24" s="110"/>
      <c r="K24" s="110"/>
      <c r="L24" s="110"/>
      <c r="M24" s="110"/>
      <c r="Q24" s="1"/>
      <c r="U24" s="5"/>
    </row>
    <row r="25" spans="6:21" x14ac:dyDescent="0.25">
      <c r="F25" s="93"/>
      <c r="G25" s="108"/>
      <c r="H25" s="108"/>
      <c r="I25" s="108"/>
      <c r="Q25" s="1"/>
      <c r="U25" s="5"/>
    </row>
    <row r="26" spans="6:21" ht="15.75" x14ac:dyDescent="0.25">
      <c r="F26" s="93"/>
      <c r="L26" s="18" t="s">
        <v>50</v>
      </c>
      <c r="M26" s="21" t="s">
        <v>51</v>
      </c>
      <c r="N26" s="21" t="s">
        <v>52</v>
      </c>
      <c r="O26" s="21" t="s">
        <v>53</v>
      </c>
      <c r="P26" s="21" t="s">
        <v>54</v>
      </c>
      <c r="Q26" s="1"/>
      <c r="U26" s="5"/>
    </row>
    <row r="27" spans="6:21" x14ac:dyDescent="0.25">
      <c r="F27" s="93"/>
      <c r="L27" s="11" t="s">
        <v>55</v>
      </c>
      <c r="M27" s="12">
        <f>COUNTIFS(Defectos!L$6:L$50,$M$26,Defectos!E$6:E$50,L27)</f>
        <v>0</v>
      </c>
      <c r="N27" s="12">
        <f>COUNTIFS(Defectos!L$6:L$7,$N$26,Defectos!E$6:E$7,L27)</f>
        <v>0</v>
      </c>
      <c r="O27" s="12">
        <f>COUNTIFS(Defectos!L$6:L$7,$O$26,Defectos!E$6:E$7,L27)</f>
        <v>0</v>
      </c>
      <c r="P27" s="12">
        <f>COUNTIFS(Defectos!L$6:L$50,$P$26,Defectos!E$6:E$50,L27)</f>
        <v>0</v>
      </c>
      <c r="Q27" s="1"/>
      <c r="U27" s="5"/>
    </row>
    <row r="28" spans="6:21" x14ac:dyDescent="0.25">
      <c r="F28" s="93"/>
      <c r="G28" s="15"/>
      <c r="H28" s="16"/>
      <c r="I28" s="16"/>
      <c r="J28" s="16"/>
      <c r="L28" s="11" t="s">
        <v>56</v>
      </c>
      <c r="M28" s="12">
        <f>COUNTIFS(Defectos!L$6:L$7,$M$26,Defectos!E$6:E$7,L28)</f>
        <v>0</v>
      </c>
      <c r="N28" s="12">
        <f>COUNTIFS(Defectos!L$6:L$7,$N$26,Defectos!E$6:E$7,L28)</f>
        <v>0</v>
      </c>
      <c r="O28" s="12">
        <f>COUNTIFS(Defectos!L$6:L$7,$O$26,Defectos!E$6:E$7,L28)</f>
        <v>0</v>
      </c>
      <c r="P28" s="12">
        <f>COUNTIFS(Defectos!L$6:L$50,$P$26,Defectos!E$6:E$50,L28)</f>
        <v>0</v>
      </c>
      <c r="Q28" s="1"/>
      <c r="R28" s="15"/>
      <c r="S28" s="17"/>
      <c r="T28" s="17"/>
      <c r="U28" s="5"/>
    </row>
    <row r="29" spans="6:21" x14ac:dyDescent="0.25">
      <c r="F29" s="93"/>
      <c r="G29" s="15"/>
      <c r="H29" s="16"/>
      <c r="I29" s="16"/>
      <c r="J29" s="79"/>
      <c r="L29" s="11" t="s">
        <v>57</v>
      </c>
      <c r="M29" s="12">
        <f>COUNTIFS(Defectos!L$6:L$50,$M$26,Defectos!E$6:E$50,L29)</f>
        <v>0</v>
      </c>
      <c r="N29" s="12">
        <f>COUNTIFS(Defectos!L$6:L$7,$N$26,Defectos!E$6:E$7,L29)</f>
        <v>0</v>
      </c>
      <c r="O29" s="12">
        <f>COUNTIFS(Defectos!L$6:L$7,$O$26,Defectos!E$6:E$7,L29)</f>
        <v>0</v>
      </c>
      <c r="P29" s="12">
        <f>COUNTIFS(Defectos!L$6:L$50,$P$26,Defectos!E$6:E$50,L29)</f>
        <v>0</v>
      </c>
      <c r="R29" s="15" t="s">
        <v>49</v>
      </c>
      <c r="S29" s="17"/>
      <c r="T29" s="17"/>
      <c r="U29" s="5"/>
    </row>
    <row r="30" spans="6:21" x14ac:dyDescent="0.25">
      <c r="F30" s="93"/>
      <c r="G30" s="15"/>
      <c r="H30" s="16"/>
      <c r="I30" s="16"/>
      <c r="J30" s="16"/>
      <c r="L30" s="11" t="s">
        <v>58</v>
      </c>
      <c r="M30" s="12">
        <f>COUNTIFS(Defectos!L$6:L$7,$M$26,Defectos!E$6:E$7,L30)</f>
        <v>0</v>
      </c>
      <c r="N30" s="12">
        <f>COUNTIFS(Defectos!L$6:L$7,$N$26,Defectos!E$6:E$7,L30)</f>
        <v>0</v>
      </c>
      <c r="O30" s="12">
        <f>COUNTIFS(Defectos!L$6:L$7,$O$26,Defectos!E$6:E$7,L30)</f>
        <v>0</v>
      </c>
      <c r="P30" s="12">
        <f>COUNTIFS(Defectos!L$6:L$50,$P$26,Defectos!E$6:E$50,L30)</f>
        <v>0</v>
      </c>
      <c r="R30" s="150"/>
      <c r="S30" s="150"/>
      <c r="T30" s="150"/>
      <c r="U30" s="5"/>
    </row>
    <row r="31" spans="6:21" x14ac:dyDescent="0.25">
      <c r="F31" s="93"/>
      <c r="G31" s="15"/>
      <c r="H31" s="16"/>
      <c r="I31" s="16"/>
      <c r="J31" s="16"/>
      <c r="L31" s="11" t="s">
        <v>59</v>
      </c>
      <c r="M31" s="12">
        <f>COUNTIFS(Defectos!L$6:L$7,$M$26,Defectos!E$6:E$7,L31)</f>
        <v>0</v>
      </c>
      <c r="N31" s="12">
        <f>COUNTIFS(Defectos!L$6:L$7,$N$26,Defectos!E$6:E$7,L31)</f>
        <v>0</v>
      </c>
      <c r="O31" s="12">
        <f>COUNTIFS(Defectos!L$6:L$7,$O$26,Defectos!E$6:E$7,L31)</f>
        <v>0</v>
      </c>
      <c r="P31" s="12">
        <f>COUNTIFS(Defectos!L$6:L$50,$P$26,Defectos!E$6:E$50,L31)</f>
        <v>0</v>
      </c>
      <c r="R31" s="150"/>
      <c r="S31" s="150"/>
      <c r="T31" s="150"/>
      <c r="U31" s="5"/>
    </row>
    <row r="32" spans="6:21" x14ac:dyDescent="0.25">
      <c r="F32" s="93"/>
      <c r="G32" s="15"/>
      <c r="H32" s="16"/>
      <c r="I32" s="16"/>
      <c r="J32" s="16"/>
      <c r="L32" s="11" t="s">
        <v>60</v>
      </c>
      <c r="M32" s="12">
        <f>COUNTIFS(Defectos!L$6:L$7,$M$26,Defectos!E$6:E$7,L32)</f>
        <v>0</v>
      </c>
      <c r="N32" s="12">
        <f>COUNTIFS(Defectos!L$6:L$7,$N$26,Defectos!E$6:E$7,L32)</f>
        <v>0</v>
      </c>
      <c r="O32" s="12">
        <f>COUNTIFS(Defectos!L$6:L$7,$O$26,Defectos!E$6:E$7,L32)</f>
        <v>0</v>
      </c>
      <c r="P32" s="12">
        <f>COUNTIFS(Defectos!L$6:L$50,$P$26,Defectos!E$6:E$50,L32)</f>
        <v>0</v>
      </c>
      <c r="R32" s="150"/>
      <c r="S32" s="150"/>
      <c r="T32" s="150"/>
      <c r="U32" s="5"/>
    </row>
    <row r="33" spans="6:21" x14ac:dyDescent="0.25">
      <c r="F33" s="93"/>
      <c r="G33" s="15"/>
      <c r="H33" s="16"/>
      <c r="I33" s="16"/>
      <c r="J33" s="16"/>
      <c r="L33" s="11" t="s">
        <v>61</v>
      </c>
      <c r="M33" s="12">
        <f>COUNTIFS(Defectos!L$6:L$7,$M$26,Defectos!E$6:E$7,L33)</f>
        <v>0</v>
      </c>
      <c r="N33" s="12">
        <f>COUNTIFS(Defectos!L$6:L$7,$N$26,Defectos!E$6:E$7,L33)</f>
        <v>0</v>
      </c>
      <c r="O33" s="12">
        <f>COUNTIFS(Defectos!L$6:L$7,$O$26,Defectos!E$6:E$7,L33)</f>
        <v>0</v>
      </c>
      <c r="P33" s="12">
        <f>COUNTIFS(Defectos!L$6:L$50,$P$26,Defectos!E$6:E$50,L33)</f>
        <v>0</v>
      </c>
      <c r="R33" s="150"/>
      <c r="S33" s="150"/>
      <c r="T33" s="150"/>
      <c r="U33" s="5"/>
    </row>
    <row r="34" spans="6:21" x14ac:dyDescent="0.25">
      <c r="F34" s="93"/>
      <c r="G34" s="15"/>
      <c r="H34" s="16"/>
      <c r="I34" s="16"/>
      <c r="J34" s="16"/>
      <c r="L34" s="13" t="s">
        <v>42</v>
      </c>
      <c r="M34" s="14">
        <f>SUM(M27:M33)</f>
        <v>0</v>
      </c>
      <c r="N34" s="14">
        <f>SUM(N27:N33)</f>
        <v>0</v>
      </c>
      <c r="O34" s="14">
        <f>SUM(O27:O33)</f>
        <v>0</v>
      </c>
      <c r="P34" s="14">
        <f>SUM(P27:P33)</f>
        <v>0</v>
      </c>
      <c r="R34" s="150"/>
      <c r="S34" s="150"/>
      <c r="T34" s="150"/>
      <c r="U34" s="5"/>
    </row>
    <row r="35" spans="6:21" x14ac:dyDescent="0.25">
      <c r="F35" s="93"/>
      <c r="G35" s="15"/>
      <c r="H35" s="16"/>
      <c r="I35" s="16"/>
      <c r="J35" s="16"/>
      <c r="L35" s="16"/>
      <c r="M35" s="16"/>
      <c r="N35" s="16"/>
      <c r="O35" s="46">
        <f>SUM(M34:O34)</f>
        <v>0</v>
      </c>
      <c r="P35" s="46">
        <f>P34</f>
        <v>0</v>
      </c>
      <c r="T35" s="17"/>
      <c r="U35" s="5"/>
    </row>
    <row r="36" spans="6:21" x14ac:dyDescent="0.25">
      <c r="F36" s="93"/>
      <c r="G36" s="15"/>
      <c r="H36" s="16"/>
      <c r="I36" s="16"/>
      <c r="J36" s="16"/>
      <c r="L36" s="16"/>
      <c r="M36" s="16"/>
      <c r="N36" s="16"/>
      <c r="P36" s="16"/>
      <c r="R36" s="15"/>
      <c r="S36" s="17"/>
      <c r="T36" s="17"/>
      <c r="U36" s="5"/>
    </row>
    <row r="37" spans="6:21" x14ac:dyDescent="0.25">
      <c r="F37" s="93"/>
      <c r="G37" s="15"/>
      <c r="H37" s="16"/>
      <c r="I37" s="16"/>
      <c r="J37" s="16"/>
      <c r="K37" s="16"/>
      <c r="L37" s="16"/>
      <c r="M37" s="16"/>
      <c r="N37" s="16"/>
      <c r="O37" s="16"/>
      <c r="P37" s="16"/>
      <c r="R37" s="15"/>
      <c r="S37" s="17"/>
      <c r="T37" s="17"/>
      <c r="U37" s="5"/>
    </row>
    <row r="38" spans="6:21" x14ac:dyDescent="0.25">
      <c r="F38" s="9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"/>
      <c r="R38" s="15"/>
      <c r="S38" s="17"/>
      <c r="T38" s="17"/>
      <c r="U38" s="5"/>
    </row>
    <row r="39" spans="6:21" x14ac:dyDescent="0.25">
      <c r="F39" s="93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"/>
      <c r="R39" s="15"/>
      <c r="S39" s="17"/>
      <c r="T39" s="17"/>
      <c r="U39" s="5"/>
    </row>
    <row r="40" spans="6:21" x14ac:dyDescent="0.25">
      <c r="F40" s="93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"/>
      <c r="R40" s="15"/>
      <c r="S40" s="17"/>
      <c r="T40" s="17"/>
      <c r="U40" s="5"/>
    </row>
    <row r="41" spans="6:21" x14ac:dyDescent="0.25">
      <c r="F41" s="93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"/>
      <c r="R41" s="15"/>
      <c r="S41" s="44" t="s">
        <v>62</v>
      </c>
      <c r="T41" s="17"/>
      <c r="U41" s="5"/>
    </row>
    <row r="42" spans="6:21" x14ac:dyDescent="0.25">
      <c r="F42" s="93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"/>
      <c r="R42" s="70" t="s">
        <v>63</v>
      </c>
      <c r="S42" s="43">
        <f>COUNTIFS(Defectos!P$5:P$7,'Tablero de avances'!R42)</f>
        <v>0</v>
      </c>
      <c r="T42" s="17"/>
      <c r="U42" s="5"/>
    </row>
    <row r="43" spans="6:21" ht="29.25" customHeight="1" x14ac:dyDescent="0.25">
      <c r="F43" s="93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"/>
      <c r="R43" s="70" t="s">
        <v>64</v>
      </c>
      <c r="S43" s="43">
        <f>COUNTIFS(Defectos!P$5:P$7,'Tablero de avances'!R43)</f>
        <v>0</v>
      </c>
      <c r="T43" s="17"/>
      <c r="U43" s="5"/>
    </row>
    <row r="44" spans="6:21" x14ac:dyDescent="0.25">
      <c r="F44" s="93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"/>
      <c r="R44" s="70" t="s">
        <v>65</v>
      </c>
      <c r="S44" s="43">
        <f>COUNTIFS(Defectos!P$5:P$7,'Tablero de avances'!R44)</f>
        <v>0</v>
      </c>
      <c r="T44" s="17"/>
      <c r="U44" s="5"/>
    </row>
    <row r="45" spans="6:21" x14ac:dyDescent="0.25">
      <c r="F45" s="93"/>
      <c r="G45" s="15"/>
      <c r="H45" s="16"/>
      <c r="I45" s="16"/>
      <c r="J45" s="16"/>
      <c r="K45" s="16"/>
      <c r="Q45" s="1"/>
      <c r="R45" s="15"/>
      <c r="S45" s="17"/>
      <c r="T45" s="17"/>
      <c r="U45" s="5"/>
    </row>
    <row r="46" spans="6:21" x14ac:dyDescent="0.25">
      <c r="F46" s="93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"/>
      <c r="R46" s="15"/>
      <c r="S46" s="17"/>
      <c r="T46" s="17"/>
      <c r="U46" s="5"/>
    </row>
    <row r="47" spans="6:21" x14ac:dyDescent="0.25">
      <c r="F47" s="93"/>
      <c r="Q47" s="1"/>
      <c r="R47" s="15"/>
      <c r="S47" s="17"/>
      <c r="T47" s="17"/>
      <c r="U47" s="5"/>
    </row>
    <row r="48" spans="6:21" x14ac:dyDescent="0.25">
      <c r="F48" s="93"/>
      <c r="Q48" s="1"/>
      <c r="R48" s="15"/>
      <c r="S48" s="17"/>
      <c r="T48" s="17"/>
      <c r="U48" s="5"/>
    </row>
    <row r="49" spans="6:21" x14ac:dyDescent="0.25">
      <c r="F49" s="93"/>
      <c r="Q49" s="1"/>
      <c r="R49" s="1"/>
      <c r="S49" s="1"/>
      <c r="T49" s="1"/>
      <c r="U49" s="5"/>
    </row>
    <row r="50" spans="6:21" ht="15.75" thickBot="1" x14ac:dyDescent="0.3">
      <c r="F50" s="9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0"/>
    </row>
  </sheetData>
  <mergeCells count="5">
    <mergeCell ref="F2:U2"/>
    <mergeCell ref="R30:T34"/>
    <mergeCell ref="I5:O5"/>
    <mergeCell ref="H6:K6"/>
    <mergeCell ref="H7:K7"/>
  </mergeCells>
  <pageMargins left="0.7" right="0.7" top="0.75" bottom="0.75" header="0.3" footer="0.3"/>
  <pageSetup paperSize="9" scale="36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2BAD017-1C41-4D30-989B-E069F3F65EF8}">
            <x14:iconSet iconSet="4TrafficLights" showValue="0" custom="1">
              <x14:cfvo type="percent">
                <xm:f>0</xm:f>
              </x14:cfvo>
              <x14:cfvo type="num">
                <xm:f>-9.9989999999999996E-2</xm:f>
              </x14:cfvo>
              <x14:cfvo type="num">
                <xm:f>-4.999E-2</xm:f>
              </x14:cfvo>
              <x14:cfvo type="num">
                <xm:f>0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</x14:iconSet>
          </x14:cfRule>
          <xm:sqref>P7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4"/>
  <sheetViews>
    <sheetView showGridLines="0" topLeftCell="L1" zoomScale="90" zoomScaleNormal="90" workbookViewId="0">
      <pane ySplit="6" topLeftCell="A7" activePane="bottomLeft" state="frozen"/>
      <selection pane="bottomLeft" activeCell="AA11" sqref="AA11"/>
    </sheetView>
  </sheetViews>
  <sheetFormatPr baseColWidth="10" defaultColWidth="11.5703125" defaultRowHeight="15" x14ac:dyDescent="0.25"/>
  <cols>
    <col min="1" max="1" width="2.28515625" customWidth="1"/>
    <col min="2" max="2" width="17.7109375" style="80" customWidth="1"/>
    <col min="3" max="3" width="20.5703125" style="80" customWidth="1"/>
    <col min="4" max="4" width="26.5703125" style="80" customWidth="1"/>
    <col min="5" max="5" width="21.85546875" style="80" customWidth="1"/>
    <col min="6" max="6" width="17.140625" style="80" customWidth="1"/>
    <col min="7" max="7" width="16.85546875" style="80" customWidth="1"/>
    <col min="8" max="8" width="15.85546875" style="80" customWidth="1"/>
    <col min="9" max="9" width="15.7109375" style="80" customWidth="1"/>
    <col min="10" max="10" width="20.140625" style="80" customWidth="1"/>
    <col min="11" max="11" width="18.85546875" style="80" hidden="1" customWidth="1"/>
    <col min="12" max="12" width="44.7109375" style="80" customWidth="1"/>
    <col min="13" max="13" width="36.42578125" style="80" customWidth="1"/>
    <col min="14" max="14" width="18.140625" style="80" customWidth="1"/>
    <col min="15" max="15" width="31" style="80" customWidth="1"/>
    <col min="16" max="16" width="25.5703125" style="80" customWidth="1"/>
    <col min="17" max="17" width="61.85546875" style="80" customWidth="1"/>
    <col min="18" max="18" width="81.140625" style="80" customWidth="1"/>
    <col min="19" max="19" width="16.42578125" style="80" customWidth="1"/>
    <col min="20" max="20" width="39" style="80" hidden="1" customWidth="1"/>
    <col min="21" max="21" width="16.42578125" style="80" hidden="1" customWidth="1"/>
    <col min="22" max="22" width="19.28515625" style="135" hidden="1" customWidth="1"/>
    <col min="23" max="23" width="15.5703125" style="80" customWidth="1"/>
    <col min="24" max="24" width="16.28515625" style="137" customWidth="1"/>
    <col min="25" max="25" width="22.7109375" style="80" customWidth="1"/>
    <col min="26" max="26" width="23.7109375" style="80" customWidth="1"/>
    <col min="27" max="27" width="24.28515625" style="80" customWidth="1"/>
    <col min="28" max="28" width="15.28515625" style="80" customWidth="1"/>
    <col min="29" max="29" width="15.5703125" style="80" customWidth="1"/>
    <col min="30" max="30" width="15.42578125" style="80" bestFit="1" customWidth="1"/>
    <col min="31" max="31" width="20.5703125" style="80" bestFit="1" customWidth="1"/>
    <col min="32" max="32" width="54.5703125" customWidth="1"/>
  </cols>
  <sheetData>
    <row r="1" spans="1:31" x14ac:dyDescent="0.25">
      <c r="B1" s="125"/>
      <c r="C1" s="125"/>
      <c r="D1" s="126"/>
      <c r="E1" s="126"/>
      <c r="F1" s="126"/>
      <c r="G1" s="127"/>
      <c r="H1" s="126"/>
      <c r="I1" s="126"/>
      <c r="J1" s="126"/>
      <c r="K1" s="126"/>
      <c r="L1" s="126"/>
      <c r="M1" s="126"/>
      <c r="N1" s="126"/>
      <c r="O1" s="126"/>
      <c r="P1" s="128"/>
      <c r="Q1" s="126"/>
      <c r="R1" s="128"/>
      <c r="S1" s="69"/>
      <c r="T1" s="69"/>
      <c r="U1" s="69"/>
      <c r="V1" s="118"/>
      <c r="W1" s="128"/>
      <c r="X1" s="129"/>
      <c r="Y1" s="130"/>
      <c r="Z1" s="131"/>
      <c r="AA1" s="131"/>
      <c r="AB1" s="128"/>
      <c r="AC1" s="131"/>
      <c r="AD1" s="132"/>
    </row>
    <row r="2" spans="1:31" ht="46.15" customHeight="1" x14ac:dyDescent="0.25">
      <c r="A2" s="133"/>
      <c r="B2" s="125" t="s">
        <v>66</v>
      </c>
      <c r="C2" s="125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8"/>
      <c r="Q2" s="126"/>
      <c r="R2" s="128"/>
      <c r="S2" s="69"/>
      <c r="T2" s="69"/>
      <c r="U2" s="69"/>
      <c r="V2" s="118"/>
      <c r="W2" s="128"/>
      <c r="X2" s="129"/>
      <c r="Y2" s="130"/>
      <c r="Z2" s="131"/>
      <c r="AA2" s="131"/>
      <c r="AB2" s="128"/>
      <c r="AC2" s="131"/>
      <c r="AD2" s="132"/>
    </row>
    <row r="3" spans="1:31" ht="12" customHeigh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124"/>
      <c r="M3" s="73"/>
      <c r="N3" s="73"/>
      <c r="O3" s="73"/>
      <c r="P3" s="73"/>
      <c r="Q3" s="73"/>
      <c r="R3" s="73"/>
      <c r="S3" s="73"/>
      <c r="T3" s="73"/>
      <c r="U3" s="73"/>
      <c r="V3" s="119"/>
      <c r="W3" s="73"/>
      <c r="X3" s="73"/>
      <c r="Y3" s="73"/>
      <c r="Z3" s="73"/>
      <c r="AA3" s="73"/>
      <c r="AB3" s="73"/>
      <c r="AC3" s="73"/>
      <c r="AD3" s="132"/>
    </row>
    <row r="4" spans="1:31" s="74" customFormat="1" x14ac:dyDescent="0.25">
      <c r="B4" s="158" t="s">
        <v>67</v>
      </c>
      <c r="C4" s="158"/>
      <c r="D4" s="158"/>
      <c r="E4" s="158">
        <f>Análisis!D4</f>
        <v>0</v>
      </c>
      <c r="F4" s="158"/>
      <c r="G4" s="158"/>
      <c r="H4" s="158"/>
      <c r="I4" s="158"/>
      <c r="J4" s="76" t="s">
        <v>68</v>
      </c>
      <c r="K4" s="75">
        <f>Análisis!H4</f>
        <v>0</v>
      </c>
      <c r="L4" s="75"/>
      <c r="M4" s="76"/>
      <c r="N4" s="76" t="s">
        <v>69</v>
      </c>
      <c r="O4" s="75">
        <f>Análisis!L4</f>
        <v>0</v>
      </c>
      <c r="P4" s="76"/>
      <c r="Q4" s="76"/>
      <c r="R4" s="76"/>
      <c r="S4" s="76" t="s">
        <v>32</v>
      </c>
      <c r="T4" s="76"/>
      <c r="U4" s="76"/>
      <c r="V4" s="120"/>
      <c r="W4" s="76" t="s">
        <v>70</v>
      </c>
      <c r="X4" s="82">
        <f>SUM(X7:X653)/60</f>
        <v>0</v>
      </c>
      <c r="Y4" s="76"/>
      <c r="Z4" s="76"/>
      <c r="AA4" s="76"/>
      <c r="AB4" s="76" t="s">
        <v>69</v>
      </c>
      <c r="AC4" s="75" t="e">
        <f>SUM(#REF!)/60</f>
        <v>#REF!</v>
      </c>
      <c r="AD4" s="76"/>
      <c r="AE4" s="76"/>
    </row>
    <row r="5" spans="1:31" s="74" customFormat="1" x14ac:dyDescent="0.25">
      <c r="A5" s="134"/>
      <c r="B5" s="95"/>
      <c r="C5" s="95"/>
      <c r="D5" s="95"/>
      <c r="E5" s="95"/>
      <c r="F5" s="95"/>
      <c r="G5" s="95"/>
      <c r="H5" s="95"/>
      <c r="I5" s="95"/>
      <c r="J5" s="96"/>
      <c r="K5" s="97"/>
      <c r="L5" s="97"/>
      <c r="M5" s="97"/>
      <c r="N5" s="96"/>
      <c r="O5" s="97"/>
      <c r="P5" s="97"/>
      <c r="Q5" s="97"/>
      <c r="R5" s="97"/>
      <c r="S5" s="97"/>
      <c r="T5" s="97"/>
      <c r="U5" s="97"/>
      <c r="V5" s="121"/>
      <c r="W5" s="96"/>
      <c r="X5" s="98"/>
      <c r="Y5" s="97"/>
      <c r="Z5" s="97"/>
      <c r="AA5" s="97"/>
      <c r="AB5" s="97"/>
      <c r="AC5" s="98"/>
      <c r="AD5" s="132"/>
      <c r="AE5" s="132"/>
    </row>
    <row r="6" spans="1:31" s="80" customFormat="1" ht="45" x14ac:dyDescent="0.25">
      <c r="B6" s="77" t="s">
        <v>71</v>
      </c>
      <c r="C6" s="105" t="s">
        <v>72</v>
      </c>
      <c r="D6" s="77" t="s">
        <v>73</v>
      </c>
      <c r="E6" s="77" t="s">
        <v>74</v>
      </c>
      <c r="F6" s="77" t="s">
        <v>75</v>
      </c>
      <c r="G6" s="77" t="s">
        <v>76</v>
      </c>
      <c r="H6" s="77" t="s">
        <v>77</v>
      </c>
      <c r="I6" s="77" t="s">
        <v>78</v>
      </c>
      <c r="J6" s="77" t="s">
        <v>79</v>
      </c>
      <c r="K6" s="105" t="s">
        <v>80</v>
      </c>
      <c r="L6" s="136" t="s">
        <v>81</v>
      </c>
      <c r="M6" s="77" t="s">
        <v>82</v>
      </c>
      <c r="N6" s="81" t="s">
        <v>83</v>
      </c>
      <c r="O6" s="77" t="s">
        <v>84</v>
      </c>
      <c r="P6" s="77" t="s">
        <v>85</v>
      </c>
      <c r="Q6" s="77" t="s">
        <v>86</v>
      </c>
      <c r="R6" s="77" t="s">
        <v>87</v>
      </c>
      <c r="S6" s="77" t="s">
        <v>88</v>
      </c>
      <c r="T6" s="105" t="s">
        <v>89</v>
      </c>
      <c r="U6" s="105" t="s">
        <v>90</v>
      </c>
      <c r="V6" s="122" t="s">
        <v>91</v>
      </c>
      <c r="W6" s="77" t="s">
        <v>92</v>
      </c>
      <c r="X6" s="81" t="s">
        <v>93</v>
      </c>
      <c r="Y6" s="77" t="s">
        <v>94</v>
      </c>
      <c r="Z6" s="77" t="s">
        <v>95</v>
      </c>
      <c r="AA6" s="77" t="s">
        <v>96</v>
      </c>
      <c r="AB6" s="78" t="s">
        <v>97</v>
      </c>
      <c r="AC6" s="77" t="s">
        <v>98</v>
      </c>
      <c r="AD6" s="81" t="s">
        <v>99</v>
      </c>
      <c r="AE6" s="77" t="s">
        <v>100</v>
      </c>
    </row>
    <row r="7" spans="1:31" ht="30" x14ac:dyDescent="0.25">
      <c r="B7" s="139"/>
      <c r="C7" s="140" t="s">
        <v>133</v>
      </c>
      <c r="D7" s="141" t="s">
        <v>41</v>
      </c>
      <c r="E7" s="141" t="s">
        <v>134</v>
      </c>
      <c r="F7" s="140"/>
      <c r="G7" s="142" t="s">
        <v>337</v>
      </c>
      <c r="H7" s="142" t="s">
        <v>27</v>
      </c>
      <c r="I7" s="143" t="s">
        <v>102</v>
      </c>
      <c r="J7" s="144" t="s">
        <v>119</v>
      </c>
      <c r="K7" s="145"/>
      <c r="L7" s="145"/>
      <c r="M7" s="142"/>
      <c r="N7" s="140" t="s">
        <v>135</v>
      </c>
      <c r="O7" s="142"/>
      <c r="P7" s="143"/>
      <c r="Q7" s="142"/>
      <c r="R7" s="142"/>
      <c r="S7" s="142" t="s">
        <v>117</v>
      </c>
      <c r="T7" s="142"/>
      <c r="U7" s="145"/>
      <c r="V7" s="142"/>
      <c r="W7" s="142"/>
      <c r="X7" s="146"/>
      <c r="Y7" s="147" t="s">
        <v>21</v>
      </c>
      <c r="Z7" s="145"/>
      <c r="AA7" s="142"/>
      <c r="AB7" s="145"/>
      <c r="AC7" s="142"/>
      <c r="AD7" s="142"/>
      <c r="AE7" s="145"/>
    </row>
    <row r="8" spans="1:31" ht="30" x14ac:dyDescent="0.25">
      <c r="B8" s="139"/>
      <c r="C8" s="140" t="s">
        <v>133</v>
      </c>
      <c r="D8" s="141" t="s">
        <v>41</v>
      </c>
      <c r="E8" s="141" t="s">
        <v>136</v>
      </c>
      <c r="F8" s="140"/>
      <c r="G8" s="142" t="s">
        <v>337</v>
      </c>
      <c r="H8" s="142" t="s">
        <v>27</v>
      </c>
      <c r="I8" s="143" t="s">
        <v>102</v>
      </c>
      <c r="J8" s="144" t="s">
        <v>119</v>
      </c>
      <c r="K8" s="145"/>
      <c r="L8" s="145"/>
      <c r="M8" s="142"/>
      <c r="N8" s="140" t="s">
        <v>135</v>
      </c>
      <c r="O8" s="142"/>
      <c r="P8" s="143"/>
      <c r="Q8" s="142"/>
      <c r="R8" s="142"/>
      <c r="S8" s="142" t="s">
        <v>117</v>
      </c>
      <c r="T8" s="142"/>
      <c r="U8" s="145"/>
      <c r="V8" s="142"/>
      <c r="W8" s="142"/>
      <c r="X8" s="146"/>
      <c r="Y8" s="147" t="s">
        <v>21</v>
      </c>
      <c r="Z8" s="145"/>
      <c r="AA8" s="145"/>
      <c r="AB8" s="145"/>
      <c r="AC8" s="142"/>
      <c r="AD8" s="142"/>
      <c r="AE8" s="145"/>
    </row>
    <row r="9" spans="1:31" ht="30" x14ac:dyDescent="0.25">
      <c r="B9" s="139"/>
      <c r="C9" s="140" t="s">
        <v>133</v>
      </c>
      <c r="D9" s="141" t="s">
        <v>41</v>
      </c>
      <c r="E9" s="141" t="s">
        <v>137</v>
      </c>
      <c r="F9" s="140"/>
      <c r="G9" s="142" t="s">
        <v>337</v>
      </c>
      <c r="H9" s="142" t="s">
        <v>27</v>
      </c>
      <c r="I9" s="143" t="s">
        <v>102</v>
      </c>
      <c r="J9" s="144" t="s">
        <v>119</v>
      </c>
      <c r="K9" s="145"/>
      <c r="L9" s="145"/>
      <c r="M9" s="142"/>
      <c r="N9" s="140" t="s">
        <v>135</v>
      </c>
      <c r="O9" s="142"/>
      <c r="P9" s="143"/>
      <c r="Q9" s="142"/>
      <c r="R9" s="142"/>
      <c r="S9" s="142" t="s">
        <v>117</v>
      </c>
      <c r="T9" s="142"/>
      <c r="U9" s="145"/>
      <c r="V9" s="142"/>
      <c r="W9" s="142"/>
      <c r="X9" s="146"/>
      <c r="Y9" s="147" t="s">
        <v>21</v>
      </c>
      <c r="Z9" s="145"/>
      <c r="AA9" s="145"/>
      <c r="AB9" s="145"/>
      <c r="AC9" s="142"/>
      <c r="AD9" s="142"/>
      <c r="AE9" s="145"/>
    </row>
    <row r="10" spans="1:31" ht="30" x14ac:dyDescent="0.25">
      <c r="B10" s="139"/>
      <c r="C10" s="140" t="s">
        <v>133</v>
      </c>
      <c r="D10" s="141" t="s">
        <v>41</v>
      </c>
      <c r="E10" s="141" t="s">
        <v>138</v>
      </c>
      <c r="F10" s="140" t="s">
        <v>139</v>
      </c>
      <c r="G10" s="142" t="s">
        <v>337</v>
      </c>
      <c r="H10" s="142" t="s">
        <v>27</v>
      </c>
      <c r="I10" s="143" t="s">
        <v>102</v>
      </c>
      <c r="J10" s="144" t="s">
        <v>119</v>
      </c>
      <c r="K10" s="145"/>
      <c r="L10" s="145"/>
      <c r="M10" s="142" t="s">
        <v>140</v>
      </c>
      <c r="N10" s="140" t="s">
        <v>135</v>
      </c>
      <c r="O10" s="142"/>
      <c r="P10" s="143"/>
      <c r="Q10" s="142"/>
      <c r="R10" s="142"/>
      <c r="S10" s="142" t="s">
        <v>117</v>
      </c>
      <c r="T10" s="142"/>
      <c r="U10" s="145"/>
      <c r="V10" s="142"/>
      <c r="W10" s="142"/>
      <c r="X10" s="146"/>
      <c r="Y10" s="147" t="s">
        <v>21</v>
      </c>
      <c r="Z10" s="145"/>
      <c r="AA10" s="145"/>
      <c r="AB10" s="145"/>
      <c r="AC10" s="142"/>
      <c r="AD10" s="142"/>
      <c r="AE10" s="145"/>
    </row>
    <row r="11" spans="1:31" ht="30" x14ac:dyDescent="0.25">
      <c r="B11" s="139"/>
      <c r="C11" s="140" t="s">
        <v>133</v>
      </c>
      <c r="D11" s="141" t="s">
        <v>41</v>
      </c>
      <c r="E11" s="141" t="s">
        <v>141</v>
      </c>
      <c r="F11" s="140" t="s">
        <v>142</v>
      </c>
      <c r="G11" s="142" t="s">
        <v>337</v>
      </c>
      <c r="H11" s="142" t="s">
        <v>27</v>
      </c>
      <c r="I11" s="143" t="s">
        <v>102</v>
      </c>
      <c r="J11" s="144" t="s">
        <v>119</v>
      </c>
      <c r="K11" s="145"/>
      <c r="L11" s="145"/>
      <c r="M11" s="142" t="s">
        <v>140</v>
      </c>
      <c r="N11" s="140" t="s">
        <v>135</v>
      </c>
      <c r="O11" s="142"/>
      <c r="P11" s="143"/>
      <c r="Q11" s="142"/>
      <c r="R11" s="142"/>
      <c r="S11" s="142" t="s">
        <v>117</v>
      </c>
      <c r="T11" s="142"/>
      <c r="U11" s="145"/>
      <c r="V11" s="142"/>
      <c r="W11" s="142"/>
      <c r="X11" s="146"/>
      <c r="Y11" s="147" t="s">
        <v>21</v>
      </c>
      <c r="Z11" s="145"/>
      <c r="AA11" s="145"/>
      <c r="AB11" s="145"/>
      <c r="AC11" s="142"/>
      <c r="AD11" s="142"/>
      <c r="AE11" s="145"/>
    </row>
    <row r="12" spans="1:31" ht="30" x14ac:dyDescent="0.25">
      <c r="B12" s="139"/>
      <c r="C12" s="140" t="s">
        <v>133</v>
      </c>
      <c r="D12" s="141" t="s">
        <v>41</v>
      </c>
      <c r="E12" s="141" t="s">
        <v>141</v>
      </c>
      <c r="F12" s="140" t="s">
        <v>143</v>
      </c>
      <c r="G12" s="142" t="s">
        <v>337</v>
      </c>
      <c r="H12" s="142" t="s">
        <v>27</v>
      </c>
      <c r="I12" s="143" t="s">
        <v>102</v>
      </c>
      <c r="J12" s="144" t="s">
        <v>119</v>
      </c>
      <c r="K12" s="145"/>
      <c r="L12" s="145"/>
      <c r="M12" s="142" t="s">
        <v>144</v>
      </c>
      <c r="N12" s="140" t="s">
        <v>135</v>
      </c>
      <c r="O12" s="142"/>
      <c r="P12" s="143"/>
      <c r="Q12" s="142"/>
      <c r="R12" s="142"/>
      <c r="S12" s="142" t="s">
        <v>117</v>
      </c>
      <c r="T12" s="142"/>
      <c r="U12" s="145"/>
      <c r="V12" s="142"/>
      <c r="W12" s="142"/>
      <c r="X12" s="146"/>
      <c r="Y12" s="147" t="s">
        <v>21</v>
      </c>
      <c r="Z12" s="145"/>
      <c r="AA12" s="145"/>
      <c r="AB12" s="145"/>
      <c r="AC12" s="142"/>
      <c r="AD12" s="142"/>
      <c r="AE12" s="145"/>
    </row>
    <row r="13" spans="1:31" ht="30" x14ac:dyDescent="0.25">
      <c r="B13" s="139"/>
      <c r="C13" s="140" t="s">
        <v>133</v>
      </c>
      <c r="D13" s="141" t="s">
        <v>41</v>
      </c>
      <c r="E13" s="141" t="s">
        <v>141</v>
      </c>
      <c r="F13" s="140" t="s">
        <v>145</v>
      </c>
      <c r="G13" s="142" t="s">
        <v>337</v>
      </c>
      <c r="H13" s="142" t="s">
        <v>27</v>
      </c>
      <c r="I13" s="143" t="s">
        <v>102</v>
      </c>
      <c r="J13" s="144" t="s">
        <v>119</v>
      </c>
      <c r="K13" s="145"/>
      <c r="L13" s="145"/>
      <c r="M13" s="142" t="s">
        <v>144</v>
      </c>
      <c r="N13" s="140" t="s">
        <v>135</v>
      </c>
      <c r="O13" s="142"/>
      <c r="P13" s="143"/>
      <c r="Q13" s="142"/>
      <c r="R13" s="142"/>
      <c r="S13" s="142" t="s">
        <v>117</v>
      </c>
      <c r="T13" s="142"/>
      <c r="U13" s="145"/>
      <c r="V13" s="142"/>
      <c r="W13" s="142"/>
      <c r="X13" s="146"/>
      <c r="Y13" s="147" t="s">
        <v>21</v>
      </c>
      <c r="Z13" s="145"/>
      <c r="AA13" s="145"/>
      <c r="AB13" s="145"/>
      <c r="AC13" s="142"/>
      <c r="AD13" s="142"/>
      <c r="AE13" s="145"/>
    </row>
    <row r="14" spans="1:31" ht="45" x14ac:dyDescent="0.25">
      <c r="B14" s="139"/>
      <c r="C14" s="140" t="s">
        <v>133</v>
      </c>
      <c r="D14" s="141" t="s">
        <v>41</v>
      </c>
      <c r="E14" s="141" t="s">
        <v>141</v>
      </c>
      <c r="F14" s="140" t="s">
        <v>146</v>
      </c>
      <c r="G14" s="142" t="s">
        <v>337</v>
      </c>
      <c r="H14" s="142" t="s">
        <v>27</v>
      </c>
      <c r="I14" s="143" t="s">
        <v>102</v>
      </c>
      <c r="J14" s="144" t="s">
        <v>119</v>
      </c>
      <c r="K14" s="145"/>
      <c r="L14" s="145"/>
      <c r="M14" s="142" t="s">
        <v>147</v>
      </c>
      <c r="N14" s="140" t="s">
        <v>135</v>
      </c>
      <c r="O14" s="142"/>
      <c r="P14" s="143"/>
      <c r="Q14" s="142"/>
      <c r="R14" s="142"/>
      <c r="S14" s="142" t="s">
        <v>117</v>
      </c>
      <c r="T14" s="142"/>
      <c r="U14" s="145"/>
      <c r="V14" s="142"/>
      <c r="W14" s="142"/>
      <c r="X14" s="146"/>
      <c r="Y14" s="147" t="s">
        <v>21</v>
      </c>
      <c r="Z14" s="145"/>
      <c r="AA14" s="145"/>
      <c r="AB14" s="145"/>
      <c r="AC14" s="142"/>
      <c r="AD14" s="142"/>
      <c r="AE14" s="145"/>
    </row>
    <row r="15" spans="1:31" ht="30" x14ac:dyDescent="0.25">
      <c r="B15" s="139"/>
      <c r="C15" s="140" t="s">
        <v>133</v>
      </c>
      <c r="D15" s="141" t="s">
        <v>41</v>
      </c>
      <c r="E15" s="141" t="s">
        <v>141</v>
      </c>
      <c r="F15" s="140" t="s">
        <v>148</v>
      </c>
      <c r="G15" s="142" t="s">
        <v>337</v>
      </c>
      <c r="H15" s="142" t="s">
        <v>27</v>
      </c>
      <c r="I15" s="143" t="s">
        <v>102</v>
      </c>
      <c r="J15" s="144" t="s">
        <v>119</v>
      </c>
      <c r="K15" s="145"/>
      <c r="L15" s="145"/>
      <c r="M15" s="142" t="s">
        <v>147</v>
      </c>
      <c r="N15" s="140" t="s">
        <v>135</v>
      </c>
      <c r="O15" s="142"/>
      <c r="P15" s="143"/>
      <c r="Q15" s="142"/>
      <c r="R15" s="142"/>
      <c r="S15" s="142" t="s">
        <v>117</v>
      </c>
      <c r="T15" s="142"/>
      <c r="U15" s="145"/>
      <c r="V15" s="142"/>
      <c r="W15" s="142"/>
      <c r="X15" s="146"/>
      <c r="Y15" s="147" t="s">
        <v>21</v>
      </c>
      <c r="Z15" s="145"/>
      <c r="AA15" s="145"/>
      <c r="AB15" s="145"/>
      <c r="AC15" s="142"/>
      <c r="AD15" s="142"/>
      <c r="AE15" s="145"/>
    </row>
    <row r="16" spans="1:31" ht="30" x14ac:dyDescent="0.25">
      <c r="B16" s="139"/>
      <c r="C16" s="140" t="s">
        <v>133</v>
      </c>
      <c r="D16" s="141" t="s">
        <v>41</v>
      </c>
      <c r="E16" s="141" t="s">
        <v>149</v>
      </c>
      <c r="F16" s="140" t="s">
        <v>139</v>
      </c>
      <c r="G16" s="142" t="s">
        <v>337</v>
      </c>
      <c r="H16" s="142" t="s">
        <v>27</v>
      </c>
      <c r="I16" s="143" t="s">
        <v>102</v>
      </c>
      <c r="J16" s="144" t="s">
        <v>119</v>
      </c>
      <c r="K16" s="145"/>
      <c r="L16" s="145"/>
      <c r="M16" s="142"/>
      <c r="N16" s="140" t="s">
        <v>135</v>
      </c>
      <c r="O16" s="142"/>
      <c r="P16" s="143"/>
      <c r="Q16" s="142"/>
      <c r="R16" s="142"/>
      <c r="S16" s="142" t="s">
        <v>117</v>
      </c>
      <c r="T16" s="142"/>
      <c r="U16" s="145"/>
      <c r="V16" s="142"/>
      <c r="W16" s="142"/>
      <c r="X16" s="146"/>
      <c r="Y16" s="147" t="s">
        <v>21</v>
      </c>
      <c r="Z16" s="145"/>
      <c r="AA16" s="145"/>
      <c r="AB16" s="145"/>
      <c r="AC16" s="142"/>
      <c r="AD16" s="142"/>
      <c r="AE16" s="145"/>
    </row>
    <row r="17" spans="2:31" ht="30" x14ac:dyDescent="0.25">
      <c r="B17" s="139"/>
      <c r="C17" s="140" t="s">
        <v>133</v>
      </c>
      <c r="D17" s="141" t="s">
        <v>41</v>
      </c>
      <c r="E17" s="141" t="s">
        <v>149</v>
      </c>
      <c r="F17" s="140" t="s">
        <v>150</v>
      </c>
      <c r="G17" s="142" t="s">
        <v>337</v>
      </c>
      <c r="H17" s="142" t="s">
        <v>27</v>
      </c>
      <c r="I17" s="143" t="s">
        <v>102</v>
      </c>
      <c r="J17" s="144" t="s">
        <v>119</v>
      </c>
      <c r="K17" s="145"/>
      <c r="L17" s="145"/>
      <c r="M17" s="142"/>
      <c r="N17" s="140" t="s">
        <v>135</v>
      </c>
      <c r="O17" s="142"/>
      <c r="P17" s="143"/>
      <c r="Q17" s="142"/>
      <c r="R17" s="142"/>
      <c r="S17" s="142" t="s">
        <v>117</v>
      </c>
      <c r="T17" s="142"/>
      <c r="U17" s="145"/>
      <c r="V17" s="142"/>
      <c r="W17" s="142"/>
      <c r="X17" s="146"/>
      <c r="Y17" s="147" t="s">
        <v>21</v>
      </c>
      <c r="Z17" s="145"/>
      <c r="AA17" s="145"/>
      <c r="AB17" s="145"/>
      <c r="AC17" s="142"/>
      <c r="AD17" s="142"/>
      <c r="AE17" s="145"/>
    </row>
    <row r="18" spans="2:31" ht="30" x14ac:dyDescent="0.25">
      <c r="B18" s="139"/>
      <c r="C18" s="140" t="s">
        <v>133</v>
      </c>
      <c r="D18" s="141" t="s">
        <v>41</v>
      </c>
      <c r="E18" s="141" t="s">
        <v>149</v>
      </c>
      <c r="F18" s="140" t="s">
        <v>143</v>
      </c>
      <c r="G18" s="142" t="s">
        <v>337</v>
      </c>
      <c r="H18" s="142" t="s">
        <v>27</v>
      </c>
      <c r="I18" s="143" t="s">
        <v>102</v>
      </c>
      <c r="J18" s="144" t="s">
        <v>119</v>
      </c>
      <c r="K18" s="145"/>
      <c r="L18" s="145"/>
      <c r="M18" s="142"/>
      <c r="N18" s="140" t="s">
        <v>135</v>
      </c>
      <c r="O18" s="142"/>
      <c r="P18" s="143"/>
      <c r="Q18" s="142"/>
      <c r="R18" s="142"/>
      <c r="S18" s="142" t="s">
        <v>117</v>
      </c>
      <c r="T18" s="142"/>
      <c r="U18" s="145"/>
      <c r="V18" s="142"/>
      <c r="W18" s="142"/>
      <c r="X18" s="146"/>
      <c r="Y18" s="147" t="s">
        <v>21</v>
      </c>
      <c r="Z18" s="145"/>
      <c r="AA18" s="145"/>
      <c r="AB18" s="145"/>
      <c r="AC18" s="142"/>
      <c r="AD18" s="142"/>
      <c r="AE18" s="145"/>
    </row>
    <row r="19" spans="2:31" ht="30" x14ac:dyDescent="0.25">
      <c r="B19" s="139"/>
      <c r="C19" s="140" t="s">
        <v>133</v>
      </c>
      <c r="D19" s="141" t="s">
        <v>41</v>
      </c>
      <c r="E19" s="141" t="s">
        <v>149</v>
      </c>
      <c r="F19" s="140" t="s">
        <v>142</v>
      </c>
      <c r="G19" s="142" t="s">
        <v>337</v>
      </c>
      <c r="H19" s="142" t="s">
        <v>27</v>
      </c>
      <c r="I19" s="143" t="s">
        <v>102</v>
      </c>
      <c r="J19" s="144" t="s">
        <v>119</v>
      </c>
      <c r="K19" s="145"/>
      <c r="L19" s="145"/>
      <c r="M19" s="142"/>
      <c r="N19" s="140" t="s">
        <v>135</v>
      </c>
      <c r="O19" s="142"/>
      <c r="P19" s="143"/>
      <c r="Q19" s="142"/>
      <c r="R19" s="142"/>
      <c r="S19" s="142" t="s">
        <v>117</v>
      </c>
      <c r="T19" s="142"/>
      <c r="U19" s="145"/>
      <c r="V19" s="142"/>
      <c r="W19" s="142"/>
      <c r="X19" s="146"/>
      <c r="Y19" s="147" t="s">
        <v>21</v>
      </c>
      <c r="Z19" s="145"/>
      <c r="AA19" s="145"/>
      <c r="AB19" s="145"/>
      <c r="AC19" s="142"/>
      <c r="AD19" s="142"/>
      <c r="AE19" s="145"/>
    </row>
    <row r="20" spans="2:31" ht="30" x14ac:dyDescent="0.25">
      <c r="B20" s="139"/>
      <c r="C20" s="140" t="s">
        <v>133</v>
      </c>
      <c r="D20" s="141" t="s">
        <v>41</v>
      </c>
      <c r="E20" s="141" t="s">
        <v>151</v>
      </c>
      <c r="F20" s="140"/>
      <c r="G20" s="142" t="s">
        <v>337</v>
      </c>
      <c r="H20" s="142" t="s">
        <v>27</v>
      </c>
      <c r="I20" s="143" t="s">
        <v>102</v>
      </c>
      <c r="J20" s="144" t="s">
        <v>119</v>
      </c>
      <c r="K20" s="145"/>
      <c r="L20" s="145"/>
      <c r="M20" s="142"/>
      <c r="N20" s="140" t="s">
        <v>135</v>
      </c>
      <c r="O20" s="142"/>
      <c r="P20" s="143"/>
      <c r="Q20" s="142"/>
      <c r="R20" s="142"/>
      <c r="S20" s="142" t="s">
        <v>117</v>
      </c>
      <c r="T20" s="142"/>
      <c r="U20" s="145"/>
      <c r="V20" s="142"/>
      <c r="W20" s="142"/>
      <c r="X20" s="146"/>
      <c r="Y20" s="147" t="s">
        <v>21</v>
      </c>
      <c r="Z20" s="145"/>
      <c r="AA20" s="145"/>
      <c r="AB20" s="145"/>
      <c r="AC20" s="142"/>
      <c r="AD20" s="142"/>
      <c r="AE20" s="145"/>
    </row>
    <row r="21" spans="2:31" ht="30" x14ac:dyDescent="0.25">
      <c r="B21" s="139"/>
      <c r="C21" s="140" t="s">
        <v>133</v>
      </c>
      <c r="D21" s="141" t="s">
        <v>41</v>
      </c>
      <c r="E21" s="141" t="s">
        <v>152</v>
      </c>
      <c r="F21" s="140"/>
      <c r="G21" s="142" t="s">
        <v>337</v>
      </c>
      <c r="H21" s="142" t="s">
        <v>27</v>
      </c>
      <c r="I21" s="143" t="s">
        <v>102</v>
      </c>
      <c r="J21" s="144" t="s">
        <v>119</v>
      </c>
      <c r="K21" s="145"/>
      <c r="L21" s="145"/>
      <c r="M21" s="142"/>
      <c r="N21" s="140" t="s">
        <v>135</v>
      </c>
      <c r="O21" s="142"/>
      <c r="P21" s="143"/>
      <c r="Q21" s="142"/>
      <c r="R21" s="142"/>
      <c r="S21" s="142" t="s">
        <v>117</v>
      </c>
      <c r="T21" s="142"/>
      <c r="U21" s="145"/>
      <c r="V21" s="142"/>
      <c r="W21" s="142"/>
      <c r="X21" s="146"/>
      <c r="Y21" s="147" t="s">
        <v>21</v>
      </c>
      <c r="Z21" s="145"/>
      <c r="AA21" s="145"/>
      <c r="AB21" s="145"/>
      <c r="AC21" s="142"/>
      <c r="AD21" s="142"/>
      <c r="AE21" s="145"/>
    </row>
    <row r="22" spans="2:31" ht="30" x14ac:dyDescent="0.25">
      <c r="B22" s="139"/>
      <c r="C22" s="140" t="s">
        <v>133</v>
      </c>
      <c r="D22" s="141" t="s">
        <v>41</v>
      </c>
      <c r="E22" s="141" t="s">
        <v>153</v>
      </c>
      <c r="F22" s="140"/>
      <c r="G22" s="142" t="s">
        <v>337</v>
      </c>
      <c r="H22" s="142" t="s">
        <v>27</v>
      </c>
      <c r="I22" s="143" t="s">
        <v>102</v>
      </c>
      <c r="J22" s="144" t="s">
        <v>119</v>
      </c>
      <c r="K22" s="145"/>
      <c r="L22" s="145"/>
      <c r="M22" s="142"/>
      <c r="N22" s="140" t="s">
        <v>135</v>
      </c>
      <c r="O22" s="142"/>
      <c r="P22" s="143"/>
      <c r="Q22" s="142"/>
      <c r="R22" s="142"/>
      <c r="S22" s="142" t="s">
        <v>117</v>
      </c>
      <c r="T22" s="142"/>
      <c r="U22" s="145"/>
      <c r="V22" s="142"/>
      <c r="W22" s="142"/>
      <c r="X22" s="146"/>
      <c r="Y22" s="147" t="s">
        <v>21</v>
      </c>
      <c r="Z22" s="145"/>
      <c r="AA22" s="145"/>
      <c r="AB22" s="145"/>
      <c r="AC22" s="142"/>
      <c r="AD22" s="142"/>
      <c r="AE22" s="145"/>
    </row>
    <row r="23" spans="2:31" ht="30" x14ac:dyDescent="0.25">
      <c r="B23" s="139"/>
      <c r="C23" s="140" t="s">
        <v>133</v>
      </c>
      <c r="D23" s="141" t="s">
        <v>41</v>
      </c>
      <c r="E23" s="141" t="s">
        <v>154</v>
      </c>
      <c r="F23" s="140"/>
      <c r="G23" s="142" t="s">
        <v>337</v>
      </c>
      <c r="H23" s="142" t="s">
        <v>27</v>
      </c>
      <c r="I23" s="143" t="s">
        <v>102</v>
      </c>
      <c r="J23" s="144" t="s">
        <v>119</v>
      </c>
      <c r="K23" s="145"/>
      <c r="L23" s="145"/>
      <c r="M23" s="142"/>
      <c r="N23" s="140" t="s">
        <v>135</v>
      </c>
      <c r="O23" s="142"/>
      <c r="P23" s="143"/>
      <c r="Q23" s="142"/>
      <c r="R23" s="142"/>
      <c r="S23" s="142" t="s">
        <v>117</v>
      </c>
      <c r="T23" s="142"/>
      <c r="U23" s="145"/>
      <c r="V23" s="142"/>
      <c r="W23" s="142"/>
      <c r="X23" s="146"/>
      <c r="Y23" s="147" t="s">
        <v>21</v>
      </c>
      <c r="Z23" s="145"/>
      <c r="AA23" s="145"/>
      <c r="AB23" s="145"/>
      <c r="AC23" s="142"/>
      <c r="AD23" s="142"/>
      <c r="AE23" s="145"/>
    </row>
    <row r="24" spans="2:31" ht="30" x14ac:dyDescent="0.25">
      <c r="B24" s="139"/>
      <c r="C24" s="140" t="s">
        <v>133</v>
      </c>
      <c r="D24" s="141" t="s">
        <v>41</v>
      </c>
      <c r="E24" s="141" t="s">
        <v>155</v>
      </c>
      <c r="F24" s="140"/>
      <c r="G24" s="142" t="s">
        <v>337</v>
      </c>
      <c r="H24" s="142" t="s">
        <v>27</v>
      </c>
      <c r="I24" s="143" t="s">
        <v>102</v>
      </c>
      <c r="J24" s="144" t="s">
        <v>119</v>
      </c>
      <c r="K24" s="145"/>
      <c r="L24" s="145"/>
      <c r="M24" s="142"/>
      <c r="N24" s="140" t="s">
        <v>135</v>
      </c>
      <c r="O24" s="142"/>
      <c r="P24" s="143"/>
      <c r="Q24" s="142"/>
      <c r="R24" s="142"/>
      <c r="S24" s="142" t="s">
        <v>117</v>
      </c>
      <c r="T24" s="142"/>
      <c r="U24" s="145"/>
      <c r="V24" s="142"/>
      <c r="W24" s="142"/>
      <c r="X24" s="146"/>
      <c r="Y24" s="147" t="s">
        <v>21</v>
      </c>
      <c r="Z24" s="145"/>
      <c r="AA24" s="145"/>
      <c r="AB24" s="145"/>
      <c r="AC24" s="142"/>
      <c r="AD24" s="142"/>
      <c r="AE24" s="145"/>
    </row>
  </sheetData>
  <autoFilter ref="A6:BI24" xr:uid="{00000000-0001-0000-0200-000000000000}"/>
  <mergeCells count="2">
    <mergeCell ref="B4:D4"/>
    <mergeCell ref="E4:I4"/>
  </mergeCells>
  <conditionalFormatting sqref="Y7:Y24">
    <cfRule type="cellIs" dxfId="26" priority="6" operator="equal">
      <formula>"NO EJECUTADO"</formula>
    </cfRule>
    <cfRule type="cellIs" dxfId="25" priority="23" operator="equal">
      <formula>"FUERA DE ALCANCE"</formula>
    </cfRule>
    <cfRule type="cellIs" dxfId="24" priority="24" operator="equal">
      <formula>"EN PROGRESO"</formula>
    </cfRule>
    <cfRule type="cellIs" dxfId="23" priority="25" operator="equal">
      <formula>"BLOQUEADO"</formula>
    </cfRule>
    <cfRule type="cellIs" dxfId="22" priority="26" operator="equal">
      <formula>"FALLADO"</formula>
    </cfRule>
    <cfRule type="cellIs" dxfId="21" priority="27" operator="equal">
      <formula>"EXITOSO"</formula>
    </cfRule>
    <cfRule type="cellIs" dxfId="20" priority="28" operator="equal">
      <formula>"NO EJECUTADO"</formula>
    </cfRule>
    <cfRule type="cellIs" dxfId="19" priority="29" operator="equal">
      <formula>"NO EJECUTADO"</formula>
    </cfRule>
    <cfRule type="cellIs" dxfId="18" priority="206" operator="equal">
      <formula>"NO EJECUTADO"</formula>
    </cfRule>
  </conditionalFormatting>
  <conditionalFormatting sqref="Z1:Z2">
    <cfRule type="cellIs" dxfId="17" priority="4960" operator="equal">
      <formula>"FUERA DE ALCANCE"</formula>
    </cfRule>
    <cfRule type="cellIs" dxfId="16" priority="4961" operator="equal">
      <formula>"EN PROGRESO"</formula>
    </cfRule>
    <cfRule type="cellIs" dxfId="15" priority="4962" operator="equal">
      <formula>"NO EJECUTADO"</formula>
    </cfRule>
    <cfRule type="cellIs" dxfId="14" priority="4963" operator="equal">
      <formula>"BLOQUEADO"</formula>
    </cfRule>
    <cfRule type="cellIs" dxfId="13" priority="4964" operator="equal">
      <formula>"FALLADO"</formula>
    </cfRule>
    <cfRule type="cellIs" dxfId="12" priority="4965" operator="equal">
      <formula>"EXITOSO"</formula>
    </cfRule>
  </conditionalFormatting>
  <dataValidations count="1">
    <dataValidation allowBlank="1" showInputMessage="1" showErrorMessage="1" sqref="U1:U1048576" xr:uid="{0B966500-0319-4380-9DCD-1B059ACFE93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CC13B5-B502-45D0-B406-5910FDFF6043}">
          <x14:formula1>
            <xm:f>Catálogo!$M$1:$M$11</xm:f>
          </x14:formula1>
          <xm:sqref>S1:S1048576</xm:sqref>
        </x14:dataValidation>
        <x14:dataValidation type="list" allowBlank="1" showInputMessage="1" showErrorMessage="1" xr:uid="{00000000-0002-0000-0200-000001000000}">
          <x14:formula1>
            <xm:f>Catálogo!$G$2:$G$4</xm:f>
          </x14:formula1>
          <xm:sqref>J6:J1048576</xm:sqref>
        </x14:dataValidation>
        <x14:dataValidation type="list" allowBlank="1" showInputMessage="1" showErrorMessage="1" xr:uid="{324B9D1B-663E-4C6C-B04B-51EC5BE8C4D3}">
          <x14:formula1>
            <xm:f>Catálogo!$J$2:$J$4</xm:f>
          </x14:formula1>
          <xm:sqref>I6:I1048576</xm:sqref>
        </x14:dataValidation>
        <x14:dataValidation type="list" allowBlank="1" showInputMessage="1" showErrorMessage="1" xr:uid="{4FE1D6BC-5782-4EF3-97DA-2094B201511B}">
          <x14:formula1>
            <xm:f>Catálogo!$K$2:$K$6</xm:f>
          </x14:formula1>
          <xm:sqref>N7:N1048576</xm:sqref>
        </x14:dataValidation>
        <x14:dataValidation type="list" allowBlank="1" showInputMessage="1" showErrorMessage="1" xr:uid="{4F280DB4-030C-4C43-931F-AF7FF095E1EF}">
          <x14:formula1>
            <xm:f>Catálogo!$I$2:$I$7</xm:f>
          </x14:formula1>
          <xm:sqref>Y7:Y1048576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BC-CDEC-4462-8949-092A735C133A}">
  <dimension ref="B1:G19"/>
  <sheetViews>
    <sheetView topLeftCell="A18" workbookViewId="0">
      <selection activeCell="C19" sqref="C19"/>
    </sheetView>
  </sheetViews>
  <sheetFormatPr baseColWidth="10" defaultColWidth="9.140625" defaultRowHeight="15" x14ac:dyDescent="0.25"/>
  <cols>
    <col min="2" max="2" width="17.5703125" style="74" bestFit="1" customWidth="1"/>
    <col min="3" max="3" width="36" style="74" customWidth="1"/>
    <col min="4" max="4" width="18.42578125" style="74" customWidth="1"/>
    <col min="5" max="5" width="34.42578125" style="74" customWidth="1"/>
    <col min="7" max="7" width="42" customWidth="1"/>
  </cols>
  <sheetData>
    <row r="1" spans="2:7" x14ac:dyDescent="0.25">
      <c r="B1" s="80" t="s">
        <v>156</v>
      </c>
      <c r="C1" s="80" t="s">
        <v>157</v>
      </c>
      <c r="D1" s="80" t="s">
        <v>158</v>
      </c>
      <c r="E1" s="80" t="s">
        <v>159</v>
      </c>
      <c r="F1" s="80" t="s">
        <v>160</v>
      </c>
      <c r="G1" s="80" t="s">
        <v>161</v>
      </c>
    </row>
    <row r="2" spans="2:7" ht="75" x14ac:dyDescent="0.25">
      <c r="B2" s="83" t="s">
        <v>162</v>
      </c>
      <c r="C2" s="84" t="s">
        <v>163</v>
      </c>
      <c r="D2" s="84" t="s">
        <v>164</v>
      </c>
      <c r="E2" s="85" t="s">
        <v>165</v>
      </c>
      <c r="F2" s="74"/>
      <c r="G2" s="86" t="s">
        <v>166</v>
      </c>
    </row>
    <row r="3" spans="2:7" ht="45" x14ac:dyDescent="0.25">
      <c r="B3" s="74" t="s">
        <v>126</v>
      </c>
      <c r="C3" s="86" t="s">
        <v>167</v>
      </c>
      <c r="D3" s="84" t="s">
        <v>168</v>
      </c>
      <c r="E3" s="86"/>
      <c r="F3" s="74"/>
      <c r="G3" s="74"/>
    </row>
    <row r="4" spans="2:7" ht="45" x14ac:dyDescent="0.25">
      <c r="B4" s="74" t="s">
        <v>129</v>
      </c>
      <c r="C4" s="74" t="s">
        <v>169</v>
      </c>
      <c r="D4" s="84" t="s">
        <v>168</v>
      </c>
      <c r="E4" s="85" t="s">
        <v>170</v>
      </c>
      <c r="F4" s="74"/>
      <c r="G4" s="86" t="s">
        <v>171</v>
      </c>
    </row>
    <row r="5" spans="2:7" ht="90" x14ac:dyDescent="0.25">
      <c r="B5" s="74" t="s">
        <v>39</v>
      </c>
      <c r="C5" s="86" t="s">
        <v>172</v>
      </c>
      <c r="D5" s="86" t="s">
        <v>173</v>
      </c>
      <c r="E5" s="85" t="s">
        <v>174</v>
      </c>
      <c r="F5" s="74"/>
      <c r="G5" s="86" t="s">
        <v>175</v>
      </c>
    </row>
    <row r="6" spans="2:7" ht="75" x14ac:dyDescent="0.25">
      <c r="B6" s="74" t="s">
        <v>35</v>
      </c>
      <c r="C6" s="86" t="s">
        <v>176</v>
      </c>
      <c r="D6" s="84" t="s">
        <v>177</v>
      </c>
      <c r="E6" s="85" t="s">
        <v>178</v>
      </c>
      <c r="F6" s="74" t="s">
        <v>179</v>
      </c>
      <c r="G6" s="86" t="s">
        <v>180</v>
      </c>
    </row>
    <row r="7" spans="2:7" ht="60" x14ac:dyDescent="0.25">
      <c r="B7" s="74" t="s">
        <v>37</v>
      </c>
      <c r="C7" s="86" t="s">
        <v>181</v>
      </c>
      <c r="D7" s="86" t="s">
        <v>182</v>
      </c>
      <c r="E7" s="86"/>
      <c r="F7" s="74" t="s">
        <v>183</v>
      </c>
      <c r="G7" s="74"/>
    </row>
    <row r="8" spans="2:7" ht="45" x14ac:dyDescent="0.25">
      <c r="B8" s="74" t="s">
        <v>125</v>
      </c>
      <c r="C8" s="86" t="s">
        <v>184</v>
      </c>
      <c r="D8" s="84" t="s">
        <v>168</v>
      </c>
      <c r="E8" s="86"/>
      <c r="F8" s="74"/>
      <c r="G8" s="74"/>
    </row>
    <row r="9" spans="2:7" ht="45" x14ac:dyDescent="0.25">
      <c r="B9" s="74" t="s">
        <v>185</v>
      </c>
      <c r="C9" s="86" t="s">
        <v>186</v>
      </c>
      <c r="D9" s="84" t="s">
        <v>168</v>
      </c>
      <c r="E9" s="86"/>
      <c r="F9" s="74"/>
      <c r="G9" s="74"/>
    </row>
    <row r="10" spans="2:7" ht="45" x14ac:dyDescent="0.25">
      <c r="B10" s="74" t="s">
        <v>33</v>
      </c>
      <c r="C10" s="86" t="s">
        <v>187</v>
      </c>
      <c r="D10" s="84" t="s">
        <v>168</v>
      </c>
      <c r="E10" s="86"/>
      <c r="F10" s="74"/>
      <c r="G10" s="74"/>
    </row>
    <row r="11" spans="2:7" ht="45" x14ac:dyDescent="0.25">
      <c r="B11" s="74" t="s">
        <v>56</v>
      </c>
      <c r="C11" s="86" t="s">
        <v>169</v>
      </c>
      <c r="D11" s="84" t="s">
        <v>168</v>
      </c>
      <c r="E11" s="86"/>
      <c r="F11" s="74"/>
      <c r="G11" s="74"/>
    </row>
    <row r="12" spans="2:7" ht="75" x14ac:dyDescent="0.25">
      <c r="B12" s="74" t="s">
        <v>34</v>
      </c>
      <c r="C12" s="86" t="s">
        <v>188</v>
      </c>
      <c r="D12" s="86" t="s">
        <v>189</v>
      </c>
      <c r="E12" s="86"/>
      <c r="F12" s="74"/>
      <c r="G12" s="74"/>
    </row>
    <row r="13" spans="2:7" ht="45" x14ac:dyDescent="0.25">
      <c r="B13" s="74" t="s">
        <v>124</v>
      </c>
      <c r="C13" s="86" t="s">
        <v>190</v>
      </c>
      <c r="D13" s="84" t="s">
        <v>168</v>
      </c>
      <c r="E13" s="86"/>
      <c r="F13" s="74"/>
      <c r="G13" s="74"/>
    </row>
    <row r="14" spans="2:7" ht="45" x14ac:dyDescent="0.25">
      <c r="B14" s="74" t="s">
        <v>191</v>
      </c>
      <c r="C14" s="86" t="s">
        <v>192</v>
      </c>
      <c r="D14" s="84" t="s">
        <v>168</v>
      </c>
      <c r="E14" s="86"/>
      <c r="F14" s="74"/>
      <c r="G14" s="74"/>
    </row>
    <row r="15" spans="2:7" ht="30" x14ac:dyDescent="0.25">
      <c r="B15" s="74" t="s">
        <v>36</v>
      </c>
      <c r="C15" s="86" t="s">
        <v>187</v>
      </c>
      <c r="D15" s="84" t="s">
        <v>193</v>
      </c>
      <c r="E15" s="86"/>
      <c r="F15" s="74"/>
      <c r="G15" s="74"/>
    </row>
    <row r="16" spans="2:7" ht="105" x14ac:dyDescent="0.25">
      <c r="B16" s="74" t="s">
        <v>194</v>
      </c>
      <c r="C16" s="86" t="s">
        <v>195</v>
      </c>
      <c r="D16" s="84" t="s">
        <v>168</v>
      </c>
      <c r="E16" s="86"/>
      <c r="F16" s="74"/>
      <c r="G16" s="74"/>
    </row>
    <row r="17" spans="2:7" ht="75" x14ac:dyDescent="0.25">
      <c r="B17" s="74" t="s">
        <v>196</v>
      </c>
      <c r="C17" s="86" t="s">
        <v>197</v>
      </c>
      <c r="D17" s="86" t="s">
        <v>198</v>
      </c>
      <c r="E17" s="86"/>
      <c r="F17" s="74"/>
      <c r="G17" s="74"/>
    </row>
    <row r="18" spans="2:7" ht="45" x14ac:dyDescent="0.25">
      <c r="B18" s="74" t="s">
        <v>38</v>
      </c>
      <c r="C18" s="86" t="s">
        <v>190</v>
      </c>
      <c r="D18" s="84" t="s">
        <v>168</v>
      </c>
      <c r="E18" s="86"/>
      <c r="F18" s="74"/>
      <c r="G18" s="74"/>
    </row>
    <row r="19" spans="2:7" ht="90" x14ac:dyDescent="0.25">
      <c r="B19" s="87" t="s">
        <v>40</v>
      </c>
      <c r="C19" s="88" t="s">
        <v>172</v>
      </c>
      <c r="D19" s="89" t="s">
        <v>173</v>
      </c>
      <c r="E19" s="90" t="s">
        <v>199</v>
      </c>
      <c r="F19" s="87"/>
      <c r="G19" s="74" t="s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E1" workbookViewId="0">
      <selection activeCell="J2" sqref="J2"/>
    </sheetView>
  </sheetViews>
  <sheetFormatPr baseColWidth="10" defaultColWidth="11.42578125" defaultRowHeight="15" x14ac:dyDescent="0.25"/>
  <cols>
    <col min="1" max="1" width="23" bestFit="1" customWidth="1"/>
    <col min="2" max="2" width="23" customWidth="1"/>
    <col min="4" max="4" width="23.140625" bestFit="1" customWidth="1"/>
    <col min="5" max="5" width="12.140625" bestFit="1" customWidth="1"/>
    <col min="6" max="8" width="12.140625" customWidth="1"/>
    <col min="11" max="11" width="18.85546875" customWidth="1"/>
    <col min="12" max="12" width="25.140625" customWidth="1"/>
    <col min="13" max="13" width="31.28515625" customWidth="1"/>
  </cols>
  <sheetData>
    <row r="1" spans="1:15" ht="15.75" thickBot="1" x14ac:dyDescent="0.3">
      <c r="A1" s="25" t="s">
        <v>201</v>
      </c>
      <c r="B1" s="48" t="s">
        <v>76</v>
      </c>
      <c r="C1" s="25" t="s">
        <v>202</v>
      </c>
      <c r="D1" s="25" t="s">
        <v>203</v>
      </c>
      <c r="E1" s="25" t="s">
        <v>204</v>
      </c>
      <c r="F1" s="26" t="s">
        <v>205</v>
      </c>
      <c r="G1" s="26" t="s">
        <v>206</v>
      </c>
      <c r="H1" s="26" t="s">
        <v>207</v>
      </c>
      <c r="I1" s="26" t="s">
        <v>208</v>
      </c>
      <c r="J1" s="26" t="s">
        <v>209</v>
      </c>
      <c r="K1" s="26" t="s">
        <v>210</v>
      </c>
      <c r="L1" s="26" t="s">
        <v>211</v>
      </c>
      <c r="M1" s="26" t="s">
        <v>212</v>
      </c>
      <c r="N1" s="26" t="s">
        <v>213</v>
      </c>
      <c r="O1" s="26" t="s">
        <v>214</v>
      </c>
    </row>
    <row r="2" spans="1:15" ht="15.75" thickBot="1" x14ac:dyDescent="0.3">
      <c r="A2" t="s">
        <v>215</v>
      </c>
      <c r="B2" t="s">
        <v>216</v>
      </c>
      <c r="C2" t="s">
        <v>217</v>
      </c>
      <c r="D2" t="s">
        <v>218</v>
      </c>
      <c r="E2" t="s">
        <v>51</v>
      </c>
      <c r="F2" t="s">
        <v>219</v>
      </c>
      <c r="G2" t="s">
        <v>115</v>
      </c>
      <c r="H2" t="s">
        <v>63</v>
      </c>
      <c r="I2" s="27" t="s">
        <v>21</v>
      </c>
      <c r="J2" t="s">
        <v>102</v>
      </c>
      <c r="K2" t="s">
        <v>220</v>
      </c>
      <c r="L2" t="s">
        <v>55</v>
      </c>
      <c r="M2" t="s">
        <v>117</v>
      </c>
      <c r="N2" t="s">
        <v>221</v>
      </c>
      <c r="O2" t="s">
        <v>128</v>
      </c>
    </row>
    <row r="3" spans="1:15" x14ac:dyDescent="0.25">
      <c r="A3" t="s">
        <v>222</v>
      </c>
      <c r="B3" t="s">
        <v>109</v>
      </c>
      <c r="C3" t="s">
        <v>223</v>
      </c>
      <c r="D3" t="s">
        <v>224</v>
      </c>
      <c r="E3" t="s">
        <v>52</v>
      </c>
      <c r="F3" t="s">
        <v>225</v>
      </c>
      <c r="G3" t="s">
        <v>119</v>
      </c>
      <c r="H3" t="s">
        <v>64</v>
      </c>
      <c r="I3" s="28" t="s">
        <v>22</v>
      </c>
      <c r="J3" t="s">
        <v>118</v>
      </c>
      <c r="K3" t="s">
        <v>104</v>
      </c>
      <c r="L3" t="s">
        <v>56</v>
      </c>
      <c r="M3" t="s">
        <v>108</v>
      </c>
      <c r="N3" t="s">
        <v>226</v>
      </c>
      <c r="O3" t="s">
        <v>111</v>
      </c>
    </row>
    <row r="4" spans="1:15" x14ac:dyDescent="0.25">
      <c r="B4" t="s">
        <v>113</v>
      </c>
      <c r="C4" t="s">
        <v>227</v>
      </c>
      <c r="D4" t="s">
        <v>228</v>
      </c>
      <c r="E4" t="s">
        <v>53</v>
      </c>
      <c r="F4" t="s">
        <v>54</v>
      </c>
      <c r="G4" t="s">
        <v>103</v>
      </c>
      <c r="H4" t="s">
        <v>57</v>
      </c>
      <c r="I4" s="29" t="s">
        <v>23</v>
      </c>
      <c r="J4" t="s">
        <v>123</v>
      </c>
      <c r="K4" t="s">
        <v>135</v>
      </c>
      <c r="L4" t="s">
        <v>57</v>
      </c>
      <c r="M4" t="s">
        <v>107</v>
      </c>
      <c r="N4" t="s">
        <v>229</v>
      </c>
      <c r="O4" t="s">
        <v>127</v>
      </c>
    </row>
    <row r="5" spans="1:15" x14ac:dyDescent="0.25">
      <c r="B5" t="s">
        <v>112</v>
      </c>
      <c r="C5" t="s">
        <v>230</v>
      </c>
      <c r="D5" t="s">
        <v>231</v>
      </c>
      <c r="E5" t="s">
        <v>54</v>
      </c>
      <c r="F5" t="s">
        <v>232</v>
      </c>
      <c r="I5" s="30" t="s">
        <v>24</v>
      </c>
      <c r="K5" t="s">
        <v>116</v>
      </c>
      <c r="L5" t="s">
        <v>59</v>
      </c>
      <c r="M5" t="s">
        <v>110</v>
      </c>
      <c r="N5" t="s">
        <v>233</v>
      </c>
    </row>
    <row r="6" spans="1:15" ht="22.5" x14ac:dyDescent="0.25">
      <c r="B6" t="s">
        <v>114</v>
      </c>
      <c r="C6" t="s">
        <v>234</v>
      </c>
      <c r="D6" t="s">
        <v>235</v>
      </c>
      <c r="I6" s="31" t="s">
        <v>25</v>
      </c>
      <c r="K6" t="s">
        <v>236</v>
      </c>
      <c r="L6" t="s">
        <v>61</v>
      </c>
      <c r="M6" t="s">
        <v>120</v>
      </c>
      <c r="N6" t="s">
        <v>111</v>
      </c>
    </row>
    <row r="7" spans="1:15" x14ac:dyDescent="0.25">
      <c r="B7" t="s">
        <v>122</v>
      </c>
      <c r="C7" t="s">
        <v>237</v>
      </c>
      <c r="I7" s="32" t="s">
        <v>20</v>
      </c>
      <c r="K7" t="s">
        <v>114</v>
      </c>
      <c r="L7" t="s">
        <v>58</v>
      </c>
      <c r="M7" t="s">
        <v>121</v>
      </c>
      <c r="N7" t="s">
        <v>238</v>
      </c>
    </row>
    <row r="8" spans="1:15" x14ac:dyDescent="0.25">
      <c r="B8" t="s">
        <v>131</v>
      </c>
      <c r="C8" t="s">
        <v>239</v>
      </c>
      <c r="L8" t="s">
        <v>60</v>
      </c>
      <c r="M8" t="s">
        <v>130</v>
      </c>
    </row>
    <row r="9" spans="1:15" x14ac:dyDescent="0.25">
      <c r="B9" t="s">
        <v>101</v>
      </c>
      <c r="C9" t="s">
        <v>240</v>
      </c>
      <c r="M9" t="s">
        <v>106</v>
      </c>
    </row>
    <row r="10" spans="1:15" x14ac:dyDescent="0.25">
      <c r="C10" t="s">
        <v>241</v>
      </c>
      <c r="M10" t="s">
        <v>132</v>
      </c>
    </row>
    <row r="11" spans="1:15" x14ac:dyDescent="0.25">
      <c r="C11" t="s">
        <v>242</v>
      </c>
    </row>
    <row r="12" spans="1:15" x14ac:dyDescent="0.25">
      <c r="C12" t="s">
        <v>243</v>
      </c>
    </row>
    <row r="13" spans="1:15" x14ac:dyDescent="0.25">
      <c r="C13" t="s">
        <v>244</v>
      </c>
    </row>
    <row r="14" spans="1:15" x14ac:dyDescent="0.25">
      <c r="C14" t="s">
        <v>245</v>
      </c>
    </row>
    <row r="15" spans="1:15" x14ac:dyDescent="0.25">
      <c r="C15" t="s">
        <v>246</v>
      </c>
    </row>
    <row r="16" spans="1:15" x14ac:dyDescent="0.25">
      <c r="C16" t="s">
        <v>105</v>
      </c>
    </row>
    <row r="17" spans="3:3" x14ac:dyDescent="0.25">
      <c r="C17" t="s">
        <v>247</v>
      </c>
    </row>
    <row r="18" spans="3:3" x14ac:dyDescent="0.25">
      <c r="C18" t="s">
        <v>248</v>
      </c>
    </row>
    <row r="19" spans="3:3" x14ac:dyDescent="0.25">
      <c r="C19" t="s">
        <v>249</v>
      </c>
    </row>
    <row r="20" spans="3:3" x14ac:dyDescent="0.25">
      <c r="C20" t="s">
        <v>250</v>
      </c>
    </row>
    <row r="21" spans="3:3" x14ac:dyDescent="0.25">
      <c r="C21" t="s">
        <v>251</v>
      </c>
    </row>
    <row r="22" spans="3:3" x14ac:dyDescent="0.25">
      <c r="C22" t="s">
        <v>252</v>
      </c>
    </row>
    <row r="23" spans="3:3" x14ac:dyDescent="0.25">
      <c r="C23" t="s">
        <v>253</v>
      </c>
    </row>
    <row r="24" spans="3:3" x14ac:dyDescent="0.25">
      <c r="C24" t="s">
        <v>254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19"/>
  <sheetViews>
    <sheetView showGridLines="0" topLeftCell="H1" zoomScale="80" zoomScaleNormal="80" workbookViewId="0">
      <pane ySplit="5" topLeftCell="A7" activePane="bottomLeft" state="frozen"/>
      <selection activeCell="D1" sqref="D1"/>
      <selection pane="bottomLeft" activeCell="B6" sqref="B6:U18"/>
    </sheetView>
  </sheetViews>
  <sheetFormatPr baseColWidth="10" defaultColWidth="10.85546875" defaultRowHeight="15" x14ac:dyDescent="0.25"/>
  <cols>
    <col min="1" max="1" width="3.28515625" hidden="1" customWidth="1"/>
    <col min="3" max="4" width="14.85546875" customWidth="1"/>
    <col min="5" max="5" width="13.85546875" customWidth="1"/>
    <col min="7" max="7" width="59.7109375" customWidth="1"/>
    <col min="8" max="8" width="12" style="2" customWidth="1"/>
    <col min="9" max="9" width="12.5703125" customWidth="1"/>
    <col min="10" max="10" width="14.28515625" customWidth="1"/>
    <col min="11" max="11" width="10.28515625" customWidth="1"/>
    <col min="12" max="12" width="9.5703125" customWidth="1"/>
    <col min="13" max="13" width="18.28515625" customWidth="1"/>
    <col min="14" max="14" width="16.7109375" style="2" bestFit="1" customWidth="1"/>
    <col min="15" max="15" width="17.7109375" style="2" customWidth="1"/>
    <col min="16" max="16" width="12.85546875" style="2" bestFit="1" customWidth="1"/>
    <col min="17" max="17" width="16.140625" bestFit="1" customWidth="1"/>
    <col min="18" max="18" width="16.7109375" bestFit="1" customWidth="1"/>
    <col min="19" max="19" width="14.42578125" bestFit="1" customWidth="1"/>
    <col min="20" max="20" width="14.85546875" bestFit="1" customWidth="1"/>
    <col min="21" max="21" width="14.5703125" bestFit="1" customWidth="1"/>
  </cols>
  <sheetData>
    <row r="2" spans="2:21" s="1" customFormat="1" ht="54" customHeight="1" x14ac:dyDescent="0.25">
      <c r="B2" s="148" t="s">
        <v>256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spans="2:21" ht="15.75" x14ac:dyDescent="0.25">
      <c r="Q3" s="159" t="s">
        <v>257</v>
      </c>
      <c r="R3" s="160"/>
      <c r="S3" s="160"/>
      <c r="T3" s="160"/>
      <c r="U3" s="161"/>
    </row>
    <row r="4" spans="2:21" ht="15.6" customHeight="1" x14ac:dyDescent="0.25">
      <c r="Q4" s="33" t="s">
        <v>258</v>
      </c>
      <c r="R4" s="33" t="s">
        <v>259</v>
      </c>
      <c r="S4" s="33" t="s">
        <v>260</v>
      </c>
      <c r="T4" s="33" t="s">
        <v>261</v>
      </c>
      <c r="U4" s="33" t="s">
        <v>262</v>
      </c>
    </row>
    <row r="5" spans="2:21" ht="47.25" x14ac:dyDescent="0.25">
      <c r="B5" s="33" t="s">
        <v>263</v>
      </c>
      <c r="C5" s="33" t="s">
        <v>202</v>
      </c>
      <c r="D5" s="33" t="s">
        <v>264</v>
      </c>
      <c r="E5" s="33" t="s">
        <v>265</v>
      </c>
      <c r="F5" s="33" t="s">
        <v>266</v>
      </c>
      <c r="G5" s="33" t="s">
        <v>267</v>
      </c>
      <c r="H5" s="33" t="s">
        <v>268</v>
      </c>
      <c r="I5" s="33" t="s">
        <v>269</v>
      </c>
      <c r="J5" s="33" t="s">
        <v>270</v>
      </c>
      <c r="K5" s="33" t="s">
        <v>271</v>
      </c>
      <c r="L5" s="33" t="s">
        <v>204</v>
      </c>
      <c r="M5" s="33" t="s">
        <v>272</v>
      </c>
      <c r="N5" s="33" t="s">
        <v>273</v>
      </c>
      <c r="O5" s="33" t="s">
        <v>274</v>
      </c>
      <c r="P5" s="33" t="s">
        <v>207</v>
      </c>
      <c r="Q5" s="47" t="s">
        <v>275</v>
      </c>
      <c r="R5" s="47" t="s">
        <v>275</v>
      </c>
      <c r="S5" s="47" t="s">
        <v>275</v>
      </c>
      <c r="T5" s="47" t="s">
        <v>275</v>
      </c>
      <c r="U5" s="47" t="s">
        <v>275</v>
      </c>
    </row>
    <row r="6" spans="2:21" x14ac:dyDescent="0.25">
      <c r="B6" s="65"/>
      <c r="C6" s="65"/>
      <c r="D6" s="66"/>
      <c r="E6" s="65"/>
      <c r="F6" s="64"/>
      <c r="G6" s="67"/>
      <c r="H6" s="42"/>
      <c r="I6" s="67"/>
      <c r="J6" s="68"/>
      <c r="K6" s="67"/>
      <c r="L6" s="66"/>
      <c r="M6" s="64"/>
      <c r="N6" s="63"/>
      <c r="O6" s="60"/>
      <c r="P6" s="63"/>
      <c r="Q6" s="68"/>
      <c r="R6" s="60"/>
      <c r="S6" s="63"/>
      <c r="T6" s="63"/>
      <c r="U6" s="63"/>
    </row>
    <row r="7" spans="2:21" x14ac:dyDescent="0.25">
      <c r="B7" s="65"/>
      <c r="C7" s="65"/>
      <c r="D7" s="66"/>
      <c r="E7" s="65"/>
      <c r="F7" s="64"/>
      <c r="G7" s="67"/>
      <c r="H7" s="42"/>
      <c r="I7" s="67"/>
      <c r="J7" s="68"/>
      <c r="K7" s="67"/>
      <c r="L7" s="66"/>
      <c r="M7" s="64"/>
      <c r="N7" s="63"/>
      <c r="O7" s="63"/>
      <c r="P7" s="63"/>
      <c r="Q7" s="68"/>
      <c r="R7" s="60"/>
      <c r="S7" s="63"/>
      <c r="T7" s="63"/>
      <c r="U7" s="63"/>
    </row>
    <row r="8" spans="2:21" x14ac:dyDescent="0.25">
      <c r="B8" s="65"/>
      <c r="C8" s="65"/>
      <c r="D8" s="66"/>
      <c r="E8" s="65"/>
      <c r="F8" s="64"/>
      <c r="G8" s="67"/>
      <c r="H8" s="42"/>
      <c r="I8" s="67"/>
      <c r="J8" s="68"/>
      <c r="K8" s="67"/>
      <c r="L8" s="66"/>
      <c r="M8" s="64"/>
      <c r="N8" s="63"/>
      <c r="O8" s="63"/>
      <c r="P8" s="63"/>
      <c r="Q8" s="68"/>
      <c r="R8" s="60"/>
      <c r="S8" s="63"/>
      <c r="T8" s="63"/>
      <c r="U8" s="63"/>
    </row>
    <row r="9" spans="2:21" ht="50.25" customHeight="1" x14ac:dyDescent="0.25">
      <c r="B9" s="65"/>
      <c r="C9" s="65"/>
      <c r="D9" s="66"/>
      <c r="E9" s="65"/>
      <c r="F9" s="64"/>
      <c r="G9" s="67"/>
      <c r="H9" s="42"/>
      <c r="I9" s="67"/>
      <c r="J9" s="68"/>
      <c r="K9" s="67"/>
      <c r="L9" s="66"/>
      <c r="M9" s="64"/>
      <c r="N9" s="63"/>
      <c r="O9" s="63"/>
      <c r="P9" s="63"/>
      <c r="Q9" s="68"/>
      <c r="R9" s="60"/>
      <c r="S9" s="63"/>
      <c r="T9" s="63"/>
      <c r="U9" s="63"/>
    </row>
    <row r="10" spans="2:21" x14ac:dyDescent="0.25">
      <c r="B10" s="62"/>
      <c r="C10" s="65"/>
      <c r="D10" s="66"/>
      <c r="E10" s="65"/>
      <c r="F10" s="64"/>
      <c r="G10" s="67"/>
      <c r="H10" s="42"/>
      <c r="I10" s="67"/>
      <c r="J10" s="68"/>
      <c r="K10" s="67"/>
      <c r="L10" s="66"/>
      <c r="M10" s="64"/>
      <c r="N10" s="63"/>
      <c r="O10" s="60"/>
      <c r="P10" s="63"/>
      <c r="Q10" s="68"/>
      <c r="R10" s="68"/>
      <c r="S10" s="61"/>
      <c r="T10" s="61"/>
      <c r="U10" s="61"/>
    </row>
    <row r="11" spans="2:21" ht="48" customHeight="1" x14ac:dyDescent="0.25">
      <c r="B11" s="62"/>
      <c r="C11" s="65"/>
      <c r="D11" s="66"/>
      <c r="E11" s="65"/>
      <c r="F11" s="64"/>
      <c r="G11" s="72"/>
      <c r="H11" s="42"/>
      <c r="I11" s="67"/>
      <c r="J11" s="68"/>
      <c r="K11" s="67"/>
      <c r="L11" s="66"/>
      <c r="M11" s="64"/>
      <c r="N11" s="63"/>
      <c r="O11" s="63"/>
      <c r="P11" s="63"/>
      <c r="Q11" s="68"/>
      <c r="R11" s="64"/>
      <c r="S11" s="63"/>
      <c r="T11" s="63"/>
      <c r="U11" s="63"/>
    </row>
    <row r="12" spans="2:21" x14ac:dyDescent="0.25">
      <c r="B12" s="65"/>
      <c r="C12" s="65"/>
      <c r="D12" s="66"/>
      <c r="E12" s="65"/>
      <c r="F12" s="64"/>
      <c r="G12" s="72"/>
      <c r="H12" s="67"/>
      <c r="I12" s="67"/>
      <c r="J12" s="68"/>
      <c r="K12" s="67"/>
      <c r="L12" s="66"/>
      <c r="M12" s="64"/>
      <c r="N12" s="63"/>
      <c r="O12" s="63"/>
      <c r="P12" s="63"/>
      <c r="Q12" s="68"/>
      <c r="R12" s="64"/>
      <c r="S12" s="63"/>
      <c r="T12" s="63"/>
      <c r="U12" s="63"/>
    </row>
    <row r="13" spans="2:21" x14ac:dyDescent="0.25">
      <c r="B13" s="65"/>
      <c r="C13" s="65"/>
      <c r="D13" s="66"/>
      <c r="E13" s="65"/>
      <c r="F13" s="64"/>
      <c r="G13" s="67"/>
      <c r="H13" s="42"/>
      <c r="I13" s="67"/>
      <c r="J13" s="68"/>
      <c r="K13" s="67"/>
      <c r="L13" s="66"/>
      <c r="M13" s="64"/>
      <c r="N13" s="63"/>
      <c r="O13" s="60"/>
      <c r="P13" s="63"/>
      <c r="Q13" s="68"/>
      <c r="R13" s="60"/>
      <c r="S13" s="63"/>
      <c r="T13" s="63"/>
      <c r="U13" s="63"/>
    </row>
    <row r="14" spans="2:21" x14ac:dyDescent="0.25">
      <c r="B14" s="65"/>
      <c r="C14" s="65"/>
      <c r="D14" s="66"/>
      <c r="E14" s="65"/>
      <c r="F14" s="64"/>
      <c r="G14" s="67"/>
      <c r="H14" s="42"/>
      <c r="I14" s="67"/>
      <c r="J14" s="68"/>
      <c r="K14" s="67"/>
      <c r="L14" s="66"/>
      <c r="M14" s="64"/>
      <c r="N14" s="63"/>
      <c r="O14" s="63"/>
      <c r="P14" s="63"/>
      <c r="Q14" s="68"/>
      <c r="R14" s="60"/>
      <c r="S14" s="63"/>
      <c r="T14" s="63"/>
      <c r="U14" s="63"/>
    </row>
    <row r="15" spans="2:21" x14ac:dyDescent="0.25">
      <c r="B15" s="65"/>
      <c r="C15" s="65"/>
      <c r="D15" s="66"/>
      <c r="E15" s="65"/>
      <c r="F15" s="64"/>
      <c r="G15" s="67"/>
      <c r="H15" s="42"/>
      <c r="I15" s="67"/>
      <c r="J15" s="68"/>
      <c r="K15" s="67"/>
      <c r="L15" s="66"/>
      <c r="M15" s="64"/>
      <c r="N15" s="63"/>
      <c r="O15" s="60"/>
      <c r="P15" s="63"/>
      <c r="Q15" s="68"/>
      <c r="R15" s="60"/>
      <c r="S15" s="63"/>
      <c r="T15" s="63"/>
      <c r="U15" s="63"/>
    </row>
    <row r="16" spans="2:21" x14ac:dyDescent="0.25">
      <c r="B16" s="65"/>
      <c r="C16" s="65"/>
      <c r="D16" s="66"/>
      <c r="E16" s="65"/>
      <c r="F16" s="64"/>
      <c r="G16" s="67"/>
      <c r="H16" s="42"/>
      <c r="I16" s="67"/>
      <c r="J16" s="68"/>
      <c r="K16" s="67"/>
      <c r="L16" s="66"/>
      <c r="M16" s="64"/>
      <c r="N16" s="63"/>
      <c r="O16" s="63"/>
      <c r="P16" s="63"/>
      <c r="Q16" s="68"/>
      <c r="R16" s="60"/>
      <c r="S16" s="63"/>
      <c r="T16" s="63"/>
      <c r="U16" s="63"/>
    </row>
    <row r="17" spans="2:21" x14ac:dyDescent="0.25">
      <c r="B17" s="65"/>
      <c r="C17" s="65"/>
      <c r="D17" s="66"/>
      <c r="E17" s="65"/>
      <c r="F17" s="64"/>
      <c r="G17" s="67"/>
      <c r="H17" s="42"/>
      <c r="I17" s="67"/>
      <c r="J17" s="68"/>
      <c r="K17" s="67"/>
      <c r="L17" s="66"/>
      <c r="M17" s="64"/>
      <c r="N17" s="63"/>
      <c r="O17" s="63"/>
      <c r="P17" s="63"/>
      <c r="Q17" s="68"/>
      <c r="R17" s="60"/>
      <c r="S17" s="63"/>
      <c r="T17" s="63"/>
      <c r="U17" s="63"/>
    </row>
    <row r="18" spans="2:21" x14ac:dyDescent="0.25">
      <c r="B18" s="65"/>
      <c r="C18" s="65"/>
      <c r="D18" s="66"/>
      <c r="E18" s="65"/>
      <c r="F18" s="64"/>
      <c r="G18" s="67"/>
      <c r="H18" s="42"/>
      <c r="I18" s="67"/>
      <c r="J18" s="68"/>
      <c r="K18" s="67"/>
      <c r="L18" s="66"/>
      <c r="M18" s="64"/>
      <c r="N18" s="63"/>
      <c r="O18" s="63"/>
      <c r="P18" s="63"/>
      <c r="Q18" s="68"/>
      <c r="R18" s="60"/>
      <c r="S18" s="63"/>
      <c r="T18" s="63"/>
      <c r="U18" s="63"/>
    </row>
    <row r="19" spans="2:21" x14ac:dyDescent="0.25">
      <c r="B19" s="65"/>
      <c r="C19" s="65"/>
      <c r="D19" s="66"/>
      <c r="E19" s="65"/>
      <c r="F19" s="64"/>
      <c r="G19" s="67"/>
      <c r="H19" s="42"/>
      <c r="I19" s="67"/>
      <c r="J19" s="68"/>
      <c r="K19" s="67"/>
      <c r="L19" s="66"/>
      <c r="M19" s="64"/>
      <c r="N19" s="63"/>
      <c r="O19" s="63"/>
      <c r="P19" s="63"/>
      <c r="Q19" s="68"/>
      <c r="R19" s="60"/>
      <c r="S19" s="63"/>
      <c r="T19" s="63"/>
      <c r="U19" s="63"/>
    </row>
  </sheetData>
  <mergeCells count="2">
    <mergeCell ref="B2:U2"/>
    <mergeCell ref="Q3:U3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Catálogo!$L$2:$L$7</xm:f>
          </x14:formula1>
          <xm:sqref>E6:E19</xm:sqref>
        </x14:dataValidation>
        <x14:dataValidation type="list" allowBlank="1" showInputMessage="1" showErrorMessage="1" xr:uid="{00000000-0002-0000-0300-000002000000}">
          <x14:formula1>
            <xm:f>Catálogo!$E$2:$E$5</xm:f>
          </x14:formula1>
          <xm:sqref>L6:L19</xm:sqref>
        </x14:dataValidation>
        <x14:dataValidation type="list" allowBlank="1" showInputMessage="1" showErrorMessage="1" xr:uid="{00000000-0002-0000-0300-000003000000}">
          <x14:formula1>
            <xm:f>Catálogo!$N$2:$N$7</xm:f>
          </x14:formula1>
          <xm:sqref>K6:K19</xm:sqref>
        </x14:dataValidation>
        <x14:dataValidation type="list" allowBlank="1" showInputMessage="1" showErrorMessage="1" xr:uid="{00000000-0002-0000-0300-000004000000}">
          <x14:formula1>
            <xm:f>Catálogo!$H$2:$H$4</xm:f>
          </x14:formula1>
          <xm:sqref>P6:P19</xm:sqref>
        </x14:dataValidation>
        <x14:dataValidation type="list" allowBlank="1" showInputMessage="1" showErrorMessage="1" xr:uid="{AB2E0521-5EC5-4966-8CB8-C0B71C2FC417}">
          <x14:formula1>
            <xm:f>Catálogo!$C$2:$C$24</xm:f>
          </x14:formula1>
          <xm:sqref>C6:C19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2"/>
  <sheetViews>
    <sheetView showGridLines="0" zoomScale="80" zoomScaleNormal="80" workbookViewId="0">
      <selection activeCell="L11" sqref="L11"/>
    </sheetView>
  </sheetViews>
  <sheetFormatPr baseColWidth="10" defaultColWidth="11.5703125" defaultRowHeight="15.75" x14ac:dyDescent="0.25"/>
  <cols>
    <col min="1" max="1" width="2.28515625" style="24" customWidth="1"/>
    <col min="2" max="2" width="17.7109375" style="24" customWidth="1"/>
    <col min="3" max="3" width="13.42578125" style="24" customWidth="1"/>
    <col min="4" max="4" width="11.42578125" style="24" customWidth="1"/>
    <col min="5" max="5" width="80.28515625" style="24" customWidth="1"/>
    <col min="6" max="6" width="24.42578125" style="24" customWidth="1"/>
    <col min="7" max="7" width="10.42578125" style="24" bestFit="1" customWidth="1"/>
    <col min="8" max="8" width="11.85546875" style="24" customWidth="1"/>
    <col min="9" max="9" width="16.28515625" style="24" bestFit="1" customWidth="1"/>
    <col min="10" max="10" width="16.140625" style="24" bestFit="1" customWidth="1"/>
    <col min="11" max="11" width="13" style="24" customWidth="1"/>
    <col min="12" max="16384" width="11.5703125" style="24"/>
  </cols>
  <sheetData>
    <row r="2" spans="2:12" s="22" customFormat="1" ht="54" customHeight="1" x14ac:dyDescent="0.25">
      <c r="B2" s="162" t="s">
        <v>276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</row>
    <row r="3" spans="2:12" s="54" customFormat="1" ht="9" customHeight="1" x14ac:dyDescent="0.25">
      <c r="B3" s="55"/>
      <c r="C3" s="55"/>
      <c r="D3" s="55"/>
      <c r="E3" s="55"/>
      <c r="F3" s="55"/>
      <c r="G3" s="55"/>
      <c r="H3" s="55"/>
      <c r="I3" s="56"/>
      <c r="J3" s="56"/>
      <c r="K3" s="56"/>
      <c r="L3" s="55"/>
    </row>
    <row r="4" spans="2:12" s="38" customFormat="1" ht="18" customHeight="1" x14ac:dyDescent="0.25">
      <c r="B4" s="163" t="s">
        <v>67</v>
      </c>
      <c r="C4" s="163"/>
      <c r="D4" s="165"/>
      <c r="E4" s="163"/>
      <c r="F4" s="163"/>
      <c r="G4" s="39" t="s">
        <v>70</v>
      </c>
      <c r="H4" s="40">
        <f>SUM(H7:H11)/60</f>
        <v>0</v>
      </c>
      <c r="I4" s="41"/>
      <c r="J4" s="41"/>
      <c r="K4" s="41" t="s">
        <v>69</v>
      </c>
      <c r="L4" s="40">
        <f>SUM(L7:L11)/60</f>
        <v>0</v>
      </c>
    </row>
    <row r="5" spans="2:12" s="49" customFormat="1" ht="3" customHeight="1" x14ac:dyDescent="0.25">
      <c r="B5" s="50"/>
      <c r="C5" s="50"/>
      <c r="D5" s="51"/>
      <c r="E5" s="50"/>
      <c r="F5" s="50"/>
      <c r="G5" s="57"/>
      <c r="H5" s="53"/>
      <c r="I5" s="52"/>
      <c r="J5" s="52"/>
      <c r="K5" s="52"/>
      <c r="L5" s="53"/>
    </row>
    <row r="6" spans="2:12" s="23" customFormat="1" ht="63" x14ac:dyDescent="0.25">
      <c r="B6" s="33" t="s">
        <v>277</v>
      </c>
      <c r="C6" s="33" t="s">
        <v>278</v>
      </c>
      <c r="D6" s="33" t="s">
        <v>279</v>
      </c>
      <c r="E6" s="33" t="s">
        <v>280</v>
      </c>
      <c r="F6" s="33" t="s">
        <v>83</v>
      </c>
      <c r="G6" s="33" t="s">
        <v>78</v>
      </c>
      <c r="H6" s="33" t="s">
        <v>281</v>
      </c>
      <c r="I6" s="33" t="s">
        <v>94</v>
      </c>
      <c r="J6" s="34" t="s">
        <v>96</v>
      </c>
      <c r="K6" s="34" t="s">
        <v>97</v>
      </c>
      <c r="L6" s="33" t="s">
        <v>282</v>
      </c>
    </row>
    <row r="7" spans="2:12" s="36" customFormat="1" ht="12.75" x14ac:dyDescent="0.2">
      <c r="B7" s="35"/>
      <c r="C7" s="164" t="s">
        <v>283</v>
      </c>
      <c r="D7" s="35">
        <v>1</v>
      </c>
      <c r="E7" s="37" t="s">
        <v>284</v>
      </c>
      <c r="F7" s="35" t="s">
        <v>222</v>
      </c>
      <c r="G7" s="35" t="s">
        <v>115</v>
      </c>
      <c r="H7" s="35">
        <v>0</v>
      </c>
      <c r="I7" s="35" t="s">
        <v>219</v>
      </c>
      <c r="J7" s="35"/>
      <c r="K7" s="35"/>
      <c r="L7" s="35">
        <v>0</v>
      </c>
    </row>
    <row r="8" spans="2:12" s="36" customFormat="1" ht="12.75" x14ac:dyDescent="0.2">
      <c r="B8" s="35"/>
      <c r="C8" s="164"/>
      <c r="D8" s="35">
        <v>2</v>
      </c>
      <c r="E8" s="37" t="s">
        <v>285</v>
      </c>
      <c r="F8" s="35" t="s">
        <v>222</v>
      </c>
      <c r="G8" s="35" t="s">
        <v>115</v>
      </c>
      <c r="H8" s="35">
        <v>0</v>
      </c>
      <c r="I8" s="35" t="s">
        <v>219</v>
      </c>
      <c r="J8" s="35"/>
      <c r="K8" s="35"/>
      <c r="L8" s="35">
        <v>0</v>
      </c>
    </row>
    <row r="9" spans="2:12" s="36" customFormat="1" ht="12.75" x14ac:dyDescent="0.2">
      <c r="B9" s="35"/>
      <c r="C9" s="164"/>
      <c r="D9" s="35">
        <v>3</v>
      </c>
      <c r="E9" s="37" t="s">
        <v>286</v>
      </c>
      <c r="F9" s="35" t="s">
        <v>222</v>
      </c>
      <c r="G9" s="35" t="s">
        <v>115</v>
      </c>
      <c r="H9" s="35">
        <v>0</v>
      </c>
      <c r="I9" s="35" t="s">
        <v>219</v>
      </c>
      <c r="J9" s="35"/>
      <c r="K9" s="35"/>
      <c r="L9" s="35">
        <v>0</v>
      </c>
    </row>
    <row r="10" spans="2:12" s="36" customFormat="1" ht="12.75" x14ac:dyDescent="0.2">
      <c r="B10" s="35"/>
      <c r="C10" s="164"/>
      <c r="D10" s="35">
        <v>4</v>
      </c>
      <c r="E10" s="37" t="s">
        <v>287</v>
      </c>
      <c r="F10" s="35" t="s">
        <v>222</v>
      </c>
      <c r="G10" s="35" t="s">
        <v>103</v>
      </c>
      <c r="H10" s="35">
        <v>0</v>
      </c>
      <c r="I10" s="35" t="s">
        <v>219</v>
      </c>
      <c r="J10" s="35"/>
      <c r="K10" s="35"/>
      <c r="L10" s="35">
        <v>0</v>
      </c>
    </row>
    <row r="11" spans="2:12" s="36" customFormat="1" ht="12.75" x14ac:dyDescent="0.2">
      <c r="B11" s="35"/>
      <c r="C11" s="164"/>
      <c r="D11" s="35">
        <v>5</v>
      </c>
      <c r="E11" s="37" t="s">
        <v>288</v>
      </c>
      <c r="F11" s="35" t="s">
        <v>222</v>
      </c>
      <c r="G11" s="35" t="s">
        <v>119</v>
      </c>
      <c r="H11" s="35">
        <v>0</v>
      </c>
      <c r="I11" s="35" t="s">
        <v>219</v>
      </c>
      <c r="J11" s="35"/>
      <c r="K11" s="35"/>
      <c r="L11" s="35">
        <v>0</v>
      </c>
    </row>
    <row r="12" spans="2:12" s="23" customFormat="1" ht="22.15" customHeight="1" x14ac:dyDescent="0.25">
      <c r="B12" s="33"/>
      <c r="C12" s="33"/>
      <c r="D12" s="33"/>
      <c r="E12" s="33"/>
      <c r="F12" s="33"/>
      <c r="G12" s="33"/>
      <c r="H12" s="33"/>
      <c r="I12" s="33"/>
      <c r="J12" s="34"/>
      <c r="K12" s="34"/>
      <c r="L12" s="33"/>
    </row>
  </sheetData>
  <mergeCells count="4">
    <mergeCell ref="B2:L2"/>
    <mergeCell ref="B4:C4"/>
    <mergeCell ref="C7:C11"/>
    <mergeCell ref="D4:F4"/>
  </mergeCells>
  <conditionalFormatting sqref="I7:I11">
    <cfRule type="cellIs" dxfId="11" priority="1" operator="equal">
      <formula>"FUERA DE ALCANCE"</formula>
    </cfRule>
    <cfRule type="cellIs" dxfId="10" priority="2" operator="equal">
      <formula>"EN PROGRESO"</formula>
    </cfRule>
    <cfRule type="cellIs" dxfId="9" priority="3" operator="equal">
      <formula>"NO EJECUTADO"</formula>
    </cfRule>
    <cfRule type="cellIs" dxfId="8" priority="4" operator="equal">
      <formula>"BLOQUEADO"</formula>
    </cfRule>
    <cfRule type="cellIs" dxfId="7" priority="5" operator="equal">
      <formula>"FALLADO"</formula>
    </cfRule>
    <cfRule type="cellIs" dxfId="6" priority="6" operator="equal">
      <formula>"EXITOSO"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7593FA-F6D5-49EB-B135-74B1F8CC6362}">
          <x14:formula1>
            <xm:f>Catálogo!$F$2:$F$5</xm:f>
          </x14:formula1>
          <xm:sqref>I7:I11</xm:sqref>
        </x14:dataValidation>
        <x14:dataValidation type="list" allowBlank="1" showInputMessage="1" showErrorMessage="1" xr:uid="{00000000-0002-0000-0400-000001000000}">
          <x14:formula1>
            <xm:f>Catálogo!$A$2:$A$4</xm:f>
          </x14:formula1>
          <xm:sqref>F7:F11</xm:sqref>
        </x14:dataValidation>
        <x14:dataValidation type="list" allowBlank="1" showInputMessage="1" showErrorMessage="1" xr:uid="{00000000-0002-0000-0400-000002000000}">
          <x14:formula1>
            <xm:f>Catálogo!$G$2:$G$4</xm:f>
          </x14:formula1>
          <xm:sqref>G7:G11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2"/>
  <sheetViews>
    <sheetView showGridLines="0" zoomScale="80" zoomScaleNormal="80" workbookViewId="0">
      <selection activeCell="H5" sqref="H5"/>
    </sheetView>
  </sheetViews>
  <sheetFormatPr baseColWidth="10" defaultColWidth="11.5703125" defaultRowHeight="15.75" x14ac:dyDescent="0.25"/>
  <cols>
    <col min="1" max="1" width="2.28515625" style="24" customWidth="1"/>
    <col min="2" max="2" width="17.7109375" style="24" customWidth="1"/>
    <col min="3" max="3" width="13.42578125" style="24" customWidth="1"/>
    <col min="4" max="4" width="11.42578125" style="24" customWidth="1"/>
    <col min="5" max="5" width="80.28515625" style="24" customWidth="1"/>
    <col min="6" max="6" width="24.42578125" style="24" customWidth="1"/>
    <col min="7" max="7" width="10.42578125" style="24" bestFit="1" customWidth="1"/>
    <col min="8" max="8" width="11.85546875" style="24" customWidth="1"/>
    <col min="9" max="9" width="16.28515625" style="24" bestFit="1" customWidth="1"/>
    <col min="10" max="10" width="16.140625" style="24" bestFit="1" customWidth="1"/>
    <col min="11" max="11" width="13" style="24" customWidth="1"/>
    <col min="12" max="12" width="14.85546875" style="24" customWidth="1"/>
    <col min="13" max="16384" width="11.5703125" style="24"/>
  </cols>
  <sheetData>
    <row r="2" spans="2:12" s="22" customFormat="1" ht="54" customHeight="1" x14ac:dyDescent="0.25">
      <c r="B2" s="166" t="s">
        <v>289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3" spans="2:12" s="54" customFormat="1" ht="7.5" customHeight="1" x14ac:dyDescent="0.25">
      <c r="B3" s="58"/>
      <c r="C3" s="58"/>
      <c r="D3" s="58"/>
      <c r="E3" s="58"/>
      <c r="F3" s="58"/>
      <c r="G3" s="58"/>
      <c r="H3" s="58"/>
      <c r="I3" s="59"/>
      <c r="J3" s="59"/>
      <c r="K3" s="59"/>
      <c r="L3" s="58"/>
    </row>
    <row r="4" spans="2:12" s="38" customFormat="1" ht="18" customHeight="1" x14ac:dyDescent="0.25">
      <c r="B4" s="163" t="s">
        <v>67</v>
      </c>
      <c r="C4" s="163"/>
      <c r="D4" s="165">
        <f>Análisis!D4</f>
        <v>0</v>
      </c>
      <c r="E4" s="163"/>
      <c r="F4" s="163"/>
      <c r="G4" s="39" t="s">
        <v>70</v>
      </c>
      <c r="H4" s="40">
        <v>0</v>
      </c>
      <c r="I4" s="41"/>
      <c r="J4" s="41"/>
      <c r="K4" s="41" t="s">
        <v>69</v>
      </c>
      <c r="L4" s="40">
        <f>SUM(L7:L11)/60</f>
        <v>0</v>
      </c>
    </row>
    <row r="5" spans="2:12" s="49" customFormat="1" ht="4.5" customHeight="1" x14ac:dyDescent="0.25">
      <c r="B5" s="50"/>
      <c r="C5" s="50"/>
      <c r="D5" s="51"/>
      <c r="E5" s="50"/>
      <c r="F5" s="50"/>
      <c r="G5" s="57"/>
      <c r="H5" s="53"/>
      <c r="I5" s="52"/>
      <c r="J5" s="52"/>
      <c r="K5" s="52"/>
      <c r="L5" s="53"/>
    </row>
    <row r="6" spans="2:12" s="23" customFormat="1" ht="63" x14ac:dyDescent="0.25">
      <c r="B6" s="33" t="s">
        <v>277</v>
      </c>
      <c r="C6" s="33" t="s">
        <v>278</v>
      </c>
      <c r="D6" s="33" t="s">
        <v>279</v>
      </c>
      <c r="E6" s="33" t="s">
        <v>280</v>
      </c>
      <c r="F6" s="33" t="s">
        <v>83</v>
      </c>
      <c r="G6" s="33" t="s">
        <v>78</v>
      </c>
      <c r="H6" s="33" t="s">
        <v>281</v>
      </c>
      <c r="I6" s="33" t="s">
        <v>94</v>
      </c>
      <c r="J6" s="34" t="s">
        <v>96</v>
      </c>
      <c r="K6" s="34" t="s">
        <v>97</v>
      </c>
      <c r="L6" s="33" t="s">
        <v>282</v>
      </c>
    </row>
    <row r="7" spans="2:12" s="36" customFormat="1" ht="12.75" x14ac:dyDescent="0.2">
      <c r="B7" s="35"/>
      <c r="C7" s="164" t="s">
        <v>283</v>
      </c>
      <c r="D7" s="35">
        <v>1</v>
      </c>
      <c r="E7" s="37" t="s">
        <v>290</v>
      </c>
      <c r="F7" s="35" t="s">
        <v>222</v>
      </c>
      <c r="G7" s="35" t="s">
        <v>115</v>
      </c>
      <c r="H7" s="35">
        <v>10</v>
      </c>
      <c r="I7" s="35" t="s">
        <v>232</v>
      </c>
      <c r="J7" s="35"/>
      <c r="K7" s="35"/>
      <c r="L7" s="35">
        <v>0</v>
      </c>
    </row>
    <row r="8" spans="2:12" s="36" customFormat="1" ht="12.75" x14ac:dyDescent="0.2">
      <c r="B8" s="35"/>
      <c r="C8" s="164"/>
      <c r="D8" s="35">
        <v>2</v>
      </c>
      <c r="E8" s="37" t="s">
        <v>291</v>
      </c>
      <c r="F8" s="35" t="s">
        <v>222</v>
      </c>
      <c r="G8" s="35" t="s">
        <v>115</v>
      </c>
      <c r="H8" s="35">
        <v>10</v>
      </c>
      <c r="I8" s="35" t="s">
        <v>232</v>
      </c>
      <c r="J8" s="35"/>
      <c r="K8" s="35"/>
      <c r="L8" s="35">
        <v>0</v>
      </c>
    </row>
    <row r="9" spans="2:12" s="36" customFormat="1" ht="12.75" x14ac:dyDescent="0.2">
      <c r="B9" s="35"/>
      <c r="C9" s="164"/>
      <c r="D9" s="35">
        <v>3</v>
      </c>
      <c r="E9" s="37" t="s">
        <v>292</v>
      </c>
      <c r="F9" s="35" t="s">
        <v>222</v>
      </c>
      <c r="G9" s="35" t="s">
        <v>115</v>
      </c>
      <c r="H9" s="35">
        <v>60</v>
      </c>
      <c r="I9" s="35" t="s">
        <v>232</v>
      </c>
      <c r="J9" s="35"/>
      <c r="K9" s="35"/>
      <c r="L9" s="35">
        <v>0</v>
      </c>
    </row>
    <row r="10" spans="2:12" s="36" customFormat="1" ht="12.75" x14ac:dyDescent="0.2">
      <c r="B10" s="35"/>
      <c r="C10" s="164"/>
      <c r="D10" s="35">
        <v>4</v>
      </c>
      <c r="E10" s="37" t="s">
        <v>293</v>
      </c>
      <c r="F10" s="35" t="s">
        <v>222</v>
      </c>
      <c r="G10" s="35" t="s">
        <v>103</v>
      </c>
      <c r="H10" s="35">
        <v>10</v>
      </c>
      <c r="I10" s="35" t="s">
        <v>232</v>
      </c>
      <c r="J10" s="35"/>
      <c r="K10" s="35"/>
      <c r="L10" s="35">
        <v>0</v>
      </c>
    </row>
    <row r="11" spans="2:12" s="36" customFormat="1" ht="12.75" x14ac:dyDescent="0.2">
      <c r="B11" s="35"/>
      <c r="C11" s="164"/>
      <c r="D11" s="35">
        <v>5</v>
      </c>
      <c r="E11" s="37" t="s">
        <v>294</v>
      </c>
      <c r="F11" s="35" t="s">
        <v>222</v>
      </c>
      <c r="G11" s="35" t="s">
        <v>119</v>
      </c>
      <c r="H11" s="35">
        <v>10</v>
      </c>
      <c r="I11" s="35" t="s">
        <v>232</v>
      </c>
      <c r="J11" s="35"/>
      <c r="K11" s="35"/>
      <c r="L11" s="35">
        <v>0</v>
      </c>
    </row>
    <row r="12" spans="2:12" s="23" customFormat="1" ht="22.15" customHeight="1" x14ac:dyDescent="0.25">
      <c r="B12" s="33"/>
      <c r="C12" s="33"/>
      <c r="D12" s="33"/>
      <c r="E12" s="33"/>
      <c r="F12" s="33"/>
      <c r="G12" s="33"/>
      <c r="H12" s="33"/>
      <c r="I12" s="33"/>
      <c r="J12" s="34"/>
      <c r="K12" s="34"/>
      <c r="L12" s="33"/>
    </row>
  </sheetData>
  <mergeCells count="4">
    <mergeCell ref="B2:L2"/>
    <mergeCell ref="B4:C4"/>
    <mergeCell ref="D4:F4"/>
    <mergeCell ref="C7:C11"/>
  </mergeCells>
  <conditionalFormatting sqref="I7:I11">
    <cfRule type="cellIs" dxfId="5" priority="1" operator="equal">
      <formula>"FUERA DE ALCANCE"</formula>
    </cfRule>
    <cfRule type="cellIs" dxfId="4" priority="2" operator="equal">
      <formula>"EN PROGRESO"</formula>
    </cfRule>
    <cfRule type="cellIs" dxfId="3" priority="3" operator="equal">
      <formula>"NO EJECUTADO"</formula>
    </cfRule>
    <cfRule type="cellIs" dxfId="2" priority="4" operator="equal">
      <formula>"BLOQUEADO"</formula>
    </cfRule>
    <cfRule type="cellIs" dxfId="1" priority="5" operator="equal">
      <formula>"FALLADO"</formula>
    </cfRule>
    <cfRule type="cellIs" dxfId="0" priority="6" operator="equal">
      <formula>"EXITOSO"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Catálogo!$F$2:$F$5</xm:f>
          </x14:formula1>
          <xm:sqref>I7:I11</xm:sqref>
        </x14:dataValidation>
        <x14:dataValidation type="list" allowBlank="1" showInputMessage="1" showErrorMessage="1" xr:uid="{00000000-0002-0000-0500-000001000000}">
          <x14:formula1>
            <xm:f>Catálogo!$A$2:$A$4</xm:f>
          </x14:formula1>
          <xm:sqref>F7:F11</xm:sqref>
        </x14:dataValidation>
        <x14:dataValidation type="list" allowBlank="1" showInputMessage="1" showErrorMessage="1" xr:uid="{00000000-0002-0000-0500-000002000000}">
          <x14:formula1>
            <xm:f>Catálogo!$J$2:$J$4</xm:f>
          </x14:formula1>
          <xm:sqref>G7:G11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24EE-20D3-4B1C-9CC3-C7E3F0E84244}">
  <dimension ref="B1:J94"/>
  <sheetViews>
    <sheetView workbookViewId="0">
      <pane ySplit="1" topLeftCell="A8" activePane="bottomLeft" state="frozen"/>
      <selection pane="bottomLeft" activeCell="G13" sqref="G13"/>
    </sheetView>
  </sheetViews>
  <sheetFormatPr baseColWidth="10" defaultColWidth="9.140625" defaultRowHeight="15" x14ac:dyDescent="0.25"/>
  <cols>
    <col min="1" max="1" width="2.7109375" style="1" customWidth="1"/>
    <col min="2" max="2" width="16" style="1" customWidth="1"/>
    <col min="3" max="3" width="16" style="79" bestFit="1" customWidth="1"/>
    <col min="4" max="4" width="12.140625" style="1" customWidth="1"/>
    <col min="5" max="5" width="13.28515625" style="1" customWidth="1"/>
    <col min="6" max="8" width="9.140625" style="1"/>
    <col min="9" max="9" width="38" style="104" customWidth="1"/>
    <col min="10" max="10" width="39.85546875" style="104" customWidth="1"/>
    <col min="11" max="16384" width="9.140625" style="1"/>
  </cols>
  <sheetData>
    <row r="1" spans="2:10" ht="76.5" x14ac:dyDescent="0.25">
      <c r="B1" s="101" t="s">
        <v>255</v>
      </c>
      <c r="C1" s="101" t="s">
        <v>295</v>
      </c>
      <c r="D1" s="102" t="s">
        <v>296</v>
      </c>
      <c r="E1" s="102" t="s">
        <v>297</v>
      </c>
      <c r="F1" s="102" t="s">
        <v>298</v>
      </c>
      <c r="G1" s="102" t="s">
        <v>299</v>
      </c>
      <c r="H1" s="102" t="s">
        <v>161</v>
      </c>
      <c r="I1" s="101" t="s">
        <v>300</v>
      </c>
      <c r="J1" s="101" t="s">
        <v>301</v>
      </c>
    </row>
    <row r="2" spans="2:10" ht="25.5" x14ac:dyDescent="0.25">
      <c r="B2" s="101" t="s">
        <v>302</v>
      </c>
      <c r="C2" s="103">
        <v>44627</v>
      </c>
      <c r="D2" s="101">
        <v>627</v>
      </c>
      <c r="E2" s="103" t="s">
        <v>303</v>
      </c>
      <c r="F2" s="101">
        <v>17</v>
      </c>
      <c r="G2" s="101">
        <v>610</v>
      </c>
      <c r="H2" s="101"/>
      <c r="I2" s="99" t="s">
        <v>304</v>
      </c>
      <c r="J2" s="100" t="s">
        <v>305</v>
      </c>
    </row>
    <row r="3" spans="2:10" ht="51" x14ac:dyDescent="0.25">
      <c r="B3" s="101" t="s">
        <v>302</v>
      </c>
      <c r="C3" s="103">
        <v>44627</v>
      </c>
      <c r="D3" s="101">
        <v>610</v>
      </c>
      <c r="E3" s="103" t="s">
        <v>306</v>
      </c>
      <c r="F3" s="101">
        <v>9</v>
      </c>
      <c r="G3" s="101">
        <v>619</v>
      </c>
      <c r="H3" s="101" t="s">
        <v>307</v>
      </c>
      <c r="I3" s="100" t="s">
        <v>308</v>
      </c>
      <c r="J3" s="100" t="s">
        <v>309</v>
      </c>
    </row>
    <row r="4" spans="2:10" ht="51" x14ac:dyDescent="0.25">
      <c r="B4" s="101" t="s">
        <v>310</v>
      </c>
      <c r="C4" s="103">
        <v>44627</v>
      </c>
      <c r="D4" s="101">
        <v>355</v>
      </c>
      <c r="E4" s="103" t="s">
        <v>306</v>
      </c>
      <c r="F4" s="101">
        <v>9</v>
      </c>
      <c r="G4" s="101">
        <v>364</v>
      </c>
      <c r="H4" s="101" t="s">
        <v>311</v>
      </c>
      <c r="I4" s="100" t="s">
        <v>308</v>
      </c>
      <c r="J4" s="100" t="s">
        <v>309</v>
      </c>
    </row>
    <row r="5" spans="2:10" x14ac:dyDescent="0.25">
      <c r="B5" s="101" t="s">
        <v>302</v>
      </c>
      <c r="C5" s="103">
        <v>44645</v>
      </c>
      <c r="D5" s="101">
        <v>622</v>
      </c>
      <c r="E5" s="103" t="s">
        <v>306</v>
      </c>
      <c r="F5" s="101">
        <v>6</v>
      </c>
      <c r="G5" s="101">
        <v>628</v>
      </c>
      <c r="H5" s="101" t="s">
        <v>312</v>
      </c>
      <c r="I5" s="100" t="s">
        <v>313</v>
      </c>
      <c r="J5" s="99"/>
    </row>
    <row r="6" spans="2:10" ht="102" x14ac:dyDescent="0.25">
      <c r="B6" s="101" t="s">
        <v>302</v>
      </c>
      <c r="C6" s="103">
        <v>44645</v>
      </c>
      <c r="D6" s="101">
        <v>628</v>
      </c>
      <c r="E6" s="103" t="s">
        <v>306</v>
      </c>
      <c r="F6" s="101">
        <v>171</v>
      </c>
      <c r="G6" s="101">
        <v>799</v>
      </c>
      <c r="H6" s="101" t="s">
        <v>314</v>
      </c>
      <c r="I6" s="100" t="s">
        <v>315</v>
      </c>
      <c r="J6" s="99"/>
    </row>
    <row r="7" spans="2:10" ht="38.25" x14ac:dyDescent="0.25">
      <c r="B7" s="101" t="s">
        <v>302</v>
      </c>
      <c r="C7" s="103">
        <v>44669</v>
      </c>
      <c r="D7" s="101">
        <v>799</v>
      </c>
      <c r="E7" s="103" t="s">
        <v>306</v>
      </c>
      <c r="F7" s="101">
        <v>103</v>
      </c>
      <c r="G7" s="101">
        <v>902</v>
      </c>
      <c r="H7" s="101" t="s">
        <v>316</v>
      </c>
      <c r="I7" s="100" t="s">
        <v>317</v>
      </c>
      <c r="J7" s="99"/>
    </row>
    <row r="8" spans="2:10" ht="38.25" x14ac:dyDescent="0.25">
      <c r="B8" s="102" t="s">
        <v>318</v>
      </c>
      <c r="C8" s="103">
        <v>44966</v>
      </c>
      <c r="D8" s="101">
        <v>660</v>
      </c>
      <c r="E8" s="103" t="s">
        <v>306</v>
      </c>
      <c r="F8" s="101">
        <v>23</v>
      </c>
      <c r="G8" s="101">
        <f>Tabla3[[#This Row],[Casos en matriz previos a modificación]]-Tabla3[[#This Row],[Cantidad de casos a modificar]]</f>
        <v>637</v>
      </c>
      <c r="H8" s="101" t="s">
        <v>319</v>
      </c>
      <c r="I8" s="100" t="s">
        <v>320</v>
      </c>
      <c r="J8" s="99" t="s">
        <v>321</v>
      </c>
    </row>
    <row r="9" spans="2:10" ht="25.5" x14ac:dyDescent="0.25">
      <c r="B9" s="102" t="s">
        <v>318</v>
      </c>
      <c r="C9" s="103">
        <v>44977</v>
      </c>
      <c r="D9" s="101" t="s">
        <v>322</v>
      </c>
      <c r="E9" s="103" t="s">
        <v>306</v>
      </c>
      <c r="F9" s="101">
        <v>3</v>
      </c>
      <c r="G9" s="101">
        <v>640</v>
      </c>
      <c r="H9" s="101" t="s">
        <v>323</v>
      </c>
      <c r="I9" s="99" t="s">
        <v>324</v>
      </c>
      <c r="J9" s="99" t="s">
        <v>321</v>
      </c>
    </row>
    <row r="10" spans="2:10" ht="25.5" x14ac:dyDescent="0.25">
      <c r="B10" s="102" t="s">
        <v>318</v>
      </c>
      <c r="C10" s="103">
        <v>44977</v>
      </c>
      <c r="D10" s="101" t="s">
        <v>325</v>
      </c>
      <c r="E10" s="103" t="s">
        <v>306</v>
      </c>
      <c r="F10" s="101">
        <v>44</v>
      </c>
      <c r="G10" s="106">
        <v>706</v>
      </c>
      <c r="H10" s="101" t="s">
        <v>323</v>
      </c>
      <c r="I10" s="99" t="s">
        <v>326</v>
      </c>
      <c r="J10" s="99" t="s">
        <v>321</v>
      </c>
    </row>
    <row r="11" spans="2:10" ht="25.5" x14ac:dyDescent="0.25">
      <c r="B11" s="102" t="s">
        <v>318</v>
      </c>
      <c r="C11" s="103">
        <v>44986</v>
      </c>
      <c r="D11" s="101" t="s">
        <v>325</v>
      </c>
      <c r="E11" s="103" t="s">
        <v>327</v>
      </c>
      <c r="F11" s="101">
        <v>44</v>
      </c>
      <c r="G11" s="101">
        <v>662</v>
      </c>
      <c r="H11" s="101" t="s">
        <v>323</v>
      </c>
      <c r="I11" s="100" t="s">
        <v>328</v>
      </c>
      <c r="J11" s="99" t="s">
        <v>329</v>
      </c>
    </row>
    <row r="12" spans="2:10" x14ac:dyDescent="0.25">
      <c r="B12" s="101" t="s">
        <v>330</v>
      </c>
      <c r="C12" s="123">
        <v>45162</v>
      </c>
      <c r="D12" s="101" t="s">
        <v>114</v>
      </c>
      <c r="E12" s="103" t="s">
        <v>331</v>
      </c>
      <c r="F12" s="101" t="s">
        <v>114</v>
      </c>
      <c r="G12" s="101" t="s">
        <v>114</v>
      </c>
      <c r="H12" s="101" t="s">
        <v>332</v>
      </c>
      <c r="I12" s="99" t="s">
        <v>333</v>
      </c>
      <c r="J12" s="99" t="s">
        <v>334</v>
      </c>
    </row>
    <row r="13" spans="2:10" x14ac:dyDescent="0.25">
      <c r="B13" s="101" t="s">
        <v>335</v>
      </c>
      <c r="C13" s="103">
        <v>45170</v>
      </c>
      <c r="D13" s="101"/>
      <c r="E13" s="103" t="s">
        <v>306</v>
      </c>
      <c r="F13" s="101"/>
      <c r="G13" s="101"/>
      <c r="H13" s="101" t="s">
        <v>332</v>
      </c>
      <c r="I13" s="99" t="s">
        <v>336</v>
      </c>
      <c r="J13" s="99" t="s">
        <v>321</v>
      </c>
    </row>
    <row r="14" spans="2:10" x14ac:dyDescent="0.25">
      <c r="B14" s="101"/>
      <c r="C14" s="101"/>
      <c r="D14" s="101"/>
      <c r="E14" s="103"/>
      <c r="F14" s="101"/>
      <c r="G14" s="101"/>
      <c r="H14" s="101"/>
      <c r="I14" s="99"/>
      <c r="J14" s="99"/>
    </row>
    <row r="15" spans="2:10" x14ac:dyDescent="0.25">
      <c r="B15" s="101"/>
      <c r="C15" s="101"/>
      <c r="D15" s="101"/>
      <c r="E15" s="103"/>
      <c r="F15" s="101"/>
      <c r="G15" s="101"/>
      <c r="H15" s="101"/>
      <c r="I15" s="99"/>
      <c r="J15" s="99"/>
    </row>
    <row r="16" spans="2:10" x14ac:dyDescent="0.25">
      <c r="B16" s="101"/>
      <c r="C16" s="101"/>
      <c r="D16" s="101"/>
      <c r="E16" s="103"/>
      <c r="F16" s="101"/>
      <c r="G16" s="101"/>
      <c r="H16" s="101"/>
      <c r="I16" s="99"/>
      <c r="J16" s="99"/>
    </row>
    <row r="17" spans="2:10" x14ac:dyDescent="0.25">
      <c r="B17" s="101"/>
      <c r="C17" s="101"/>
      <c r="D17" s="101"/>
      <c r="E17" s="103"/>
      <c r="F17" s="101"/>
      <c r="G17" s="101"/>
      <c r="H17" s="101"/>
      <c r="I17" s="99"/>
      <c r="J17" s="99"/>
    </row>
    <row r="18" spans="2:10" x14ac:dyDescent="0.25">
      <c r="B18" s="101"/>
      <c r="C18" s="101"/>
      <c r="D18" s="101"/>
      <c r="E18" s="103"/>
      <c r="F18" s="101"/>
      <c r="G18" s="101"/>
      <c r="H18" s="101"/>
      <c r="I18" s="99"/>
      <c r="J18" s="99"/>
    </row>
    <row r="19" spans="2:10" x14ac:dyDescent="0.25">
      <c r="B19" s="101"/>
      <c r="C19" s="101"/>
      <c r="D19" s="101"/>
      <c r="E19" s="103"/>
      <c r="F19" s="101"/>
      <c r="G19" s="101"/>
      <c r="H19" s="101"/>
      <c r="I19" s="99"/>
      <c r="J19" s="99"/>
    </row>
    <row r="20" spans="2:10" x14ac:dyDescent="0.25">
      <c r="B20" s="101"/>
      <c r="C20" s="101"/>
      <c r="D20" s="101"/>
      <c r="E20" s="103"/>
      <c r="F20" s="101"/>
      <c r="G20" s="101"/>
      <c r="H20" s="101"/>
      <c r="I20" s="99"/>
      <c r="J20" s="99"/>
    </row>
    <row r="21" spans="2:10" x14ac:dyDescent="0.25">
      <c r="B21" s="101"/>
      <c r="C21" s="101"/>
      <c r="D21" s="101"/>
      <c r="E21" s="103"/>
      <c r="F21" s="101"/>
      <c r="G21" s="101"/>
      <c r="H21" s="101"/>
      <c r="I21" s="99"/>
      <c r="J21" s="99"/>
    </row>
    <row r="22" spans="2:10" x14ac:dyDescent="0.25">
      <c r="B22" s="101"/>
      <c r="C22" s="101"/>
      <c r="D22" s="101"/>
      <c r="E22" s="103"/>
      <c r="F22" s="101"/>
      <c r="G22" s="101"/>
      <c r="H22" s="101"/>
      <c r="I22" s="99"/>
      <c r="J22" s="99"/>
    </row>
    <row r="23" spans="2:10" x14ac:dyDescent="0.25">
      <c r="B23" s="101"/>
      <c r="C23" s="101"/>
      <c r="D23" s="101"/>
      <c r="E23" s="103"/>
      <c r="F23" s="101"/>
      <c r="G23" s="101"/>
      <c r="H23" s="101"/>
      <c r="I23" s="99"/>
      <c r="J23" s="99"/>
    </row>
    <row r="24" spans="2:10" x14ac:dyDescent="0.25">
      <c r="B24" s="101"/>
      <c r="C24" s="101"/>
      <c r="D24" s="101"/>
      <c r="E24" s="103"/>
      <c r="F24" s="101"/>
      <c r="G24" s="101"/>
      <c r="H24" s="101"/>
      <c r="I24" s="99"/>
      <c r="J24" s="99"/>
    </row>
    <row r="25" spans="2:10" x14ac:dyDescent="0.25">
      <c r="B25" s="101"/>
      <c r="C25" s="101"/>
      <c r="D25" s="101"/>
      <c r="E25" s="103"/>
      <c r="F25" s="101"/>
      <c r="G25" s="101"/>
      <c r="H25" s="101"/>
      <c r="I25" s="99"/>
      <c r="J25" s="99"/>
    </row>
    <row r="26" spans="2:10" x14ac:dyDescent="0.25">
      <c r="B26" s="101"/>
      <c r="C26" s="101"/>
      <c r="D26" s="101"/>
      <c r="E26" s="103"/>
      <c r="F26" s="101"/>
      <c r="G26" s="101"/>
      <c r="H26" s="101"/>
      <c r="I26" s="99"/>
      <c r="J26" s="99"/>
    </row>
    <row r="27" spans="2:10" x14ac:dyDescent="0.25">
      <c r="B27" s="101"/>
      <c r="C27" s="101"/>
      <c r="D27" s="101"/>
      <c r="E27" s="103"/>
      <c r="F27" s="101"/>
      <c r="G27" s="101"/>
      <c r="H27" s="101"/>
      <c r="I27" s="99"/>
      <c r="J27" s="99"/>
    </row>
    <row r="28" spans="2:10" x14ac:dyDescent="0.25">
      <c r="B28" s="101"/>
      <c r="C28" s="101"/>
      <c r="D28" s="101"/>
      <c r="E28" s="103"/>
      <c r="F28" s="101"/>
      <c r="G28" s="101"/>
      <c r="H28" s="101"/>
      <c r="I28" s="99"/>
      <c r="J28" s="99"/>
    </row>
    <row r="29" spans="2:10" x14ac:dyDescent="0.25">
      <c r="B29" s="101"/>
      <c r="C29" s="101"/>
      <c r="D29" s="101"/>
      <c r="E29" s="103"/>
      <c r="F29" s="101"/>
      <c r="G29" s="101"/>
      <c r="H29" s="101"/>
      <c r="I29" s="99"/>
      <c r="J29" s="99"/>
    </row>
    <row r="30" spans="2:10" x14ac:dyDescent="0.25">
      <c r="B30" s="101"/>
      <c r="C30" s="101"/>
      <c r="D30" s="101"/>
      <c r="E30" s="103"/>
      <c r="F30" s="101"/>
      <c r="G30" s="101"/>
      <c r="H30" s="101"/>
      <c r="I30" s="99"/>
      <c r="J30" s="99"/>
    </row>
    <row r="31" spans="2:10" x14ac:dyDescent="0.25">
      <c r="B31" s="101"/>
      <c r="C31" s="101"/>
      <c r="D31" s="101"/>
      <c r="E31" s="103"/>
      <c r="F31" s="101"/>
      <c r="G31" s="101"/>
      <c r="H31" s="101"/>
      <c r="I31" s="99"/>
      <c r="J31" s="99"/>
    </row>
    <row r="32" spans="2:10" x14ac:dyDescent="0.25">
      <c r="B32" s="101"/>
      <c r="C32" s="101"/>
      <c r="D32" s="101"/>
      <c r="E32" s="103"/>
      <c r="F32" s="101"/>
      <c r="G32" s="101"/>
      <c r="H32" s="101"/>
      <c r="I32" s="99"/>
      <c r="J32" s="99"/>
    </row>
    <row r="33" spans="2:10" x14ac:dyDescent="0.25">
      <c r="B33" s="101"/>
      <c r="C33" s="101"/>
      <c r="D33" s="101"/>
      <c r="E33" s="103"/>
      <c r="F33" s="101"/>
      <c r="G33" s="101"/>
      <c r="H33" s="101"/>
      <c r="I33" s="99"/>
      <c r="J33" s="99"/>
    </row>
    <row r="34" spans="2:10" x14ac:dyDescent="0.25">
      <c r="B34" s="101"/>
      <c r="C34" s="101"/>
      <c r="D34" s="101"/>
      <c r="E34" s="103"/>
      <c r="F34" s="101"/>
      <c r="G34" s="101"/>
      <c r="H34" s="101"/>
      <c r="I34" s="99"/>
      <c r="J34" s="99"/>
    </row>
    <row r="35" spans="2:10" x14ac:dyDescent="0.25">
      <c r="B35" s="101"/>
      <c r="C35" s="101"/>
      <c r="D35" s="101"/>
      <c r="E35" s="103"/>
      <c r="F35" s="101"/>
      <c r="G35" s="101"/>
      <c r="H35" s="101"/>
      <c r="I35" s="99"/>
      <c r="J35" s="99"/>
    </row>
    <row r="36" spans="2:10" x14ac:dyDescent="0.25">
      <c r="B36" s="101"/>
      <c r="C36" s="101"/>
      <c r="D36" s="101"/>
      <c r="E36" s="103"/>
      <c r="F36" s="101"/>
      <c r="G36" s="101"/>
      <c r="H36" s="101"/>
      <c r="I36" s="99"/>
      <c r="J36" s="99"/>
    </row>
    <row r="37" spans="2:10" x14ac:dyDescent="0.25">
      <c r="B37" s="101"/>
      <c r="C37" s="101"/>
      <c r="D37" s="101"/>
      <c r="E37" s="103"/>
      <c r="F37" s="101"/>
      <c r="G37" s="101"/>
      <c r="H37" s="101"/>
      <c r="I37" s="99"/>
      <c r="J37" s="99"/>
    </row>
    <row r="38" spans="2:10" x14ac:dyDescent="0.25">
      <c r="B38" s="101"/>
      <c r="C38" s="101"/>
      <c r="D38" s="101"/>
      <c r="E38" s="103"/>
      <c r="F38" s="101"/>
      <c r="G38" s="101"/>
      <c r="H38" s="101"/>
      <c r="I38" s="99"/>
      <c r="J38" s="99"/>
    </row>
    <row r="39" spans="2:10" x14ac:dyDescent="0.25">
      <c r="B39" s="101"/>
      <c r="C39" s="101"/>
      <c r="D39" s="101"/>
      <c r="E39" s="103"/>
      <c r="F39" s="101"/>
      <c r="G39" s="101"/>
      <c r="H39" s="101"/>
      <c r="I39" s="99"/>
      <c r="J39" s="99"/>
    </row>
    <row r="40" spans="2:10" x14ac:dyDescent="0.25">
      <c r="B40" s="101"/>
      <c r="C40" s="101"/>
      <c r="D40" s="101"/>
      <c r="E40" s="103"/>
      <c r="F40" s="101"/>
      <c r="G40" s="101"/>
      <c r="H40" s="101"/>
      <c r="I40" s="99"/>
      <c r="J40" s="99"/>
    </row>
    <row r="41" spans="2:10" x14ac:dyDescent="0.25">
      <c r="B41" s="101"/>
      <c r="C41" s="101"/>
      <c r="D41" s="101"/>
      <c r="E41" s="103"/>
      <c r="F41" s="101"/>
      <c r="G41" s="101"/>
      <c r="H41" s="101"/>
      <c r="I41" s="99"/>
      <c r="J41" s="99"/>
    </row>
    <row r="42" spans="2:10" x14ac:dyDescent="0.25">
      <c r="B42" s="101"/>
      <c r="C42" s="101"/>
      <c r="D42" s="101"/>
      <c r="E42" s="103"/>
      <c r="F42" s="101"/>
      <c r="G42" s="101"/>
      <c r="H42" s="101"/>
      <c r="I42" s="99"/>
      <c r="J42" s="99"/>
    </row>
    <row r="43" spans="2:10" x14ac:dyDescent="0.25">
      <c r="B43" s="101"/>
      <c r="C43" s="101"/>
      <c r="D43" s="101"/>
      <c r="E43" s="103"/>
      <c r="F43" s="101"/>
      <c r="G43" s="101"/>
      <c r="H43" s="101"/>
      <c r="I43" s="99"/>
      <c r="J43" s="99"/>
    </row>
    <row r="44" spans="2:10" x14ac:dyDescent="0.25">
      <c r="B44" s="101"/>
      <c r="C44" s="101"/>
      <c r="D44" s="101"/>
      <c r="E44" s="103"/>
      <c r="F44" s="101"/>
      <c r="G44" s="101"/>
      <c r="H44" s="101"/>
      <c r="I44" s="99"/>
      <c r="J44" s="99"/>
    </row>
    <row r="45" spans="2:10" x14ac:dyDescent="0.25">
      <c r="B45" s="101"/>
      <c r="C45" s="101"/>
      <c r="D45" s="101"/>
      <c r="E45" s="103"/>
      <c r="F45" s="101"/>
      <c r="G45" s="101"/>
      <c r="H45" s="101"/>
      <c r="I45" s="99"/>
      <c r="J45" s="99"/>
    </row>
    <row r="46" spans="2:10" x14ac:dyDescent="0.25">
      <c r="B46" s="101"/>
      <c r="C46" s="101"/>
      <c r="D46" s="101"/>
      <c r="E46" s="103"/>
      <c r="F46" s="101"/>
      <c r="G46" s="101"/>
      <c r="H46" s="101"/>
      <c r="I46" s="99"/>
      <c r="J46" s="99"/>
    </row>
    <row r="47" spans="2:10" x14ac:dyDescent="0.25">
      <c r="B47" s="101"/>
      <c r="C47" s="101"/>
      <c r="D47" s="101"/>
      <c r="E47" s="103"/>
      <c r="F47" s="101"/>
      <c r="G47" s="101"/>
      <c r="H47" s="101"/>
      <c r="I47" s="99"/>
      <c r="J47" s="99"/>
    </row>
    <row r="48" spans="2:10" x14ac:dyDescent="0.25">
      <c r="B48" s="101"/>
      <c r="C48" s="101"/>
      <c r="D48" s="101"/>
      <c r="E48" s="103"/>
      <c r="F48" s="101"/>
      <c r="G48" s="101"/>
      <c r="H48" s="101"/>
      <c r="I48" s="99"/>
      <c r="J48" s="99"/>
    </row>
    <row r="49" spans="2:10" x14ac:dyDescent="0.25">
      <c r="B49" s="101"/>
      <c r="C49" s="101"/>
      <c r="D49" s="101"/>
      <c r="E49" s="103"/>
      <c r="F49" s="101"/>
      <c r="G49" s="101"/>
      <c r="H49" s="101"/>
      <c r="I49" s="99"/>
      <c r="J49" s="99"/>
    </row>
    <row r="50" spans="2:10" x14ac:dyDescent="0.25">
      <c r="B50" s="101"/>
      <c r="C50" s="101"/>
      <c r="D50" s="101"/>
      <c r="E50" s="103"/>
      <c r="F50" s="101"/>
      <c r="G50" s="101"/>
      <c r="H50" s="101"/>
      <c r="I50" s="99"/>
      <c r="J50" s="99"/>
    </row>
    <row r="51" spans="2:10" x14ac:dyDescent="0.25">
      <c r="B51" s="101"/>
      <c r="C51" s="101"/>
      <c r="D51" s="101"/>
      <c r="E51" s="103"/>
      <c r="F51" s="101"/>
      <c r="G51" s="101"/>
      <c r="H51" s="101"/>
      <c r="I51" s="99"/>
      <c r="J51" s="99"/>
    </row>
    <row r="52" spans="2:10" x14ac:dyDescent="0.25">
      <c r="B52" s="101"/>
      <c r="C52" s="101"/>
      <c r="D52" s="101"/>
      <c r="E52" s="103"/>
      <c r="F52" s="101"/>
      <c r="G52" s="101"/>
      <c r="H52" s="101"/>
      <c r="I52" s="99"/>
      <c r="J52" s="99"/>
    </row>
    <row r="53" spans="2:10" x14ac:dyDescent="0.25">
      <c r="B53" s="101"/>
      <c r="C53" s="101"/>
      <c r="D53" s="101"/>
      <c r="E53" s="103"/>
      <c r="F53" s="101"/>
      <c r="G53" s="101"/>
      <c r="H53" s="101"/>
      <c r="I53" s="99"/>
      <c r="J53" s="99"/>
    </row>
    <row r="54" spans="2:10" x14ac:dyDescent="0.25">
      <c r="B54" s="101"/>
      <c r="C54" s="101"/>
      <c r="D54" s="101"/>
      <c r="E54" s="103"/>
      <c r="F54" s="101"/>
      <c r="G54" s="101"/>
      <c r="H54" s="101"/>
      <c r="I54" s="99"/>
      <c r="J54" s="99"/>
    </row>
    <row r="55" spans="2:10" x14ac:dyDescent="0.25">
      <c r="B55" s="101"/>
      <c r="C55" s="101"/>
      <c r="D55" s="101"/>
      <c r="E55" s="103"/>
      <c r="F55" s="101"/>
      <c r="G55" s="101"/>
      <c r="H55" s="101"/>
      <c r="I55" s="99"/>
      <c r="J55" s="99"/>
    </row>
    <row r="56" spans="2:10" x14ac:dyDescent="0.25">
      <c r="B56" s="101"/>
      <c r="C56" s="101"/>
      <c r="D56" s="101"/>
      <c r="E56" s="103"/>
      <c r="F56" s="101"/>
      <c r="G56" s="101"/>
      <c r="H56" s="101"/>
      <c r="I56" s="99"/>
      <c r="J56" s="99"/>
    </row>
    <row r="57" spans="2:10" x14ac:dyDescent="0.25">
      <c r="B57" s="101"/>
      <c r="C57" s="101"/>
      <c r="D57" s="101"/>
      <c r="E57" s="103"/>
      <c r="F57" s="101"/>
      <c r="G57" s="101"/>
      <c r="H57" s="101"/>
      <c r="I57" s="99"/>
      <c r="J57" s="99"/>
    </row>
    <row r="58" spans="2:10" x14ac:dyDescent="0.25">
      <c r="B58" s="101"/>
      <c r="C58" s="101"/>
      <c r="D58" s="101"/>
      <c r="E58" s="103"/>
      <c r="F58" s="101"/>
      <c r="G58" s="101"/>
      <c r="H58" s="101"/>
      <c r="I58" s="99"/>
      <c r="J58" s="99"/>
    </row>
    <row r="59" spans="2:10" x14ac:dyDescent="0.25">
      <c r="B59" s="101"/>
      <c r="C59" s="101"/>
      <c r="D59" s="101"/>
      <c r="E59" s="103"/>
      <c r="F59" s="101"/>
      <c r="G59" s="101"/>
      <c r="H59" s="101"/>
      <c r="I59" s="99"/>
      <c r="J59" s="99"/>
    </row>
    <row r="60" spans="2:10" x14ac:dyDescent="0.25">
      <c r="B60" s="101"/>
      <c r="C60" s="101"/>
      <c r="D60" s="101"/>
      <c r="E60" s="103"/>
      <c r="F60" s="101"/>
      <c r="G60" s="101"/>
      <c r="H60" s="101"/>
      <c r="I60" s="99"/>
      <c r="J60" s="99"/>
    </row>
    <row r="61" spans="2:10" x14ac:dyDescent="0.25">
      <c r="B61" s="101"/>
      <c r="C61" s="101"/>
      <c r="D61" s="101"/>
      <c r="E61" s="103"/>
      <c r="F61" s="101"/>
      <c r="G61" s="101"/>
      <c r="H61" s="101"/>
      <c r="I61" s="99"/>
      <c r="J61" s="99"/>
    </row>
    <row r="62" spans="2:10" x14ac:dyDescent="0.25">
      <c r="B62" s="101"/>
      <c r="C62" s="101"/>
      <c r="D62" s="101"/>
      <c r="E62" s="103"/>
      <c r="F62" s="101"/>
      <c r="G62" s="101"/>
      <c r="H62" s="101"/>
      <c r="I62" s="99"/>
      <c r="J62" s="99"/>
    </row>
    <row r="63" spans="2:10" x14ac:dyDescent="0.25">
      <c r="B63" s="101"/>
      <c r="C63" s="101"/>
      <c r="D63" s="101"/>
      <c r="E63" s="103"/>
      <c r="F63" s="101"/>
      <c r="G63" s="101"/>
      <c r="H63" s="101"/>
      <c r="I63" s="99"/>
      <c r="J63" s="99"/>
    </row>
    <row r="64" spans="2:10" x14ac:dyDescent="0.25">
      <c r="B64" s="101"/>
      <c r="C64" s="101"/>
      <c r="D64" s="101"/>
      <c r="E64" s="103"/>
      <c r="F64" s="101"/>
      <c r="G64" s="101"/>
      <c r="H64" s="101"/>
      <c r="I64" s="99"/>
      <c r="J64" s="99"/>
    </row>
    <row r="65" spans="2:10" x14ac:dyDescent="0.25">
      <c r="B65" s="101"/>
      <c r="C65" s="101"/>
      <c r="D65" s="101"/>
      <c r="E65" s="103"/>
      <c r="F65" s="101"/>
      <c r="G65" s="101"/>
      <c r="H65" s="101"/>
      <c r="I65" s="99"/>
      <c r="J65" s="99"/>
    </row>
    <row r="66" spans="2:10" x14ac:dyDescent="0.25">
      <c r="B66" s="101"/>
      <c r="C66" s="101"/>
      <c r="D66" s="101"/>
      <c r="E66" s="103"/>
      <c r="F66" s="101"/>
      <c r="G66" s="101"/>
      <c r="H66" s="101"/>
      <c r="I66" s="99"/>
      <c r="J66" s="99"/>
    </row>
    <row r="67" spans="2:10" x14ac:dyDescent="0.25">
      <c r="B67" s="101"/>
      <c r="C67" s="101"/>
      <c r="D67" s="101"/>
      <c r="E67" s="103"/>
      <c r="F67" s="101"/>
      <c r="G67" s="101"/>
      <c r="H67" s="101"/>
      <c r="I67" s="99"/>
      <c r="J67" s="99"/>
    </row>
    <row r="68" spans="2:10" x14ac:dyDescent="0.25">
      <c r="B68" s="101"/>
      <c r="C68" s="101"/>
      <c r="D68" s="101"/>
      <c r="E68" s="103"/>
      <c r="F68" s="101"/>
      <c r="G68" s="101"/>
      <c r="H68" s="101"/>
      <c r="I68" s="99"/>
      <c r="J68" s="99"/>
    </row>
    <row r="69" spans="2:10" x14ac:dyDescent="0.25">
      <c r="B69" s="101"/>
      <c r="C69" s="101"/>
      <c r="D69" s="101"/>
      <c r="E69" s="103"/>
      <c r="F69" s="101"/>
      <c r="G69" s="101"/>
      <c r="H69" s="101"/>
      <c r="I69" s="99"/>
      <c r="J69" s="99"/>
    </row>
    <row r="70" spans="2:10" x14ac:dyDescent="0.25">
      <c r="B70" s="101"/>
      <c r="C70" s="101"/>
      <c r="D70" s="101"/>
      <c r="E70" s="103"/>
      <c r="F70" s="101"/>
      <c r="G70" s="101"/>
      <c r="H70" s="101"/>
      <c r="I70" s="99"/>
      <c r="J70" s="99"/>
    </row>
    <row r="71" spans="2:10" x14ac:dyDescent="0.25">
      <c r="B71" s="101"/>
      <c r="C71" s="101"/>
      <c r="D71" s="101"/>
      <c r="E71" s="103"/>
      <c r="F71" s="101"/>
      <c r="G71" s="101"/>
      <c r="H71" s="101"/>
      <c r="I71" s="99"/>
      <c r="J71" s="99"/>
    </row>
    <row r="72" spans="2:10" x14ac:dyDescent="0.25">
      <c r="B72" s="101"/>
      <c r="C72" s="101"/>
      <c r="D72" s="101"/>
      <c r="E72" s="103"/>
      <c r="F72" s="101"/>
      <c r="G72" s="101"/>
      <c r="H72" s="101"/>
      <c r="I72" s="99"/>
      <c r="J72" s="99"/>
    </row>
    <row r="73" spans="2:10" x14ac:dyDescent="0.25">
      <c r="B73" s="101"/>
      <c r="C73" s="101"/>
      <c r="D73" s="101"/>
      <c r="E73" s="103"/>
      <c r="F73" s="101"/>
      <c r="G73" s="101"/>
      <c r="H73" s="101"/>
      <c r="I73" s="99"/>
      <c r="J73" s="99"/>
    </row>
    <row r="74" spans="2:10" x14ac:dyDescent="0.25">
      <c r="B74" s="101"/>
      <c r="C74" s="101"/>
      <c r="D74" s="101"/>
      <c r="E74" s="103"/>
      <c r="F74" s="101"/>
      <c r="G74" s="101"/>
      <c r="H74" s="101"/>
      <c r="I74" s="99"/>
      <c r="J74" s="99"/>
    </row>
    <row r="75" spans="2:10" x14ac:dyDescent="0.25">
      <c r="B75" s="101"/>
      <c r="C75" s="101"/>
      <c r="D75" s="101"/>
      <c r="E75" s="103"/>
      <c r="F75" s="101"/>
      <c r="G75" s="101"/>
      <c r="H75" s="101"/>
      <c r="I75" s="99"/>
      <c r="J75" s="99"/>
    </row>
    <row r="76" spans="2:10" x14ac:dyDescent="0.25">
      <c r="B76" s="101"/>
      <c r="C76" s="101"/>
      <c r="D76" s="101"/>
      <c r="E76" s="103"/>
      <c r="F76" s="101"/>
      <c r="G76" s="101"/>
      <c r="H76" s="101"/>
      <c r="I76" s="99"/>
      <c r="J76" s="99"/>
    </row>
    <row r="77" spans="2:10" x14ac:dyDescent="0.25">
      <c r="B77" s="101"/>
      <c r="C77" s="101"/>
      <c r="D77" s="101"/>
      <c r="E77" s="103"/>
      <c r="F77" s="101"/>
      <c r="G77" s="101"/>
      <c r="H77" s="101"/>
      <c r="I77" s="99"/>
      <c r="J77" s="99"/>
    </row>
    <row r="78" spans="2:10" x14ac:dyDescent="0.25">
      <c r="B78" s="101"/>
      <c r="C78" s="101"/>
      <c r="D78" s="101"/>
      <c r="E78" s="103"/>
      <c r="F78" s="101"/>
      <c r="G78" s="101"/>
      <c r="H78" s="101"/>
      <c r="I78" s="99"/>
      <c r="J78" s="99"/>
    </row>
    <row r="79" spans="2:10" x14ac:dyDescent="0.25">
      <c r="B79" s="101"/>
      <c r="C79" s="101"/>
      <c r="D79" s="101"/>
      <c r="E79" s="103"/>
      <c r="F79" s="101"/>
      <c r="G79" s="101"/>
      <c r="H79" s="101"/>
      <c r="I79" s="99"/>
      <c r="J79" s="99"/>
    </row>
    <row r="80" spans="2:10" x14ac:dyDescent="0.25">
      <c r="B80" s="101"/>
      <c r="C80" s="101"/>
      <c r="D80" s="101"/>
      <c r="E80" s="103"/>
      <c r="F80" s="101"/>
      <c r="G80" s="101"/>
      <c r="H80" s="101"/>
      <c r="I80" s="99"/>
      <c r="J80" s="99"/>
    </row>
    <row r="81" spans="2:10" x14ac:dyDescent="0.25">
      <c r="B81" s="101"/>
      <c r="C81" s="101"/>
      <c r="D81" s="101"/>
      <c r="E81" s="103"/>
      <c r="F81" s="101"/>
      <c r="G81" s="101"/>
      <c r="H81" s="101"/>
      <c r="I81" s="99"/>
      <c r="J81" s="99"/>
    </row>
    <row r="82" spans="2:10" x14ac:dyDescent="0.25">
      <c r="B82" s="101"/>
      <c r="C82" s="101"/>
      <c r="D82" s="101"/>
      <c r="E82" s="103"/>
      <c r="F82" s="101"/>
      <c r="G82" s="101"/>
      <c r="H82" s="101"/>
      <c r="I82" s="99"/>
      <c r="J82" s="99"/>
    </row>
    <row r="83" spans="2:10" x14ac:dyDescent="0.25">
      <c r="B83" s="101"/>
      <c r="C83" s="101"/>
      <c r="D83" s="101"/>
      <c r="E83" s="103"/>
      <c r="F83" s="101"/>
      <c r="G83" s="101"/>
      <c r="H83" s="101"/>
      <c r="I83" s="99"/>
      <c r="J83" s="99"/>
    </row>
    <row r="84" spans="2:10" x14ac:dyDescent="0.25">
      <c r="B84" s="101"/>
      <c r="C84" s="101"/>
      <c r="D84" s="101"/>
      <c r="E84" s="103"/>
      <c r="F84" s="101"/>
      <c r="G84" s="101"/>
      <c r="H84" s="101"/>
      <c r="I84" s="99"/>
      <c r="J84" s="99"/>
    </row>
    <row r="85" spans="2:10" x14ac:dyDescent="0.25">
      <c r="B85" s="101"/>
      <c r="C85" s="101"/>
      <c r="D85" s="101"/>
      <c r="E85" s="103"/>
      <c r="F85" s="101"/>
      <c r="G85" s="101"/>
      <c r="H85" s="101"/>
      <c r="I85" s="99"/>
      <c r="J85" s="99"/>
    </row>
    <row r="86" spans="2:10" x14ac:dyDescent="0.25">
      <c r="B86" s="101"/>
      <c r="C86" s="101"/>
      <c r="D86" s="101"/>
      <c r="E86" s="103"/>
      <c r="F86" s="101"/>
      <c r="G86" s="101"/>
      <c r="H86" s="101"/>
      <c r="I86" s="99"/>
      <c r="J86" s="99"/>
    </row>
    <row r="87" spans="2:10" x14ac:dyDescent="0.25">
      <c r="B87" s="101"/>
      <c r="C87" s="101"/>
      <c r="D87" s="101"/>
      <c r="E87" s="103"/>
      <c r="F87" s="101"/>
      <c r="G87" s="101"/>
      <c r="H87" s="101"/>
      <c r="I87" s="99"/>
      <c r="J87" s="99"/>
    </row>
    <row r="88" spans="2:10" x14ac:dyDescent="0.25">
      <c r="B88" s="101"/>
      <c r="C88" s="101"/>
      <c r="D88" s="101"/>
      <c r="E88" s="103"/>
      <c r="F88" s="101"/>
      <c r="G88" s="101"/>
      <c r="H88" s="101"/>
      <c r="I88" s="99"/>
      <c r="J88" s="99"/>
    </row>
    <row r="89" spans="2:10" x14ac:dyDescent="0.25">
      <c r="B89" s="101"/>
      <c r="C89" s="101"/>
      <c r="D89" s="101"/>
      <c r="E89" s="103"/>
      <c r="F89" s="101"/>
      <c r="G89" s="101"/>
      <c r="H89" s="101"/>
      <c r="I89" s="99"/>
      <c r="J89" s="99"/>
    </row>
    <row r="90" spans="2:10" x14ac:dyDescent="0.25">
      <c r="B90" s="101"/>
      <c r="C90" s="101"/>
      <c r="D90" s="101"/>
      <c r="E90" s="103"/>
      <c r="F90" s="101"/>
      <c r="G90" s="101"/>
      <c r="H90" s="101"/>
      <c r="I90" s="99"/>
      <c r="J90" s="99"/>
    </row>
    <row r="91" spans="2:10" x14ac:dyDescent="0.25">
      <c r="B91" s="101"/>
      <c r="C91" s="101"/>
      <c r="D91" s="101"/>
      <c r="E91" s="103"/>
      <c r="F91" s="101"/>
      <c r="G91" s="101"/>
      <c r="H91" s="101"/>
      <c r="I91" s="99"/>
      <c r="J91" s="99"/>
    </row>
    <row r="92" spans="2:10" x14ac:dyDescent="0.25">
      <c r="B92" s="101"/>
      <c r="C92" s="101"/>
      <c r="D92" s="101"/>
      <c r="E92" s="103"/>
      <c r="F92" s="101"/>
      <c r="G92" s="101"/>
      <c r="H92" s="101"/>
      <c r="I92" s="99"/>
      <c r="J92" s="99"/>
    </row>
    <row r="93" spans="2:10" x14ac:dyDescent="0.25">
      <c r="B93" s="101"/>
      <c r="C93" s="101"/>
      <c r="D93" s="101"/>
      <c r="E93" s="103"/>
      <c r="F93" s="101"/>
      <c r="G93" s="101"/>
      <c r="H93" s="101"/>
      <c r="I93" s="99"/>
      <c r="J93" s="99"/>
    </row>
    <row r="94" spans="2:10" x14ac:dyDescent="0.25">
      <c r="B94" s="74"/>
      <c r="C94" s="80"/>
      <c r="D94" s="74"/>
      <c r="E94" s="74"/>
      <c r="F94" s="74"/>
      <c r="G94" s="74"/>
      <c r="H94" s="74"/>
      <c r="I94" s="83"/>
      <c r="J94" s="8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DDF20AE96CFC469F875290D6FD0F89" ma:contentTypeVersion="18" ma:contentTypeDescription="Crear nuevo documento." ma:contentTypeScope="" ma:versionID="bc8a131ffdaa22093092f3c884a8fa0f">
  <xsd:schema xmlns:xsd="http://www.w3.org/2001/XMLSchema" xmlns:xs="http://www.w3.org/2001/XMLSchema" xmlns:p="http://schemas.microsoft.com/office/2006/metadata/properties" xmlns:ns2="0e388295-7550-453d-98b9-86189f2ba2c7" xmlns:ns3="a702de2d-5fbf-40d2-b1bf-89e7b3e9c63d" targetNamespace="http://schemas.microsoft.com/office/2006/metadata/properties" ma:root="true" ma:fieldsID="0333fb63ade0c48278a0d4331773be92" ns2:_="" ns3:_="">
    <xsd:import namespace="0e388295-7550-453d-98b9-86189f2ba2c7"/>
    <xsd:import namespace="a702de2d-5fbf-40d2-b1bf-89e7b3e9c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295-7550-453d-98b9-86189f2ba2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042d05e0-e8a4-42a2-bf30-a02c3e0063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2de2d-5fbf-40d2-b1bf-89e7b3e9c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9deb3a5-27bb-4dd2-8356-4b34276f7f62}" ma:internalName="TaxCatchAll" ma:showField="CatchAllData" ma:web="a702de2d-5fbf-40d2-b1bf-89e7b3e9c6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702de2d-5fbf-40d2-b1bf-89e7b3e9c63d">
      <UserInfo>
        <DisplayName/>
        <AccountId xsi:nil="true"/>
        <AccountType/>
      </UserInfo>
    </SharedWithUsers>
    <MediaLengthInSeconds xmlns="0e388295-7550-453d-98b9-86189f2ba2c7" xsi:nil="true"/>
    <lcf76f155ced4ddcb4097134ff3c332f xmlns="0e388295-7550-453d-98b9-86189f2ba2c7">
      <Terms xmlns="http://schemas.microsoft.com/office/infopath/2007/PartnerControls"/>
    </lcf76f155ced4ddcb4097134ff3c332f>
    <TaxCatchAll xmlns="a702de2d-5fbf-40d2-b1bf-89e7b3e9c6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AB8AC-C629-4025-949C-5813A421A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295-7550-453d-98b9-86189f2ba2c7"/>
    <ds:schemaRef ds:uri="a702de2d-5fbf-40d2-b1bf-89e7b3e9c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5A631E-C87E-4CE9-A8FE-0EDD9EEFDD1D}">
  <ds:schemaRefs>
    <ds:schemaRef ds:uri="0e388295-7550-453d-98b9-86189f2ba2c7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a702de2d-5fbf-40d2-b1bf-89e7b3e9c63d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39F2C8-1028-4680-95F6-BC70C2AC77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Tablero de avances</vt:lpstr>
      <vt:lpstr>Diseño &amp; Ejecución</vt:lpstr>
      <vt:lpstr>Comentarios</vt:lpstr>
      <vt:lpstr>Catálogo</vt:lpstr>
      <vt:lpstr>Defectos</vt:lpstr>
      <vt:lpstr>Análisis</vt:lpstr>
      <vt:lpstr>Cierre</vt:lpstr>
      <vt:lpstr>Control de Cambios</vt:lpstr>
      <vt:lpstr>'Tablero de avances'!Área_de_impresión</vt:lpstr>
    </vt:vector>
  </TitlesOfParts>
  <Manager/>
  <Company>Everis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Gabriela Ruiz Lechuga</dc:creator>
  <cp:keywords/>
  <dc:description/>
  <cp:lastModifiedBy>Monica Silva Martinez</cp:lastModifiedBy>
  <cp:revision/>
  <dcterms:created xsi:type="dcterms:W3CDTF">2021-06-01T17:34:33Z</dcterms:created>
  <dcterms:modified xsi:type="dcterms:W3CDTF">2023-11-14T22:09:47Z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0x010100F9DDF20AE96CFC469F875290D6FD0F89</vt:lpwstr>
  </property>
  <property fmtid="{D5CDD505-2E9C-101B-9397-08002B2CF9AE}" pid="3" name="Order">
    <vt:r8>1428400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MediaServiceImageTags">
    <vt:lpwstr/>
  </property>
</Properties>
</file>