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PRACTIA\Desktop\MESA DE TRABAJO IA\"/>
    </mc:Choice>
  </mc:AlternateContent>
  <xr:revisionPtr revIDLastSave="0" documentId="13_ncr:1_{24EA473E-7D9C-4D2B-852B-6BD8ADC3C048}" xr6:coauthVersionLast="47" xr6:coauthVersionMax="47" xr10:uidLastSave="{00000000-0000-0000-0000-000000000000}"/>
  <bookViews>
    <workbookView xWindow="-19320" yWindow="-120" windowWidth="19440" windowHeight="15000" tabRatio="525" xr2:uid="{00000000-000D-0000-FFFF-FFFF00000000}"/>
  </bookViews>
  <sheets>
    <sheet name="Tablero de avances" sheetId="1" r:id="rId1"/>
    <sheet name="Comentarios" sheetId="7" state="hidden" r:id="rId2"/>
    <sheet name="Catálogo" sheetId="3" state="hidden" r:id="rId3"/>
    <sheet name="Diseño &amp; Ejecución" sheetId="6" r:id="rId4"/>
    <sheet name="Defectos" sheetId="5" r:id="rId5"/>
    <sheet name="Cierre" sheetId="4" r:id="rId6"/>
    <sheet name="Análisis" sheetId="2" r:id="rId7"/>
  </sheets>
  <definedNames>
    <definedName name="_xlnm._FilterDatabase" localSheetId="6" hidden="1">Análisis!$B$6:$L$11</definedName>
    <definedName name="_xlnm._FilterDatabase" localSheetId="4" hidden="1">Defectos!$A$5:$U$13</definedName>
    <definedName name="_xlnm._FilterDatabase" localSheetId="3" hidden="1">'Diseño &amp; Ejecución'!$A$6:$BH$38</definedName>
    <definedName name="_xlnm._FilterDatabase" localSheetId="0" hidden="1">'Tablero de avances'!$B$10:$L$18</definedName>
    <definedName name="_xlnm.Print_Area" localSheetId="0">'Tablero de avances'!$A$1:$Q$50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E12" i="1" l="1"/>
  <c r="K12" i="1"/>
  <c r="J11" i="1" l="1"/>
  <c r="I11" i="1"/>
  <c r="H11" i="1"/>
  <c r="G11" i="1"/>
  <c r="K11" i="1"/>
  <c r="D11" i="1"/>
  <c r="V4" i="6"/>
  <c r="F11" i="1" l="1"/>
  <c r="I31" i="1" l="1"/>
  <c r="I32" i="1" l="1"/>
  <c r="I33" i="1"/>
  <c r="I34" i="1"/>
  <c r="I35" i="1"/>
  <c r="I36" i="1"/>
  <c r="I37" i="1"/>
  <c r="E4" i="6" l="1"/>
  <c r="O42" i="1" l="1"/>
  <c r="AA4" i="6" l="1"/>
  <c r="O43" i="1" l="1"/>
  <c r="D4" i="4" l="1"/>
  <c r="J36" i="1"/>
  <c r="K36" i="1"/>
  <c r="L36" i="1"/>
  <c r="O44" i="1" l="1"/>
  <c r="L32" i="1"/>
  <c r="L33" i="1"/>
  <c r="L34" i="1"/>
  <c r="L35" i="1"/>
  <c r="L37" i="1"/>
  <c r="L31" i="1"/>
  <c r="K32" i="1"/>
  <c r="K33" i="1"/>
  <c r="K34" i="1"/>
  <c r="K35" i="1"/>
  <c r="K37" i="1"/>
  <c r="K31" i="1"/>
  <c r="J32" i="1"/>
  <c r="J33" i="1"/>
  <c r="J34" i="1"/>
  <c r="J35" i="1"/>
  <c r="J37" i="1"/>
  <c r="J31" i="1"/>
  <c r="I38" i="1" l="1"/>
  <c r="K38" i="1"/>
  <c r="L38" i="1"/>
  <c r="L39" i="1" s="1"/>
  <c r="J38" i="1" l="1"/>
  <c r="K39" i="1" s="1"/>
  <c r="P13" i="1" l="1"/>
  <c r="L4" i="4" l="1"/>
  <c r="P14" i="1" s="1"/>
  <c r="H4" i="4"/>
  <c r="O14" i="1" s="1"/>
  <c r="L4" i="2"/>
  <c r="H4" i="2"/>
  <c r="O11" i="1" l="1"/>
  <c r="K4" i="6"/>
  <c r="O12" i="1" s="1"/>
  <c r="P11" i="1"/>
  <c r="O4" i="6"/>
  <c r="P12" i="1" s="1"/>
  <c r="P15" i="1" l="1"/>
  <c r="P16" i="1" s="1"/>
  <c r="O13" i="1" l="1"/>
  <c r="O15" i="1" s="1"/>
  <c r="O16" i="1" s="1"/>
  <c r="G12" i="1"/>
  <c r="I7" i="1"/>
  <c r="D12" i="1"/>
  <c r="J7" i="1"/>
  <c r="K7" i="1"/>
  <c r="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N6" authorId="0" shapeId="0" xr:uid="{00000000-0006-0000-0000-000001000000}">
      <text>
        <r>
          <rPr>
            <b/>
            <sz val="9"/>
            <color indexed="81"/>
            <rFont val="Tahoma"/>
            <family val="2"/>
          </rPr>
          <t>Ana Gabriela Ruiz Lechuga:</t>
        </r>
        <r>
          <rPr>
            <sz val="9"/>
            <color indexed="81"/>
            <rFont val="Tahoma"/>
            <family val="2"/>
          </rPr>
          <t xml:space="preserve">
# de componentes vs ciclos de prueba completos a ejecutar</t>
        </r>
      </text>
    </comment>
    <comment ref="E10" authorId="0" shapeId="0" xr:uid="{00000000-0006-0000-0000-000002000000}">
      <text>
        <r>
          <rPr>
            <b/>
            <sz val="9"/>
            <color indexed="81"/>
            <rFont val="Tahoma"/>
            <family val="2"/>
          </rPr>
          <t>Ana Gabriela Ruiz Lechuga:</t>
        </r>
        <r>
          <rPr>
            <sz val="9"/>
            <color indexed="81"/>
            <rFont val="Tahoma"/>
            <family val="2"/>
          </rPr>
          <t xml:space="preserve">
En función al volumen de casos por día y módulo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K4" authorId="0" shapeId="0" xr:uid="{00000000-0006-0000-0200-000001000000}">
      <text>
        <r>
          <rPr>
            <b/>
            <sz val="9"/>
            <color indexed="81"/>
            <rFont val="Tahoma"/>
            <family val="2"/>
          </rPr>
          <t>Ana Gabriela Ruiz Lechuga:</t>
        </r>
        <r>
          <rPr>
            <sz val="9"/>
            <color indexed="81"/>
            <rFont val="Tahoma"/>
            <family val="2"/>
          </rPr>
          <t xml:space="preserve">
Estimado para el diseño,l llenar manual y en hrs</t>
        </r>
      </text>
    </comment>
    <comment ref="O4" authorId="0" shapeId="0" xr:uid="{00000000-0006-0000-0200-000002000000}">
      <text>
        <r>
          <rPr>
            <b/>
            <sz val="9"/>
            <color indexed="81"/>
            <rFont val="Tahoma"/>
            <family val="2"/>
          </rPr>
          <t>Ana Gabriela Ruiz Lechuga:</t>
        </r>
        <r>
          <rPr>
            <sz val="9"/>
            <color indexed="81"/>
            <rFont val="Tahoma"/>
            <family val="2"/>
          </rPr>
          <t xml:space="preserve">
Llenar en horas y manual</t>
        </r>
      </text>
    </comment>
    <comment ref="V4" authorId="0" shapeId="0" xr:uid="{00000000-0006-0000-0200-000003000000}">
      <text>
        <r>
          <rPr>
            <b/>
            <sz val="9"/>
            <color indexed="81"/>
            <rFont val="Tahoma"/>
            <family val="2"/>
          </rPr>
          <t>Ana Gabriela Ruiz Lechuga:</t>
        </r>
        <r>
          <rPr>
            <sz val="9"/>
            <color indexed="81"/>
            <rFont val="Tahoma"/>
            <family val="2"/>
          </rPr>
          <t xml:space="preserve">
Calculados en automático</t>
        </r>
      </text>
    </comment>
    <comment ref="AA4" authorId="0" shapeId="0" xr:uid="{00000000-0006-0000-0200-000004000000}">
      <text>
        <r>
          <rPr>
            <b/>
            <sz val="9"/>
            <color indexed="81"/>
            <rFont val="Tahoma"/>
            <family val="2"/>
          </rPr>
          <t>Ana Gabriela Ruiz Lechuga:</t>
        </r>
        <r>
          <rPr>
            <sz val="9"/>
            <color indexed="81"/>
            <rFont val="Tahoma"/>
            <family val="2"/>
          </rPr>
          <t xml:space="preserve">
Calculados en automático</t>
        </r>
      </text>
    </comment>
    <comment ref="D6" authorId="0" shapeId="0" xr:uid="{00000000-0006-0000-0200-000005000000}">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E6" authorId="0" shapeId="0" xr:uid="{00000000-0006-0000-0200-000006000000}">
      <text>
        <r>
          <rPr>
            <b/>
            <sz val="9"/>
            <color indexed="81"/>
            <rFont val="Tahoma"/>
            <family val="2"/>
          </rPr>
          <t>Ana Gabriela Ruiz Lechuga:</t>
        </r>
        <r>
          <rPr>
            <sz val="9"/>
            <color indexed="81"/>
            <rFont val="Tahoma"/>
            <family val="2"/>
          </rPr>
          <t xml:space="preserve">
Servicios</t>
        </r>
      </text>
    </comment>
    <comment ref="N6" authorId="0" shapeId="0" xr:uid="{00000000-0006-0000-0200-000007000000}">
      <text>
        <r>
          <rPr>
            <b/>
            <sz val="9"/>
            <color indexed="81"/>
            <rFont val="Tahoma"/>
            <family val="2"/>
          </rPr>
          <t>Ana Gabriela Ruiz Lechuga:</t>
        </r>
        <r>
          <rPr>
            <sz val="9"/>
            <color indexed="81"/>
            <rFont val="Tahoma"/>
            <family val="2"/>
          </rPr>
          <t xml:space="preserve">
Tipo de prueba</t>
        </r>
      </text>
    </comment>
    <comment ref="Y6" authorId="0" shapeId="0" xr:uid="{00000000-0006-0000-0200-000008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C6" authorId="0" shapeId="0" xr:uid="{2EEA5A59-CA81-440B-8AB1-A6F7FDE0F0C0}">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Practia</author>
  </authors>
  <commentList>
    <comment ref="B5" authorId="0" shapeId="0" xr:uid="{4FBB44F2-40EA-4D15-AFBC-C406DBDCCECB}">
      <text>
        <r>
          <rPr>
            <b/>
            <sz val="9"/>
            <color indexed="81"/>
            <rFont val="Tahoma"/>
            <family val="2"/>
          </rPr>
          <t>Practia:</t>
        </r>
        <r>
          <rPr>
            <sz val="9"/>
            <color indexed="81"/>
            <rFont val="Tahoma"/>
            <family val="2"/>
          </rPr>
          <t xml:space="preserve">
ID que te otorga Mantis</t>
        </r>
      </text>
    </comment>
    <comment ref="D5" authorId="0" shapeId="0" xr:uid="{D8C2B700-235C-4213-9B46-B7E3D5096275}">
      <text>
        <r>
          <rPr>
            <b/>
            <sz val="9"/>
            <color indexed="81"/>
            <rFont val="Tahoma"/>
            <family val="2"/>
          </rPr>
          <t>Practia:</t>
        </r>
        <r>
          <rPr>
            <sz val="9"/>
            <color indexed="81"/>
            <rFont val="Tahoma"/>
            <family val="2"/>
          </rPr>
          <t xml:space="preserve">
Colocar el proveedor de Desarrollo
</t>
        </r>
      </text>
    </comment>
    <comment ref="H5" authorId="0" shapeId="0" xr:uid="{738DFED3-08FB-433C-852E-CE2D37C2A120}">
      <text>
        <r>
          <rPr>
            <b/>
            <sz val="9"/>
            <color indexed="81"/>
            <rFont val="Tahoma"/>
            <family val="2"/>
          </rPr>
          <t>Practia:</t>
        </r>
        <r>
          <rPr>
            <sz val="9"/>
            <color indexed="81"/>
            <rFont val="Tahoma"/>
            <family val="2"/>
          </rPr>
          <t xml:space="preserve">
Colocar el No. de la fila de la Matriz de prueba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D4" authorId="0" shapeId="0" xr:uid="{00000000-0006-0000-0400-000001000000}">
      <text>
        <r>
          <rPr>
            <b/>
            <sz val="9"/>
            <color indexed="81"/>
            <rFont val="Tahoma"/>
            <family val="2"/>
          </rPr>
          <t>Ana Gabriela Ruiz Lechuga:</t>
        </r>
        <r>
          <rPr>
            <sz val="9"/>
            <color indexed="81"/>
            <rFont val="Tahoma"/>
            <family val="2"/>
          </rPr>
          <t xml:space="preserve">
Agregar el nombre de tu requerimiento</t>
        </r>
      </text>
    </comment>
    <comment ref="E6" authorId="0" shapeId="0" xr:uid="{00000000-0006-0000-0400-000002000000}">
      <text>
        <r>
          <rPr>
            <b/>
            <sz val="9"/>
            <color indexed="81"/>
            <rFont val="Tahoma"/>
            <family val="2"/>
          </rPr>
          <t>Ana Gabriela Ruiz Lechuga:</t>
        </r>
        <r>
          <rPr>
            <sz val="9"/>
            <color indexed="81"/>
            <rFont val="Tahoma"/>
            <family val="2"/>
          </rPr>
          <t xml:space="preserve">
Informativo con respecto a cualquier actividad relacionada al análisis de 1 requerimiento </t>
        </r>
      </text>
    </comment>
    <comment ref="F6" authorId="0" shapeId="0" xr:uid="{00000000-0006-0000-0400-000003000000}">
      <text>
        <r>
          <rPr>
            <b/>
            <sz val="9"/>
            <color indexed="81"/>
            <rFont val="Tahoma"/>
            <family val="2"/>
          </rPr>
          <t>Ana Gabriela Ruiz Lechuga:</t>
        </r>
        <r>
          <rPr>
            <sz val="9"/>
            <color indexed="81"/>
            <rFont val="Tahoma"/>
            <family val="2"/>
          </rPr>
          <t xml:space="preserve">
Documentación: información de otras áreas
Testware: Cualquier artefacto asociado a pruebas</t>
        </r>
      </text>
    </comment>
    <comment ref="B10" authorId="0" shapeId="0" xr:uid="{00000000-0006-0000-0400-000004000000}">
      <text>
        <r>
          <rPr>
            <b/>
            <sz val="9"/>
            <color indexed="81"/>
            <rFont val="Tahoma"/>
            <family val="2"/>
          </rPr>
          <t>Ana Gabriela Ruiz Lechuga:</t>
        </r>
        <r>
          <rPr>
            <sz val="9"/>
            <color indexed="81"/>
            <rFont val="Tahoma"/>
            <family val="2"/>
          </rPr>
          <t xml:space="preserve">
Incluir en intermedios, los registros que sean necesarios</t>
        </r>
      </text>
    </comment>
  </commentList>
</comments>
</file>

<file path=xl/sharedStrings.xml><?xml version="1.0" encoding="utf-8"?>
<sst xmlns="http://schemas.openxmlformats.org/spreadsheetml/2006/main" count="941" uniqueCount="381">
  <si>
    <t>REPORTE DE ESTATUS - CERTIFICACIÓN</t>
  </si>
  <si>
    <t>ESTATUS GENERAL</t>
  </si>
  <si>
    <t>ID</t>
  </si>
  <si>
    <t>CERTIFICACIÓN</t>
  </si>
  <si>
    <t>AVANCE PLANEADO</t>
  </si>
  <si>
    <t>EJECUTADO</t>
  </si>
  <si>
    <t>REAL (EXITOSO)</t>
  </si>
  <si>
    <t>DESVIACIÓN</t>
  </si>
  <si>
    <t>SANIDAD</t>
  </si>
  <si>
    <t xml:space="preserve"># de Ciclos </t>
  </si>
  <si>
    <t>Detalle ejecución</t>
  </si>
  <si>
    <t>TOTAL DISEÑADO</t>
  </si>
  <si>
    <t>TOTAL PLANEADO</t>
  </si>
  <si>
    <t>TOTAL EJECUTADO</t>
  </si>
  <si>
    <t>EN PROGRESO</t>
  </si>
  <si>
    <t>EXITOSO</t>
  </si>
  <si>
    <t>FALLADO</t>
  </si>
  <si>
    <t>BLOQUEADO</t>
  </si>
  <si>
    <t>NO EJECUTADO</t>
  </si>
  <si>
    <t>FUERA DE ALCANCE</t>
  </si>
  <si>
    <t>Planificación</t>
  </si>
  <si>
    <t>Real</t>
  </si>
  <si>
    <t>Movistar Libre</t>
  </si>
  <si>
    <t>Análisis</t>
  </si>
  <si>
    <t>Compra de Bonos</t>
  </si>
  <si>
    <t xml:space="preserve">Diseño </t>
  </si>
  <si>
    <t>Consumo</t>
  </si>
  <si>
    <t>Ejecución</t>
  </si>
  <si>
    <t>Cierre</t>
  </si>
  <si>
    <t>Factura</t>
  </si>
  <si>
    <t>Totales hrs</t>
  </si>
  <si>
    <t>Movistar Travel</t>
  </si>
  <si>
    <t>Total jornadas</t>
  </si>
  <si>
    <t>Gestión de líneas</t>
  </si>
  <si>
    <t>Oferta Escalonada</t>
  </si>
  <si>
    <t>Registros</t>
  </si>
  <si>
    <t>Recargas</t>
  </si>
  <si>
    <t>Ayuda</t>
  </si>
  <si>
    <t>Desacople legados</t>
  </si>
  <si>
    <t>SVA´s</t>
  </si>
  <si>
    <t>Recargas SOS</t>
  </si>
  <si>
    <t>NBA</t>
  </si>
  <si>
    <t>Adiciones</t>
  </si>
  <si>
    <t>Renovaciones</t>
  </si>
  <si>
    <t>Venta de terminales</t>
  </si>
  <si>
    <t>Totales</t>
  </si>
  <si>
    <r>
      <rPr>
        <b/>
        <sz val="11"/>
        <color theme="1"/>
        <rFont val="Calibri"/>
        <family val="2"/>
        <scheme val="minor"/>
      </rPr>
      <t xml:space="preserve">NBA, Adiciones y Renovaciones </t>
    </r>
    <r>
      <rPr>
        <sz val="11"/>
        <color theme="1"/>
        <rFont val="Calibri"/>
        <family val="2"/>
        <scheme val="minor"/>
      </rPr>
      <t xml:space="preserve"> V. sin Firma y publicación en tienda solo se valida visualización </t>
    </r>
  </si>
  <si>
    <r>
      <rPr>
        <b/>
        <sz val="11"/>
        <color theme="1"/>
        <rFont val="Calibri"/>
        <family val="2"/>
        <scheme val="minor"/>
      </rPr>
      <t xml:space="preserve">Campañas, Mantenedor y Desacople </t>
    </r>
    <r>
      <rPr>
        <sz val="11"/>
        <color theme="1"/>
        <rFont val="Calibri"/>
        <family val="2"/>
        <scheme val="minor"/>
      </rPr>
      <t xml:space="preserve"> V. Sin Firma y publicación en tienda ya no se valida </t>
    </r>
  </si>
  <si>
    <r>
      <rPr>
        <b/>
        <sz val="11"/>
        <color rgb="FF000000"/>
        <rFont val="Calibri"/>
        <family val="2"/>
      </rPr>
      <t>Compra de bonos y token</t>
    </r>
    <r>
      <rPr>
        <sz val="11"/>
        <color rgb="FF000000"/>
        <rFont val="Calibri"/>
        <family val="2"/>
      </rPr>
      <t xml:space="preserve"> se valida el flujo completo  en QA y en produccion solo se valida si los DN´s no cuentan con bono activo</t>
    </r>
  </si>
  <si>
    <t xml:space="preserve">Notas: </t>
  </si>
  <si>
    <t>Detalle defectos</t>
  </si>
  <si>
    <t>ABIERTA</t>
  </si>
  <si>
    <t>EN ANÁLISIS</t>
  </si>
  <si>
    <t>RE TEST</t>
  </si>
  <si>
    <t>CERRADA</t>
  </si>
  <si>
    <t xml:space="preserve">Funcional </t>
  </si>
  <si>
    <t>Configuración</t>
  </si>
  <si>
    <t>Ambiente</t>
  </si>
  <si>
    <t>Documentación</t>
  </si>
  <si>
    <t>Datos</t>
  </si>
  <si>
    <t>Código</t>
  </si>
  <si>
    <t>Cosmética</t>
  </si>
  <si>
    <t>Total</t>
  </si>
  <si>
    <t>Mejora</t>
  </si>
  <si>
    <t>Cambio de alcance</t>
  </si>
  <si>
    <t xml:space="preserve">Ambiente </t>
  </si>
  <si>
    <t xml:space="preserve">Caso de prueba </t>
  </si>
  <si>
    <t xml:space="preserve">Pruebas </t>
  </si>
  <si>
    <t xml:space="preserve">Modulo </t>
  </si>
  <si>
    <t>Comentarios</t>
  </si>
  <si>
    <t># de casos</t>
  </si>
  <si>
    <t>Columna1</t>
  </si>
  <si>
    <t xml:space="preserve">Pasa GB </t>
  </si>
  <si>
    <r>
      <t xml:space="preserve">1. Visualización de la funcionalidad 
2. Pase de GB a otro DN 
</t>
    </r>
    <r>
      <rPr>
        <sz val="11"/>
        <color rgb="FFFF0000"/>
        <rFont val="Calibri"/>
        <family val="2"/>
        <scheme val="minor"/>
      </rPr>
      <t>3. Validación en CRM y AA</t>
    </r>
    <r>
      <rPr>
        <sz val="11"/>
        <color theme="1"/>
        <rFont val="Calibri"/>
        <family val="2"/>
        <scheme val="minor"/>
      </rPr>
      <t xml:space="preserve">
</t>
    </r>
    <r>
      <rPr>
        <sz val="11"/>
        <color rgb="FFFF0000"/>
        <rFont val="Calibri"/>
        <family val="2"/>
        <scheme val="minor"/>
      </rPr>
      <t>4. Pide GB a otro DN
5. Validación en CRM y AA</t>
    </r>
  </si>
  <si>
    <t xml:space="preserve">1. Prepago 
2. Pospago/Hibrido </t>
  </si>
  <si>
    <t>De momento solo para Pospago/Hibrido</t>
  </si>
  <si>
    <t xml:space="preserve">Se le  modifico  el texto  en el  campo  funcionalidad </t>
  </si>
  <si>
    <t xml:space="preserve">1. Funcionalidad apagada/ encedida en mantenedor 
2. Banner dentro del APP </t>
  </si>
  <si>
    <t xml:space="preserve">1. Prepago 
2. Pospago
3. Hibrido </t>
  </si>
  <si>
    <t xml:space="preserve">1. Visualización dentro del APP </t>
  </si>
  <si>
    <t>Solo se validará con un segmento y se deja una configuración fija en QA</t>
  </si>
  <si>
    <t>Solo quedarian 8 casos .ya que  se va atener una configuracion  fija de QA en el mantenedor</t>
  </si>
  <si>
    <r>
      <t xml:space="preserve">1. Visualización dentro del APP 
2. Flujo completo hasta la pasarela de pagos </t>
    </r>
    <r>
      <rPr>
        <sz val="11"/>
        <color rgb="FFFF0000"/>
        <rFont val="Calibri"/>
        <family val="2"/>
        <scheme val="minor"/>
      </rPr>
      <t>cuando se apunta a legados productivos
3. Flujo completo cuando se apunta a legados en QA</t>
    </r>
  </si>
  <si>
    <t xml:space="preserve">1. Pospago/Hibrido </t>
  </si>
  <si>
    <t>Se deja un configuración fija en QA</t>
  </si>
  <si>
    <t>1-Flujohasta la pasarela de pagos a puntado a productivos.
2-Flujo  completo  cuando se apunta a QA</t>
  </si>
  <si>
    <r>
      <t xml:space="preserve">1. Visualización dentro del APP 
2. Compra de SVA 
3. Asignación de beneficios 
</t>
    </r>
    <r>
      <rPr>
        <sz val="11"/>
        <color rgb="FFFF0000"/>
        <rFont val="Calibri"/>
        <family val="2"/>
        <scheme val="minor"/>
      </rPr>
      <t>4. Desactivación</t>
    </r>
    <r>
      <rPr>
        <sz val="11"/>
        <color theme="1"/>
        <rFont val="Calibri"/>
        <family val="2"/>
        <scheme val="minor"/>
      </rPr>
      <t xml:space="preserve">
</t>
    </r>
    <r>
      <rPr>
        <sz val="11"/>
        <color rgb="FFFF0000"/>
        <rFont val="Calibri"/>
        <family val="2"/>
        <scheme val="minor"/>
      </rPr>
      <t xml:space="preserve">5. Validación en CRM activación </t>
    </r>
  </si>
  <si>
    <t xml:space="preserve">1. Prepago 
2. Pospago/Hibrido
 </t>
  </si>
  <si>
    <t>Replicar en cada segmento y solo un SVA por segmento</t>
  </si>
  <si>
    <t>10 casos</t>
  </si>
  <si>
    <t>Se debe editar los casos para que se homologuen  todo los  segmentos . ya se tienen marcados lo que se  pueden quitar.</t>
  </si>
  <si>
    <r>
      <t xml:space="preserve">1. Visualización dentro del APP 
2. Compra de recarga 
3. Asignación de beneficios 
</t>
    </r>
    <r>
      <rPr>
        <sz val="11"/>
        <color rgb="FFFF0000"/>
        <rFont val="Calibri"/>
        <family val="2"/>
        <scheme val="minor"/>
      </rPr>
      <t>4. Pago de deuda total</t>
    </r>
  </si>
  <si>
    <t>1. Prepago</t>
  </si>
  <si>
    <t>4 casos</t>
  </si>
  <si>
    <t xml:space="preserve">1. Visualización dentro del APP 
2. Personalización 
3. Asignación de beneficios </t>
  </si>
  <si>
    <t xml:space="preserve">1. Visualización dentro del APP 
2. Compra de bono
3. Asignación de beneficios </t>
  </si>
  <si>
    <t xml:space="preserve">1. Visualización dentro del APP 
2. Validación de beneficios mostrados </t>
  </si>
  <si>
    <t xml:space="preserve">1. Visualización dentro del APP 
2. Pago de factura
3. Asignación de beneficios 
4. Visualización en graficas de consumo </t>
  </si>
  <si>
    <t xml:space="preserve">1. Pospago 
2. Hibrido </t>
  </si>
  <si>
    <t xml:space="preserve">1. Visualización dentro del APP 
</t>
  </si>
  <si>
    <t xml:space="preserve">1. Visualización dentro del APP 
2. Agregar mas lineas </t>
  </si>
  <si>
    <t xml:space="preserve">1. Prepago </t>
  </si>
  <si>
    <t xml:space="preserve">1. Poder realizar el registro de un nuevo DN 
2. Envio de mensaje por sms para registro 
3. Registro exitoso 
4. Asignación de bono
5. Pantalla de consumos </t>
  </si>
  <si>
    <t xml:space="preserve">1. Visualización dentro del APP 
2. Pago de recarga 
3. Asignación de beneficios 
4. Visualización en graficas de consumo </t>
  </si>
  <si>
    <t xml:space="preserve">1. Prepago  
2. Hibrido </t>
  </si>
  <si>
    <t>Se deja un configuración fija en QA
Con R3 (sin pago inicial) y R1 ó R2 (con pago inicial y redirección a pasarela de pagos)</t>
  </si>
  <si>
    <t xml:space="preserve">En esta matriz  no se tienen  los casos </t>
  </si>
  <si>
    <t>Actividad (solo análisis)</t>
  </si>
  <si>
    <t>SEGMENTO</t>
  </si>
  <si>
    <t>Plataforma</t>
  </si>
  <si>
    <t>Origen</t>
  </si>
  <si>
    <t>Estatus</t>
  </si>
  <si>
    <t>Estatus (docum)</t>
  </si>
  <si>
    <t>Prioridad</t>
  </si>
  <si>
    <t>Clasificación</t>
  </si>
  <si>
    <t>Status</t>
  </si>
  <si>
    <t>Impacto</t>
  </si>
  <si>
    <t>Tipo de Prueba</t>
  </si>
  <si>
    <t>TIPO DE DEFECTO</t>
  </si>
  <si>
    <t>Tipo de Ejecución</t>
  </si>
  <si>
    <t>Área</t>
  </si>
  <si>
    <t>Validacion por Legados</t>
  </si>
  <si>
    <t>DOCUMENTACIÓN</t>
  </si>
  <si>
    <t>Todos</t>
  </si>
  <si>
    <t>SCL</t>
  </si>
  <si>
    <t>DOCUMENTAL TECNICA</t>
  </si>
  <si>
    <t>POR INICIAR</t>
  </si>
  <si>
    <t>Alta</t>
  </si>
  <si>
    <t>Alto</t>
  </si>
  <si>
    <t>Componente</t>
  </si>
  <si>
    <t>Manual</t>
  </si>
  <si>
    <t>Demanda</t>
  </si>
  <si>
    <t>Prepro</t>
  </si>
  <si>
    <t>TESTWARE</t>
  </si>
  <si>
    <t>Prepago</t>
  </si>
  <si>
    <t>FE</t>
  </si>
  <si>
    <t>INSTALACIÓN</t>
  </si>
  <si>
    <t>EN CURSO</t>
  </si>
  <si>
    <t xml:space="preserve">Media </t>
  </si>
  <si>
    <t xml:space="preserve">Medio </t>
  </si>
  <si>
    <t>Regresiva</t>
  </si>
  <si>
    <t>100% Automatizado Fijo</t>
  </si>
  <si>
    <t>Desarrollo</t>
  </si>
  <si>
    <t>Producción</t>
  </si>
  <si>
    <t>Pospago</t>
  </si>
  <si>
    <t>EXTRANET</t>
  </si>
  <si>
    <t>FUNCIONAL</t>
  </si>
  <si>
    <t>Baja</t>
  </si>
  <si>
    <t>Bajo</t>
  </si>
  <si>
    <t>Funcional</t>
  </si>
  <si>
    <t>F2 100% Automatizado</t>
  </si>
  <si>
    <t>Usuario</t>
  </si>
  <si>
    <t>Ambos</t>
  </si>
  <si>
    <t>Control</t>
  </si>
  <si>
    <t>ONIX</t>
  </si>
  <si>
    <t>DOCUMENTAL FUNCIONAL</t>
  </si>
  <si>
    <t>PENDIENTE</t>
  </si>
  <si>
    <t>Integración</t>
  </si>
  <si>
    <t>Semi-Automatizado Fijo</t>
  </si>
  <si>
    <t>Certificación</t>
  </si>
  <si>
    <t>N/A</t>
  </si>
  <si>
    <t>SAR</t>
  </si>
  <si>
    <t>INFRAESTRUCTURA</t>
  </si>
  <si>
    <t>Performace</t>
  </si>
  <si>
    <t>F2 Semi-Automatizado</t>
  </si>
  <si>
    <t>Control/Pospago</t>
  </si>
  <si>
    <t>SOA</t>
  </si>
  <si>
    <t>No Automatizable</t>
  </si>
  <si>
    <t>Proyecto</t>
  </si>
  <si>
    <t>Prepago/Control</t>
  </si>
  <si>
    <t>P+S 2.6</t>
  </si>
  <si>
    <t>F2 100% Automatizado - A</t>
  </si>
  <si>
    <t>Cualquier segmento</t>
  </si>
  <si>
    <t>PORTABILIDAD</t>
  </si>
  <si>
    <t>F2 Semi-Automatizado - A</t>
  </si>
  <si>
    <t>DSA</t>
  </si>
  <si>
    <t>E-COMMERCE</t>
  </si>
  <si>
    <t>IRA</t>
  </si>
  <si>
    <t>MM</t>
  </si>
  <si>
    <t>USSD</t>
  </si>
  <si>
    <t>IVR</t>
  </si>
  <si>
    <t>APP Movistar</t>
  </si>
  <si>
    <t>Ecare</t>
  </si>
  <si>
    <t>Sitio Público</t>
  </si>
  <si>
    <t>Oferta en Campo</t>
  </si>
  <si>
    <t>SDP</t>
  </si>
  <si>
    <t>SG</t>
  </si>
  <si>
    <t>MTH</t>
  </si>
  <si>
    <t>WS02</t>
  </si>
  <si>
    <t>MVNOs</t>
  </si>
  <si>
    <t>DISEÑO &amp; EJECUCIÓN DE PRUEBAS</t>
  </si>
  <si>
    <t xml:space="preserve">Requerimiento: </t>
  </si>
  <si>
    <t>Tiempo diseño:</t>
  </si>
  <si>
    <t>Real:</t>
  </si>
  <si>
    <t>Planeado:</t>
  </si>
  <si>
    <t>INGENIERO DE PRUEBA</t>
  </si>
  <si>
    <t>Regresiva Base/Opcional</t>
  </si>
  <si>
    <t xml:space="preserve">MÓDULO </t>
  </si>
  <si>
    <t>FUNCIONALIDAD</t>
  </si>
  <si>
    <t>PROCESO</t>
  </si>
  <si>
    <t>PLAN</t>
  </si>
  <si>
    <t>IMPACTO</t>
  </si>
  <si>
    <t>COMPLEJIDAD</t>
  </si>
  <si>
    <t>ID CASO DE PRUEBA</t>
  </si>
  <si>
    <t>ID
Automatización</t>
  </si>
  <si>
    <t>CASO DE PRUEBA</t>
  </si>
  <si>
    <t>CATEGORÍA</t>
  </si>
  <si>
    <t>PRECONDICIONES</t>
  </si>
  <si>
    <t>PLATAFORMA</t>
  </si>
  <si>
    <t>FLUJO DE EJECUCIÓN</t>
  </si>
  <si>
    <t>RESULTADO ESPERADO</t>
  </si>
  <si>
    <t>TIPO DE EJECUCIÓN</t>
  </si>
  <si>
    <t>Fecha de Automatización</t>
  </si>
  <si>
    <t>FECHA PLAN</t>
  </si>
  <si>
    <t>TIEMPO ESTIMADO (min)</t>
  </si>
  <si>
    <t>ESTATUS</t>
  </si>
  <si>
    <t xml:space="preserve">RESULTADO OBTENIDO </t>
  </si>
  <si>
    <t>COMENTARIOS</t>
  </si>
  <si>
    <t>DEFECTOS</t>
  </si>
  <si>
    <t>TIEMPO DE EJECUCIÓN (min)</t>
  </si>
  <si>
    <t>Validación por Legados</t>
  </si>
  <si>
    <t>Ruta Critica</t>
  </si>
  <si>
    <t>Postman</t>
  </si>
  <si>
    <t>Comentarios automatización</t>
  </si>
  <si>
    <t>Preproducción</t>
  </si>
  <si>
    <t>Checkout</t>
  </si>
  <si>
    <t>Elige tu lugar de envio</t>
  </si>
  <si>
    <t>Quiero una nueva direccion de envio</t>
  </si>
  <si>
    <t xml:space="preserve">Validar que permita indresar otra direccion de forma manual </t>
  </si>
  <si>
    <t>Recoger en tienda Movistar</t>
  </si>
  <si>
    <t>Validar que se muestren las tiendas cercanas a tu C.P o direccion ingresada</t>
  </si>
  <si>
    <t>Busqueda de CAV´s con codigo postal</t>
  </si>
  <si>
    <t>Validar que salgan las tiendas cercanas a la zona del C.P</t>
  </si>
  <si>
    <t>Orden de Onix</t>
  </si>
  <si>
    <t>Validar que la orden generada si la tome de Onix</t>
  </si>
  <si>
    <t>Datos Personales</t>
  </si>
  <si>
    <t>Datos de envio</t>
  </si>
  <si>
    <t>Check Box Aviso de Privacidad</t>
  </si>
  <si>
    <t>Validar que sea la misma que viene cargada en Onix</t>
  </si>
  <si>
    <t>Nuevo</t>
  </si>
  <si>
    <t>Eduardo</t>
  </si>
  <si>
    <t>Validacion del Copy</t>
  </si>
  <si>
    <t>Banner de venta</t>
  </si>
  <si>
    <t>Validar que al ingresar a la APP muestre el nuevo banner para la venta de terminales</t>
  </si>
  <si>
    <t>1-App Movistar
2-Conexión a internet
3-Estrena Smartphone</t>
  </si>
  <si>
    <t>1. Ingresar a la APP</t>
  </si>
  <si>
    <t>Se visualiza el nuevo banner para la compra de una terminal</t>
  </si>
  <si>
    <t>Validar que el nuevo banner muestre el texto "Estrena Smartphone, descubre los smartphones que tenemos para ti HAZLO AHORA"</t>
  </si>
  <si>
    <t>Se visualiza el nuevo banner para la compra de una terminal con el copy "Estrena Smartphone, descubre los smartphones que tenemos para ti HAZLO AHORA"</t>
  </si>
  <si>
    <t>Boton !Hazlo ahora!</t>
  </si>
  <si>
    <t>Redirecciona el listado disponible de terminales</t>
  </si>
  <si>
    <t>Validar que al seleccioar el boton dentro del banner , muestre el listado de terminales disponibles</t>
  </si>
  <si>
    <t>1. Ingresar a la APP
2. Seleccionar boton Hazlo ahora</t>
  </si>
  <si>
    <t>Se visualiza el listado de terminales al seleccionar el boton !Hazlo ahora¡</t>
  </si>
  <si>
    <t>Terminal Agotada</t>
  </si>
  <si>
    <t>Seleccionar terminal</t>
  </si>
  <si>
    <t>Validar que al seleccionar una terminal agotada dentro del listado que muestra</t>
  </si>
  <si>
    <t>1. Ingresar a la APP
2. Seleccionar boton Hazlo ahora
3. Seleccionar una terminal agotada
4. Posteriormente se da clic en la opción Lo Quiero</t>
  </si>
  <si>
    <t>Al seleccionar una terminal agotada debera mostrar un mensaje en la parte superior con el texto "Agotado"</t>
  </si>
  <si>
    <t>Terminal valor Menor a $3000</t>
  </si>
  <si>
    <t>Validar que al seleccionar una terminal con un costo menor a $3000 pesos no muestre pagos a MSI</t>
  </si>
  <si>
    <t xml:space="preserve">Al seleccionar una termina con un monto menor a $3000 pesos NO muestra la opcion de MSI en el pago </t>
  </si>
  <si>
    <t>Terminal valor Mayor a $3000</t>
  </si>
  <si>
    <t>Validar que al seleccionar una terminal con un costo Mayor a $3000  muestre en opciones de pago a MSI</t>
  </si>
  <si>
    <t xml:space="preserve">Al seleccionar una termina con un monto Mayor a $3000 pesos  muestra la opcion de MSI en el pago </t>
  </si>
  <si>
    <t>Filtro</t>
  </si>
  <si>
    <t>Ordenar por precio</t>
  </si>
  <si>
    <t>Validar que al seleccionar el filtro "Ordenar", muestre las diferentes opciones para mostrar las terminales</t>
  </si>
  <si>
    <t>1. Ingresar a la APP
2. Seleccionar boton Hazlo ahora
3. Seleccionar el filtro "Ordenar"
4. Seleccionar cualquier opcion:
-Menor precio
-Mayor precio
-Mayor descuento</t>
  </si>
  <si>
    <t>Se aplica correctamente el filtro seleccionado en el listado de terminales</t>
  </si>
  <si>
    <t>Ordenar por marca</t>
  </si>
  <si>
    <t>Validar que al seleccionar la opción "filtrar", muestre las diferentes opciones para mostrar las terminales</t>
  </si>
  <si>
    <t>1. Ingresar a la APP
2. Seleccionar boton Hazlo ahora
3. Seleccionar la opción "Filtrar"
4. Muestra varias opciones:
-Marca
-Precio
-Especificaciones</t>
  </si>
  <si>
    <t>Se visualiza de manera correcta las diferentes opciones despues de seleccionar "Filtrar"</t>
  </si>
  <si>
    <t>Validar que al seleccionar la opción "filtrar", despues por marca se visualicen las diferentes terminales de acuerdo a la selección</t>
  </si>
  <si>
    <t>1. Ingresar a la APP
2. Seleccionar boton Hazlo ahora
3. Seleccionar la opción "Filtrar"
4. Muestra varias opciones:
-Marca
-Precio
-Especificaciones
5. Seleccionar alguna marca</t>
  </si>
  <si>
    <t>Se visualiza de manera correcta las diferentes terminales de acuerdo a la marca seleccionada</t>
  </si>
  <si>
    <t>Ordenar por modelo</t>
  </si>
  <si>
    <t xml:space="preserve">Validar la captura del modelo a buscar </t>
  </si>
  <si>
    <t>1. Ingresar a la APP
2. Seleccionar boton Hazlo ahora
3. Escribir el modelo en el campo de texto "Prueba buscando un modelo"</t>
  </si>
  <si>
    <t>Al ingresar el modelo a buscar, la App mostrara el resultado con el modelo ingresado</t>
  </si>
  <si>
    <t>Banner error "No se encontro ninguna coincidencia"</t>
  </si>
  <si>
    <t>Validar al buscar o filtrar alguna terminal que no exista muestre error indicando que no hay una coincidencia</t>
  </si>
  <si>
    <t>Al ingresar un modelo a buscar que no exista, la App mostrara el resultado con el copy de error indicado</t>
  </si>
  <si>
    <t>Especificaciones</t>
  </si>
  <si>
    <t>Pantalla terminal especificaciones</t>
  </si>
  <si>
    <t>Validar que muestre todas las especificaciones de la terminal seleccionada</t>
  </si>
  <si>
    <t>1. Ingresar a la APP
2. Seleccionar boton Hazlo ahora
3. Seleccionar alguna terminal dentro del listado</t>
  </si>
  <si>
    <t xml:space="preserve">Se visualiza de manera correcta las espeficaciones de la terminal seleccionada </t>
  </si>
  <si>
    <t>quitar caso</t>
  </si>
  <si>
    <t>Vaidacion de Copy</t>
  </si>
  <si>
    <t>Validar que muestre el copy "Llevate tu smartphone a Meses sin intereses"</t>
  </si>
  <si>
    <t>Se visualiza de manera correcta el copy "Llevate tu smartphone a Meses sin intereses"</t>
  </si>
  <si>
    <t>Boton Lo quiero</t>
  </si>
  <si>
    <t>Redirecciona a pantalla de datos</t>
  </si>
  <si>
    <t>Validar que al seleccionar el boton lo quiero, muestre otra pantalla para ingresar todos los datos requeridos</t>
  </si>
  <si>
    <t>1. Ingresar a la APP
2. Seleccionar boton Hazlo ahora
3. Seleccionar alguna terminal dentro del listado
4. Boton lo quiero</t>
  </si>
  <si>
    <t>Al seleccioar el boton Lo quiero redirecciona a la pantalla datos</t>
  </si>
  <si>
    <t>Pantalla Datos de envio</t>
  </si>
  <si>
    <t>Validar que permita ingresar todos los datos requeridos</t>
  </si>
  <si>
    <t>1. Ingresar a la APP
2. Seleccionar boton Hazlo ahora
3. Seleccionar alguna terminal dentro del listado
4. Boton lo quiero
5. Ingresar todos los datos de envio</t>
  </si>
  <si>
    <t>Permite ingresar todos los datos de envio correctamente</t>
  </si>
  <si>
    <t>Codigo de Descuento</t>
  </si>
  <si>
    <t>Validar que permita ingresar un codigo de descuento asi como su aplicación</t>
  </si>
  <si>
    <t>Permite ingresar un codigo de descuento en la pantalla de Checkout , asi como su aplicación</t>
  </si>
  <si>
    <t xml:space="preserve">Validacion de seccion y opciones para el envio de la terminal </t>
  </si>
  <si>
    <t>Se visualiza de manera correcta las diferentes opciones de envio</t>
  </si>
  <si>
    <t>Direccion Precargada Onix</t>
  </si>
  <si>
    <t>Se visualiza de manera correcta la dirección precargada desde Onix asi como primera eleccción</t>
  </si>
  <si>
    <t>Permite ingresar de maner correcta una nueva direccion de forma manual</t>
  </si>
  <si>
    <t>Permite ingresar de maner correcta un nuevo CP</t>
  </si>
  <si>
    <t>Permite ingresar de maner correcta un nuevo CP , asi mismo indicando que CAC´s se encuentran cercas de la direccion del CP</t>
  </si>
  <si>
    <t>Validar que al seleccionar el Checkbox "Aviso de privacidad" , habilite el boton "Ir a pagar"</t>
  </si>
  <si>
    <t>Permite seleccionar checkbox "Aviso de privacidad", habilitando el boton "Ir a pagar"</t>
  </si>
  <si>
    <t>Boton Ir a pagar</t>
  </si>
  <si>
    <t>Redirecciona a pantalla de multipagos</t>
  </si>
  <si>
    <t>Validar que al seleccionar el boton Continuar permita redireccionar a la pantalla de multipagos</t>
  </si>
  <si>
    <t>1. Ingresar a la APP
2. Seleccionar boton Hazlo ahora
3. Seleccionar alguna terminal dentro del listado
4. Boton lo quiero
5. Ingresar todos los datos de envio
6. Boton Continuar</t>
  </si>
  <si>
    <t>Redirige correctamente a la pantalla de multipagos</t>
  </si>
  <si>
    <t>Redireccion a multipagos</t>
  </si>
  <si>
    <t xml:space="preserve">Pantalla para ingresar los datos de tu tarjeta </t>
  </si>
  <si>
    <t xml:space="preserve">Validar que permite introducir los datos para el pago </t>
  </si>
  <si>
    <t>1. Ingresar a la APP
2. Seleccionar boton Hazlo ahora
3. Seleccionar alguna terminal dentro del listado
4. Boton lo quiero
5. Ingresar todos los datos de envio
6. Boton Continuar
7. Ingresar datos de la cuenta/tarjeta</t>
  </si>
  <si>
    <t>Permite introducir todos los datos de la tarjeta</t>
  </si>
  <si>
    <t>Redireccion a multipagos MSI</t>
  </si>
  <si>
    <t xml:space="preserve">Validar que permite introducir los datos para el pago y se muestren las diferentes opciones para seleccionar MSI </t>
  </si>
  <si>
    <t>Se deberan mostrar las diferentes opciones para el pago a MSI dependiendo la instucion bancaria. 
3, 6,9, 12 y 18 MSI
Introducir datos de tarjeta (Visa/Mastercard o American Express)</t>
  </si>
  <si>
    <t>Pago exitoso "Tu compra esta lista"</t>
  </si>
  <si>
    <t>Validar que se genere el pago exitoso de una compra de terminal</t>
  </si>
  <si>
    <t>Una vez terminado el pago, redirecciona a la aplicación nuevamente</t>
  </si>
  <si>
    <t>Validar textos "Pantalla success"</t>
  </si>
  <si>
    <t>1. Pantalla de éxito ¡Tu compra esta lista!
- Copy Recibirás un correo de confirmación
2. Validar que llegue el correo electrónico a la cuenta indicada
3. Ya tienes nuevo Smartphone</t>
  </si>
  <si>
    <t>Pago exitoso</t>
  </si>
  <si>
    <t>1. Pantalla de éxito ¡Tu compra esta lista!
- Copy Recibirás un correo de confirmación
2. Validar que llegue el correo electrónico a la cuenta indicada
3. Ya tienes nuevo Smartphone
4. Orden generada en Ónix (Confirmar con CRM)</t>
  </si>
  <si>
    <t xml:space="preserve">Confirmacion de datos con lo llenado previamente </t>
  </si>
  <si>
    <t>Se visualiza correctamente los datos personales de acuerdo a lo ingresado previamente</t>
  </si>
  <si>
    <t>Se visualiza correctamente los datos de envio de acuerdo a lo ingresado previamente</t>
  </si>
  <si>
    <t>Banner de Error "Intentar de nuevo"</t>
  </si>
  <si>
    <t>Banner de Error "Contacta a tu banco"</t>
  </si>
  <si>
    <t>Validar que al genererse un rechazo en el pago para la compra de terminal, se muestre un banner de error con el copy indicado</t>
  </si>
  <si>
    <t>Una vez terminado el pago, reedirecciona a la aplicación nuevamente y esta muestra un mensaje de error informativo indicando que el pago no pudo ser procesado.</t>
  </si>
  <si>
    <t>REPORTE DE DEFECTOS - CERTIFICACIÓN</t>
  </si>
  <si>
    <t>* Bloques de apps</t>
  </si>
  <si>
    <t>Primera Versión</t>
  </si>
  <si>
    <t>Segunda Versión</t>
  </si>
  <si>
    <t>Tercer Versión</t>
  </si>
  <si>
    <t>Cuarta Versión</t>
  </si>
  <si>
    <t>Quinta Versión</t>
  </si>
  <si>
    <t xml:space="preserve">ID Defecto </t>
  </si>
  <si>
    <t>Suministrador</t>
  </si>
  <si>
    <t>Tipificación</t>
  </si>
  <si>
    <t>Fecha Alta</t>
  </si>
  <si>
    <t>Descripción</t>
  </si>
  <si>
    <t>ID Caso de prueba asociado</t>
  </si>
  <si>
    <t>Asignado a:</t>
  </si>
  <si>
    <t>Fecha compromiso:</t>
  </si>
  <si>
    <t>Área:</t>
  </si>
  <si>
    <t>Fecha Solución:</t>
  </si>
  <si>
    <t xml:space="preserve">Ciclos de Prueba (re test) </t>
  </si>
  <si>
    <t xml:space="preserve">Comentarios </t>
  </si>
  <si>
    <t>Fecha
hora</t>
  </si>
  <si>
    <t>CIERRE DE PRUEBAS</t>
  </si>
  <si>
    <t>ING DE PRUEBAS</t>
  </si>
  <si>
    <t>ESCENARIO</t>
  </si>
  <si>
    <t>ID ACTIVIDAD</t>
  </si>
  <si>
    <t>TAREA</t>
  </si>
  <si>
    <t>DURACIÓN (min)</t>
  </si>
  <si>
    <t>TIEMPO TOTAL DE ANÁLISIS (min)</t>
  </si>
  <si>
    <t>Revisión y carga de Doc</t>
  </si>
  <si>
    <t xml:space="preserve">Generación de Certificado </t>
  </si>
  <si>
    <t>Actualización de ticket Jira</t>
  </si>
  <si>
    <t>Carga de evidencias finales</t>
  </si>
  <si>
    <t xml:space="preserve">Cierre de defectos en herramienta </t>
  </si>
  <si>
    <t>Envío de certificado y cierre de atención</t>
  </si>
  <si>
    <t>ANÁLISIS DE PRUEBAS</t>
  </si>
  <si>
    <t>Analisis de RM</t>
  </si>
  <si>
    <t>Creación de Matriz</t>
  </si>
  <si>
    <t>Envio de Matriz de Pruebas para Vo.Bo. de Produccion y Usuario</t>
  </si>
  <si>
    <t xml:space="preserve">Actualizacion de Estatus en JIRA </t>
  </si>
  <si>
    <t>Carga de casos de Testlink</t>
  </si>
  <si>
    <t>SP 29 VENTA DE TERMINALES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</si>
</sst>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7"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i/>
      <sz val="12"/>
      <color theme="0"/>
      <name val="Calibri"/>
      <family val="2"/>
      <scheme val="minor"/>
    </font>
    <font>
      <i/>
      <sz val="10"/>
      <color theme="1"/>
      <name val="Calibri"/>
      <family val="2"/>
      <scheme val="minor"/>
    </font>
    <font>
      <b/>
      <sz val="12"/>
      <color theme="1"/>
      <name val="Calibri"/>
      <family val="2"/>
      <scheme val="minor"/>
    </font>
    <font>
      <b/>
      <sz val="10"/>
      <color theme="0"/>
      <name val="Calibri Light"/>
      <family val="2"/>
      <scheme val="major"/>
    </font>
    <font>
      <b/>
      <sz val="12"/>
      <color theme="0"/>
      <name val="Calibri"/>
      <family val="2"/>
      <scheme val="minor"/>
    </font>
    <font>
      <sz val="12"/>
      <color theme="1"/>
      <name val="Calibri"/>
      <family val="2"/>
      <scheme val="minor"/>
    </font>
    <font>
      <b/>
      <sz val="11"/>
      <color rgb="FFFFFFFF"/>
      <name val="Calibri"/>
      <family val="2"/>
    </font>
    <font>
      <b/>
      <sz val="8"/>
      <color theme="1"/>
      <name val="Calibri"/>
      <family val="2"/>
      <scheme val="minor"/>
    </font>
    <font>
      <b/>
      <sz val="8"/>
      <name val="Calibri"/>
      <family val="2"/>
      <scheme val="minor"/>
    </font>
    <font>
      <sz val="9"/>
      <color rgb="FF000000"/>
      <name val="Calibri"/>
      <family val="2"/>
      <scheme val="minor"/>
    </font>
    <font>
      <sz val="9"/>
      <color theme="1"/>
      <name val="Calibri"/>
      <family val="2"/>
      <scheme val="minor"/>
    </font>
    <font>
      <b/>
      <sz val="9"/>
      <color theme="1"/>
      <name val="Calibri"/>
      <family val="2"/>
      <scheme val="minor"/>
    </font>
    <font>
      <b/>
      <sz val="20"/>
      <name val="Arial"/>
      <family val="2"/>
    </font>
    <font>
      <b/>
      <sz val="22"/>
      <name val="Calibri"/>
      <family val="2"/>
      <scheme val="minor"/>
    </font>
    <font>
      <b/>
      <sz val="24"/>
      <name val="Calibri"/>
      <family val="2"/>
      <scheme val="minor"/>
    </font>
    <font>
      <b/>
      <sz val="8"/>
      <color theme="0"/>
      <name val="Calibri"/>
      <family val="2"/>
      <scheme val="minor"/>
    </font>
    <font>
      <sz val="11"/>
      <color theme="0"/>
      <name val="Calibri"/>
      <family val="2"/>
      <scheme val="minor"/>
    </font>
    <font>
      <sz val="9"/>
      <color indexed="81"/>
      <name val="Tahoma"/>
      <family val="2"/>
    </font>
    <font>
      <b/>
      <sz val="9"/>
      <color indexed="81"/>
      <name val="Tahoma"/>
      <family val="2"/>
    </font>
    <font>
      <sz val="10"/>
      <name val="Arial"/>
      <family val="2"/>
    </font>
    <font>
      <sz val="9"/>
      <color rgb="FF000000"/>
      <name val="Calibri"/>
      <family val="2"/>
    </font>
    <font>
      <u/>
      <sz val="11"/>
      <color theme="10"/>
      <name val="Calibri"/>
      <family val="2"/>
      <scheme val="minor"/>
    </font>
    <font>
      <b/>
      <sz val="10"/>
      <color rgb="FF000000"/>
      <name val="Calibri"/>
      <family val="2"/>
    </font>
    <font>
      <b/>
      <sz val="11"/>
      <color theme="0"/>
      <name val="Calibri"/>
      <family val="2"/>
      <scheme val="minor"/>
    </font>
    <font>
      <b/>
      <sz val="11"/>
      <name val="Calibri"/>
      <family val="2"/>
      <scheme val="minor"/>
    </font>
    <font>
      <sz val="11"/>
      <color rgb="FF000000"/>
      <name val="Calibri"/>
      <family val="2"/>
    </font>
    <font>
      <sz val="11"/>
      <color rgb="FFFF0000"/>
      <name val="Calibri"/>
      <family val="2"/>
      <scheme val="minor"/>
    </font>
    <font>
      <b/>
      <sz val="11"/>
      <color rgb="FF000000"/>
      <name val="Calibri"/>
      <family val="2"/>
    </font>
    <font>
      <sz val="11"/>
      <name val="Calibri"/>
      <family val="2"/>
    </font>
    <font>
      <sz val="11"/>
      <name val="Verdana"/>
      <family val="2"/>
    </font>
    <font>
      <sz val="8"/>
      <name val="Calibri"/>
      <family val="2"/>
      <scheme val="minor"/>
    </font>
    <font>
      <sz val="9"/>
      <color theme="1"/>
      <name val="Calibri"/>
      <scheme val="minor"/>
    </font>
  </fonts>
  <fills count="17">
    <fill>
      <patternFill patternType="none"/>
    </fill>
    <fill>
      <patternFill patternType="gray125"/>
    </fill>
    <fill>
      <gradientFill degree="90">
        <stop position="0">
          <color theme="3" tint="0.40000610370189521"/>
        </stop>
        <stop position="1">
          <color theme="4" tint="-0.49803155613879818"/>
        </stop>
      </gradientFill>
    </fill>
    <fill>
      <patternFill patternType="solid">
        <fgColor theme="0"/>
        <bgColor indexed="64"/>
      </patternFill>
    </fill>
    <fill>
      <patternFill patternType="solid">
        <fgColor theme="4" tint="-0.499984740745262"/>
        <bgColor indexed="64"/>
      </patternFill>
    </fill>
    <fill>
      <patternFill patternType="solid">
        <fgColor rgb="FF215967"/>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7030A0"/>
        <bgColor indexed="64"/>
      </patternFill>
    </fill>
    <fill>
      <patternFill patternType="solid">
        <fgColor rgb="FF99CCFF"/>
        <bgColor indexed="64"/>
      </patternFill>
    </fill>
    <fill>
      <patternFill patternType="solid">
        <fgColor rgb="FFFFFFFF"/>
        <bgColor indexed="64"/>
      </patternFill>
    </fill>
    <fill>
      <patternFill patternType="solid">
        <fgColor theme="4" tint="0.79998168889431442"/>
        <bgColor auto="1"/>
      </patternFill>
    </fill>
    <fill>
      <patternFill patternType="solid">
        <fgColor theme="0" tint="-0.499984740745262"/>
        <bgColor indexed="64"/>
      </patternFill>
    </fill>
    <fill>
      <patternFill patternType="solid">
        <fgColor rgb="FFFFFFFF"/>
        <bgColor rgb="FF000000"/>
      </patternFill>
    </fill>
    <fill>
      <patternFill patternType="solid">
        <fgColor theme="7" tint="0.79998168889431442"/>
        <bgColor indexed="64"/>
      </patternFill>
    </fill>
  </fills>
  <borders count="37">
    <border>
      <left/>
      <right/>
      <top/>
      <bottom/>
      <diagonal/>
    </border>
    <border>
      <left style="thin">
        <color theme="0"/>
      </left>
      <right style="thin">
        <color theme="0"/>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diagonal/>
    </border>
    <border>
      <left style="thin">
        <color theme="0"/>
      </left>
      <right/>
      <top style="thin">
        <color theme="0"/>
      </top>
      <bottom/>
      <diagonal/>
    </border>
    <border>
      <left style="thin">
        <color rgb="FF000000"/>
      </left>
      <right style="thin">
        <color rgb="FF000000"/>
      </right>
      <top/>
      <bottom/>
      <diagonal/>
    </border>
    <border>
      <left/>
      <right/>
      <top style="thin">
        <color indexed="64"/>
      </top>
      <bottom style="thin">
        <color indexed="64"/>
      </bottom>
      <diagonal/>
    </border>
    <border>
      <left style="medium">
        <color indexed="64"/>
      </left>
      <right style="thin">
        <color theme="0"/>
      </right>
      <top style="medium">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24" fillId="0" borderId="0">
      <alignment vertical="center"/>
    </xf>
    <xf numFmtId="0" fontId="26" fillId="0" borderId="0" applyNumberFormat="0" applyFill="0" applyBorder="0" applyAlignment="0" applyProtection="0"/>
  </cellStyleXfs>
  <cellXfs count="159">
    <xf numFmtId="0" fontId="0" fillId="0" borderId="0" xfId="0"/>
    <xf numFmtId="0" fontId="0" fillId="3" borderId="0" xfId="0" applyFill="1"/>
    <xf numFmtId="0" fontId="0" fillId="0" borderId="0" xfId="0" applyAlignment="1">
      <alignment horizontal="center"/>
    </xf>
    <xf numFmtId="0" fontId="0" fillId="3" borderId="3" xfId="0" applyFill="1" applyBorder="1"/>
    <xf numFmtId="0" fontId="0" fillId="3" borderId="4" xfId="0" applyFill="1" applyBorder="1"/>
    <xf numFmtId="0" fontId="0" fillId="3" borderId="6" xfId="0" applyFill="1" applyBorder="1"/>
    <xf numFmtId="10" fontId="4" fillId="0" borderId="7" xfId="1" applyNumberFormat="1" applyFont="1" applyBorder="1" applyAlignment="1">
      <alignment horizontal="right" vertical="center"/>
    </xf>
    <xf numFmtId="2" fontId="5" fillId="0" borderId="7" xfId="0" applyNumberFormat="1" applyFont="1" applyBorder="1" applyAlignment="1">
      <alignment horizontal="center"/>
    </xf>
    <xf numFmtId="0" fontId="6" fillId="0" borderId="0" xfId="0" applyFont="1" applyAlignment="1">
      <alignment vertical="center"/>
    </xf>
    <xf numFmtId="0" fontId="6" fillId="3" borderId="0" xfId="0" applyFont="1" applyFill="1" applyAlignment="1">
      <alignment vertical="center"/>
    </xf>
    <xf numFmtId="0" fontId="4" fillId="0" borderId="0" xfId="0" applyFont="1" applyAlignment="1">
      <alignment vertical="center"/>
    </xf>
    <xf numFmtId="0" fontId="4" fillId="3" borderId="7" xfId="0" applyFont="1" applyFill="1" applyBorder="1" applyAlignment="1">
      <alignment vertical="center" wrapText="1"/>
    </xf>
    <xf numFmtId="0" fontId="0" fillId="3" borderId="7" xfId="0" applyFill="1" applyBorder="1" applyAlignment="1">
      <alignment horizontal="center"/>
    </xf>
    <xf numFmtId="0" fontId="0" fillId="3" borderId="7" xfId="0" applyFill="1" applyBorder="1"/>
    <xf numFmtId="2" fontId="0" fillId="3" borderId="7" xfId="0" applyNumberFormat="1" applyFill="1" applyBorder="1" applyAlignment="1">
      <alignment horizontal="center"/>
    </xf>
    <xf numFmtId="0" fontId="3" fillId="3" borderId="7" xfId="0" applyFont="1" applyFill="1" applyBorder="1" applyAlignment="1">
      <alignment vertical="center" wrapText="1"/>
    </xf>
    <xf numFmtId="0" fontId="2" fillId="3" borderId="7" xfId="0" applyFont="1" applyFill="1" applyBorder="1" applyAlignment="1">
      <alignment horizontal="center"/>
    </xf>
    <xf numFmtId="2" fontId="2" fillId="3" borderId="7" xfId="0" applyNumberFormat="1" applyFont="1" applyFill="1" applyBorder="1" applyAlignment="1">
      <alignment horizontal="center"/>
    </xf>
    <xf numFmtId="0" fontId="3" fillId="3" borderId="0" xfId="0" applyFont="1" applyFill="1" applyAlignment="1">
      <alignment vertical="center" wrapText="1"/>
    </xf>
    <xf numFmtId="0" fontId="2" fillId="3" borderId="0" xfId="0" applyFont="1" applyFill="1" applyAlignment="1">
      <alignment horizontal="center"/>
    </xf>
    <xf numFmtId="2" fontId="2" fillId="3" borderId="0" xfId="0" applyNumberFormat="1" applyFont="1" applyFill="1" applyAlignment="1">
      <alignment horizontal="center"/>
    </xf>
    <xf numFmtId="0" fontId="7" fillId="3" borderId="0" xfId="0" applyFont="1" applyFill="1" applyAlignment="1">
      <alignment horizontal="right" vertical="center"/>
    </xf>
    <xf numFmtId="0" fontId="0" fillId="3" borderId="11" xfId="0" applyFill="1" applyBorder="1"/>
    <xf numFmtId="0" fontId="0" fillId="3" borderId="12" xfId="0" applyFill="1" applyBorder="1"/>
    <xf numFmtId="0" fontId="8" fillId="4" borderId="1" xfId="0" applyFont="1" applyFill="1" applyBorder="1" applyAlignment="1">
      <alignment horizontal="center" vertical="center" wrapText="1"/>
    </xf>
    <xf numFmtId="0" fontId="10" fillId="3" borderId="0" xfId="0" applyFont="1" applyFill="1"/>
    <xf numFmtId="0" fontId="10" fillId="0" borderId="0" xfId="0" applyFont="1" applyAlignment="1">
      <alignment horizontal="center" vertical="center"/>
    </xf>
    <xf numFmtId="0" fontId="10" fillId="0" borderId="0" xfId="0" applyFont="1"/>
    <xf numFmtId="0" fontId="11" fillId="5" borderId="7" xfId="0" applyFont="1" applyFill="1" applyBorder="1" applyAlignment="1">
      <alignment vertical="center"/>
    </xf>
    <xf numFmtId="0" fontId="11" fillId="5" borderId="19" xfId="0" applyFont="1" applyFill="1" applyBorder="1" applyAlignment="1">
      <alignment vertical="center"/>
    </xf>
    <xf numFmtId="0" fontId="12" fillId="6" borderId="20" xfId="0" applyFont="1" applyFill="1" applyBorder="1" applyAlignment="1" applyProtection="1">
      <alignment horizontal="left" vertical="center" wrapText="1"/>
      <protection locked="0"/>
    </xf>
    <xf numFmtId="0" fontId="13" fillId="7" borderId="20" xfId="0" applyFont="1" applyFill="1" applyBorder="1" applyAlignment="1" applyProtection="1">
      <alignment horizontal="left" vertical="center" wrapText="1"/>
      <protection locked="0"/>
    </xf>
    <xf numFmtId="0" fontId="12" fillId="8" borderId="20" xfId="0" applyFont="1" applyFill="1" applyBorder="1" applyAlignment="1" applyProtection="1">
      <alignment horizontal="left" vertical="center"/>
      <protection locked="0"/>
    </xf>
    <xf numFmtId="0" fontId="12" fillId="9" borderId="20" xfId="0" applyFont="1" applyFill="1" applyBorder="1" applyAlignment="1" applyProtection="1">
      <alignment horizontal="left" vertical="center" wrapText="1"/>
      <protection locked="0"/>
    </xf>
    <xf numFmtId="0" fontId="12" fillId="10" borderId="20" xfId="0" applyFont="1" applyFill="1" applyBorder="1" applyAlignment="1" applyProtection="1">
      <alignment horizontal="left" vertical="center" wrapText="1"/>
      <protection locked="0"/>
    </xf>
    <xf numFmtId="0" fontId="13" fillId="11" borderId="20" xfId="0" applyFont="1" applyFill="1" applyBorder="1" applyAlignment="1" applyProtection="1">
      <alignment horizontal="left" vertical="center" wrapText="1"/>
      <protection locked="0"/>
    </xf>
    <xf numFmtId="0" fontId="9" fillId="4" borderId="21" xfId="0" applyFont="1" applyFill="1" applyBorder="1" applyAlignment="1">
      <alignment horizontal="center" vertical="center" wrapText="1"/>
    </xf>
    <xf numFmtId="0" fontId="9" fillId="4" borderId="21" xfId="0" applyFont="1" applyFill="1" applyBorder="1" applyAlignment="1">
      <alignment horizontal="center" vertical="center"/>
    </xf>
    <xf numFmtId="0" fontId="4" fillId="0" borderId="18" xfId="0" applyFont="1" applyBorder="1" applyAlignment="1">
      <alignment horizontal="center"/>
    </xf>
    <xf numFmtId="0" fontId="4" fillId="0" borderId="0" xfId="0" applyFont="1" applyAlignment="1">
      <alignment horizontal="center"/>
    </xf>
    <xf numFmtId="0" fontId="4" fillId="0" borderId="18" xfId="0" applyFont="1" applyBorder="1" applyAlignment="1">
      <alignment horizontal="left"/>
    </xf>
    <xf numFmtId="0" fontId="10" fillId="3" borderId="0" xfId="0" applyFont="1" applyFill="1" applyAlignment="1">
      <alignment vertical="center"/>
    </xf>
    <xf numFmtId="0" fontId="9" fillId="2" borderId="18" xfId="0" applyFont="1" applyFill="1" applyBorder="1" applyAlignment="1">
      <alignment vertical="center"/>
    </xf>
    <xf numFmtId="2" fontId="9" fillId="2" borderId="18" xfId="0" applyNumberFormat="1" applyFont="1" applyFill="1" applyBorder="1" applyAlignment="1">
      <alignment horizontal="center" vertical="center"/>
    </xf>
    <xf numFmtId="0" fontId="9" fillId="2" borderId="0" xfId="0" applyFont="1" applyFill="1" applyAlignment="1">
      <alignment horizontal="center" vertical="center"/>
    </xf>
    <xf numFmtId="49" fontId="15" fillId="0" borderId="7" xfId="0" applyNumberFormat="1" applyFont="1" applyBorder="1" applyAlignment="1">
      <alignment horizontal="center" vertical="center" wrapText="1"/>
    </xf>
    <xf numFmtId="1" fontId="2" fillId="3" borderId="7" xfId="0" applyNumberFormat="1" applyFont="1" applyFill="1" applyBorder="1" applyAlignment="1">
      <alignment horizontal="center" vertical="center"/>
    </xf>
    <xf numFmtId="0" fontId="8" fillId="4" borderId="7" xfId="0" applyFont="1" applyFill="1" applyBorder="1" applyAlignment="1">
      <alignment horizontal="center" vertical="center" wrapText="1"/>
    </xf>
    <xf numFmtId="0" fontId="0" fillId="3" borderId="7" xfId="0" applyFill="1" applyBorder="1" applyAlignment="1">
      <alignment horizontal="center" vertical="center"/>
    </xf>
    <xf numFmtId="0" fontId="20" fillId="3" borderId="0" xfId="0" applyFont="1" applyFill="1" applyAlignment="1">
      <alignment horizontal="center"/>
    </xf>
    <xf numFmtId="0" fontId="21" fillId="14" borderId="0" xfId="0" applyFont="1" applyFill="1" applyAlignment="1">
      <alignment horizontal="center" wrapText="1"/>
    </xf>
    <xf numFmtId="0" fontId="11" fillId="5" borderId="9" xfId="0" applyFont="1" applyFill="1" applyBorder="1" applyAlignment="1">
      <alignment vertical="center"/>
    </xf>
    <xf numFmtId="0" fontId="10" fillId="12" borderId="0" xfId="0" applyFont="1" applyFill="1" applyAlignment="1">
      <alignment vertical="center"/>
    </xf>
    <xf numFmtId="0" fontId="9" fillId="12" borderId="25" xfId="0" applyFont="1" applyFill="1" applyBorder="1" applyAlignment="1">
      <alignment horizontal="left" vertical="center"/>
    </xf>
    <xf numFmtId="0" fontId="9" fillId="12" borderId="26" xfId="0" applyFont="1" applyFill="1" applyBorder="1" applyAlignment="1">
      <alignment horizontal="left" vertical="center"/>
    </xf>
    <xf numFmtId="0" fontId="9" fillId="12" borderId="0" xfId="0" applyFont="1" applyFill="1" applyAlignment="1">
      <alignment horizontal="center" vertical="center"/>
    </xf>
    <xf numFmtId="2" fontId="9" fillId="12" borderId="21" xfId="0" applyNumberFormat="1" applyFont="1" applyFill="1" applyBorder="1" applyAlignment="1">
      <alignment horizontal="center" vertical="center"/>
    </xf>
    <xf numFmtId="0" fontId="10" fillId="12" borderId="0" xfId="0" applyFont="1" applyFill="1"/>
    <xf numFmtId="0" fontId="18" fillId="12" borderId="15" xfId="0" applyFont="1" applyFill="1" applyBorder="1" applyAlignment="1">
      <alignment horizontal="center" vertical="center"/>
    </xf>
    <xf numFmtId="0" fontId="18" fillId="12" borderId="0" xfId="0" applyFont="1" applyFill="1" applyAlignment="1">
      <alignment horizontal="center" vertical="center"/>
    </xf>
    <xf numFmtId="0" fontId="9" fillId="12" borderId="21" xfId="0" applyFont="1" applyFill="1" applyBorder="1" applyAlignment="1">
      <alignment vertical="center"/>
    </xf>
    <xf numFmtId="0" fontId="19" fillId="12" borderId="15" xfId="0" applyFont="1" applyFill="1" applyBorder="1" applyAlignment="1">
      <alignment horizontal="center" vertical="center"/>
    </xf>
    <xf numFmtId="0" fontId="19" fillId="12" borderId="0" xfId="0" applyFont="1" applyFill="1" applyAlignment="1">
      <alignment horizontal="center" vertical="center"/>
    </xf>
    <xf numFmtId="1" fontId="15" fillId="0" borderId="7" xfId="0" applyNumberFormat="1" applyFont="1" applyBorder="1" applyAlignment="1">
      <alignment horizontal="center" vertical="center" wrapText="1"/>
    </xf>
    <xf numFmtId="1" fontId="16" fillId="0" borderId="7" xfId="0" applyNumberFormat="1" applyFont="1" applyBorder="1" applyAlignment="1">
      <alignment horizontal="center" vertical="center"/>
    </xf>
    <xf numFmtId="0" fontId="4" fillId="3" borderId="7" xfId="0" applyFont="1" applyFill="1" applyBorder="1" applyAlignment="1">
      <alignment horizontal="center" vertical="center"/>
    </xf>
    <xf numFmtId="1" fontId="15" fillId="0" borderId="7" xfId="0" applyNumberFormat="1" applyFont="1" applyBorder="1" applyAlignment="1">
      <alignment horizontal="center" vertical="center"/>
    </xf>
    <xf numFmtId="14" fontId="15" fillId="0" borderId="7" xfId="0" applyNumberFormat="1" applyFont="1" applyBorder="1" applyAlignment="1">
      <alignment horizontal="center" vertical="center"/>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5" fillId="0" borderId="7" xfId="0" applyFont="1" applyBorder="1" applyAlignment="1">
      <alignment horizontal="center" vertical="center" wrapText="1"/>
    </xf>
    <xf numFmtId="14" fontId="15" fillId="0" borderId="7" xfId="0" applyNumberFormat="1" applyFont="1" applyBorder="1" applyAlignment="1">
      <alignment horizontal="center" vertical="center" wrapText="1"/>
    </xf>
    <xf numFmtId="0" fontId="0" fillId="12" borderId="0" xfId="2" applyFont="1" applyFill="1" applyAlignment="1">
      <alignment horizontal="center" vertical="center" wrapText="1"/>
    </xf>
    <xf numFmtId="0" fontId="8" fillId="4" borderId="13" xfId="0" applyFont="1" applyFill="1" applyBorder="1" applyAlignment="1">
      <alignment horizontal="center" vertical="center" wrapText="1"/>
    </xf>
    <xf numFmtId="0" fontId="0" fillId="0" borderId="7" xfId="0" applyBorder="1" applyAlignment="1">
      <alignment horizontal="center"/>
    </xf>
    <xf numFmtId="0" fontId="25" fillId="15" borderId="7" xfId="0" applyFont="1" applyFill="1" applyBorder="1" applyAlignment="1">
      <alignment horizontal="center" vertical="center" wrapText="1"/>
    </xf>
    <xf numFmtId="0" fontId="0" fillId="12" borderId="0" xfId="0" applyFill="1" applyAlignment="1">
      <alignment horizontal="center" vertical="center" wrapText="1"/>
    </xf>
    <xf numFmtId="0" fontId="0" fillId="12" borderId="0" xfId="0" applyFill="1"/>
    <xf numFmtId="0" fontId="0" fillId="12" borderId="0" xfId="0" applyFill="1" applyAlignment="1" applyProtection="1">
      <alignment horizontal="center" vertical="center" wrapText="1"/>
      <protection locked="0"/>
    </xf>
    <xf numFmtId="0" fontId="0" fillId="12" borderId="0" xfId="0" applyFill="1" applyAlignment="1" applyProtection="1">
      <alignment vertical="center" wrapText="1"/>
      <protection locked="0"/>
    </xf>
    <xf numFmtId="14" fontId="0" fillId="12" borderId="0" xfId="0" applyNumberFormat="1" applyFill="1" applyAlignment="1" applyProtection="1">
      <alignment horizontal="center" vertical="center" wrapText="1"/>
      <protection locked="0"/>
    </xf>
    <xf numFmtId="2" fontId="0" fillId="12" borderId="0" xfId="0" applyNumberFormat="1" applyFill="1" applyAlignment="1" applyProtection="1">
      <alignment horizontal="center" vertical="center" wrapText="1"/>
      <protection locked="0"/>
    </xf>
    <xf numFmtId="0" fontId="0" fillId="12" borderId="0" xfId="0" applyFill="1" applyAlignment="1">
      <alignment horizontal="center" vertical="center"/>
    </xf>
    <xf numFmtId="0" fontId="29" fillId="12" borderId="0" xfId="0" applyFont="1" applyFill="1" applyAlignment="1">
      <alignment horizontal="left" vertical="center" indent="74"/>
    </xf>
    <xf numFmtId="0" fontId="0" fillId="0" borderId="0" xfId="0" applyAlignment="1">
      <alignment vertical="center"/>
    </xf>
    <xf numFmtId="2" fontId="28" fillId="2" borderId="7" xfId="0" applyNumberFormat="1" applyFont="1" applyFill="1" applyBorder="1" applyAlignment="1">
      <alignment horizontal="center" vertical="center"/>
    </xf>
    <xf numFmtId="0" fontId="28" fillId="2" borderId="7" xfId="0" applyFont="1" applyFill="1" applyBorder="1" applyAlignment="1">
      <alignment horizontal="center" vertical="center"/>
    </xf>
    <xf numFmtId="0" fontId="28" fillId="4" borderId="7" xfId="0" applyFont="1" applyFill="1" applyBorder="1" applyAlignment="1">
      <alignment horizontal="center" vertical="center" wrapText="1"/>
    </xf>
    <xf numFmtId="0" fontId="28" fillId="4" borderId="7" xfId="0" applyFont="1" applyFill="1" applyBorder="1" applyAlignment="1">
      <alignment horizontal="center" vertical="center"/>
    </xf>
    <xf numFmtId="0" fontId="0" fillId="3" borderId="0" xfId="0" applyFill="1" applyAlignment="1">
      <alignment horizontal="center"/>
    </xf>
    <xf numFmtId="0" fontId="0" fillId="12" borderId="7" xfId="0" applyFill="1" applyBorder="1" applyAlignment="1">
      <alignment horizontal="center"/>
    </xf>
    <xf numFmtId="0" fontId="0" fillId="0" borderId="27" xfId="0" applyBorder="1"/>
    <xf numFmtId="0" fontId="0" fillId="0" borderId="0" xfId="0" applyAlignment="1">
      <alignment horizontal="center" vertical="center"/>
    </xf>
    <xf numFmtId="0" fontId="28" fillId="7" borderId="7" xfId="0" applyFont="1" applyFill="1" applyBorder="1" applyAlignment="1">
      <alignment horizontal="center" vertical="center" wrapText="1"/>
    </xf>
    <xf numFmtId="164" fontId="28" fillId="2" borderId="7" xfId="0" applyNumberFormat="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31" fillId="0" borderId="0" xfId="0" applyFont="1" applyAlignment="1">
      <alignment vertical="center" wrapText="1"/>
    </xf>
    <xf numFmtId="0" fontId="0" fillId="0" borderId="0" xfId="0" applyAlignment="1">
      <alignment vertical="center" wrapText="1"/>
    </xf>
    <xf numFmtId="0" fontId="0" fillId="16" borderId="0" xfId="0" applyFill="1" applyAlignment="1">
      <alignment vertical="center"/>
    </xf>
    <xf numFmtId="0" fontId="0" fillId="16" borderId="0" xfId="0" applyFill="1" applyAlignment="1">
      <alignment vertical="center" wrapText="1"/>
    </xf>
    <xf numFmtId="0" fontId="0" fillId="16" borderId="0" xfId="0" applyFill="1" applyAlignment="1">
      <alignment horizontal="left" vertical="center" wrapText="1"/>
    </xf>
    <xf numFmtId="0" fontId="31" fillId="16" borderId="0" xfId="0" applyFont="1" applyFill="1" applyAlignment="1">
      <alignment vertical="center" wrapText="1"/>
    </xf>
    <xf numFmtId="0" fontId="0" fillId="3" borderId="0" xfId="0" applyFill="1" applyAlignment="1">
      <alignment horizontal="center" vertical="center"/>
    </xf>
    <xf numFmtId="0" fontId="30" fillId="0" borderId="0" xfId="0" applyFont="1"/>
    <xf numFmtId="0" fontId="0" fillId="3" borderId="2" xfId="0" applyFill="1" applyBorder="1" applyAlignment="1">
      <alignment horizontal="center"/>
    </xf>
    <xf numFmtId="0" fontId="0" fillId="3" borderId="5" xfId="0" applyFill="1" applyBorder="1" applyAlignment="1">
      <alignment horizontal="center"/>
    </xf>
    <xf numFmtId="0" fontId="0" fillId="3" borderId="10" xfId="0" applyFill="1" applyBorder="1" applyAlignment="1">
      <alignment horizontal="center"/>
    </xf>
    <xf numFmtId="0" fontId="0" fillId="3" borderId="0" xfId="0" applyFill="1" applyAlignment="1">
      <alignment vertical="center"/>
    </xf>
    <xf numFmtId="0" fontId="28" fillId="3" borderId="0" xfId="0" applyFont="1" applyFill="1" applyAlignment="1">
      <alignment horizontal="left" vertical="center"/>
    </xf>
    <xf numFmtId="0" fontId="28" fillId="3" borderId="0" xfId="0" applyFont="1" applyFill="1" applyAlignment="1">
      <alignment vertical="center"/>
    </xf>
    <xf numFmtId="0" fontId="28" fillId="3" borderId="0" xfId="0" applyFont="1" applyFill="1" applyAlignment="1">
      <alignment horizontal="center" vertical="center"/>
    </xf>
    <xf numFmtId="2" fontId="28" fillId="3" borderId="0" xfId="0" applyNumberFormat="1" applyFont="1" applyFill="1" applyAlignment="1">
      <alignment horizontal="center" vertical="center"/>
    </xf>
    <xf numFmtId="0" fontId="28" fillId="6" borderId="7" xfId="0" applyFont="1" applyFill="1" applyBorder="1" applyAlignment="1">
      <alignment horizontal="center" vertical="center" wrapText="1"/>
    </xf>
    <xf numFmtId="0" fontId="0" fillId="9" borderId="7" xfId="0" applyFill="1" applyBorder="1" applyAlignment="1" applyProtection="1">
      <alignment horizontal="center" vertical="center" wrapText="1"/>
      <protection locked="0"/>
    </xf>
    <xf numFmtId="0" fontId="30" fillId="9" borderId="7" xfId="0" applyFont="1" applyFill="1" applyBorder="1" applyAlignment="1">
      <alignment horizontal="center" vertical="center" wrapText="1"/>
    </xf>
    <xf numFmtId="0" fontId="0" fillId="9" borderId="7" xfId="0" applyFill="1" applyBorder="1"/>
    <xf numFmtId="0" fontId="0" fillId="9" borderId="7" xfId="0" applyFill="1" applyBorder="1" applyAlignment="1">
      <alignment horizontal="center" vertical="center"/>
    </xf>
    <xf numFmtId="0" fontId="30" fillId="9" borderId="7" xfId="0" applyFont="1" applyFill="1" applyBorder="1" applyAlignment="1">
      <alignment horizontal="center" vertical="center"/>
    </xf>
    <xf numFmtId="0" fontId="30" fillId="9" borderId="7" xfId="0" applyFont="1" applyFill="1" applyBorder="1" applyAlignment="1" applyProtection="1">
      <alignment horizontal="center" vertical="center" wrapText="1"/>
      <protection locked="0"/>
    </xf>
    <xf numFmtId="0" fontId="34" fillId="9" borderId="7" xfId="0" applyFont="1" applyFill="1" applyBorder="1" applyAlignment="1">
      <alignment horizontal="center" vertical="center"/>
    </xf>
    <xf numFmtId="1" fontId="30" fillId="9" borderId="7" xfId="0" applyNumberFormat="1" applyFont="1" applyFill="1" applyBorder="1" applyAlignment="1" applyProtection="1">
      <alignment horizontal="center" vertical="center" wrapText="1"/>
      <protection locked="0"/>
    </xf>
    <xf numFmtId="0" fontId="30" fillId="9" borderId="7" xfId="0" applyFont="1" applyFill="1" applyBorder="1" applyAlignment="1">
      <alignment horizontal="left" vertical="center" wrapText="1"/>
    </xf>
    <xf numFmtId="0" fontId="33" fillId="9" borderId="7" xfId="0" applyFont="1" applyFill="1" applyBorder="1" applyAlignment="1" applyProtection="1">
      <alignment horizontal="center" vertical="center" wrapText="1"/>
      <protection locked="0"/>
    </xf>
    <xf numFmtId="14" fontId="30" fillId="9" borderId="7" xfId="0" applyNumberFormat="1" applyFont="1" applyFill="1" applyBorder="1" applyAlignment="1" applyProtection="1">
      <alignment horizontal="center" vertical="center" wrapText="1"/>
      <protection locked="0"/>
    </xf>
    <xf numFmtId="2" fontId="30" fillId="9" borderId="7" xfId="0" applyNumberFormat="1" applyFont="1" applyFill="1" applyBorder="1" applyAlignment="1" applyProtection="1">
      <alignment horizontal="center" vertical="center" wrapText="1"/>
      <protection locked="0"/>
    </xf>
    <xf numFmtId="0" fontId="33" fillId="9" borderId="7" xfId="0" applyFont="1" applyFill="1" applyBorder="1" applyAlignment="1">
      <alignment horizontal="center" vertical="center" wrapText="1"/>
    </xf>
    <xf numFmtId="0" fontId="36" fillId="0" borderId="7" xfId="0" applyFont="1" applyBorder="1" applyAlignment="1">
      <alignment horizontal="center" vertical="center" wrapText="1"/>
    </xf>
    <xf numFmtId="0" fontId="17" fillId="13" borderId="0" xfId="0" applyFont="1" applyFill="1" applyAlignment="1">
      <alignment horizontal="center" vertical="center"/>
    </xf>
    <xf numFmtId="0" fontId="3" fillId="3" borderId="0" xfId="0" applyFont="1" applyFill="1" applyAlignment="1">
      <alignment horizontal="center" vertical="center" wrapText="1"/>
    </xf>
    <xf numFmtId="0" fontId="2" fillId="0" borderId="0" xfId="0" applyFont="1" applyAlignment="1">
      <alignment horizontal="center" vertical="top"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24" xfId="0" applyFont="1" applyFill="1" applyBorder="1" applyAlignment="1">
      <alignment horizontal="center" vertical="center" wrapText="1"/>
    </xf>
    <xf numFmtId="0" fontId="27" fillId="0" borderId="8" xfId="0" applyFont="1" applyBorder="1" applyAlignment="1">
      <alignment horizontal="center" vertical="center"/>
    </xf>
    <xf numFmtId="0" fontId="27" fillId="0" borderId="28" xfId="0" applyFont="1" applyBorder="1" applyAlignment="1">
      <alignment horizontal="center" vertical="center"/>
    </xf>
    <xf numFmtId="0" fontId="27" fillId="0" borderId="9" xfId="0" applyFont="1" applyBorder="1" applyAlignment="1">
      <alignment horizontal="center" vertical="center"/>
    </xf>
    <xf numFmtId="0" fontId="28" fillId="2" borderId="7"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19" fillId="13" borderId="15" xfId="0" applyFont="1" applyFill="1" applyBorder="1" applyAlignment="1">
      <alignment horizontal="center" vertical="center"/>
    </xf>
    <xf numFmtId="0" fontId="9" fillId="2" borderId="16" xfId="0" applyFont="1" applyFill="1" applyBorder="1" applyAlignment="1">
      <alignment horizontal="left" vertical="center"/>
    </xf>
    <xf numFmtId="0" fontId="9" fillId="2" borderId="17" xfId="0" applyFont="1" applyFill="1" applyBorder="1" applyAlignment="1">
      <alignment horizontal="left" vertical="center"/>
    </xf>
    <xf numFmtId="0" fontId="4" fillId="0" borderId="18" xfId="0" applyFont="1" applyBorder="1" applyAlignment="1">
      <alignment horizontal="center" vertical="center" wrapText="1"/>
    </xf>
    <xf numFmtId="0" fontId="18" fillId="13" borderId="15" xfId="0" applyFont="1" applyFill="1" applyBorder="1" applyAlignment="1">
      <alignment horizontal="center" vertical="center"/>
    </xf>
    <xf numFmtId="0" fontId="4" fillId="0" borderId="0" xfId="0" applyFont="1" applyBorder="1" applyAlignment="1">
      <alignment vertical="center" wrapText="1"/>
    </xf>
    <xf numFmtId="0" fontId="0" fillId="0" borderId="0" xfId="0" applyBorder="1" applyAlignment="1">
      <alignment horizontal="center"/>
    </xf>
    <xf numFmtId="0" fontId="0" fillId="3" borderId="0" xfId="0" applyFill="1" applyBorder="1" applyAlignment="1">
      <alignment horizontal="center"/>
    </xf>
    <xf numFmtId="0" fontId="8" fillId="4" borderId="29"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30" fillId="9" borderId="32" xfId="0" applyFont="1" applyFill="1" applyBorder="1" applyAlignment="1" applyProtection="1">
      <alignment horizontal="left" vertical="center" wrapText="1"/>
      <protection locked="0"/>
    </xf>
    <xf numFmtId="0" fontId="0" fillId="3" borderId="33" xfId="0" applyFill="1" applyBorder="1" applyAlignment="1">
      <alignment horizontal="center"/>
    </xf>
    <xf numFmtId="0" fontId="3" fillId="3" borderId="34" xfId="0" applyFont="1" applyFill="1" applyBorder="1" applyAlignment="1">
      <alignment vertical="center" wrapText="1"/>
    </xf>
    <xf numFmtId="0" fontId="2" fillId="3" borderId="35" xfId="0" applyFont="1" applyFill="1" applyBorder="1" applyAlignment="1">
      <alignment horizontal="center"/>
    </xf>
    <xf numFmtId="0" fontId="2" fillId="3" borderId="36" xfId="0" applyFont="1" applyFill="1" applyBorder="1" applyAlignment="1">
      <alignment horizontal="center"/>
    </xf>
  </cellXfs>
  <cellStyles count="4">
    <cellStyle name="Hyperlink" xfId="3" xr:uid="{00000000-0005-0000-0000-000000000000}"/>
    <cellStyle name="Normal" xfId="0" builtinId="0"/>
    <cellStyle name="Normal 2 2" xfId="2" xr:uid="{00000000-0005-0000-0000-000002000000}"/>
    <cellStyle name="Porcentaje" xfId="1" builtinId="5"/>
  </cellStyles>
  <dxfs count="44">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CC00CC"/>
        </patternFill>
      </fill>
    </dxf>
    <dxf>
      <fill>
        <patternFill>
          <bgColor theme="0" tint="-0.34998626667073579"/>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rgb="FFFFFFFF"/>
        <name val="Calibri"/>
        <scheme val="none"/>
      </font>
      <fill>
        <patternFill patternType="solid">
          <fgColor indexed="64"/>
          <bgColor rgb="FF215967"/>
        </patternFill>
      </fill>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Tabla de la empresa" pivot="0" count="3" xr9:uid="{8983609C-3724-4EA2-9009-FDEDA668570E}">
      <tableStyleElement type="wholeTable" dxfId="43"/>
      <tableStyleElement type="headerRow" dxfId="42"/>
      <tableStyleElement type="secondRowStripe" dxfId="41"/>
    </tableStyle>
    <tableStyle name="Tabla de la empresa 2" pivot="0" count="3" xr9:uid="{B512E98D-667B-48CC-8F61-3AEF2E3A717E}">
      <tableStyleElement type="wholeTable" dxfId="40"/>
      <tableStyleElement type="headerRow" dxfId="39"/>
      <tableStyleElement type="secondRowStripe" dxfId="38"/>
    </tableStyle>
  </tableStyles>
  <colors>
    <mruColors>
      <color rgb="FF21ADD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Avance de pruebas</a:t>
            </a:r>
          </a:p>
        </c:rich>
      </c:tx>
      <c:overlay val="0"/>
      <c:spPr>
        <a:noFill/>
        <a:ln>
          <a:noFill/>
        </a:ln>
        <a:effectLst/>
      </c:spPr>
    </c:title>
    <c:autoTitleDeleted val="0"/>
    <c:plotArea>
      <c:layout>
        <c:manualLayout>
          <c:layoutTarget val="inner"/>
          <c:xMode val="edge"/>
          <c:yMode val="edge"/>
          <c:x val="0.1209508881922675"/>
          <c:y val="0.25544118505281505"/>
          <c:w val="0.41586398801333213"/>
          <c:h val="0.63494746671013413"/>
        </c:manualLayout>
      </c:layout>
      <c:pieChart>
        <c:varyColors val="1"/>
        <c:ser>
          <c:idx val="0"/>
          <c:order val="0"/>
          <c:tx>
            <c:strRef>
              <c:f>'Tablero de avances'!$C$12</c:f>
              <c:strCache>
                <c:ptCount val="1"/>
                <c:pt idx="0">
                  <c:v>Totales</c:v>
                </c:pt>
              </c:strCache>
            </c:strRef>
          </c:tx>
          <c:dPt>
            <c:idx val="0"/>
            <c:bubble3D val="0"/>
            <c:spPr>
              <a:solidFill>
                <a:srgbClr val="00B050"/>
              </a:solidFill>
            </c:spPr>
            <c:extLst>
              <c:ext xmlns:c16="http://schemas.microsoft.com/office/drawing/2014/chart" uri="{C3380CC4-5D6E-409C-BE32-E72D297353CC}">
                <c16:uniqueId val="{00000001-80F5-4349-8EB0-8B0BC49AF134}"/>
              </c:ext>
            </c:extLst>
          </c:dPt>
          <c:dPt>
            <c:idx val="1"/>
            <c:bubble3D val="0"/>
            <c:spPr>
              <a:solidFill>
                <a:srgbClr val="FF0000"/>
              </a:solidFill>
            </c:spPr>
            <c:extLst>
              <c:ext xmlns:c16="http://schemas.microsoft.com/office/drawing/2014/chart" uri="{C3380CC4-5D6E-409C-BE32-E72D297353CC}">
                <c16:uniqueId val="{00000003-80F5-4349-8EB0-8B0BC49AF134}"/>
              </c:ext>
            </c:extLst>
          </c:dPt>
          <c:dPt>
            <c:idx val="2"/>
            <c:bubble3D val="0"/>
            <c:spPr>
              <a:solidFill>
                <a:srgbClr val="FFFF00"/>
              </a:solidFill>
            </c:spPr>
            <c:extLst>
              <c:ext xmlns:c16="http://schemas.microsoft.com/office/drawing/2014/chart" uri="{C3380CC4-5D6E-409C-BE32-E72D297353CC}">
                <c16:uniqueId val="{00000005-80F5-4349-8EB0-8B0BC49AF134}"/>
              </c:ext>
            </c:extLst>
          </c:dPt>
          <c:dPt>
            <c:idx val="3"/>
            <c:bubble3D val="0"/>
            <c:spPr>
              <a:solidFill>
                <a:schemeClr val="bg1">
                  <a:lumMod val="65000"/>
                </a:schemeClr>
              </a:solidFill>
            </c:spPr>
            <c:extLst>
              <c:ext xmlns:c16="http://schemas.microsoft.com/office/drawing/2014/chart" uri="{C3380CC4-5D6E-409C-BE32-E72D297353CC}">
                <c16:uniqueId val="{00000007-80F5-4349-8EB0-8B0BC49AF134}"/>
              </c:ext>
            </c:extLst>
          </c:dPt>
          <c:dLbls>
            <c:dLbl>
              <c:idx val="0"/>
              <c:layout>
                <c:manualLayout>
                  <c:x val="8.2777918041426146E-2"/>
                  <c:y val="4.634136729656869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F5-4349-8EB0-8B0BC49AF134}"/>
                </c:ext>
              </c:extLst>
            </c:dLbl>
            <c:dLbl>
              <c:idx val="1"/>
              <c:layout>
                <c:manualLayout>
                  <c:x val="-3.6519669724158599E-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F5-4349-8EB0-8B0BC49AF134}"/>
                </c:ext>
              </c:extLst>
            </c:dLbl>
            <c:dLbl>
              <c:idx val="2"/>
              <c:layout>
                <c:manualLayout>
                  <c:x val="-2.4346446482772397E-3"/>
                  <c:y val="-2.317068364828432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F5-4349-8EB0-8B0BC49AF134}"/>
                </c:ext>
              </c:extLst>
            </c:dLbl>
            <c:dLbl>
              <c:idx val="3"/>
              <c:layout>
                <c:manualLayout>
                  <c:x val="3.651966972415855E-2"/>
                  <c:y val="-2.123954798318991E-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0F5-4349-8EB0-8B0BC49AF134}"/>
                </c:ext>
              </c:extLst>
            </c:dLbl>
            <c:spPr>
              <a:noFill/>
              <a:ln>
                <a:noFill/>
              </a:ln>
              <a:effectLst/>
            </c:sp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'Tablero de avances'!$H$10:$L$10</c:f>
              <c:strCache>
                <c:ptCount val="5"/>
                <c:pt idx="0">
                  <c:v>EXITOSO</c:v>
                </c:pt>
                <c:pt idx="1">
                  <c:v>FALLADO</c:v>
                </c:pt>
                <c:pt idx="2">
                  <c:v>BLOQUEADO</c:v>
                </c:pt>
                <c:pt idx="3">
                  <c:v>NO EJECUTADO</c:v>
                </c:pt>
                <c:pt idx="4">
                  <c:v>FUERA DE ALCANCE</c:v>
                </c:pt>
              </c:strCache>
            </c:strRef>
          </c:cat>
          <c:val>
            <c:numRef>
              <c:f>'Tablero de avances'!$H$12:$K$12</c:f>
              <c:numCache>
                <c:formatCode>General</c:formatCode>
                <c:ptCount val="4"/>
                <c:pt idx="0">
                  <c:v>0</c:v>
                </c:pt>
                <c:pt idx="1">
                  <c:v>0</c:v>
                </c:pt>
                <c:pt idx="2">
                  <c:v>0</c:v>
                </c:pt>
                <c:pt idx="3">
                  <c:v>32</c:v>
                </c:pt>
              </c:numCache>
            </c:numRef>
          </c:val>
          <c:extLst>
            <c:ext xmlns:c16="http://schemas.microsoft.com/office/drawing/2014/chart" uri="{C3380CC4-5D6E-409C-BE32-E72D297353CC}">
              <c16:uniqueId val="{00000000-4AF4-3B4D-AA74-8C541330498E}"/>
            </c:ext>
          </c:extLst>
        </c:ser>
        <c:ser>
          <c:idx val="1"/>
          <c:order val="1"/>
          <c:tx>
            <c:strRef>
              <c:f>'[1]Testing Status'!#REF!</c:f>
              <c:strCache>
                <c:ptCount val="1"/>
                <c:pt idx="0">
                  <c:v>#¡REF!</c:v>
                </c:pt>
              </c:strCache>
              <c:extLst xmlns:c15="http://schemas.microsoft.com/office/drawing/2012/chart"/>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9-80F5-4349-8EB0-8B0BC49AF13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B-80F5-4349-8EB0-8B0BC49AF13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D-80F5-4349-8EB0-8B0BC49AF134}"/>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F-80F5-4349-8EB0-8B0BC49AF134}"/>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'Tablero de avances'!$H$10:$L$10</c:f>
              <c:strCache>
                <c:ptCount val="5"/>
                <c:pt idx="0">
                  <c:v>EXITOSO</c:v>
                </c:pt>
                <c:pt idx="1">
                  <c:v>FALLADO</c:v>
                </c:pt>
                <c:pt idx="2">
                  <c:v>BLOQUEADO</c:v>
                </c:pt>
                <c:pt idx="3">
                  <c:v>NO EJECUTADO</c:v>
                </c:pt>
                <c:pt idx="4">
                  <c:v>FUERA DE ALCANCE</c:v>
                </c:pt>
              </c:strCache>
            </c:strRef>
          </c:cat>
          <c:val>
            <c:numRef>
              <c:f>'[1]Testing Status'!#REF!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1-4AF4-3B4D-AA74-8C541330498E}"/>
            </c:ext>
          </c:extLst>
        </c:ser>
        <c:dLbls>
          <c:showLegendKey val="0"/>
          <c:showVal val="1"/>
          <c:showCatName val="0"/>
          <c:showSerName val="0"/>
          <c:showPercent val="0"/>
          <c:showBubbleSize val="0"/>
          <c:showLeaderLines val="0"/>
        </c:dLbls>
        <c:firstSliceAng val="1"/>
        <c:extLst/>
      </c:pieChart>
      <c:spPr>
        <a:noFill/>
        <a:ln>
          <a:noFill/>
        </a:ln>
        <a:effectLst/>
      </c:spPr>
    </c:plotArea>
    <c:legend>
      <c:legendPos val="r"/>
      <c:layout>
        <c:manualLayout>
          <c:xMode val="edge"/>
          <c:yMode val="edge"/>
          <c:x val="0.69625508226834376"/>
          <c:y val="0.27446494693305001"/>
          <c:w val="0.22718909508170779"/>
          <c:h val="0.51306540449928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MX"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Detalle defectos</a:t>
            </a:r>
          </a:p>
        </c:rich>
      </c:tx>
      <c:overlay val="0"/>
    </c:title>
    <c:autoTitleDeleted val="0"/>
    <c:plotArea>
      <c:layout/>
      <c:pieChart>
        <c:varyColors val="1"/>
        <c:ser>
          <c:idx val="1"/>
          <c:order val="0"/>
          <c:tx>
            <c:strRef>
              <c:f>'Tablero de avances'!$H$38</c:f>
              <c:strCache>
                <c:ptCount val="1"/>
                <c:pt idx="0">
                  <c:v>Totales</c:v>
                </c:pt>
              </c:strCache>
            </c:strRef>
          </c:tx>
          <c:dPt>
            <c:idx val="0"/>
            <c:bubble3D val="0"/>
            <c:spPr>
              <a:solidFill>
                <a:srgbClr val="FF0000"/>
              </a:solidFill>
            </c:spPr>
            <c:extLst>
              <c:ext xmlns:c16="http://schemas.microsoft.com/office/drawing/2014/chart" uri="{C3380CC4-5D6E-409C-BE32-E72D297353CC}">
                <c16:uniqueId val="{0000000B-A25D-40F7-964B-2370ED3E2D1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1-ACF3-4830-AFD2-D9CE4DF1945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ACF3-4830-AFD2-D9CE4DF19450}"/>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5-ACF3-4830-AFD2-D9CE4DF19450}"/>
              </c:ext>
            </c:extLst>
          </c:dPt>
          <c:dLbls>
            <c:dLbl>
              <c:idx val="1"/>
              <c:layout>
                <c:manualLayout>
                  <c:x val="-2.981746004951856E-2"/>
                  <c:y val="-3.32428734685983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F3-4830-AFD2-D9CE4DF19450}"/>
                </c:ext>
              </c:extLst>
            </c:dLbl>
            <c:dLbl>
              <c:idx val="2"/>
              <c:layout>
                <c:manualLayout>
                  <c:x val="6.3451847870074948E-2"/>
                  <c:y val="-5.405833985182501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F3-4830-AFD2-D9CE4DF19450}"/>
                </c:ext>
              </c:extLst>
            </c:dLbl>
            <c:dLbl>
              <c:idx val="3"/>
              <c:layout>
                <c:manualLayout>
                  <c:x val="0.12017907619430532"/>
                  <c:y val="3.31064256279366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F3-4830-AFD2-D9CE4DF1945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'Tablero de avances'!$I$30:$L$30</c:f>
              <c:strCache>
                <c:ptCount val="4"/>
                <c:pt idx="0">
                  <c:v>ABIERTA</c:v>
                </c:pt>
                <c:pt idx="1">
                  <c:v>EN ANÁLISIS</c:v>
                </c:pt>
                <c:pt idx="2">
                  <c:v>RE TEST</c:v>
                </c:pt>
                <c:pt idx="3">
                  <c:v>CERRADA</c:v>
                </c:pt>
              </c:strCache>
            </c:strRef>
          </c:cat>
          <c:val>
            <c:numRef>
              <c:f>'Tablero de avances'!$I$38:$L$38</c:f>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4AF4-3B4D-AA74-8C541330498E}"/>
            </c:ext>
          </c:extLst>
        </c:ser>
        <c:dLbls>
          <c:showLegendKey val="0"/>
          <c:showVal val="0"/>
          <c:showCatName val="0"/>
          <c:showSerName val="0"/>
          <c:showPercent val="1"/>
          <c:showBubbleSize val="0"/>
          <c:showLeaderLines val="1"/>
        </c:dLbls>
        <c:firstSliceAng val="1"/>
        <c:extLst/>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289560</xdr:colOff>
      <xdr:row>29</xdr:row>
      <xdr:rowOff>187234</xdr:rowOff>
    </xdr:from>
    <xdr:to>
      <xdr:col>5</xdr:col>
      <xdr:colOff>922020</xdr:colOff>
      <xdr:row>44</xdr:row>
      <xdr:rowOff>58359</xdr:rowOff>
    </xdr:to>
    <xdr:graphicFrame macro="">
      <xdr:nvGraphicFramePr>
        <xdr:cNvPr id="7" name="Gráfico 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705273</xdr:colOff>
      <xdr:row>38</xdr:row>
      <xdr:rowOff>16722</xdr:rowOff>
    </xdr:from>
    <xdr:to>
      <xdr:col>11</xdr:col>
      <xdr:colOff>766233</xdr:colOff>
      <xdr:row>49</xdr:row>
      <xdr:rowOff>40247</xdr:rowOff>
    </xdr:to>
    <xdr:graphicFrame macro="">
      <xdr:nvGraphicFramePr>
        <xdr:cNvPr id="2" name="Gráfico 1">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68070</xdr:colOff>
      <xdr:row>1</xdr:row>
      <xdr:rowOff>122464</xdr:rowOff>
    </xdr:from>
    <xdr:to>
      <xdr:col>2</xdr:col>
      <xdr:colOff>1170146</xdr:colOff>
      <xdr:row>1</xdr:row>
      <xdr:rowOff>558947</xdr:rowOff>
    </xdr:to>
    <xdr:pic>
      <xdr:nvPicPr>
        <xdr:cNvPr id="3" name="Imagen 4" descr="Nuevo logo de Telefónica">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9391" y="312964"/>
          <a:ext cx="1918505" cy="436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757714</xdr:colOff>
      <xdr:row>7</xdr:row>
      <xdr:rowOff>7620</xdr:rowOff>
    </xdr:from>
    <xdr:to>
      <xdr:col>10</xdr:col>
      <xdr:colOff>949126</xdr:colOff>
      <xdr:row>7</xdr:row>
      <xdr:rowOff>158126</xdr:rowOff>
    </xdr:to>
    <xdr:pic>
      <xdr:nvPicPr>
        <xdr:cNvPr id="6" name="Imagen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32495" y="1984058"/>
          <a:ext cx="2489319" cy="150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112395</xdr:colOff>
      <xdr:row>0</xdr:row>
      <xdr:rowOff>108586</xdr:rowOff>
    </xdr:from>
    <xdr:to>
      <xdr:col>2</xdr:col>
      <xdr:colOff>651034</xdr:colOff>
      <xdr:row>1</xdr:row>
      <xdr:rowOff>338993</xdr:rowOff>
    </xdr:to>
    <xdr:pic>
      <xdr:nvPicPr>
        <xdr:cNvPr id="2" name="Imagen 3" descr="Nuevo logo de Telefónica">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7176" y="108586"/>
          <a:ext cx="1721168" cy="403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358140</xdr:colOff>
      <xdr:row>1</xdr:row>
      <xdr:rowOff>137160</xdr:rowOff>
    </xdr:from>
    <xdr:to>
      <xdr:col>3</xdr:col>
      <xdr:colOff>175462</xdr:colOff>
      <xdr:row>1</xdr:row>
      <xdr:rowOff>538264</xdr:rowOff>
    </xdr:to>
    <xdr:pic>
      <xdr:nvPicPr>
        <xdr:cNvPr id="2" name="Imagen 1" descr="Nuevo logo de Telefónic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6740" y="32004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106680</xdr:colOff>
      <xdr:row>1</xdr:row>
      <xdr:rowOff>160020</xdr:rowOff>
    </xdr:from>
    <xdr:to>
      <xdr:col>2</xdr:col>
      <xdr:colOff>660761</xdr:colOff>
      <xdr:row>1</xdr:row>
      <xdr:rowOff>561124</xdr:rowOff>
    </xdr:to>
    <xdr:pic>
      <xdr:nvPicPr>
        <xdr:cNvPr id="3" name="Imagen 2" descr="Nuevo logo de Telefónica">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35814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68580</xdr:colOff>
      <xdr:row>1</xdr:row>
      <xdr:rowOff>114300</xdr:rowOff>
    </xdr:from>
    <xdr:to>
      <xdr:col>2</xdr:col>
      <xdr:colOff>622661</xdr:colOff>
      <xdr:row>1</xdr:row>
      <xdr:rowOff>515404</xdr:rowOff>
    </xdr:to>
    <xdr:pic>
      <xdr:nvPicPr>
        <xdr:cNvPr id="3" name="Imagen 2" descr="Nuevo logo de Telefónica">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1242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FD87B6-09E1-4DA6-A19C-29FB9D82C628}" name="Tabla2" displayName="Tabla2" ref="B1:G19" totalsRowShown="0" headerRowDxfId="37" dataDxfId="36">
  <tableColumns count="6">
    <tableColumn id="1" xr3:uid="{81C44CC0-9E2B-4A23-B7A1-8838EE8F3172}" name="Caso de prueba " dataDxfId="35"/>
    <tableColumn id="2" xr3:uid="{20E04D13-C533-4124-B8A0-169270302CFB}" name="Pruebas " dataDxfId="34"/>
    <tableColumn id="3" xr3:uid="{206AEA87-78E3-49F5-B89D-0319F8E1BE9F}" name="Modulo " dataDxfId="33"/>
    <tableColumn id="4" xr3:uid="{0A9DBFCD-6467-449A-9028-4979D3B69D6A}" name="Comentarios" dataDxfId="32"/>
    <tableColumn id="5" xr3:uid="{52054A3A-2C85-470C-98D4-6C860BDC47A0}" name="# de casos" dataDxfId="31"/>
    <tableColumn id="6" xr3:uid="{29FAB142-255E-4D57-A2D3-C4627963A457}" name="Columna1" dataDxfId="3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2" totalsRowShown="0" headerRowDxfId="29" dataDxfId="27" headerRowBorderDxfId="28" tableBorderDxfId="26">
  <tableColumns count="2">
    <tableColumn id="1" xr3:uid="{00000000-0010-0000-0000-000001000000}" name="Actividad (solo análisis)" dataDxfId="25"/>
    <tableColumn id="2" xr3:uid="{00000000-0010-0000-0000-000002000000}" name="SEGMENTO" dataDxfId="2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50"/>
  <sheetViews>
    <sheetView showGridLines="0" tabSelected="1" zoomScale="70" zoomScaleNormal="70" zoomScaleSheetLayoutView="70" workbookViewId="0">
      <selection activeCell="L16" sqref="L16"/>
    </sheetView>
  </sheetViews>
  <sheetFormatPr baseColWidth="10" defaultColWidth="11.42578125" defaultRowHeight="15" x14ac:dyDescent="0.25"/>
  <cols>
    <col min="1" max="1" width="3.42578125" customWidth="1"/>
    <col min="2" max="2" width="12.140625" style="2" customWidth="1"/>
    <col min="3" max="3" width="27.140625" customWidth="1"/>
    <col min="4" max="4" width="16.85546875" customWidth="1"/>
    <col min="5" max="5" width="13.28515625" customWidth="1"/>
    <col min="6" max="7" width="14.5703125" customWidth="1"/>
    <col min="8" max="8" width="16.28515625" bestFit="1" customWidth="1"/>
    <col min="9" max="9" width="17.42578125" customWidth="1"/>
    <col min="10" max="10" width="17" customWidth="1"/>
    <col min="11" max="11" width="16.85546875" customWidth="1"/>
    <col min="12" max="12" width="14.140625" customWidth="1"/>
    <col min="14" max="14" width="17" customWidth="1"/>
  </cols>
  <sheetData>
    <row r="2" spans="2:17" s="1" customFormat="1" ht="54" customHeight="1" x14ac:dyDescent="0.25">
      <c r="B2" s="128" t="s">
        <v>0</v>
      </c>
      <c r="C2" s="128"/>
      <c r="D2" s="128"/>
      <c r="E2" s="128"/>
      <c r="F2" s="128"/>
      <c r="G2" s="128"/>
      <c r="H2" s="128"/>
      <c r="I2" s="128"/>
      <c r="J2" s="128"/>
      <c r="K2" s="128"/>
      <c r="L2" s="128"/>
      <c r="M2" s="128"/>
      <c r="N2" s="128"/>
      <c r="O2" s="128"/>
      <c r="P2" s="128"/>
      <c r="Q2" s="128"/>
    </row>
    <row r="3" spans="2:17" ht="15.75" thickBot="1" x14ac:dyDescent="0.3"/>
    <row r="4" spans="2:17" x14ac:dyDescent="0.25">
      <c r="B4" s="105"/>
      <c r="C4" s="3"/>
      <c r="D4" s="3"/>
      <c r="E4" s="3"/>
      <c r="F4" s="3"/>
      <c r="G4" s="3"/>
      <c r="H4" s="3"/>
      <c r="I4" s="3"/>
      <c r="J4" s="3"/>
      <c r="K4" s="3"/>
      <c r="L4" s="3"/>
      <c r="M4" s="3"/>
      <c r="N4" s="3"/>
      <c r="O4" s="3"/>
      <c r="P4" s="3"/>
      <c r="Q4" s="4"/>
    </row>
    <row r="5" spans="2:17" ht="14.45" customHeight="1" x14ac:dyDescent="0.25">
      <c r="B5" s="106"/>
      <c r="C5" s="1"/>
      <c r="D5" s="1"/>
      <c r="E5" s="130" t="s">
        <v>1</v>
      </c>
      <c r="F5" s="130"/>
      <c r="G5" s="130"/>
      <c r="H5" s="130"/>
      <c r="I5" s="130"/>
      <c r="J5" s="130"/>
      <c r="K5" s="130"/>
      <c r="L5" s="1"/>
      <c r="M5" s="1"/>
      <c r="N5" s="1"/>
      <c r="O5" s="1"/>
      <c r="P5" s="1"/>
      <c r="Q5" s="5"/>
    </row>
    <row r="6" spans="2:17" ht="25.5" x14ac:dyDescent="0.25">
      <c r="B6" s="106"/>
      <c r="C6" s="24" t="s">
        <v>2</v>
      </c>
      <c r="D6" s="133" t="s">
        <v>3</v>
      </c>
      <c r="E6" s="134"/>
      <c r="F6" s="134"/>
      <c r="G6" s="135"/>
      <c r="H6" s="24" t="s">
        <v>4</v>
      </c>
      <c r="I6" s="24" t="s">
        <v>5</v>
      </c>
      <c r="J6" s="24" t="s">
        <v>6</v>
      </c>
      <c r="K6" s="24" t="s">
        <v>7</v>
      </c>
      <c r="L6" s="24" t="s">
        <v>8</v>
      </c>
      <c r="M6" s="1"/>
      <c r="N6" s="47" t="s">
        <v>9</v>
      </c>
      <c r="O6" s="48">
        <v>1</v>
      </c>
      <c r="P6" s="1"/>
      <c r="Q6" s="5"/>
    </row>
    <row r="7" spans="2:17" ht="15.75" x14ac:dyDescent="0.25">
      <c r="B7" s="106"/>
      <c r="C7" s="12"/>
      <c r="D7" s="136" t="s">
        <v>380</v>
      </c>
      <c r="E7" s="137"/>
      <c r="F7" s="137"/>
      <c r="G7" s="138"/>
      <c r="H7" s="6">
        <v>0</v>
      </c>
      <c r="I7" s="6">
        <f ca="1">F12/(D12-L12)</f>
        <v>1</v>
      </c>
      <c r="J7" s="6">
        <f ca="1">H12/(D12-L12)</f>
        <v>1</v>
      </c>
      <c r="K7" s="6">
        <f ca="1">($J$7-$I$7)</f>
        <v>0</v>
      </c>
      <c r="L7" s="7">
        <f ca="1">K7</f>
        <v>0</v>
      </c>
      <c r="M7" s="1"/>
      <c r="N7" s="1"/>
      <c r="O7" s="1"/>
      <c r="P7" s="1"/>
      <c r="Q7" s="5"/>
    </row>
    <row r="8" spans="2:17" x14ac:dyDescent="0.25">
      <c r="B8" s="106"/>
      <c r="C8" s="1"/>
      <c r="D8" s="1"/>
      <c r="E8" s="1"/>
      <c r="F8" s="8"/>
      <c r="H8" s="8"/>
      <c r="I8" s="9"/>
      <c r="J8" s="10"/>
      <c r="K8" s="10"/>
      <c r="L8" s="9"/>
      <c r="M8" s="1"/>
      <c r="N8" s="1"/>
      <c r="O8" s="1"/>
      <c r="P8" s="1"/>
      <c r="Q8" s="5"/>
    </row>
    <row r="9" spans="2:17" ht="15.75" thickBot="1" x14ac:dyDescent="0.3">
      <c r="B9" s="106"/>
      <c r="C9" s="1"/>
      <c r="D9" s="1"/>
      <c r="E9" s="1"/>
      <c r="F9" s="1"/>
      <c r="G9" s="1"/>
      <c r="H9" s="1"/>
      <c r="I9" s="1"/>
      <c r="J9" s="1"/>
      <c r="K9" s="1"/>
      <c r="L9" s="1"/>
      <c r="M9" s="1"/>
      <c r="N9" s="1"/>
      <c r="O9" s="1"/>
      <c r="P9" s="1"/>
      <c r="Q9" s="5"/>
    </row>
    <row r="10" spans="2:17" ht="25.5" x14ac:dyDescent="0.25">
      <c r="B10" s="106"/>
      <c r="C10" s="151" t="s">
        <v>10</v>
      </c>
      <c r="D10" s="152" t="s">
        <v>11</v>
      </c>
      <c r="E10" s="152" t="s">
        <v>12</v>
      </c>
      <c r="F10" s="152" t="s">
        <v>13</v>
      </c>
      <c r="G10" s="152" t="s">
        <v>14</v>
      </c>
      <c r="H10" s="152" t="s">
        <v>15</v>
      </c>
      <c r="I10" s="152" t="s">
        <v>16</v>
      </c>
      <c r="J10" s="152" t="s">
        <v>17</v>
      </c>
      <c r="K10" s="152" t="s">
        <v>18</v>
      </c>
      <c r="L10" s="153" t="s">
        <v>19</v>
      </c>
      <c r="M10" s="1"/>
      <c r="N10" s="131" t="s">
        <v>20</v>
      </c>
      <c r="O10" s="132"/>
      <c r="P10" s="24" t="s">
        <v>21</v>
      </c>
      <c r="Q10" s="5"/>
    </row>
    <row r="11" spans="2:17" ht="18" customHeight="1" x14ac:dyDescent="0.25">
      <c r="B11" s="106"/>
      <c r="C11" s="154" t="s">
        <v>44</v>
      </c>
      <c r="D11" s="74">
        <f>COUNTIFS('Diseño &amp; Ejecución'!$D$7:$D$79,'Tablero de avances'!C11)</f>
        <v>32</v>
      </c>
      <c r="E11" s="74">
        <v>30</v>
      </c>
      <c r="F11" s="90">
        <f t="shared" ref="F11" si="0">SUM(H11:I11)</f>
        <v>0</v>
      </c>
      <c r="G11" s="12">
        <f>COUNTIFS('Diseño &amp; Ejecución'!$D$7:$D$24,'Tablero de avances'!C11,'Diseño &amp; Ejecución'!$W$7:$W$24,'Tablero de avances'!$G$10)</f>
        <v>0</v>
      </c>
      <c r="H11" s="12">
        <f>COUNTIFS('Diseño &amp; Ejecución'!$D$7:$D$116,'Tablero de avances'!C11,'Diseño &amp; Ejecución'!$W$7:$W$116,'Tablero de avances'!$H$10)</f>
        <v>0</v>
      </c>
      <c r="I11" s="12">
        <f>COUNTIFS('Diseño &amp; Ejecución'!$D$7:$D$116,'Tablero de avances'!C11,'Diseño &amp; Ejecución'!$W$7:$W$116,'Tablero de avances'!$I$10)</f>
        <v>0</v>
      </c>
      <c r="J11" s="90">
        <f>COUNTIFS('Diseño &amp; Ejecución'!$D$7:$D$116,'Tablero de avances'!C11,'Diseño &amp; Ejecución'!$W$7:$W$116,'Tablero de avances'!$J$10)</f>
        <v>0</v>
      </c>
      <c r="K11" s="12">
        <f>COUNTIFS('Diseño &amp; Ejecución'!$D$7:$D$79,'Tablero de avances'!C11,'Diseño &amp; Ejecución'!$W$7:$W$79,'Tablero de avances'!$K$10)</f>
        <v>32</v>
      </c>
      <c r="L11" s="155">
        <v>0</v>
      </c>
      <c r="M11" s="1"/>
      <c r="N11" s="13" t="s">
        <v>23</v>
      </c>
      <c r="O11" s="14">
        <f>Análisis!H4</f>
        <v>0</v>
      </c>
      <c r="P11" s="14">
        <f>Análisis!L4</f>
        <v>0</v>
      </c>
      <c r="Q11" s="5"/>
    </row>
    <row r="12" spans="2:17" ht="18" customHeight="1" thickBot="1" x14ac:dyDescent="0.3">
      <c r="B12" s="106"/>
      <c r="C12" s="156" t="s">
        <v>45</v>
      </c>
      <c r="D12" s="157">
        <f ca="1">SUM(D11:D16)</f>
        <v>32</v>
      </c>
      <c r="E12" s="157">
        <f>SUM(E11)</f>
        <v>30</v>
      </c>
      <c r="F12" s="157">
        <v>0</v>
      </c>
      <c r="G12" s="157">
        <f ca="1">SUM(G11:G16)</f>
        <v>0</v>
      </c>
      <c r="H12" s="157">
        <v>0</v>
      </c>
      <c r="I12" s="157">
        <v>0</v>
      </c>
      <c r="J12" s="157">
        <v>0</v>
      </c>
      <c r="K12" s="157">
        <f>SUM(K11)</f>
        <v>32</v>
      </c>
      <c r="L12" s="158">
        <v>0</v>
      </c>
      <c r="M12" s="1"/>
      <c r="N12" s="13" t="s">
        <v>25</v>
      </c>
      <c r="O12" s="14">
        <f>'Diseño &amp; Ejecución'!K4</f>
        <v>0</v>
      </c>
      <c r="P12" s="14">
        <f>'Diseño &amp; Ejecución'!O4</f>
        <v>0</v>
      </c>
      <c r="Q12" s="5"/>
    </row>
    <row r="13" spans="2:17" ht="18" customHeight="1" x14ac:dyDescent="0.25">
      <c r="B13" s="106"/>
      <c r="C13" s="148"/>
      <c r="D13" s="149"/>
      <c r="E13" s="149"/>
      <c r="F13" s="149"/>
      <c r="G13" s="150"/>
      <c r="H13" s="150"/>
      <c r="I13" s="150"/>
      <c r="J13" s="150"/>
      <c r="K13" s="150"/>
      <c r="L13" s="150"/>
      <c r="M13" s="1"/>
      <c r="N13" s="13" t="s">
        <v>27</v>
      </c>
      <c r="O13" s="14">
        <f>'Diseño &amp; Ejecución'!V4</f>
        <v>4.4444444444444446E-2</v>
      </c>
      <c r="P13" s="14" t="e">
        <f>'Diseño &amp; Ejecución'!AA4</f>
        <v>#REF!</v>
      </c>
      <c r="Q13" s="5"/>
    </row>
    <row r="14" spans="2:17" ht="18" customHeight="1" x14ac:dyDescent="0.25">
      <c r="B14" s="106"/>
      <c r="C14" s="148"/>
      <c r="D14" s="149"/>
      <c r="E14" s="149"/>
      <c r="F14" s="149"/>
      <c r="G14" s="150"/>
      <c r="H14" s="150"/>
      <c r="I14" s="150"/>
      <c r="J14" s="150"/>
      <c r="K14" s="150"/>
      <c r="L14" s="150"/>
      <c r="M14" s="1"/>
      <c r="N14" s="13" t="s">
        <v>28</v>
      </c>
      <c r="O14" s="14">
        <f>Cierre!H4</f>
        <v>1.6666666666666667</v>
      </c>
      <c r="P14" s="14">
        <f>Cierre!L4</f>
        <v>1.6666666666666667</v>
      </c>
      <c r="Q14" s="5"/>
    </row>
    <row r="15" spans="2:17" ht="18" customHeight="1" x14ac:dyDescent="0.25">
      <c r="B15" s="106"/>
      <c r="C15" s="148"/>
      <c r="D15" s="149"/>
      <c r="E15" s="149"/>
      <c r="F15" s="149"/>
      <c r="G15" s="150"/>
      <c r="H15" s="150"/>
      <c r="I15" s="150"/>
      <c r="J15" s="150"/>
      <c r="K15" s="149"/>
      <c r="L15" s="150"/>
      <c r="M15" s="1"/>
      <c r="N15" s="15" t="s">
        <v>30</v>
      </c>
      <c r="O15" s="17">
        <f>SUM(O11:O14)</f>
        <v>1.7111111111111112</v>
      </c>
      <c r="P15" s="17" t="e">
        <f>SUM(P11:P14)</f>
        <v>#REF!</v>
      </c>
      <c r="Q15" s="5"/>
    </row>
    <row r="16" spans="2:17" ht="18" customHeight="1" x14ac:dyDescent="0.25">
      <c r="B16" s="106"/>
      <c r="C16" s="148"/>
      <c r="D16" s="149"/>
      <c r="E16" s="149"/>
      <c r="F16" s="149"/>
      <c r="G16" s="150"/>
      <c r="H16" s="150"/>
      <c r="I16" s="150"/>
      <c r="J16" s="150"/>
      <c r="K16" s="150"/>
      <c r="L16" s="150"/>
      <c r="M16" s="1"/>
      <c r="N16" s="15" t="s">
        <v>32</v>
      </c>
      <c r="O16" s="17">
        <f>O15/8/2</f>
        <v>0.10694444444444445</v>
      </c>
      <c r="P16" s="17" t="e">
        <f>P15/8</f>
        <v>#REF!</v>
      </c>
      <c r="Q16" s="5"/>
    </row>
    <row r="17" spans="2:17" ht="18" customHeight="1" x14ac:dyDescent="0.25">
      <c r="B17" s="106"/>
      <c r="M17" s="1"/>
      <c r="Q17" s="5"/>
    </row>
    <row r="18" spans="2:17" ht="14.25" customHeight="1" x14ac:dyDescent="0.25">
      <c r="B18" s="106"/>
      <c r="M18" s="1"/>
      <c r="Q18" s="5"/>
    </row>
    <row r="19" spans="2:17" x14ac:dyDescent="0.25">
      <c r="B19" s="106"/>
      <c r="M19" s="1"/>
      <c r="Q19" s="5"/>
    </row>
    <row r="20" spans="2:17" x14ac:dyDescent="0.25">
      <c r="B20" s="106"/>
      <c r="M20" s="1"/>
      <c r="Q20" s="5"/>
    </row>
    <row r="21" spans="2:17" x14ac:dyDescent="0.25">
      <c r="B21" s="106"/>
      <c r="C21" t="s">
        <v>46</v>
      </c>
      <c r="M21" s="1"/>
      <c r="Q21" s="5"/>
    </row>
    <row r="22" spans="2:17" x14ac:dyDescent="0.25">
      <c r="B22" s="106"/>
      <c r="C22" t="s">
        <v>47</v>
      </c>
      <c r="M22" s="1"/>
      <c r="Q22" s="5"/>
    </row>
    <row r="23" spans="2:17" x14ac:dyDescent="0.25">
      <c r="B23" s="106"/>
      <c r="C23" s="104" t="s">
        <v>48</v>
      </c>
      <c r="M23" s="1"/>
      <c r="Q23" s="5"/>
    </row>
    <row r="24" spans="2:17" x14ac:dyDescent="0.25">
      <c r="B24" s="106"/>
      <c r="C24" s="104"/>
      <c r="M24" s="1"/>
      <c r="Q24" s="5"/>
    </row>
    <row r="25" spans="2:17" x14ac:dyDescent="0.25">
      <c r="B25" s="106"/>
      <c r="M25" s="1"/>
      <c r="Q25" s="5"/>
    </row>
    <row r="26" spans="2:17" x14ac:dyDescent="0.25">
      <c r="B26" s="106"/>
      <c r="M26" s="1"/>
      <c r="Q26" s="5"/>
    </row>
    <row r="27" spans="2:17" x14ac:dyDescent="0.25">
      <c r="B27" s="106"/>
      <c r="M27" s="1"/>
      <c r="Q27" s="5"/>
    </row>
    <row r="28" spans="2:17" x14ac:dyDescent="0.25">
      <c r="B28" s="106"/>
      <c r="M28" s="1"/>
      <c r="N28" s="18"/>
      <c r="O28" s="20"/>
      <c r="P28" s="20"/>
      <c r="Q28" s="5"/>
    </row>
    <row r="29" spans="2:17" x14ac:dyDescent="0.25">
      <c r="B29" s="106"/>
      <c r="N29" s="18" t="s">
        <v>49</v>
      </c>
      <c r="O29" s="20"/>
      <c r="P29" s="20"/>
      <c r="Q29" s="5"/>
    </row>
    <row r="30" spans="2:17" ht="15.75" x14ac:dyDescent="0.25">
      <c r="B30" s="106"/>
      <c r="C30" s="18"/>
      <c r="D30" s="19"/>
      <c r="E30" s="19"/>
      <c r="F30" s="19"/>
      <c r="H30" s="21" t="s">
        <v>50</v>
      </c>
      <c r="I30" s="24" t="s">
        <v>51</v>
      </c>
      <c r="J30" s="24" t="s">
        <v>52</v>
      </c>
      <c r="K30" s="24" t="s">
        <v>53</v>
      </c>
      <c r="L30" s="24" t="s">
        <v>54</v>
      </c>
      <c r="N30" s="129"/>
      <c r="O30" s="129"/>
      <c r="P30" s="129"/>
      <c r="Q30" s="5"/>
    </row>
    <row r="31" spans="2:17" x14ac:dyDescent="0.25">
      <c r="B31" s="106"/>
      <c r="C31" s="18"/>
      <c r="D31" s="19"/>
      <c r="E31" s="19"/>
      <c r="F31" s="89"/>
      <c r="H31" s="11" t="s">
        <v>55</v>
      </c>
      <c r="I31" s="12">
        <f>COUNTIFS(Defectos!L$6:L$18,$I$30,Defectos!E$6:E$18,H31)</f>
        <v>0</v>
      </c>
      <c r="J31" s="12">
        <f>COUNTIFS(Defectos!L$6:L$18,$J$30,Defectos!E$6:E$18,H31)</f>
        <v>0</v>
      </c>
      <c r="K31" s="12">
        <f>COUNTIFS(Defectos!L$6:L$18,$K$30,Defectos!E$6:E$18,H31)</f>
        <v>0</v>
      </c>
      <c r="L31" s="12">
        <f>COUNTIFS(Defectos!L$6:L$18,$L$30,Defectos!E$6:E$18,H31)</f>
        <v>0</v>
      </c>
      <c r="N31" s="129"/>
      <c r="O31" s="129"/>
      <c r="P31" s="129"/>
      <c r="Q31" s="5"/>
    </row>
    <row r="32" spans="2:17" x14ac:dyDescent="0.25">
      <c r="B32" s="106"/>
      <c r="C32" s="18"/>
      <c r="D32" s="19"/>
      <c r="E32" s="19"/>
      <c r="F32" s="19"/>
      <c r="H32" s="11" t="s">
        <v>56</v>
      </c>
      <c r="I32" s="12">
        <f>COUNTIFS(Defectos!L$6:L$18,$I$30,Defectos!E$6:E$18,H32)</f>
        <v>0</v>
      </c>
      <c r="J32" s="12">
        <f>COUNTIFS(Defectos!L$6:L$18,$J$30,Defectos!E$6:E$18,H32)</f>
        <v>0</v>
      </c>
      <c r="K32" s="12">
        <f>COUNTIFS(Defectos!L$6:L$18,$K$30,Defectos!E$6:E$18,H32)</f>
        <v>0</v>
      </c>
      <c r="L32" s="12">
        <f>COUNTIFS(Defectos!L$6:L$18,$L$30,Defectos!E$6:E$18,H32)</f>
        <v>0</v>
      </c>
      <c r="N32" s="129"/>
      <c r="O32" s="129"/>
      <c r="P32" s="129"/>
      <c r="Q32" s="5"/>
    </row>
    <row r="33" spans="2:17" x14ac:dyDescent="0.25">
      <c r="B33" s="106"/>
      <c r="C33" s="18"/>
      <c r="D33" s="19"/>
      <c r="E33" s="19"/>
      <c r="F33" s="19"/>
      <c r="H33" s="11" t="s">
        <v>57</v>
      </c>
      <c r="I33" s="12">
        <f>COUNTIFS(Defectos!L$6:L$18,$I$30,Defectos!E$6:E$18,H33)</f>
        <v>0</v>
      </c>
      <c r="J33" s="12">
        <f>COUNTIFS(Defectos!L$6:L$18,$J$30,Defectos!E$6:E$18,H33)</f>
        <v>0</v>
      </c>
      <c r="K33" s="12">
        <f>COUNTIFS(Defectos!L$6:L$18,$K$30,Defectos!E$6:E$18,H33)</f>
        <v>0</v>
      </c>
      <c r="L33" s="12">
        <f>COUNTIFS(Defectos!L$6:L$18,$L$30,Defectos!E$6:E$18,H33)</f>
        <v>0</v>
      </c>
      <c r="N33" s="129"/>
      <c r="O33" s="129"/>
      <c r="P33" s="129"/>
      <c r="Q33" s="5"/>
    </row>
    <row r="34" spans="2:17" x14ac:dyDescent="0.25">
      <c r="B34" s="106"/>
      <c r="C34" s="18"/>
      <c r="D34" s="19"/>
      <c r="E34" s="19"/>
      <c r="F34" s="19"/>
      <c r="H34" s="11" t="s">
        <v>58</v>
      </c>
      <c r="I34" s="12">
        <f>COUNTIFS(Defectos!L$6:L$18,$I$30,Defectos!E$6:E$18,H34)</f>
        <v>0</v>
      </c>
      <c r="J34" s="12">
        <f>COUNTIFS(Defectos!L$6:L$18,$J$30,Defectos!E$6:E$18,H34)</f>
        <v>0</v>
      </c>
      <c r="K34" s="12">
        <f>COUNTIFS(Defectos!L$6:L$18,$K$30,Defectos!E$6:E$18,H34)</f>
        <v>0</v>
      </c>
      <c r="L34" s="12">
        <f>COUNTIFS(Defectos!L$6:L$18,$L$30,Defectos!E$6:E$18,H34)</f>
        <v>0</v>
      </c>
      <c r="N34" s="129"/>
      <c r="O34" s="129"/>
      <c r="P34" s="129"/>
      <c r="Q34" s="5"/>
    </row>
    <row r="35" spans="2:17" x14ac:dyDescent="0.25">
      <c r="B35" s="106"/>
      <c r="C35" s="18"/>
      <c r="D35" s="19"/>
      <c r="E35" s="19"/>
      <c r="F35" s="19"/>
      <c r="H35" s="11" t="s">
        <v>59</v>
      </c>
      <c r="I35" s="12">
        <f>COUNTIFS(Defectos!L$6:L$18,$I$30,Defectos!E$6:E$18,H35)</f>
        <v>0</v>
      </c>
      <c r="J35" s="12">
        <f>COUNTIFS(Defectos!L$6:L$18,$J$30,Defectos!E$6:E$18,H35)</f>
        <v>0</v>
      </c>
      <c r="K35" s="12">
        <f>COUNTIFS(Defectos!L$6:L$18,$K$30,Defectos!E$6:E$18,H35)</f>
        <v>0</v>
      </c>
      <c r="L35" s="12">
        <f>COUNTIFS(Defectos!L$6:L$18,$L$30,Defectos!E$6:E$18,H35)</f>
        <v>0</v>
      </c>
      <c r="P35" s="20"/>
      <c r="Q35" s="5"/>
    </row>
    <row r="36" spans="2:17" x14ac:dyDescent="0.25">
      <c r="B36" s="106"/>
      <c r="C36" s="18"/>
      <c r="D36" s="19"/>
      <c r="E36" s="19"/>
      <c r="F36" s="19"/>
      <c r="H36" s="11" t="s">
        <v>60</v>
      </c>
      <c r="I36" s="12">
        <f>COUNTIFS(Defectos!L$6:L$18,$I$30,Defectos!E$6:E$18,H36)</f>
        <v>0</v>
      </c>
      <c r="J36" s="12">
        <f>COUNTIFS(Defectos!L$6:L$18,$J$30,Defectos!E$6:E$18,H36)</f>
        <v>0</v>
      </c>
      <c r="K36" s="12">
        <f>COUNTIFS(Defectos!L$6:L$18,$K$30,Defectos!E$6:E$18,H36)</f>
        <v>0</v>
      </c>
      <c r="L36" s="12">
        <f>COUNTIFS(Defectos!L$6:L$18,$L$30,Defectos!E$6:E$18,H36)</f>
        <v>0</v>
      </c>
      <c r="N36" s="18"/>
      <c r="O36" s="20"/>
      <c r="P36" s="20"/>
      <c r="Q36" s="5"/>
    </row>
    <row r="37" spans="2:17" x14ac:dyDescent="0.25">
      <c r="B37" s="106"/>
      <c r="C37" s="18"/>
      <c r="D37" s="19"/>
      <c r="E37" s="19"/>
      <c r="F37" s="19"/>
      <c r="H37" s="11" t="s">
        <v>61</v>
      </c>
      <c r="I37" s="12">
        <f>COUNTIFS(Defectos!L$6:L$18,$I$30,Defectos!E$6:E$18,H37)</f>
        <v>0</v>
      </c>
      <c r="J37" s="12">
        <f>COUNTIFS(Defectos!L$6:L$18,$J$30,Defectos!E$6:E$18,H37)</f>
        <v>0</v>
      </c>
      <c r="K37" s="12">
        <f>COUNTIFS(Defectos!L$6:L$18,$K$30,Defectos!E$6:E$18,H37)</f>
        <v>0</v>
      </c>
      <c r="L37" s="12">
        <f>COUNTIFS(Defectos!L$6:L$18,$L$30,Defectos!E$6:E$18,H37)</f>
        <v>0</v>
      </c>
      <c r="N37" s="18"/>
      <c r="O37" s="20"/>
      <c r="P37" s="20"/>
      <c r="Q37" s="5"/>
    </row>
    <row r="38" spans="2:17" x14ac:dyDescent="0.25">
      <c r="B38" s="106"/>
      <c r="C38" s="18"/>
      <c r="D38" s="19"/>
      <c r="E38" s="19"/>
      <c r="F38" s="19"/>
      <c r="H38" s="15" t="s">
        <v>45</v>
      </c>
      <c r="I38" s="16">
        <f>SUM(I31:I37)</f>
        <v>0</v>
      </c>
      <c r="J38" s="16">
        <f>SUM(J31:J37)</f>
        <v>0</v>
      </c>
      <c r="K38" s="16">
        <f>SUM(K31:K37)</f>
        <v>0</v>
      </c>
      <c r="L38" s="16">
        <f>SUM(L31:L37)</f>
        <v>0</v>
      </c>
      <c r="M38" s="1"/>
      <c r="N38" s="18"/>
      <c r="O38" s="20"/>
      <c r="P38" s="20"/>
      <c r="Q38" s="5"/>
    </row>
    <row r="39" spans="2:17" x14ac:dyDescent="0.25">
      <c r="B39" s="106"/>
      <c r="C39" s="18"/>
      <c r="D39" s="19"/>
      <c r="E39" s="19"/>
      <c r="F39" s="19"/>
      <c r="G39" s="19"/>
      <c r="H39" s="19"/>
      <c r="I39" s="19"/>
      <c r="J39" s="19"/>
      <c r="K39" s="49">
        <f>SUM(I38:K38)</f>
        <v>0</v>
      </c>
      <c r="L39" s="49">
        <f>L38</f>
        <v>0</v>
      </c>
      <c r="M39" s="1"/>
      <c r="N39" s="18"/>
      <c r="O39" s="20"/>
      <c r="P39" s="20"/>
      <c r="Q39" s="5"/>
    </row>
    <row r="40" spans="2:17" x14ac:dyDescent="0.25">
      <c r="B40" s="106"/>
      <c r="C40" s="18"/>
      <c r="D40" s="19"/>
      <c r="E40" s="19"/>
      <c r="F40" s="19"/>
      <c r="G40" s="19"/>
      <c r="H40" s="19"/>
      <c r="I40" s="19"/>
      <c r="J40" s="19"/>
      <c r="L40" s="19"/>
      <c r="M40" s="1"/>
      <c r="N40" s="18"/>
      <c r="O40" s="20"/>
      <c r="P40" s="20"/>
      <c r="Q40" s="5"/>
    </row>
    <row r="41" spans="2:17" x14ac:dyDescent="0.25">
      <c r="B41" s="106"/>
      <c r="C41" s="18"/>
      <c r="D41" s="19"/>
      <c r="E41" s="19"/>
      <c r="F41" s="19"/>
      <c r="G41" s="19"/>
      <c r="H41" s="19"/>
      <c r="I41" s="19"/>
      <c r="J41" s="19"/>
      <c r="K41" s="19"/>
      <c r="L41" s="19"/>
      <c r="M41" s="1"/>
      <c r="N41" s="18"/>
      <c r="O41" s="47" t="s">
        <v>62</v>
      </c>
      <c r="P41" s="20"/>
      <c r="Q41" s="5"/>
    </row>
    <row r="42" spans="2:17" x14ac:dyDescent="0.25">
      <c r="B42" s="106"/>
      <c r="C42" s="18"/>
      <c r="D42" s="19"/>
      <c r="E42" s="19"/>
      <c r="F42" s="19"/>
      <c r="G42" s="19"/>
      <c r="H42" s="19"/>
      <c r="I42" s="19"/>
      <c r="J42" s="19"/>
      <c r="K42" s="19"/>
      <c r="L42" s="19"/>
      <c r="M42" s="1"/>
      <c r="N42" s="73" t="s">
        <v>63</v>
      </c>
      <c r="O42" s="46">
        <f>COUNTIFS(Defectos!P$5:P$18,'Tablero de avances'!N42)</f>
        <v>1</v>
      </c>
      <c r="P42" s="20"/>
      <c r="Q42" s="5"/>
    </row>
    <row r="43" spans="2:17" ht="25.5" x14ac:dyDescent="0.25">
      <c r="B43" s="106"/>
      <c r="C43" s="18"/>
      <c r="D43" s="19"/>
      <c r="E43" s="19"/>
      <c r="F43" s="19"/>
      <c r="G43" s="19"/>
      <c r="H43" s="19"/>
      <c r="I43" s="19"/>
      <c r="J43" s="19"/>
      <c r="K43" s="19"/>
      <c r="L43" s="19"/>
      <c r="M43" s="1"/>
      <c r="N43" s="73" t="s">
        <v>64</v>
      </c>
      <c r="O43" s="46">
        <f>COUNTIFS(Defectos!P$5:P$18,'Tablero de avances'!N43)</f>
        <v>0</v>
      </c>
      <c r="P43" s="20"/>
      <c r="Q43" s="5"/>
    </row>
    <row r="44" spans="2:17" x14ac:dyDescent="0.25">
      <c r="B44" s="106"/>
      <c r="C44" s="18"/>
      <c r="D44" s="19"/>
      <c r="E44" s="19"/>
      <c r="F44" s="19"/>
      <c r="G44" s="19"/>
      <c r="H44" s="19"/>
      <c r="I44" s="19"/>
      <c r="J44" s="19"/>
      <c r="K44" s="19"/>
      <c r="L44" s="19"/>
      <c r="M44" s="1"/>
      <c r="N44" s="73" t="s">
        <v>65</v>
      </c>
      <c r="O44" s="46">
        <f>COUNTIFS(Defectos!P$5:P$18,'Tablero de avances'!N44)</f>
        <v>0</v>
      </c>
      <c r="P44" s="20"/>
      <c r="Q44" s="5"/>
    </row>
    <row r="45" spans="2:17" x14ac:dyDescent="0.25">
      <c r="B45" s="106"/>
      <c r="C45" s="18"/>
      <c r="D45" s="19"/>
      <c r="E45" s="19"/>
      <c r="F45" s="19"/>
      <c r="G45" s="19"/>
      <c r="H45" s="19"/>
      <c r="I45" s="19"/>
      <c r="J45" s="19"/>
      <c r="K45" s="19"/>
      <c r="L45" s="19"/>
      <c r="M45" s="1"/>
      <c r="N45" s="18"/>
      <c r="O45" s="20"/>
      <c r="P45" s="20"/>
      <c r="Q45" s="5"/>
    </row>
    <row r="46" spans="2:17" x14ac:dyDescent="0.25">
      <c r="B46" s="106"/>
      <c r="C46" s="18"/>
      <c r="D46" s="19"/>
      <c r="E46" s="19"/>
      <c r="F46" s="19"/>
      <c r="G46" s="19"/>
      <c r="H46" s="19"/>
      <c r="I46" s="19"/>
      <c r="J46" s="19"/>
      <c r="K46" s="19"/>
      <c r="L46" s="19"/>
      <c r="M46" s="1"/>
      <c r="N46" s="18"/>
      <c r="O46" s="20"/>
      <c r="P46" s="20"/>
      <c r="Q46" s="5"/>
    </row>
    <row r="47" spans="2:17" x14ac:dyDescent="0.25">
      <c r="B47" s="106"/>
      <c r="C47" s="18"/>
      <c r="D47" s="19"/>
      <c r="E47" s="19"/>
      <c r="F47" s="19"/>
      <c r="G47" s="19"/>
      <c r="H47" s="19"/>
      <c r="I47" s="19"/>
      <c r="J47" s="19"/>
      <c r="K47" s="19"/>
      <c r="L47" s="19"/>
      <c r="M47" s="1"/>
      <c r="N47" s="18"/>
      <c r="O47" s="20"/>
      <c r="P47" s="20"/>
      <c r="Q47" s="5"/>
    </row>
    <row r="48" spans="2:17" x14ac:dyDescent="0.25">
      <c r="B48" s="106"/>
      <c r="C48" s="18"/>
      <c r="D48" s="19"/>
      <c r="E48" s="19"/>
      <c r="F48" s="19"/>
      <c r="G48" s="19"/>
      <c r="H48" s="19"/>
      <c r="I48" s="19"/>
      <c r="J48" s="19"/>
      <c r="K48" s="19"/>
      <c r="L48" s="19"/>
      <c r="M48" s="1"/>
      <c r="N48" s="18"/>
      <c r="O48" s="20"/>
      <c r="P48" s="20"/>
      <c r="Q48" s="5"/>
    </row>
    <row r="49" spans="2:17" x14ac:dyDescent="0.25">
      <c r="B49" s="106"/>
      <c r="C49" s="1"/>
      <c r="D49" s="1"/>
      <c r="E49" s="1"/>
      <c r="F49" s="1"/>
      <c r="G49" s="1"/>
      <c r="H49" s="1"/>
      <c r="I49" s="1"/>
      <c r="J49" s="1"/>
      <c r="K49" s="1"/>
      <c r="L49" s="1"/>
      <c r="M49" s="1"/>
      <c r="N49" s="1"/>
      <c r="O49" s="1"/>
      <c r="P49" s="1"/>
      <c r="Q49" s="5"/>
    </row>
    <row r="50" spans="2:17" ht="15.75" thickBot="1" x14ac:dyDescent="0.3">
      <c r="B50" s="107"/>
      <c r="C50" s="22"/>
      <c r="D50" s="22"/>
      <c r="E50" s="22"/>
      <c r="F50" s="22"/>
      <c r="G50" s="22"/>
      <c r="H50" s="22"/>
      <c r="I50" s="22"/>
      <c r="J50" s="22"/>
      <c r="K50" s="22"/>
      <c r="L50" s="22"/>
      <c r="M50" s="22"/>
      <c r="N50" s="22"/>
      <c r="O50" s="22"/>
      <c r="P50" s="22"/>
      <c r="Q50" s="23"/>
    </row>
  </sheetData>
  <mergeCells count="6">
    <mergeCell ref="B2:Q2"/>
    <mergeCell ref="N30:P34"/>
    <mergeCell ref="E5:K5"/>
    <mergeCell ref="N10:O10"/>
    <mergeCell ref="D6:G6"/>
    <mergeCell ref="D7:G7"/>
  </mergeCells>
  <pageMargins left="0.7" right="0.7" top="0.75" bottom="0.75" header="0.3" footer="0.3"/>
  <pageSetup paperSize="9" scale="36"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 id="{D2BAD017-1C41-4D30-989B-E069F3F65EF8}">
            <x14:iconSet iconSet="4TrafficLights" showValue="0" custom="1">
              <x14:cfvo type="percent">
                <xm:f>0</xm:f>
              </x14:cfvo>
              <x14:cfvo type="num">
                <xm:f>-9.9989999999999996E-2</xm:f>
              </x14:cfvo>
              <x14:cfvo type="num">
                <xm:f>-4.999E-2</xm:f>
              </x14:cfvo>
              <x14:cfvo type="num">
                <xm:f>0</xm:f>
              </x14:cfvo>
              <x14:cfIcon iconSet="3TrafficLights1" iconId="0"/>
              <x14:cfIcon iconSet="3TrafficLights1" iconId="1"/>
              <x14:cfIcon iconSet="3TrafficLights1" iconId="2"/>
              <x14:cfIcon iconSet="3TrafficLights1" iconId="2"/>
            </x14:iconSet>
          </x14:cfRule>
          <xm:sqref>L7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08BC-CDEC-4462-8949-092A735C133A}">
  <dimension ref="B1:G19"/>
  <sheetViews>
    <sheetView topLeftCell="A18" workbookViewId="0">
      <selection activeCell="C19" sqref="C19"/>
    </sheetView>
  </sheetViews>
  <sheetFormatPr baseColWidth="10" defaultColWidth="9.140625" defaultRowHeight="15" x14ac:dyDescent="0.25"/>
  <cols>
    <col min="2" max="2" width="17.5703125" style="84" bestFit="1" customWidth="1"/>
    <col min="3" max="3" width="36" style="84" customWidth="1"/>
    <col min="4" max="4" width="18.42578125" style="84" customWidth="1"/>
    <col min="5" max="5" width="34.42578125" style="84" customWidth="1"/>
    <col min="7" max="7" width="42" customWidth="1"/>
  </cols>
  <sheetData>
    <row r="1" spans="2:7" x14ac:dyDescent="0.25">
      <c r="B1" s="92" t="s">
        <v>66</v>
      </c>
      <c r="C1" s="92" t="s">
        <v>67</v>
      </c>
      <c r="D1" s="92" t="s">
        <v>68</v>
      </c>
      <c r="E1" s="92" t="s">
        <v>69</v>
      </c>
      <c r="F1" s="92" t="s">
        <v>70</v>
      </c>
      <c r="G1" s="92" t="s">
        <v>71</v>
      </c>
    </row>
    <row r="2" spans="2:7" ht="75" x14ac:dyDescent="0.25">
      <c r="B2" s="95" t="s">
        <v>72</v>
      </c>
      <c r="C2" s="96" t="s">
        <v>73</v>
      </c>
      <c r="D2" s="96" t="s">
        <v>74</v>
      </c>
      <c r="E2" s="97" t="s">
        <v>75</v>
      </c>
      <c r="F2" s="84"/>
      <c r="G2" s="98" t="s">
        <v>76</v>
      </c>
    </row>
    <row r="3" spans="2:7" ht="45" x14ac:dyDescent="0.25">
      <c r="B3" s="84" t="s">
        <v>38</v>
      </c>
      <c r="C3" s="98" t="s">
        <v>77</v>
      </c>
      <c r="D3" s="96" t="s">
        <v>78</v>
      </c>
      <c r="E3" s="98"/>
      <c r="F3" s="84"/>
      <c r="G3" s="84"/>
    </row>
    <row r="4" spans="2:7" ht="45" x14ac:dyDescent="0.25">
      <c r="B4" s="84" t="s">
        <v>41</v>
      </c>
      <c r="C4" s="84" t="s">
        <v>79</v>
      </c>
      <c r="D4" s="96" t="s">
        <v>78</v>
      </c>
      <c r="E4" s="97" t="s">
        <v>80</v>
      </c>
      <c r="F4" s="84"/>
      <c r="G4" s="98" t="s">
        <v>81</v>
      </c>
    </row>
    <row r="5" spans="2:7" ht="90" x14ac:dyDescent="0.25">
      <c r="B5" s="84" t="s">
        <v>42</v>
      </c>
      <c r="C5" s="98" t="s">
        <v>82</v>
      </c>
      <c r="D5" s="98" t="s">
        <v>83</v>
      </c>
      <c r="E5" s="97" t="s">
        <v>84</v>
      </c>
      <c r="F5" s="84"/>
      <c r="G5" s="98" t="s">
        <v>85</v>
      </c>
    </row>
    <row r="6" spans="2:7" ht="75" x14ac:dyDescent="0.25">
      <c r="B6" s="84" t="s">
        <v>39</v>
      </c>
      <c r="C6" s="98" t="s">
        <v>86</v>
      </c>
      <c r="D6" s="96" t="s">
        <v>87</v>
      </c>
      <c r="E6" s="97" t="s">
        <v>88</v>
      </c>
      <c r="F6" s="84" t="s">
        <v>89</v>
      </c>
      <c r="G6" s="98" t="s">
        <v>90</v>
      </c>
    </row>
    <row r="7" spans="2:7" ht="60" x14ac:dyDescent="0.25">
      <c r="B7" s="84" t="s">
        <v>40</v>
      </c>
      <c r="C7" s="98" t="s">
        <v>91</v>
      </c>
      <c r="D7" s="98" t="s">
        <v>92</v>
      </c>
      <c r="E7" s="98"/>
      <c r="F7" s="84" t="s">
        <v>93</v>
      </c>
      <c r="G7" s="84"/>
    </row>
    <row r="8" spans="2:7" ht="45" x14ac:dyDescent="0.25">
      <c r="B8" s="84" t="s">
        <v>22</v>
      </c>
      <c r="C8" s="98" t="s">
        <v>94</v>
      </c>
      <c r="D8" s="96" t="s">
        <v>78</v>
      </c>
      <c r="E8" s="98"/>
      <c r="F8" s="84"/>
      <c r="G8" s="84"/>
    </row>
    <row r="9" spans="2:7" ht="45" x14ac:dyDescent="0.25">
      <c r="B9" s="84" t="s">
        <v>24</v>
      </c>
      <c r="C9" s="98" t="s">
        <v>95</v>
      </c>
      <c r="D9" s="96" t="s">
        <v>78</v>
      </c>
      <c r="E9" s="98"/>
      <c r="F9" s="84"/>
      <c r="G9" s="84"/>
    </row>
    <row r="10" spans="2:7" ht="45" x14ac:dyDescent="0.25">
      <c r="B10" s="84" t="s">
        <v>26</v>
      </c>
      <c r="C10" s="98" t="s">
        <v>96</v>
      </c>
      <c r="D10" s="96" t="s">
        <v>78</v>
      </c>
      <c r="E10" s="98"/>
      <c r="F10" s="84"/>
      <c r="G10" s="84"/>
    </row>
    <row r="11" spans="2:7" ht="45" x14ac:dyDescent="0.25">
      <c r="B11" s="84" t="s">
        <v>56</v>
      </c>
      <c r="C11" s="98" t="s">
        <v>79</v>
      </c>
      <c r="D11" s="96" t="s">
        <v>78</v>
      </c>
      <c r="E11" s="98"/>
      <c r="F11" s="84"/>
      <c r="G11" s="84"/>
    </row>
    <row r="12" spans="2:7" ht="75" x14ac:dyDescent="0.25">
      <c r="B12" s="84" t="s">
        <v>29</v>
      </c>
      <c r="C12" s="98" t="s">
        <v>97</v>
      </c>
      <c r="D12" s="98" t="s">
        <v>98</v>
      </c>
      <c r="E12" s="98"/>
      <c r="F12" s="84"/>
      <c r="G12" s="84"/>
    </row>
    <row r="13" spans="2:7" ht="45" x14ac:dyDescent="0.25">
      <c r="B13" s="84" t="s">
        <v>31</v>
      </c>
      <c r="C13" s="98" t="s">
        <v>99</v>
      </c>
      <c r="D13" s="96" t="s">
        <v>78</v>
      </c>
      <c r="E13" s="98"/>
      <c r="F13" s="84"/>
      <c r="G13" s="84"/>
    </row>
    <row r="14" spans="2:7" ht="45" x14ac:dyDescent="0.25">
      <c r="B14" s="84" t="s">
        <v>33</v>
      </c>
      <c r="C14" s="98" t="s">
        <v>100</v>
      </c>
      <c r="D14" s="96" t="s">
        <v>78</v>
      </c>
      <c r="E14" s="98"/>
      <c r="F14" s="84"/>
      <c r="G14" s="84"/>
    </row>
    <row r="15" spans="2:7" ht="30" x14ac:dyDescent="0.25">
      <c r="B15" s="84" t="s">
        <v>34</v>
      </c>
      <c r="C15" s="98" t="s">
        <v>96</v>
      </c>
      <c r="D15" s="96" t="s">
        <v>101</v>
      </c>
      <c r="E15" s="98"/>
      <c r="F15" s="84"/>
      <c r="G15" s="84"/>
    </row>
    <row r="16" spans="2:7" ht="105" x14ac:dyDescent="0.25">
      <c r="B16" s="84" t="s">
        <v>35</v>
      </c>
      <c r="C16" s="98" t="s">
        <v>102</v>
      </c>
      <c r="D16" s="96" t="s">
        <v>78</v>
      </c>
      <c r="E16" s="98"/>
      <c r="F16" s="84"/>
      <c r="G16" s="84"/>
    </row>
    <row r="17" spans="2:7" ht="75" x14ac:dyDescent="0.25">
      <c r="B17" s="84" t="s">
        <v>36</v>
      </c>
      <c r="C17" s="98" t="s">
        <v>103</v>
      </c>
      <c r="D17" s="98" t="s">
        <v>104</v>
      </c>
      <c r="E17" s="98"/>
      <c r="F17" s="84"/>
      <c r="G17" s="84"/>
    </row>
    <row r="18" spans="2:7" ht="45" x14ac:dyDescent="0.25">
      <c r="B18" s="84" t="s">
        <v>37</v>
      </c>
      <c r="C18" s="98" t="s">
        <v>99</v>
      </c>
      <c r="D18" s="96" t="s">
        <v>78</v>
      </c>
      <c r="E18" s="98"/>
      <c r="F18" s="84"/>
      <c r="G18" s="84"/>
    </row>
    <row r="19" spans="2:7" ht="90" x14ac:dyDescent="0.25">
      <c r="B19" s="99" t="s">
        <v>43</v>
      </c>
      <c r="C19" s="100" t="s">
        <v>82</v>
      </c>
      <c r="D19" s="101" t="s">
        <v>83</v>
      </c>
      <c r="E19" s="102" t="s">
        <v>105</v>
      </c>
      <c r="F19" s="99"/>
      <c r="G19" s="84" t="s">
        <v>106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
  <sheetViews>
    <sheetView topLeftCell="I1" workbookViewId="0">
      <selection activeCell="M2" sqref="M2"/>
    </sheetView>
  </sheetViews>
  <sheetFormatPr baseColWidth="10" defaultColWidth="11.42578125" defaultRowHeight="15" x14ac:dyDescent="0.25"/>
  <cols>
    <col min="1" max="1" width="23" bestFit="1" customWidth="1"/>
    <col min="2" max="2" width="23" customWidth="1"/>
    <col min="4" max="4" width="23.140625" bestFit="1" customWidth="1"/>
    <col min="5" max="5" width="12.140625" bestFit="1" customWidth="1"/>
    <col min="6" max="8" width="12.140625" customWidth="1"/>
    <col min="11" max="11" width="18.85546875" customWidth="1"/>
    <col min="12" max="12" width="25.140625" customWidth="1"/>
    <col min="13" max="13" width="31.28515625" customWidth="1"/>
  </cols>
  <sheetData>
    <row r="1" spans="1:15" ht="15.75" thickBot="1" x14ac:dyDescent="0.3">
      <c r="A1" s="28" t="s">
        <v>107</v>
      </c>
      <c r="B1" s="51" t="s">
        <v>108</v>
      </c>
      <c r="C1" s="28" t="s">
        <v>109</v>
      </c>
      <c r="D1" s="28" t="s">
        <v>110</v>
      </c>
      <c r="E1" s="28" t="s">
        <v>111</v>
      </c>
      <c r="F1" s="29" t="s">
        <v>112</v>
      </c>
      <c r="G1" s="29" t="s">
        <v>113</v>
      </c>
      <c r="H1" s="29" t="s">
        <v>114</v>
      </c>
      <c r="I1" s="29" t="s">
        <v>115</v>
      </c>
      <c r="J1" s="29" t="s">
        <v>116</v>
      </c>
      <c r="K1" s="29" t="s">
        <v>117</v>
      </c>
      <c r="L1" s="29" t="s">
        <v>118</v>
      </c>
      <c r="M1" s="29" t="s">
        <v>119</v>
      </c>
      <c r="N1" s="29" t="s">
        <v>120</v>
      </c>
      <c r="O1" s="29" t="s">
        <v>121</v>
      </c>
    </row>
    <row r="2" spans="1:15" ht="15.75" thickBot="1" x14ac:dyDescent="0.3">
      <c r="A2" t="s">
        <v>122</v>
      </c>
      <c r="B2" t="s">
        <v>123</v>
      </c>
      <c r="C2" t="s">
        <v>124</v>
      </c>
      <c r="D2" t="s">
        <v>125</v>
      </c>
      <c r="E2" t="s">
        <v>51</v>
      </c>
      <c r="F2" t="s">
        <v>126</v>
      </c>
      <c r="G2" t="s">
        <v>127</v>
      </c>
      <c r="H2" t="s">
        <v>63</v>
      </c>
      <c r="I2" s="30" t="s">
        <v>15</v>
      </c>
      <c r="J2" t="s">
        <v>128</v>
      </c>
      <c r="K2" t="s">
        <v>129</v>
      </c>
      <c r="L2" t="s">
        <v>55</v>
      </c>
      <c r="M2" t="s">
        <v>130</v>
      </c>
      <c r="N2" t="s">
        <v>131</v>
      </c>
      <c r="O2" t="s">
        <v>132</v>
      </c>
    </row>
    <row r="3" spans="1:15" x14ac:dyDescent="0.25">
      <c r="A3" t="s">
        <v>133</v>
      </c>
      <c r="B3" t="s">
        <v>134</v>
      </c>
      <c r="C3" t="s">
        <v>135</v>
      </c>
      <c r="D3" t="s">
        <v>136</v>
      </c>
      <c r="E3" t="s">
        <v>52</v>
      </c>
      <c r="F3" t="s">
        <v>137</v>
      </c>
      <c r="G3" t="s">
        <v>138</v>
      </c>
      <c r="H3" t="s">
        <v>64</v>
      </c>
      <c r="I3" s="31" t="s">
        <v>16</v>
      </c>
      <c r="J3" t="s">
        <v>139</v>
      </c>
      <c r="K3" t="s">
        <v>140</v>
      </c>
      <c r="L3" t="s">
        <v>56</v>
      </c>
      <c r="M3" t="s">
        <v>141</v>
      </c>
      <c r="N3" t="s">
        <v>142</v>
      </c>
      <c r="O3" t="s">
        <v>143</v>
      </c>
    </row>
    <row r="4" spans="1:15" x14ac:dyDescent="0.25">
      <c r="B4" t="s">
        <v>144</v>
      </c>
      <c r="C4" t="s">
        <v>145</v>
      </c>
      <c r="D4" t="s">
        <v>146</v>
      </c>
      <c r="E4" t="s">
        <v>53</v>
      </c>
      <c r="F4" t="s">
        <v>54</v>
      </c>
      <c r="G4" t="s">
        <v>147</v>
      </c>
      <c r="H4" t="s">
        <v>57</v>
      </c>
      <c r="I4" s="32" t="s">
        <v>17</v>
      </c>
      <c r="J4" t="s">
        <v>148</v>
      </c>
      <c r="K4" t="s">
        <v>149</v>
      </c>
      <c r="L4" t="s">
        <v>57</v>
      </c>
      <c r="M4" t="s">
        <v>150</v>
      </c>
      <c r="N4" t="s">
        <v>151</v>
      </c>
      <c r="O4" t="s">
        <v>152</v>
      </c>
    </row>
    <row r="5" spans="1:15" x14ac:dyDescent="0.25">
      <c r="B5" t="s">
        <v>153</v>
      </c>
      <c r="C5" t="s">
        <v>154</v>
      </c>
      <c r="D5" t="s">
        <v>155</v>
      </c>
      <c r="E5" t="s">
        <v>54</v>
      </c>
      <c r="F5" t="s">
        <v>156</v>
      </c>
      <c r="I5" s="33" t="s">
        <v>18</v>
      </c>
      <c r="K5" t="s">
        <v>157</v>
      </c>
      <c r="L5" t="s">
        <v>59</v>
      </c>
      <c r="M5" t="s">
        <v>158</v>
      </c>
      <c r="N5" t="s">
        <v>159</v>
      </c>
    </row>
    <row r="6" spans="1:15" ht="22.5" x14ac:dyDescent="0.25">
      <c r="B6" t="s">
        <v>160</v>
      </c>
      <c r="C6" t="s">
        <v>161</v>
      </c>
      <c r="D6" t="s">
        <v>162</v>
      </c>
      <c r="I6" s="34" t="s">
        <v>19</v>
      </c>
      <c r="K6" t="s">
        <v>163</v>
      </c>
      <c r="L6" t="s">
        <v>61</v>
      </c>
      <c r="M6" t="s">
        <v>164</v>
      </c>
      <c r="N6" t="s">
        <v>143</v>
      </c>
    </row>
    <row r="7" spans="1:15" x14ac:dyDescent="0.25">
      <c r="B7" t="s">
        <v>165</v>
      </c>
      <c r="C7" t="s">
        <v>166</v>
      </c>
      <c r="I7" s="35" t="s">
        <v>14</v>
      </c>
      <c r="K7" t="s">
        <v>160</v>
      </c>
      <c r="L7" t="s">
        <v>58</v>
      </c>
      <c r="M7" t="s">
        <v>167</v>
      </c>
      <c r="N7" t="s">
        <v>168</v>
      </c>
    </row>
    <row r="8" spans="1:15" x14ac:dyDescent="0.25">
      <c r="B8" t="s">
        <v>169</v>
      </c>
      <c r="C8" t="s">
        <v>170</v>
      </c>
      <c r="L8" t="s">
        <v>60</v>
      </c>
      <c r="M8" t="s">
        <v>171</v>
      </c>
    </row>
    <row r="9" spans="1:15" x14ac:dyDescent="0.25">
      <c r="B9" t="s">
        <v>172</v>
      </c>
      <c r="C9" t="s">
        <v>173</v>
      </c>
      <c r="M9" t="s">
        <v>174</v>
      </c>
    </row>
    <row r="10" spans="1:15" x14ac:dyDescent="0.25">
      <c r="C10" t="s">
        <v>175</v>
      </c>
    </row>
    <row r="11" spans="1:15" x14ac:dyDescent="0.25">
      <c r="C11" t="s">
        <v>176</v>
      </c>
    </row>
    <row r="12" spans="1:15" x14ac:dyDescent="0.25">
      <c r="C12" t="s">
        <v>177</v>
      </c>
    </row>
    <row r="13" spans="1:15" x14ac:dyDescent="0.25">
      <c r="C13" t="s">
        <v>178</v>
      </c>
    </row>
    <row r="14" spans="1:15" x14ac:dyDescent="0.25">
      <c r="C14" t="s">
        <v>179</v>
      </c>
    </row>
    <row r="15" spans="1:15" x14ac:dyDescent="0.25">
      <c r="C15" t="s">
        <v>180</v>
      </c>
    </row>
    <row r="16" spans="1:15" x14ac:dyDescent="0.25">
      <c r="C16" t="s">
        <v>181</v>
      </c>
    </row>
    <row r="17" spans="3:3" x14ac:dyDescent="0.25">
      <c r="C17" t="s">
        <v>182</v>
      </c>
    </row>
    <row r="18" spans="3:3" x14ac:dyDescent="0.25">
      <c r="C18" t="s">
        <v>183</v>
      </c>
    </row>
    <row r="19" spans="3:3" x14ac:dyDescent="0.25">
      <c r="C19" t="s">
        <v>184</v>
      </c>
    </row>
    <row r="20" spans="3:3" x14ac:dyDescent="0.25">
      <c r="C20" t="s">
        <v>185</v>
      </c>
    </row>
    <row r="21" spans="3:3" x14ac:dyDescent="0.25">
      <c r="C21" t="s">
        <v>186</v>
      </c>
    </row>
    <row r="22" spans="3:3" x14ac:dyDescent="0.25">
      <c r="C22" t="s">
        <v>187</v>
      </c>
    </row>
    <row r="23" spans="3:3" x14ac:dyDescent="0.25">
      <c r="C23" t="s">
        <v>188</v>
      </c>
    </row>
    <row r="24" spans="3:3" x14ac:dyDescent="0.25">
      <c r="C24" t="s">
        <v>189</v>
      </c>
    </row>
  </sheetData>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8"/>
  <sheetViews>
    <sheetView showGridLines="0" zoomScale="70" zoomScaleNormal="70" workbookViewId="0">
      <pane ySplit="6" topLeftCell="A7" activePane="bottomLeft" state="frozen"/>
      <selection pane="bottomLeft" activeCell="D6" sqref="D6:H6"/>
    </sheetView>
  </sheetViews>
  <sheetFormatPr baseColWidth="10" defaultColWidth="11.5703125" defaultRowHeight="15" x14ac:dyDescent="0.25"/>
  <cols>
    <col min="1" max="1" width="2.28515625" customWidth="1"/>
    <col min="2" max="2" width="17.7109375" customWidth="1"/>
    <col min="3" max="3" width="19.140625" customWidth="1"/>
    <col min="4" max="4" width="15.42578125" customWidth="1"/>
    <col min="5" max="5" width="21.85546875" customWidth="1"/>
    <col min="6" max="6" width="17.140625" customWidth="1"/>
    <col min="7" max="7" width="16.85546875" customWidth="1"/>
    <col min="8" max="8" width="15.85546875" customWidth="1"/>
    <col min="9" max="9" width="15.7109375" customWidth="1"/>
    <col min="10" max="10" width="20.140625" customWidth="1"/>
    <col min="11" max="11" width="18.85546875" customWidth="1"/>
    <col min="12" max="12" width="21.7109375" customWidth="1"/>
    <col min="13" max="13" width="36.42578125" customWidth="1"/>
    <col min="14" max="14" width="16.28515625" customWidth="1"/>
    <col min="15" max="15" width="31" customWidth="1"/>
    <col min="16" max="16" width="25.5703125" customWidth="1"/>
    <col min="17" max="17" width="91" customWidth="1"/>
    <col min="18" max="18" width="67" customWidth="1"/>
    <col min="19" max="19" width="16.42578125" customWidth="1"/>
    <col min="20" max="20" width="19.28515625" customWidth="1"/>
    <col min="21" max="21" width="15.5703125" customWidth="1"/>
    <col min="22" max="22" width="16.28515625" customWidth="1"/>
    <col min="23" max="23" width="22.7109375" customWidth="1"/>
    <col min="24" max="24" width="23.7109375" customWidth="1"/>
    <col min="25" max="25" width="24.28515625" customWidth="1"/>
    <col min="26" max="26" width="15.28515625" customWidth="1"/>
    <col min="27" max="27" width="15.5703125" customWidth="1"/>
    <col min="28" max="28" width="15.42578125" style="92" bestFit="1" customWidth="1"/>
    <col min="29" max="29" width="0.140625" style="92" customWidth="1"/>
    <col min="30" max="30" width="14" customWidth="1"/>
    <col min="31" max="31" width="0.28515625" customWidth="1"/>
  </cols>
  <sheetData>
    <row r="1" spans="1:31" x14ac:dyDescent="0.25">
      <c r="B1" s="77"/>
      <c r="C1" s="77"/>
      <c r="D1" s="78"/>
      <c r="E1" s="78"/>
      <c r="F1" s="78"/>
      <c r="G1" s="79"/>
      <c r="H1" s="78"/>
      <c r="I1" s="78"/>
      <c r="J1" s="78"/>
      <c r="K1" s="78"/>
      <c r="L1" s="78"/>
      <c r="M1" s="78"/>
      <c r="N1" s="78"/>
      <c r="O1" s="78"/>
      <c r="P1" s="76"/>
      <c r="Q1" s="78"/>
      <c r="R1" s="76"/>
      <c r="S1" s="72"/>
      <c r="T1" s="72"/>
      <c r="U1" s="76"/>
      <c r="V1" s="80"/>
      <c r="W1" s="81"/>
      <c r="X1" s="82"/>
      <c r="Y1" s="82"/>
      <c r="Z1" s="76"/>
      <c r="AA1" s="82"/>
      <c r="AB1" s="103"/>
    </row>
    <row r="2" spans="1:31" ht="46.15" customHeight="1" x14ac:dyDescent="0.25">
      <c r="A2" s="91"/>
      <c r="B2" s="77" t="s">
        <v>190</v>
      </c>
      <c r="C2" s="77"/>
      <c r="D2" s="78"/>
      <c r="E2" s="78"/>
      <c r="F2" s="78"/>
      <c r="G2" s="78"/>
      <c r="H2" s="78"/>
      <c r="I2" s="78"/>
      <c r="J2" s="78"/>
      <c r="K2" s="78"/>
      <c r="L2" s="78"/>
      <c r="M2" s="78"/>
      <c r="N2" s="78"/>
      <c r="O2" s="78"/>
      <c r="P2" s="76"/>
      <c r="Q2" s="78"/>
      <c r="R2" s="76"/>
      <c r="S2" s="72"/>
      <c r="T2" s="72"/>
      <c r="U2" s="76"/>
      <c r="V2" s="80"/>
      <c r="W2" s="81"/>
      <c r="X2" s="82"/>
      <c r="Y2" s="82"/>
      <c r="Z2" s="76"/>
      <c r="AA2" s="82"/>
      <c r="AB2" s="103"/>
    </row>
    <row r="3" spans="1:31" ht="12" customHeight="1" x14ac:dyDescent="0.25">
      <c r="B3" s="83"/>
      <c r="C3" s="83"/>
      <c r="D3" s="83"/>
      <c r="E3" s="83"/>
      <c r="F3" s="83"/>
      <c r="G3" s="83"/>
      <c r="H3" s="83"/>
      <c r="I3" s="83"/>
      <c r="J3" s="83"/>
      <c r="K3" s="83"/>
      <c r="L3" s="83"/>
      <c r="M3" s="83"/>
      <c r="N3" s="83"/>
      <c r="O3" s="83"/>
      <c r="P3" s="83"/>
      <c r="Q3" s="83"/>
      <c r="R3" s="83"/>
      <c r="S3" s="83"/>
      <c r="T3" s="83"/>
      <c r="U3" s="83"/>
      <c r="V3" s="83"/>
      <c r="W3" s="83"/>
      <c r="X3" s="83"/>
      <c r="Y3" s="83"/>
      <c r="Z3" s="83"/>
      <c r="AA3" s="83"/>
      <c r="AB3" s="103"/>
    </row>
    <row r="4" spans="1:31" s="84" customFormat="1" x14ac:dyDescent="0.25">
      <c r="B4" s="139" t="s">
        <v>191</v>
      </c>
      <c r="C4" s="139"/>
      <c r="D4" s="139"/>
      <c r="E4" s="139">
        <f>Análisis!D4</f>
        <v>0</v>
      </c>
      <c r="F4" s="139"/>
      <c r="G4" s="139"/>
      <c r="H4" s="139"/>
      <c r="I4" s="139"/>
      <c r="J4" s="86" t="s">
        <v>192</v>
      </c>
      <c r="K4" s="85">
        <f>Análisis!H4</f>
        <v>0</v>
      </c>
      <c r="L4" s="85"/>
      <c r="M4" s="86"/>
      <c r="N4" s="86" t="s">
        <v>193</v>
      </c>
      <c r="O4" s="85">
        <f>Análisis!L4</f>
        <v>0</v>
      </c>
      <c r="P4" s="86"/>
      <c r="Q4" s="86"/>
      <c r="R4" s="86"/>
      <c r="S4" s="86" t="s">
        <v>27</v>
      </c>
      <c r="T4" s="86"/>
      <c r="U4" s="86" t="s">
        <v>194</v>
      </c>
      <c r="V4" s="94">
        <f>SUM(V7:V22)/60/8/3</f>
        <v>4.4444444444444446E-2</v>
      </c>
      <c r="W4" s="86"/>
      <c r="X4" s="86"/>
      <c r="Y4" s="86"/>
      <c r="Z4" s="86" t="s">
        <v>193</v>
      </c>
      <c r="AA4" s="85" t="e">
        <f>SUM(#REF!)/60</f>
        <v>#REF!</v>
      </c>
      <c r="AB4" s="86"/>
      <c r="AC4" s="86"/>
      <c r="AD4" s="86"/>
    </row>
    <row r="5" spans="1:31" s="84" customFormat="1" x14ac:dyDescent="0.25">
      <c r="A5" s="108"/>
      <c r="B5" s="109"/>
      <c r="C5" s="109"/>
      <c r="D5" s="109"/>
      <c r="E5" s="109"/>
      <c r="F5" s="109"/>
      <c r="G5" s="109"/>
      <c r="H5" s="109"/>
      <c r="I5" s="109"/>
      <c r="J5" s="110"/>
      <c r="K5" s="111"/>
      <c r="L5" s="111"/>
      <c r="M5" s="111"/>
      <c r="N5" s="110"/>
      <c r="O5" s="111"/>
      <c r="P5" s="111"/>
      <c r="Q5" s="111"/>
      <c r="R5" s="111"/>
      <c r="S5" s="111"/>
      <c r="T5" s="111"/>
      <c r="U5" s="110"/>
      <c r="V5" s="112"/>
      <c r="W5" s="111"/>
      <c r="X5" s="111"/>
      <c r="Y5" s="111"/>
      <c r="Z5" s="111"/>
      <c r="AA5" s="112"/>
      <c r="AB5" s="103"/>
      <c r="AC5" s="103"/>
      <c r="AD5" s="108"/>
    </row>
    <row r="6" spans="1:31" s="92" customFormat="1" ht="60.75" customHeight="1" x14ac:dyDescent="0.25">
      <c r="B6" s="87" t="s">
        <v>195</v>
      </c>
      <c r="C6" s="113" t="s">
        <v>196</v>
      </c>
      <c r="D6" s="87" t="s">
        <v>197</v>
      </c>
      <c r="E6" s="87" t="s">
        <v>198</v>
      </c>
      <c r="F6" s="87" t="s">
        <v>199</v>
      </c>
      <c r="G6" s="87" t="s">
        <v>108</v>
      </c>
      <c r="H6" s="87" t="s">
        <v>200</v>
      </c>
      <c r="I6" s="87" t="s">
        <v>201</v>
      </c>
      <c r="J6" s="87" t="s">
        <v>202</v>
      </c>
      <c r="K6" s="113" t="s">
        <v>203</v>
      </c>
      <c r="L6" s="87" t="s">
        <v>204</v>
      </c>
      <c r="M6" s="87" t="s">
        <v>205</v>
      </c>
      <c r="N6" s="93" t="s">
        <v>206</v>
      </c>
      <c r="O6" s="87" t="s">
        <v>207</v>
      </c>
      <c r="P6" s="87" t="s">
        <v>208</v>
      </c>
      <c r="Q6" s="87" t="s">
        <v>209</v>
      </c>
      <c r="R6" s="87" t="s">
        <v>210</v>
      </c>
      <c r="S6" s="87" t="s">
        <v>211</v>
      </c>
      <c r="T6" s="113" t="s">
        <v>212</v>
      </c>
      <c r="U6" s="87" t="s">
        <v>213</v>
      </c>
      <c r="V6" s="93" t="s">
        <v>214</v>
      </c>
      <c r="W6" s="87" t="s">
        <v>215</v>
      </c>
      <c r="X6" s="87" t="s">
        <v>216</v>
      </c>
      <c r="Y6" s="87" t="s">
        <v>217</v>
      </c>
      <c r="Z6" s="88" t="s">
        <v>218</v>
      </c>
      <c r="AA6" s="87" t="s">
        <v>219</v>
      </c>
      <c r="AB6" s="93" t="s">
        <v>220</v>
      </c>
      <c r="AC6" s="93" t="s">
        <v>221</v>
      </c>
      <c r="AD6" s="87" t="s">
        <v>222</v>
      </c>
      <c r="AE6" s="87" t="s">
        <v>223</v>
      </c>
    </row>
    <row r="7" spans="1:31" ht="45" x14ac:dyDescent="0.25">
      <c r="B7" s="117" t="s">
        <v>240</v>
      </c>
      <c r="C7" s="114" t="s">
        <v>239</v>
      </c>
      <c r="D7" s="119" t="s">
        <v>44</v>
      </c>
      <c r="E7" s="119" t="s">
        <v>241</v>
      </c>
      <c r="F7" s="119" t="s">
        <v>242</v>
      </c>
      <c r="G7" s="119" t="s">
        <v>123</v>
      </c>
      <c r="H7" s="119" t="s">
        <v>123</v>
      </c>
      <c r="I7" s="119" t="s">
        <v>127</v>
      </c>
      <c r="J7" s="120" t="s">
        <v>138</v>
      </c>
      <c r="K7" s="121"/>
      <c r="L7" s="121"/>
      <c r="M7" s="119" t="s">
        <v>243</v>
      </c>
      <c r="N7" s="115" t="s">
        <v>149</v>
      </c>
      <c r="O7" s="122" t="s">
        <v>244</v>
      </c>
      <c r="P7" s="119" t="s">
        <v>181</v>
      </c>
      <c r="Q7" s="122" t="s">
        <v>245</v>
      </c>
      <c r="R7" s="123" t="s">
        <v>246</v>
      </c>
      <c r="S7" s="115" t="s">
        <v>130</v>
      </c>
      <c r="T7" s="124"/>
      <c r="U7" s="116"/>
      <c r="V7" s="121">
        <v>4</v>
      </c>
      <c r="W7" s="117" t="s">
        <v>18</v>
      </c>
      <c r="X7" s="118"/>
      <c r="Y7" s="118"/>
      <c r="Z7" s="125"/>
      <c r="AA7" s="125" t="s">
        <v>224</v>
      </c>
      <c r="AB7" s="116"/>
      <c r="AC7" s="117"/>
      <c r="AD7" s="116"/>
    </row>
    <row r="8" spans="1:31" ht="60" x14ac:dyDescent="0.25">
      <c r="B8" s="117" t="s">
        <v>240</v>
      </c>
      <c r="C8" s="114" t="s">
        <v>239</v>
      </c>
      <c r="D8" s="119" t="s">
        <v>44</v>
      </c>
      <c r="E8" s="119" t="s">
        <v>241</v>
      </c>
      <c r="F8" s="119" t="s">
        <v>242</v>
      </c>
      <c r="G8" s="119" t="s">
        <v>123</v>
      </c>
      <c r="H8" s="119" t="s">
        <v>123</v>
      </c>
      <c r="I8" s="119" t="s">
        <v>127</v>
      </c>
      <c r="J8" s="120" t="s">
        <v>138</v>
      </c>
      <c r="K8" s="121"/>
      <c r="L8" s="121"/>
      <c r="M8" s="119" t="s">
        <v>247</v>
      </c>
      <c r="N8" s="115" t="s">
        <v>149</v>
      </c>
      <c r="O8" s="122" t="s">
        <v>244</v>
      </c>
      <c r="P8" s="119" t="s">
        <v>181</v>
      </c>
      <c r="Q8" s="122" t="s">
        <v>245</v>
      </c>
      <c r="R8" s="123" t="s">
        <v>248</v>
      </c>
      <c r="S8" s="115" t="s">
        <v>130</v>
      </c>
      <c r="T8" s="124"/>
      <c r="U8" s="116"/>
      <c r="V8" s="121">
        <v>4</v>
      </c>
      <c r="W8" s="117" t="s">
        <v>18</v>
      </c>
      <c r="X8" s="118"/>
      <c r="Y8" s="118"/>
      <c r="Z8" s="125"/>
      <c r="AA8" s="125" t="s">
        <v>224</v>
      </c>
      <c r="AB8" s="116"/>
      <c r="AC8" s="117"/>
      <c r="AD8" s="116"/>
    </row>
    <row r="9" spans="1:31" ht="45" x14ac:dyDescent="0.25">
      <c r="B9" s="117" t="s">
        <v>240</v>
      </c>
      <c r="C9" s="114" t="s">
        <v>239</v>
      </c>
      <c r="D9" s="119" t="s">
        <v>44</v>
      </c>
      <c r="E9" s="119" t="s">
        <v>249</v>
      </c>
      <c r="F9" s="119" t="s">
        <v>250</v>
      </c>
      <c r="G9" s="119" t="s">
        <v>123</v>
      </c>
      <c r="H9" s="119" t="s">
        <v>123</v>
      </c>
      <c r="I9" s="119" t="s">
        <v>127</v>
      </c>
      <c r="J9" s="120" t="s">
        <v>138</v>
      </c>
      <c r="K9" s="121"/>
      <c r="L9" s="121"/>
      <c r="M9" s="119" t="s">
        <v>251</v>
      </c>
      <c r="N9" s="115" t="s">
        <v>149</v>
      </c>
      <c r="O9" s="122" t="s">
        <v>244</v>
      </c>
      <c r="P9" s="119" t="s">
        <v>181</v>
      </c>
      <c r="Q9" s="122" t="s">
        <v>252</v>
      </c>
      <c r="R9" s="123" t="s">
        <v>253</v>
      </c>
      <c r="S9" s="115" t="s">
        <v>130</v>
      </c>
      <c r="T9" s="124"/>
      <c r="U9" s="116"/>
      <c r="V9" s="121">
        <v>4</v>
      </c>
      <c r="W9" s="117" t="s">
        <v>18</v>
      </c>
      <c r="X9" s="118"/>
      <c r="Y9" s="118"/>
      <c r="Z9" s="125"/>
      <c r="AA9" s="125" t="s">
        <v>224</v>
      </c>
      <c r="AB9" s="116"/>
      <c r="AC9" s="117"/>
      <c r="AD9" s="116"/>
    </row>
    <row r="10" spans="1:31" ht="60" x14ac:dyDescent="0.25">
      <c r="B10" s="117" t="s">
        <v>240</v>
      </c>
      <c r="C10" s="114" t="s">
        <v>239</v>
      </c>
      <c r="D10" s="119" t="s">
        <v>44</v>
      </c>
      <c r="E10" s="119" t="s">
        <v>254</v>
      </c>
      <c r="F10" s="119" t="s">
        <v>255</v>
      </c>
      <c r="G10" s="119" t="s">
        <v>123</v>
      </c>
      <c r="H10" s="119" t="s">
        <v>123</v>
      </c>
      <c r="I10" s="119" t="s">
        <v>127</v>
      </c>
      <c r="J10" s="120" t="s">
        <v>138</v>
      </c>
      <c r="K10" s="121"/>
      <c r="L10" s="121"/>
      <c r="M10" s="119" t="s">
        <v>256</v>
      </c>
      <c r="N10" s="115" t="s">
        <v>149</v>
      </c>
      <c r="O10" s="122" t="s">
        <v>244</v>
      </c>
      <c r="P10" s="119" t="s">
        <v>181</v>
      </c>
      <c r="Q10" s="122" t="s">
        <v>257</v>
      </c>
      <c r="R10" s="123" t="s">
        <v>258</v>
      </c>
      <c r="S10" s="115" t="s">
        <v>130</v>
      </c>
      <c r="T10" s="124"/>
      <c r="U10" s="116"/>
      <c r="V10" s="121">
        <v>4</v>
      </c>
      <c r="W10" s="117" t="s">
        <v>18</v>
      </c>
      <c r="X10" s="118"/>
      <c r="Y10" s="118"/>
      <c r="Z10" s="125"/>
      <c r="AA10" s="125" t="s">
        <v>224</v>
      </c>
      <c r="AB10" s="116"/>
      <c r="AC10" s="117"/>
      <c r="AD10" s="116"/>
    </row>
    <row r="11" spans="1:31" ht="60" x14ac:dyDescent="0.25">
      <c r="B11" s="117" t="s">
        <v>240</v>
      </c>
      <c r="C11" s="114" t="s">
        <v>239</v>
      </c>
      <c r="D11" s="119" t="s">
        <v>44</v>
      </c>
      <c r="E11" s="119" t="s">
        <v>259</v>
      </c>
      <c r="F11" s="119" t="s">
        <v>255</v>
      </c>
      <c r="G11" s="119" t="s">
        <v>123</v>
      </c>
      <c r="H11" s="119" t="s">
        <v>123</v>
      </c>
      <c r="I11" s="119" t="s">
        <v>127</v>
      </c>
      <c r="J11" s="120" t="s">
        <v>138</v>
      </c>
      <c r="K11" s="121"/>
      <c r="L11" s="121"/>
      <c r="M11" s="119" t="s">
        <v>260</v>
      </c>
      <c r="N11" s="115" t="s">
        <v>149</v>
      </c>
      <c r="O11" s="122" t="s">
        <v>244</v>
      </c>
      <c r="P11" s="119" t="s">
        <v>181</v>
      </c>
      <c r="Q11" s="122" t="s">
        <v>257</v>
      </c>
      <c r="R11" s="123" t="s">
        <v>261</v>
      </c>
      <c r="S11" s="115" t="s">
        <v>130</v>
      </c>
      <c r="T11" s="124"/>
      <c r="U11" s="116"/>
      <c r="V11" s="121">
        <v>4</v>
      </c>
      <c r="W11" s="117" t="s">
        <v>18</v>
      </c>
      <c r="X11" s="118"/>
      <c r="Y11" s="118"/>
      <c r="Z11" s="125"/>
      <c r="AA11" s="125"/>
      <c r="AB11" s="116"/>
      <c r="AC11" s="117"/>
      <c r="AD11" s="116"/>
    </row>
    <row r="12" spans="1:31" ht="60" x14ac:dyDescent="0.25">
      <c r="B12" s="117" t="s">
        <v>240</v>
      </c>
      <c r="C12" s="114" t="s">
        <v>239</v>
      </c>
      <c r="D12" s="119" t="s">
        <v>44</v>
      </c>
      <c r="E12" s="119" t="s">
        <v>262</v>
      </c>
      <c r="F12" s="119" t="s">
        <v>255</v>
      </c>
      <c r="G12" s="119" t="s">
        <v>123</v>
      </c>
      <c r="H12" s="119" t="s">
        <v>123</v>
      </c>
      <c r="I12" s="119" t="s">
        <v>127</v>
      </c>
      <c r="J12" s="120" t="s">
        <v>138</v>
      </c>
      <c r="K12" s="121"/>
      <c r="L12" s="121"/>
      <c r="M12" s="119" t="s">
        <v>263</v>
      </c>
      <c r="N12" s="115" t="s">
        <v>149</v>
      </c>
      <c r="O12" s="122" t="s">
        <v>244</v>
      </c>
      <c r="P12" s="119" t="s">
        <v>181</v>
      </c>
      <c r="Q12" s="122" t="s">
        <v>257</v>
      </c>
      <c r="R12" s="123" t="s">
        <v>264</v>
      </c>
      <c r="S12" s="115" t="s">
        <v>130</v>
      </c>
      <c r="T12" s="124"/>
      <c r="U12" s="116"/>
      <c r="V12" s="121">
        <v>4</v>
      </c>
      <c r="W12" s="117" t="s">
        <v>18</v>
      </c>
      <c r="X12" s="118"/>
      <c r="Y12" s="118"/>
      <c r="Z12" s="125"/>
      <c r="AA12" s="125"/>
      <c r="AB12" s="116"/>
      <c r="AC12" s="117"/>
      <c r="AD12" s="116"/>
    </row>
    <row r="13" spans="1:31" ht="105" x14ac:dyDescent="0.25">
      <c r="B13" s="117" t="s">
        <v>240</v>
      </c>
      <c r="C13" s="114" t="s">
        <v>239</v>
      </c>
      <c r="D13" s="119" t="s">
        <v>44</v>
      </c>
      <c r="E13" s="119" t="s">
        <v>265</v>
      </c>
      <c r="F13" s="119" t="s">
        <v>266</v>
      </c>
      <c r="G13" s="119" t="s">
        <v>123</v>
      </c>
      <c r="H13" s="119" t="s">
        <v>123</v>
      </c>
      <c r="I13" s="119" t="s">
        <v>127</v>
      </c>
      <c r="J13" s="120" t="s">
        <v>138</v>
      </c>
      <c r="K13" s="121"/>
      <c r="L13" s="121"/>
      <c r="M13" s="119" t="s">
        <v>267</v>
      </c>
      <c r="N13" s="115" t="s">
        <v>149</v>
      </c>
      <c r="O13" s="122" t="s">
        <v>244</v>
      </c>
      <c r="P13" s="119" t="s">
        <v>181</v>
      </c>
      <c r="Q13" s="122" t="s">
        <v>268</v>
      </c>
      <c r="R13" s="123" t="s">
        <v>269</v>
      </c>
      <c r="S13" s="115" t="s">
        <v>130</v>
      </c>
      <c r="T13" s="124"/>
      <c r="U13" s="116"/>
      <c r="V13" s="121">
        <v>4</v>
      </c>
      <c r="W13" s="117" t="s">
        <v>18</v>
      </c>
      <c r="X13" s="118"/>
      <c r="Y13" s="118"/>
      <c r="Z13" s="125"/>
      <c r="AA13" s="125" t="s">
        <v>224</v>
      </c>
      <c r="AB13" s="116"/>
      <c r="AC13" s="117"/>
      <c r="AD13" s="116"/>
    </row>
    <row r="14" spans="1:31" ht="105" x14ac:dyDescent="0.25">
      <c r="B14" s="117" t="s">
        <v>240</v>
      </c>
      <c r="C14" s="114" t="s">
        <v>239</v>
      </c>
      <c r="D14" s="119" t="s">
        <v>44</v>
      </c>
      <c r="E14" s="119" t="s">
        <v>265</v>
      </c>
      <c r="F14" s="119" t="s">
        <v>270</v>
      </c>
      <c r="G14" s="119" t="s">
        <v>123</v>
      </c>
      <c r="H14" s="119" t="s">
        <v>123</v>
      </c>
      <c r="I14" s="119" t="s">
        <v>127</v>
      </c>
      <c r="J14" s="120" t="s">
        <v>138</v>
      </c>
      <c r="K14" s="121"/>
      <c r="L14" s="121"/>
      <c r="M14" s="119" t="s">
        <v>271</v>
      </c>
      <c r="N14" s="115" t="s">
        <v>149</v>
      </c>
      <c r="O14" s="122" t="s">
        <v>244</v>
      </c>
      <c r="P14" s="119" t="s">
        <v>181</v>
      </c>
      <c r="Q14" s="122" t="s">
        <v>272</v>
      </c>
      <c r="R14" s="123" t="s">
        <v>273</v>
      </c>
      <c r="S14" s="115" t="s">
        <v>130</v>
      </c>
      <c r="T14" s="124"/>
      <c r="U14" s="116"/>
      <c r="V14" s="121">
        <v>4</v>
      </c>
      <c r="W14" s="117" t="s">
        <v>18</v>
      </c>
      <c r="X14" s="118"/>
      <c r="Y14" s="118"/>
      <c r="Z14" s="125"/>
      <c r="AA14" s="125" t="s">
        <v>224</v>
      </c>
      <c r="AB14" s="116"/>
      <c r="AC14" s="117"/>
      <c r="AD14" s="116"/>
    </row>
    <row r="15" spans="1:31" ht="120" x14ac:dyDescent="0.25">
      <c r="B15" s="117" t="s">
        <v>240</v>
      </c>
      <c r="C15" s="114" t="s">
        <v>239</v>
      </c>
      <c r="D15" s="119" t="s">
        <v>44</v>
      </c>
      <c r="E15" s="119" t="s">
        <v>265</v>
      </c>
      <c r="F15" s="119" t="s">
        <v>270</v>
      </c>
      <c r="G15" s="119" t="s">
        <v>123</v>
      </c>
      <c r="H15" s="119" t="s">
        <v>123</v>
      </c>
      <c r="I15" s="119" t="s">
        <v>127</v>
      </c>
      <c r="J15" s="120" t="s">
        <v>138</v>
      </c>
      <c r="K15" s="121"/>
      <c r="L15" s="121"/>
      <c r="M15" s="119" t="s">
        <v>274</v>
      </c>
      <c r="N15" s="115" t="s">
        <v>149</v>
      </c>
      <c r="O15" s="122" t="s">
        <v>244</v>
      </c>
      <c r="P15" s="119" t="s">
        <v>181</v>
      </c>
      <c r="Q15" s="122" t="s">
        <v>275</v>
      </c>
      <c r="R15" s="123" t="s">
        <v>276</v>
      </c>
      <c r="S15" s="115" t="s">
        <v>130</v>
      </c>
      <c r="T15" s="124"/>
      <c r="U15" s="116"/>
      <c r="V15" s="121">
        <v>4</v>
      </c>
      <c r="W15" s="117" t="s">
        <v>18</v>
      </c>
      <c r="X15" s="118"/>
      <c r="Y15" s="118"/>
      <c r="Z15" s="125"/>
      <c r="AA15" s="125" t="s">
        <v>224</v>
      </c>
      <c r="AB15" s="116"/>
      <c r="AC15" s="117"/>
      <c r="AD15" s="116"/>
    </row>
    <row r="16" spans="1:31" ht="45" x14ac:dyDescent="0.25">
      <c r="B16" s="117" t="s">
        <v>240</v>
      </c>
      <c r="C16" s="114" t="s">
        <v>239</v>
      </c>
      <c r="D16" s="119" t="s">
        <v>44</v>
      </c>
      <c r="E16" s="119" t="s">
        <v>265</v>
      </c>
      <c r="F16" s="119" t="s">
        <v>277</v>
      </c>
      <c r="G16" s="119" t="s">
        <v>123</v>
      </c>
      <c r="H16" s="119" t="s">
        <v>123</v>
      </c>
      <c r="I16" s="119" t="s">
        <v>127</v>
      </c>
      <c r="J16" s="120" t="s">
        <v>138</v>
      </c>
      <c r="K16" s="121"/>
      <c r="L16" s="121"/>
      <c r="M16" s="119" t="s">
        <v>278</v>
      </c>
      <c r="N16" s="115" t="s">
        <v>149</v>
      </c>
      <c r="O16" s="122" t="s">
        <v>244</v>
      </c>
      <c r="P16" s="119" t="s">
        <v>181</v>
      </c>
      <c r="Q16" s="122" t="s">
        <v>279</v>
      </c>
      <c r="R16" s="123" t="s">
        <v>280</v>
      </c>
      <c r="S16" s="115" t="s">
        <v>130</v>
      </c>
      <c r="T16" s="124"/>
      <c r="U16" s="116"/>
      <c r="V16" s="121">
        <v>4</v>
      </c>
      <c r="W16" s="117" t="s">
        <v>18</v>
      </c>
      <c r="X16" s="118"/>
      <c r="Y16" s="118"/>
      <c r="Z16" s="125"/>
      <c r="AA16" s="125" t="s">
        <v>224</v>
      </c>
      <c r="AB16" s="116"/>
      <c r="AC16" s="117"/>
      <c r="AD16" s="116"/>
    </row>
    <row r="17" spans="2:30" ht="60" x14ac:dyDescent="0.25">
      <c r="B17" s="117" t="s">
        <v>240</v>
      </c>
      <c r="C17" s="114" t="s">
        <v>239</v>
      </c>
      <c r="D17" s="119" t="s">
        <v>44</v>
      </c>
      <c r="E17" s="119" t="s">
        <v>265</v>
      </c>
      <c r="F17" s="119" t="s">
        <v>281</v>
      </c>
      <c r="G17" s="119" t="s">
        <v>123</v>
      </c>
      <c r="H17" s="119" t="s">
        <v>123</v>
      </c>
      <c r="I17" s="119" t="s">
        <v>127</v>
      </c>
      <c r="J17" s="120" t="s">
        <v>138</v>
      </c>
      <c r="K17" s="121"/>
      <c r="L17" s="121"/>
      <c r="M17" s="119" t="s">
        <v>282</v>
      </c>
      <c r="N17" s="115" t="s">
        <v>149</v>
      </c>
      <c r="O17" s="122" t="s">
        <v>244</v>
      </c>
      <c r="P17" s="119" t="s">
        <v>181</v>
      </c>
      <c r="Q17" s="122" t="s">
        <v>279</v>
      </c>
      <c r="R17" s="123" t="s">
        <v>283</v>
      </c>
      <c r="S17" s="115" t="s">
        <v>130</v>
      </c>
      <c r="T17" s="124"/>
      <c r="U17" s="116"/>
      <c r="V17" s="121">
        <v>4</v>
      </c>
      <c r="W17" s="117" t="s">
        <v>18</v>
      </c>
      <c r="X17" s="118"/>
      <c r="Y17" s="118"/>
      <c r="Z17" s="125"/>
      <c r="AA17" s="125" t="s">
        <v>224</v>
      </c>
      <c r="AB17" s="116"/>
      <c r="AC17" s="117"/>
      <c r="AD17" s="116"/>
    </row>
    <row r="18" spans="2:30" ht="45" x14ac:dyDescent="0.25">
      <c r="B18" s="117" t="s">
        <v>240</v>
      </c>
      <c r="C18" s="114" t="s">
        <v>239</v>
      </c>
      <c r="D18" s="119" t="s">
        <v>44</v>
      </c>
      <c r="E18" s="119" t="s">
        <v>284</v>
      </c>
      <c r="F18" s="119" t="s">
        <v>285</v>
      </c>
      <c r="G18" s="119" t="s">
        <v>123</v>
      </c>
      <c r="H18" s="119" t="s">
        <v>123</v>
      </c>
      <c r="I18" s="119" t="s">
        <v>127</v>
      </c>
      <c r="J18" s="120" t="s">
        <v>138</v>
      </c>
      <c r="K18" s="121"/>
      <c r="L18" s="121"/>
      <c r="M18" s="119" t="s">
        <v>286</v>
      </c>
      <c r="N18" s="115" t="s">
        <v>149</v>
      </c>
      <c r="O18" s="122" t="s">
        <v>244</v>
      </c>
      <c r="P18" s="119" t="s">
        <v>181</v>
      </c>
      <c r="Q18" s="122" t="s">
        <v>287</v>
      </c>
      <c r="R18" s="123" t="s">
        <v>288</v>
      </c>
      <c r="S18" s="115" t="s">
        <v>130</v>
      </c>
      <c r="T18" s="124"/>
      <c r="U18" s="116"/>
      <c r="V18" s="121">
        <v>4</v>
      </c>
      <c r="W18" s="117" t="s">
        <v>18</v>
      </c>
      <c r="X18" s="118"/>
      <c r="Y18" s="118"/>
      <c r="Z18" s="125"/>
      <c r="AA18" s="125" t="s">
        <v>224</v>
      </c>
      <c r="AB18" s="116"/>
      <c r="AC18" s="117"/>
      <c r="AD18" s="116"/>
    </row>
    <row r="19" spans="2:30" ht="45" x14ac:dyDescent="0.25">
      <c r="B19" s="117" t="s">
        <v>289</v>
      </c>
      <c r="C19" s="114" t="s">
        <v>239</v>
      </c>
      <c r="D19" s="119" t="s">
        <v>44</v>
      </c>
      <c r="E19" s="119" t="s">
        <v>284</v>
      </c>
      <c r="F19" s="119" t="s">
        <v>290</v>
      </c>
      <c r="G19" s="119" t="s">
        <v>123</v>
      </c>
      <c r="H19" s="119" t="s">
        <v>123</v>
      </c>
      <c r="I19" s="119" t="s">
        <v>127</v>
      </c>
      <c r="J19" s="120" t="s">
        <v>138</v>
      </c>
      <c r="K19" s="121"/>
      <c r="L19" s="121"/>
      <c r="M19" s="119" t="s">
        <v>291</v>
      </c>
      <c r="N19" s="115" t="s">
        <v>149</v>
      </c>
      <c r="O19" s="122" t="s">
        <v>244</v>
      </c>
      <c r="P19" s="119" t="s">
        <v>181</v>
      </c>
      <c r="Q19" s="122" t="s">
        <v>287</v>
      </c>
      <c r="R19" s="123" t="s">
        <v>292</v>
      </c>
      <c r="S19" s="115" t="s">
        <v>130</v>
      </c>
      <c r="T19" s="124"/>
      <c r="U19" s="116"/>
      <c r="V19" s="121">
        <v>4</v>
      </c>
      <c r="W19" s="117" t="s">
        <v>18</v>
      </c>
      <c r="X19" s="118"/>
      <c r="Y19" s="118"/>
      <c r="Z19" s="125"/>
      <c r="AA19" s="125" t="s">
        <v>224</v>
      </c>
      <c r="AB19" s="116"/>
      <c r="AC19" s="117"/>
      <c r="AD19" s="116"/>
    </row>
    <row r="20" spans="2:30" ht="60" x14ac:dyDescent="0.25">
      <c r="B20" s="117" t="s">
        <v>240</v>
      </c>
      <c r="C20" s="114" t="s">
        <v>239</v>
      </c>
      <c r="D20" s="119" t="s">
        <v>44</v>
      </c>
      <c r="E20" s="119" t="s">
        <v>293</v>
      </c>
      <c r="F20" s="119" t="s">
        <v>294</v>
      </c>
      <c r="G20" s="119" t="s">
        <v>123</v>
      </c>
      <c r="H20" s="119" t="s">
        <v>123</v>
      </c>
      <c r="I20" s="119" t="s">
        <v>127</v>
      </c>
      <c r="J20" s="120" t="s">
        <v>138</v>
      </c>
      <c r="K20" s="121"/>
      <c r="L20" s="121"/>
      <c r="M20" s="119" t="s">
        <v>295</v>
      </c>
      <c r="N20" s="115" t="s">
        <v>149</v>
      </c>
      <c r="O20" s="122" t="s">
        <v>244</v>
      </c>
      <c r="P20" s="119" t="s">
        <v>181</v>
      </c>
      <c r="Q20" s="122" t="s">
        <v>296</v>
      </c>
      <c r="R20" s="123" t="s">
        <v>297</v>
      </c>
      <c r="S20" s="115" t="s">
        <v>130</v>
      </c>
      <c r="T20" s="124"/>
      <c r="U20" s="116"/>
      <c r="V20" s="121">
        <v>4</v>
      </c>
      <c r="W20" s="117" t="s">
        <v>18</v>
      </c>
      <c r="X20" s="118"/>
      <c r="Y20" s="118"/>
      <c r="Z20" s="125"/>
      <c r="AA20" s="125" t="s">
        <v>224</v>
      </c>
      <c r="AB20" s="116"/>
      <c r="AC20" s="117"/>
      <c r="AD20" s="116"/>
    </row>
    <row r="21" spans="2:30" ht="75" x14ac:dyDescent="0.25">
      <c r="B21" s="117" t="s">
        <v>240</v>
      </c>
      <c r="C21" s="114" t="s">
        <v>239</v>
      </c>
      <c r="D21" s="119" t="s">
        <v>44</v>
      </c>
      <c r="E21" s="119" t="s">
        <v>225</v>
      </c>
      <c r="F21" s="119" t="s">
        <v>298</v>
      </c>
      <c r="G21" s="119" t="s">
        <v>123</v>
      </c>
      <c r="H21" s="119" t="s">
        <v>123</v>
      </c>
      <c r="I21" s="119" t="s">
        <v>127</v>
      </c>
      <c r="J21" s="120" t="s">
        <v>138</v>
      </c>
      <c r="K21" s="121"/>
      <c r="L21" s="121"/>
      <c r="M21" s="119" t="s">
        <v>299</v>
      </c>
      <c r="N21" s="115" t="s">
        <v>149</v>
      </c>
      <c r="O21" s="122" t="s">
        <v>244</v>
      </c>
      <c r="P21" s="119" t="s">
        <v>181</v>
      </c>
      <c r="Q21" s="122" t="s">
        <v>300</v>
      </c>
      <c r="R21" s="123" t="s">
        <v>301</v>
      </c>
      <c r="S21" s="115" t="s">
        <v>130</v>
      </c>
      <c r="T21" s="124"/>
      <c r="U21" s="116"/>
      <c r="V21" s="121">
        <v>4</v>
      </c>
      <c r="W21" s="117" t="s">
        <v>18</v>
      </c>
      <c r="X21" s="118"/>
      <c r="Y21" s="118"/>
      <c r="Z21" s="125"/>
      <c r="AA21" s="125" t="s">
        <v>224</v>
      </c>
      <c r="AB21" s="116"/>
      <c r="AC21" s="117"/>
      <c r="AD21" s="116"/>
    </row>
    <row r="22" spans="2:30" ht="75" x14ac:dyDescent="0.25">
      <c r="B22" s="117" t="s">
        <v>240</v>
      </c>
      <c r="C22" s="114" t="s">
        <v>239</v>
      </c>
      <c r="D22" s="119" t="s">
        <v>44</v>
      </c>
      <c r="E22" s="119" t="s">
        <v>225</v>
      </c>
      <c r="F22" s="119" t="s">
        <v>302</v>
      </c>
      <c r="G22" s="119" t="s">
        <v>123</v>
      </c>
      <c r="H22" s="119" t="s">
        <v>123</v>
      </c>
      <c r="I22" s="119" t="s">
        <v>127</v>
      </c>
      <c r="J22" s="120" t="s">
        <v>138</v>
      </c>
      <c r="K22" s="121"/>
      <c r="L22" s="121"/>
      <c r="M22" s="119" t="s">
        <v>303</v>
      </c>
      <c r="N22" s="115" t="s">
        <v>149</v>
      </c>
      <c r="O22" s="122" t="s">
        <v>244</v>
      </c>
      <c r="P22" s="119" t="s">
        <v>181</v>
      </c>
      <c r="Q22" s="122" t="s">
        <v>300</v>
      </c>
      <c r="R22" s="123" t="s">
        <v>304</v>
      </c>
      <c r="S22" s="115" t="s">
        <v>130</v>
      </c>
      <c r="T22" s="124"/>
      <c r="U22" s="116"/>
      <c r="V22" s="121">
        <v>4</v>
      </c>
      <c r="W22" s="117" t="s">
        <v>18</v>
      </c>
      <c r="X22" s="118"/>
      <c r="Y22" s="118"/>
      <c r="Z22" s="125"/>
      <c r="AA22" s="125" t="s">
        <v>224</v>
      </c>
      <c r="AB22" s="116"/>
      <c r="AC22" s="117"/>
      <c r="AD22" s="116"/>
    </row>
    <row r="23" spans="2:30" ht="75" x14ac:dyDescent="0.25">
      <c r="B23" s="117" t="s">
        <v>240</v>
      </c>
      <c r="C23" s="114" t="s">
        <v>239</v>
      </c>
      <c r="D23" s="119" t="s">
        <v>44</v>
      </c>
      <c r="E23" s="119" t="s">
        <v>225</v>
      </c>
      <c r="F23" s="119" t="s">
        <v>226</v>
      </c>
      <c r="G23" s="119" t="s">
        <v>123</v>
      </c>
      <c r="H23" s="119" t="s">
        <v>123</v>
      </c>
      <c r="I23" s="119" t="s">
        <v>127</v>
      </c>
      <c r="J23" s="120" t="s">
        <v>138</v>
      </c>
      <c r="K23" s="121"/>
      <c r="L23" s="121"/>
      <c r="M23" s="115" t="s">
        <v>305</v>
      </c>
      <c r="N23" s="115" t="s">
        <v>149</v>
      </c>
      <c r="O23" s="122" t="s">
        <v>244</v>
      </c>
      <c r="P23" s="119" t="s">
        <v>181</v>
      </c>
      <c r="Q23" s="122" t="s">
        <v>300</v>
      </c>
      <c r="R23" s="123" t="s">
        <v>306</v>
      </c>
      <c r="S23" s="115" t="s">
        <v>130</v>
      </c>
      <c r="T23" s="124"/>
      <c r="U23" s="116"/>
      <c r="V23" s="121">
        <v>4</v>
      </c>
      <c r="W23" s="117" t="s">
        <v>18</v>
      </c>
      <c r="X23" s="118"/>
      <c r="Y23" s="118"/>
      <c r="Z23" s="125"/>
      <c r="AA23" s="125" t="s">
        <v>224</v>
      </c>
      <c r="AB23" s="116"/>
      <c r="AC23" s="117"/>
      <c r="AD23" s="116"/>
    </row>
    <row r="24" spans="2:30" ht="75" x14ac:dyDescent="0.25">
      <c r="B24" s="117" t="s">
        <v>240</v>
      </c>
      <c r="C24" s="114" t="s">
        <v>239</v>
      </c>
      <c r="D24" s="119" t="s">
        <v>44</v>
      </c>
      <c r="E24" s="119" t="s">
        <v>225</v>
      </c>
      <c r="F24" s="126" t="s">
        <v>307</v>
      </c>
      <c r="G24" s="119" t="s">
        <v>123</v>
      </c>
      <c r="H24" s="119" t="s">
        <v>123</v>
      </c>
      <c r="I24" s="119" t="s">
        <v>127</v>
      </c>
      <c r="J24" s="120" t="s">
        <v>138</v>
      </c>
      <c r="K24" s="121"/>
      <c r="L24" s="121"/>
      <c r="M24" s="115" t="s">
        <v>238</v>
      </c>
      <c r="N24" s="115" t="s">
        <v>149</v>
      </c>
      <c r="O24" s="122" t="s">
        <v>244</v>
      </c>
      <c r="P24" s="119" t="s">
        <v>181</v>
      </c>
      <c r="Q24" s="122" t="s">
        <v>300</v>
      </c>
      <c r="R24" s="123" t="s">
        <v>308</v>
      </c>
      <c r="S24" s="115" t="s">
        <v>130</v>
      </c>
      <c r="T24" s="124"/>
      <c r="U24" s="116"/>
      <c r="V24" s="121">
        <v>4</v>
      </c>
      <c r="W24" s="117" t="s">
        <v>18</v>
      </c>
      <c r="X24" s="118"/>
      <c r="Y24" s="118"/>
      <c r="Z24" s="125"/>
      <c r="AA24" s="125" t="s">
        <v>224</v>
      </c>
      <c r="AB24" s="116"/>
      <c r="AC24" s="117"/>
      <c r="AD24" s="116"/>
    </row>
    <row r="25" spans="2:30" ht="75" x14ac:dyDescent="0.25">
      <c r="B25" s="117" t="s">
        <v>240</v>
      </c>
      <c r="C25" s="114" t="s">
        <v>239</v>
      </c>
      <c r="D25" s="119" t="s">
        <v>44</v>
      </c>
      <c r="E25" s="119" t="s">
        <v>225</v>
      </c>
      <c r="F25" s="126" t="s">
        <v>227</v>
      </c>
      <c r="G25" s="119" t="s">
        <v>123</v>
      </c>
      <c r="H25" s="119" t="s">
        <v>123</v>
      </c>
      <c r="I25" s="119" t="s">
        <v>127</v>
      </c>
      <c r="J25" s="120" t="s">
        <v>138</v>
      </c>
      <c r="K25" s="121"/>
      <c r="L25" s="121"/>
      <c r="M25" s="115" t="s">
        <v>228</v>
      </c>
      <c r="N25" s="115" t="s">
        <v>149</v>
      </c>
      <c r="O25" s="122" t="s">
        <v>244</v>
      </c>
      <c r="P25" s="119" t="s">
        <v>181</v>
      </c>
      <c r="Q25" s="122" t="s">
        <v>300</v>
      </c>
      <c r="R25" s="123" t="s">
        <v>309</v>
      </c>
      <c r="S25" s="115" t="s">
        <v>130</v>
      </c>
      <c r="T25" s="124"/>
      <c r="U25" s="116"/>
      <c r="V25" s="121">
        <v>4</v>
      </c>
      <c r="W25" s="117" t="s">
        <v>18</v>
      </c>
      <c r="X25" s="118"/>
      <c r="Y25" s="118"/>
      <c r="Z25" s="125"/>
      <c r="AA25" s="125" t="s">
        <v>224</v>
      </c>
      <c r="AB25" s="116"/>
      <c r="AC25" s="117"/>
      <c r="AD25" s="116"/>
    </row>
    <row r="26" spans="2:30" ht="75" x14ac:dyDescent="0.25">
      <c r="B26" s="117" t="s">
        <v>240</v>
      </c>
      <c r="C26" s="114" t="s">
        <v>239</v>
      </c>
      <c r="D26" s="119" t="s">
        <v>44</v>
      </c>
      <c r="E26" s="119" t="s">
        <v>225</v>
      </c>
      <c r="F26" s="126" t="s">
        <v>229</v>
      </c>
      <c r="G26" s="119" t="s">
        <v>123</v>
      </c>
      <c r="H26" s="119" t="s">
        <v>123</v>
      </c>
      <c r="I26" s="119" t="s">
        <v>127</v>
      </c>
      <c r="J26" s="120" t="s">
        <v>138</v>
      </c>
      <c r="K26" s="121"/>
      <c r="L26" s="121"/>
      <c r="M26" s="115" t="s">
        <v>230</v>
      </c>
      <c r="N26" s="115" t="s">
        <v>149</v>
      </c>
      <c r="O26" s="122" t="s">
        <v>244</v>
      </c>
      <c r="P26" s="119" t="s">
        <v>181</v>
      </c>
      <c r="Q26" s="122" t="s">
        <v>300</v>
      </c>
      <c r="R26" s="123" t="s">
        <v>310</v>
      </c>
      <c r="S26" s="115" t="s">
        <v>130</v>
      </c>
      <c r="T26" s="124"/>
      <c r="U26" s="116"/>
      <c r="V26" s="121">
        <v>4</v>
      </c>
      <c r="W26" s="117" t="s">
        <v>18</v>
      </c>
      <c r="X26" s="118"/>
      <c r="Y26" s="118"/>
      <c r="Z26" s="125"/>
      <c r="AA26" s="125" t="s">
        <v>224</v>
      </c>
      <c r="AB26" s="116"/>
      <c r="AC26" s="117"/>
      <c r="AD26" s="116"/>
    </row>
    <row r="27" spans="2:30" ht="75" x14ac:dyDescent="0.25">
      <c r="B27" s="117" t="s">
        <v>240</v>
      </c>
      <c r="C27" s="114" t="s">
        <v>239</v>
      </c>
      <c r="D27" s="119" t="s">
        <v>44</v>
      </c>
      <c r="E27" s="119" t="s">
        <v>225</v>
      </c>
      <c r="F27" s="126" t="s">
        <v>231</v>
      </c>
      <c r="G27" s="119" t="s">
        <v>123</v>
      </c>
      <c r="H27" s="119" t="s">
        <v>123</v>
      </c>
      <c r="I27" s="119" t="s">
        <v>127</v>
      </c>
      <c r="J27" s="120" t="s">
        <v>138</v>
      </c>
      <c r="K27" s="121"/>
      <c r="L27" s="121"/>
      <c r="M27" s="115" t="s">
        <v>232</v>
      </c>
      <c r="N27" s="115" t="s">
        <v>149</v>
      </c>
      <c r="O27" s="122" t="s">
        <v>244</v>
      </c>
      <c r="P27" s="119" t="s">
        <v>181</v>
      </c>
      <c r="Q27" s="122" t="s">
        <v>300</v>
      </c>
      <c r="R27" s="123" t="s">
        <v>311</v>
      </c>
      <c r="S27" s="115" t="s">
        <v>130</v>
      </c>
      <c r="T27" s="124"/>
      <c r="U27" s="116"/>
      <c r="V27" s="121">
        <v>4</v>
      </c>
      <c r="W27" s="117" t="s">
        <v>18</v>
      </c>
      <c r="X27" s="118"/>
      <c r="Y27" s="118"/>
      <c r="Z27" s="125"/>
      <c r="AA27" s="125" t="s">
        <v>224</v>
      </c>
      <c r="AB27" s="116"/>
      <c r="AC27" s="117"/>
      <c r="AD27" s="116"/>
    </row>
    <row r="28" spans="2:30" ht="75" x14ac:dyDescent="0.25">
      <c r="B28" s="117" t="s">
        <v>240</v>
      </c>
      <c r="C28" s="114" t="s">
        <v>239</v>
      </c>
      <c r="D28" s="119" t="s">
        <v>44</v>
      </c>
      <c r="E28" s="119" t="s">
        <v>225</v>
      </c>
      <c r="F28" s="126" t="s">
        <v>237</v>
      </c>
      <c r="G28" s="119" t="s">
        <v>123</v>
      </c>
      <c r="H28" s="119" t="s">
        <v>123</v>
      </c>
      <c r="I28" s="119" t="s">
        <v>127</v>
      </c>
      <c r="J28" s="120" t="s">
        <v>138</v>
      </c>
      <c r="K28" s="121"/>
      <c r="L28" s="121"/>
      <c r="M28" s="115" t="s">
        <v>312</v>
      </c>
      <c r="N28" s="115" t="s">
        <v>149</v>
      </c>
      <c r="O28" s="122" t="s">
        <v>244</v>
      </c>
      <c r="P28" s="119" t="s">
        <v>181</v>
      </c>
      <c r="Q28" s="122" t="s">
        <v>300</v>
      </c>
      <c r="R28" s="123" t="s">
        <v>313</v>
      </c>
      <c r="S28" s="115" t="s">
        <v>130</v>
      </c>
      <c r="T28" s="124"/>
      <c r="U28" s="116"/>
      <c r="V28" s="121">
        <v>4</v>
      </c>
      <c r="W28" s="117" t="s">
        <v>18</v>
      </c>
      <c r="X28" s="118"/>
      <c r="Y28" s="118"/>
      <c r="Z28" s="125"/>
      <c r="AA28" s="125" t="s">
        <v>224</v>
      </c>
      <c r="AB28" s="116"/>
      <c r="AC28" s="117"/>
      <c r="AD28" s="116"/>
    </row>
    <row r="29" spans="2:30" ht="90" x14ac:dyDescent="0.25">
      <c r="B29" s="117" t="s">
        <v>240</v>
      </c>
      <c r="C29" s="114" t="s">
        <v>239</v>
      </c>
      <c r="D29" s="119" t="s">
        <v>44</v>
      </c>
      <c r="E29" s="119" t="s">
        <v>314</v>
      </c>
      <c r="F29" s="119" t="s">
        <v>315</v>
      </c>
      <c r="G29" s="119" t="s">
        <v>123</v>
      </c>
      <c r="H29" s="119" t="s">
        <v>123</v>
      </c>
      <c r="I29" s="119" t="s">
        <v>127</v>
      </c>
      <c r="J29" s="120" t="s">
        <v>138</v>
      </c>
      <c r="K29" s="121"/>
      <c r="L29" s="121"/>
      <c r="M29" s="119" t="s">
        <v>316</v>
      </c>
      <c r="N29" s="115" t="s">
        <v>149</v>
      </c>
      <c r="O29" s="122" t="s">
        <v>244</v>
      </c>
      <c r="P29" s="119" t="s">
        <v>181</v>
      </c>
      <c r="Q29" s="122" t="s">
        <v>317</v>
      </c>
      <c r="R29" s="123" t="s">
        <v>318</v>
      </c>
      <c r="S29" s="115" t="s">
        <v>130</v>
      </c>
      <c r="T29" s="124"/>
      <c r="U29" s="116"/>
      <c r="V29" s="121">
        <v>4</v>
      </c>
      <c r="W29" s="117" t="s">
        <v>18</v>
      </c>
      <c r="X29" s="118"/>
      <c r="Y29" s="118"/>
      <c r="Z29" s="125"/>
      <c r="AA29" s="125" t="s">
        <v>224</v>
      </c>
      <c r="AB29" s="116"/>
      <c r="AC29" s="117"/>
      <c r="AD29" s="116"/>
    </row>
    <row r="30" spans="2:30" ht="105" x14ac:dyDescent="0.25">
      <c r="B30" s="117" t="s">
        <v>240</v>
      </c>
      <c r="C30" s="114" t="s">
        <v>239</v>
      </c>
      <c r="D30" s="119" t="s">
        <v>44</v>
      </c>
      <c r="E30" s="119" t="s">
        <v>319</v>
      </c>
      <c r="F30" s="126" t="s">
        <v>320</v>
      </c>
      <c r="G30" s="119" t="s">
        <v>123</v>
      </c>
      <c r="H30" s="119" t="s">
        <v>123</v>
      </c>
      <c r="I30" s="119" t="s">
        <v>127</v>
      </c>
      <c r="J30" s="120" t="s">
        <v>138</v>
      </c>
      <c r="K30" s="121"/>
      <c r="L30" s="121"/>
      <c r="M30" s="119" t="s">
        <v>321</v>
      </c>
      <c r="N30" s="115" t="s">
        <v>149</v>
      </c>
      <c r="O30" s="122" t="s">
        <v>244</v>
      </c>
      <c r="P30" s="119" t="s">
        <v>181</v>
      </c>
      <c r="Q30" s="122" t="s">
        <v>322</v>
      </c>
      <c r="R30" s="123" t="s">
        <v>323</v>
      </c>
      <c r="S30" s="115" t="s">
        <v>130</v>
      </c>
      <c r="T30" s="124"/>
      <c r="U30" s="116"/>
      <c r="V30" s="121">
        <v>5</v>
      </c>
      <c r="W30" s="117" t="s">
        <v>18</v>
      </c>
      <c r="X30" s="118"/>
      <c r="Y30" s="118"/>
      <c r="Z30" s="125"/>
      <c r="AA30" s="125" t="s">
        <v>224</v>
      </c>
      <c r="AB30" s="116"/>
      <c r="AC30" s="117"/>
      <c r="AD30" s="116"/>
    </row>
    <row r="31" spans="2:30" ht="105" x14ac:dyDescent="0.25">
      <c r="B31" s="117" t="s">
        <v>240</v>
      </c>
      <c r="C31" s="114" t="s">
        <v>239</v>
      </c>
      <c r="D31" s="119" t="s">
        <v>44</v>
      </c>
      <c r="E31" s="119" t="s">
        <v>324</v>
      </c>
      <c r="F31" s="126" t="s">
        <v>320</v>
      </c>
      <c r="G31" s="119" t="s">
        <v>123</v>
      </c>
      <c r="H31" s="119" t="s">
        <v>123</v>
      </c>
      <c r="I31" s="119" t="s">
        <v>127</v>
      </c>
      <c r="J31" s="120" t="s">
        <v>138</v>
      </c>
      <c r="K31" s="121"/>
      <c r="L31" s="121"/>
      <c r="M31" s="119" t="s">
        <v>325</v>
      </c>
      <c r="N31" s="115" t="s">
        <v>149</v>
      </c>
      <c r="O31" s="122" t="s">
        <v>244</v>
      </c>
      <c r="P31" s="119" t="s">
        <v>181</v>
      </c>
      <c r="Q31" s="122" t="s">
        <v>322</v>
      </c>
      <c r="R31" s="123" t="s">
        <v>326</v>
      </c>
      <c r="S31" s="115" t="s">
        <v>130</v>
      </c>
      <c r="T31" s="124"/>
      <c r="U31" s="116"/>
      <c r="V31" s="121">
        <v>5</v>
      </c>
      <c r="W31" s="117" t="s">
        <v>18</v>
      </c>
      <c r="X31" s="118"/>
      <c r="Y31" s="118"/>
      <c r="Z31" s="125"/>
      <c r="AA31" s="125" t="s">
        <v>224</v>
      </c>
      <c r="AB31" s="116"/>
      <c r="AC31" s="117"/>
      <c r="AD31" s="116"/>
    </row>
    <row r="32" spans="2:30" ht="105" x14ac:dyDescent="0.25">
      <c r="B32" s="117" t="s">
        <v>240</v>
      </c>
      <c r="C32" s="114" t="s">
        <v>239</v>
      </c>
      <c r="D32" s="119" t="s">
        <v>44</v>
      </c>
      <c r="E32" s="119" t="s">
        <v>319</v>
      </c>
      <c r="F32" s="119" t="s">
        <v>327</v>
      </c>
      <c r="G32" s="119" t="s">
        <v>123</v>
      </c>
      <c r="H32" s="119" t="s">
        <v>123</v>
      </c>
      <c r="I32" s="119" t="s">
        <v>127</v>
      </c>
      <c r="J32" s="120" t="s">
        <v>138</v>
      </c>
      <c r="K32" s="121"/>
      <c r="L32" s="121"/>
      <c r="M32" s="115" t="s">
        <v>328</v>
      </c>
      <c r="N32" s="115" t="s">
        <v>149</v>
      </c>
      <c r="O32" s="122" t="s">
        <v>244</v>
      </c>
      <c r="P32" s="119" t="s">
        <v>181</v>
      </c>
      <c r="Q32" s="122" t="s">
        <v>322</v>
      </c>
      <c r="R32" s="123" t="s">
        <v>329</v>
      </c>
      <c r="S32" s="115" t="s">
        <v>130</v>
      </c>
      <c r="T32" s="124"/>
      <c r="U32" s="116"/>
      <c r="V32" s="121">
        <v>6</v>
      </c>
      <c r="W32" s="117" t="s">
        <v>18</v>
      </c>
      <c r="X32" s="118"/>
      <c r="Y32" s="118"/>
      <c r="Z32" s="125"/>
      <c r="AA32" s="125" t="s">
        <v>224</v>
      </c>
      <c r="AB32" s="116"/>
      <c r="AC32" s="117"/>
      <c r="AD32" s="116"/>
    </row>
    <row r="33" spans="2:30" ht="105" x14ac:dyDescent="0.25">
      <c r="B33" s="117" t="s">
        <v>240</v>
      </c>
      <c r="C33" s="114" t="s">
        <v>239</v>
      </c>
      <c r="D33" s="119" t="s">
        <v>44</v>
      </c>
      <c r="E33" s="119" t="s">
        <v>319</v>
      </c>
      <c r="F33" s="119" t="s">
        <v>327</v>
      </c>
      <c r="G33" s="119" t="s">
        <v>123</v>
      </c>
      <c r="H33" s="119" t="s">
        <v>123</v>
      </c>
      <c r="I33" s="119" t="s">
        <v>127</v>
      </c>
      <c r="J33" s="120" t="s">
        <v>138</v>
      </c>
      <c r="K33" s="121"/>
      <c r="L33" s="121"/>
      <c r="M33" s="115" t="s">
        <v>330</v>
      </c>
      <c r="N33" s="115" t="s">
        <v>149</v>
      </c>
      <c r="O33" s="122" t="s">
        <v>244</v>
      </c>
      <c r="P33" s="119" t="s">
        <v>181</v>
      </c>
      <c r="Q33" s="122" t="s">
        <v>322</v>
      </c>
      <c r="R33" s="123" t="s">
        <v>331</v>
      </c>
      <c r="S33" s="115" t="s">
        <v>130</v>
      </c>
      <c r="T33" s="124"/>
      <c r="U33" s="116"/>
      <c r="V33" s="121">
        <v>6</v>
      </c>
      <c r="W33" s="117" t="s">
        <v>18</v>
      </c>
      <c r="X33" s="118"/>
      <c r="Y33" s="118"/>
      <c r="Z33" s="125"/>
      <c r="AA33" s="125" t="s">
        <v>224</v>
      </c>
      <c r="AB33" s="116"/>
      <c r="AC33" s="117"/>
      <c r="AD33" s="116"/>
    </row>
    <row r="34" spans="2:30" ht="105" x14ac:dyDescent="0.25">
      <c r="B34" s="117" t="s">
        <v>240</v>
      </c>
      <c r="C34" s="114" t="s">
        <v>239</v>
      </c>
      <c r="D34" s="119" t="s">
        <v>44</v>
      </c>
      <c r="E34" s="119" t="s">
        <v>332</v>
      </c>
      <c r="F34" s="126" t="s">
        <v>233</v>
      </c>
      <c r="G34" s="119" t="s">
        <v>123</v>
      </c>
      <c r="H34" s="119" t="s">
        <v>123</v>
      </c>
      <c r="I34" s="119" t="s">
        <v>127</v>
      </c>
      <c r="J34" s="120" t="s">
        <v>138</v>
      </c>
      <c r="K34" s="121"/>
      <c r="L34" s="121"/>
      <c r="M34" s="115" t="s">
        <v>234</v>
      </c>
      <c r="N34" s="115" t="s">
        <v>149</v>
      </c>
      <c r="O34" s="122" t="s">
        <v>244</v>
      </c>
      <c r="P34" s="119" t="s">
        <v>181</v>
      </c>
      <c r="Q34" s="122" t="s">
        <v>322</v>
      </c>
      <c r="R34" s="123" t="s">
        <v>333</v>
      </c>
      <c r="S34" s="115" t="s">
        <v>130</v>
      </c>
      <c r="T34" s="124"/>
      <c r="U34" s="116"/>
      <c r="V34" s="121">
        <v>6</v>
      </c>
      <c r="W34" s="117" t="s">
        <v>18</v>
      </c>
      <c r="X34" s="118"/>
      <c r="Y34" s="118"/>
      <c r="Z34" s="125"/>
      <c r="AA34" s="125" t="s">
        <v>224</v>
      </c>
      <c r="AB34" s="116"/>
      <c r="AC34" s="117"/>
      <c r="AD34" s="116"/>
    </row>
    <row r="35" spans="2:30" ht="105" x14ac:dyDescent="0.25">
      <c r="B35" s="117" t="s">
        <v>240</v>
      </c>
      <c r="C35" s="114" t="s">
        <v>239</v>
      </c>
      <c r="D35" s="119" t="s">
        <v>44</v>
      </c>
      <c r="E35" s="119" t="s">
        <v>332</v>
      </c>
      <c r="F35" s="126" t="s">
        <v>235</v>
      </c>
      <c r="G35" s="119" t="s">
        <v>123</v>
      </c>
      <c r="H35" s="119" t="s">
        <v>123</v>
      </c>
      <c r="I35" s="119" t="s">
        <v>127</v>
      </c>
      <c r="J35" s="120" t="s">
        <v>138</v>
      </c>
      <c r="K35" s="121"/>
      <c r="L35" s="121"/>
      <c r="M35" s="115" t="s">
        <v>334</v>
      </c>
      <c r="N35" s="115" t="s">
        <v>149</v>
      </c>
      <c r="O35" s="122" t="s">
        <v>244</v>
      </c>
      <c r="P35" s="119" t="s">
        <v>181</v>
      </c>
      <c r="Q35" s="122" t="s">
        <v>322</v>
      </c>
      <c r="R35" s="123" t="s">
        <v>335</v>
      </c>
      <c r="S35" s="115" t="s">
        <v>130</v>
      </c>
      <c r="T35" s="124"/>
      <c r="U35" s="116"/>
      <c r="V35" s="121">
        <v>6</v>
      </c>
      <c r="W35" s="117" t="s">
        <v>18</v>
      </c>
      <c r="X35" s="118"/>
      <c r="Y35" s="118"/>
      <c r="Z35" s="125"/>
      <c r="AA35" s="125" t="s">
        <v>224</v>
      </c>
      <c r="AB35" s="116"/>
      <c r="AC35" s="117"/>
      <c r="AD35" s="116"/>
    </row>
    <row r="36" spans="2:30" ht="105" x14ac:dyDescent="0.25">
      <c r="B36" s="117" t="s">
        <v>240</v>
      </c>
      <c r="C36" s="114" t="s">
        <v>239</v>
      </c>
      <c r="D36" s="119" t="s">
        <v>44</v>
      </c>
      <c r="E36" s="119" t="s">
        <v>332</v>
      </c>
      <c r="F36" s="126" t="s">
        <v>236</v>
      </c>
      <c r="G36" s="119" t="s">
        <v>123</v>
      </c>
      <c r="H36" s="119" t="s">
        <v>123</v>
      </c>
      <c r="I36" s="119" t="s">
        <v>127</v>
      </c>
      <c r="J36" s="120" t="s">
        <v>138</v>
      </c>
      <c r="K36" s="121"/>
      <c r="L36" s="121"/>
      <c r="M36" s="115" t="s">
        <v>334</v>
      </c>
      <c r="N36" s="115" t="s">
        <v>149</v>
      </c>
      <c r="O36" s="122" t="s">
        <v>244</v>
      </c>
      <c r="P36" s="119" t="s">
        <v>181</v>
      </c>
      <c r="Q36" s="122" t="s">
        <v>322</v>
      </c>
      <c r="R36" s="123" t="s">
        <v>336</v>
      </c>
      <c r="S36" s="115" t="s">
        <v>130</v>
      </c>
      <c r="T36" s="124"/>
      <c r="U36" s="116"/>
      <c r="V36" s="121">
        <v>6</v>
      </c>
      <c r="W36" s="117" t="s">
        <v>18</v>
      </c>
      <c r="X36" s="118"/>
      <c r="Y36" s="118"/>
      <c r="Z36" s="125"/>
      <c r="AA36" s="125" t="s">
        <v>224</v>
      </c>
      <c r="AB36" s="116"/>
      <c r="AC36" s="117"/>
      <c r="AD36" s="116"/>
    </row>
    <row r="37" spans="2:30" ht="105" x14ac:dyDescent="0.25">
      <c r="B37" s="117" t="s">
        <v>240</v>
      </c>
      <c r="C37" s="114" t="s">
        <v>239</v>
      </c>
      <c r="D37" s="119" t="s">
        <v>44</v>
      </c>
      <c r="E37" s="119" t="s">
        <v>319</v>
      </c>
      <c r="F37" s="119" t="s">
        <v>337</v>
      </c>
      <c r="G37" s="119" t="s">
        <v>123</v>
      </c>
      <c r="H37" s="119" t="s">
        <v>123</v>
      </c>
      <c r="I37" s="119" t="s">
        <v>127</v>
      </c>
      <c r="J37" s="120" t="s">
        <v>138</v>
      </c>
      <c r="K37" s="121"/>
      <c r="L37" s="121"/>
      <c r="M37" s="115" t="s">
        <v>328</v>
      </c>
      <c r="N37" s="115" t="s">
        <v>149</v>
      </c>
      <c r="O37" s="122" t="s">
        <v>244</v>
      </c>
      <c r="P37" s="119" t="s">
        <v>181</v>
      </c>
      <c r="Q37" s="122" t="s">
        <v>322</v>
      </c>
      <c r="R37" s="123" t="s">
        <v>329</v>
      </c>
      <c r="S37" s="115" t="s">
        <v>130</v>
      </c>
      <c r="T37" s="124"/>
      <c r="U37" s="116"/>
      <c r="V37" s="121">
        <v>6</v>
      </c>
      <c r="W37" s="117" t="s">
        <v>18</v>
      </c>
      <c r="X37" s="118"/>
      <c r="Y37" s="118"/>
      <c r="Z37" s="125"/>
      <c r="AA37" s="125" t="s">
        <v>224</v>
      </c>
      <c r="AB37" s="116"/>
      <c r="AC37" s="117"/>
      <c r="AD37" s="116"/>
    </row>
    <row r="38" spans="2:30" ht="105" x14ac:dyDescent="0.25">
      <c r="B38" s="117" t="s">
        <v>240</v>
      </c>
      <c r="C38" s="114" t="s">
        <v>239</v>
      </c>
      <c r="D38" s="119" t="s">
        <v>44</v>
      </c>
      <c r="E38" s="119" t="s">
        <v>319</v>
      </c>
      <c r="F38" s="119" t="s">
        <v>338</v>
      </c>
      <c r="G38" s="119" t="s">
        <v>123</v>
      </c>
      <c r="H38" s="119" t="s">
        <v>123</v>
      </c>
      <c r="I38" s="119" t="s">
        <v>127</v>
      </c>
      <c r="J38" s="120" t="s">
        <v>138</v>
      </c>
      <c r="K38" s="121"/>
      <c r="L38" s="121"/>
      <c r="M38" s="115" t="s">
        <v>339</v>
      </c>
      <c r="N38" s="115" t="s">
        <v>149</v>
      </c>
      <c r="O38" s="122" t="s">
        <v>244</v>
      </c>
      <c r="P38" s="119" t="s">
        <v>181</v>
      </c>
      <c r="Q38" s="122" t="s">
        <v>322</v>
      </c>
      <c r="R38" s="123" t="s">
        <v>340</v>
      </c>
      <c r="S38" s="115" t="s">
        <v>130</v>
      </c>
      <c r="T38" s="124"/>
      <c r="U38" s="116"/>
      <c r="V38" s="121">
        <v>7</v>
      </c>
      <c r="W38" s="117" t="s">
        <v>18</v>
      </c>
      <c r="X38" s="118"/>
      <c r="Y38" s="118"/>
      <c r="Z38" s="125"/>
      <c r="AA38" s="125" t="s">
        <v>224</v>
      </c>
      <c r="AB38" s="116"/>
      <c r="AC38" s="117"/>
      <c r="AD38" s="116"/>
    </row>
  </sheetData>
  <mergeCells count="2">
    <mergeCell ref="B4:D4"/>
    <mergeCell ref="E4:I4"/>
  </mergeCells>
  <conditionalFormatting sqref="W7:W38">
    <cfRule type="cellIs" dxfId="5" priority="54" operator="equal">
      <formula>"NO EJECUTADO"</formula>
    </cfRule>
  </conditionalFormatting>
  <conditionalFormatting sqref="W7:W38">
    <cfRule type="cellIs" dxfId="4" priority="3" operator="equal">
      <formula>"FUERA DE ALCANCE"</formula>
    </cfRule>
    <cfRule type="cellIs" dxfId="3" priority="4" operator="equal">
      <formula>"EN PROGRESO"</formula>
    </cfRule>
    <cfRule type="cellIs" dxfId="2" priority="6" operator="equal">
      <formula>"BLOQUEADO"</formula>
    </cfRule>
    <cfRule type="cellIs" dxfId="1" priority="7" operator="equal">
      <formula>"FALLADO"</formula>
    </cfRule>
    <cfRule type="cellIs" dxfId="0" priority="8" operator="equal">
      <formula>"EXITOSO"</formula>
    </cfRule>
  </conditionalFormatting>
  <conditionalFormatting sqref="X1:X2">
    <cfRule type="cellIs" dxfId="23" priority="4747" operator="equal">
      <formula>"FUERA DE ALCANCE"</formula>
    </cfRule>
    <cfRule type="cellIs" dxfId="22" priority="4748" operator="equal">
      <formula>"EN PROGRESO"</formula>
    </cfRule>
    <cfRule type="cellIs" dxfId="21" priority="4749" operator="equal">
      <formula>"NO EJECUTADO"</formula>
    </cfRule>
    <cfRule type="cellIs" dxfId="20" priority="4750" operator="equal">
      <formula>"BLOQUEADO"</formula>
    </cfRule>
    <cfRule type="cellIs" dxfId="19" priority="4751" operator="equal">
      <formula>"FALLADO"</formula>
    </cfRule>
    <cfRule type="cellIs" dxfId="18" priority="4752" operator="equal">
      <formula>"EXITOSO"</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4AC378A-4F12-4A35-804E-19BE29209F01}">
          <x14:formula1>
            <xm:f>Catálogo!$M$1:$M$7</xm:f>
          </x14:formula1>
          <xm:sqref>S1:S5 S7:S1048576</xm:sqref>
        </x14:dataValidation>
        <x14:dataValidation type="list" allowBlank="1" showInputMessage="1" showErrorMessage="1" xr:uid="{4473FF87-4E87-446B-B502-83030BFAA901}">
          <x14:formula1>
            <xm:f>Catálogo!$M$1:$M$9</xm:f>
          </x14:formula1>
          <xm:sqref>S6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24"/>
  <sheetViews>
    <sheetView showGridLines="0" topLeftCell="B1" zoomScale="80" zoomScaleNormal="80" workbookViewId="0">
      <pane ySplit="5" topLeftCell="A6" activePane="bottomLeft" state="frozen"/>
      <selection activeCell="D1" sqref="D1"/>
      <selection pane="bottomLeft" activeCell="M18" sqref="M18"/>
    </sheetView>
  </sheetViews>
  <sheetFormatPr baseColWidth="10" defaultColWidth="10.85546875" defaultRowHeight="15" x14ac:dyDescent="0.25"/>
  <cols>
    <col min="1" max="1" width="3.28515625" hidden="1" customWidth="1"/>
    <col min="3" max="4" width="14.85546875" customWidth="1"/>
    <col min="5" max="5" width="13.85546875" customWidth="1"/>
    <col min="7" max="7" width="59.7109375" customWidth="1"/>
    <col min="8" max="8" width="12" style="2" customWidth="1"/>
    <col min="9" max="9" width="12.5703125" customWidth="1"/>
    <col min="10" max="10" width="14.28515625" customWidth="1"/>
    <col min="11" max="11" width="10.28515625" customWidth="1"/>
    <col min="12" max="12" width="12.42578125" customWidth="1"/>
    <col min="13" max="13" width="18.28515625" customWidth="1"/>
    <col min="14" max="14" width="16.7109375" style="2" bestFit="1" customWidth="1"/>
    <col min="15" max="15" width="17.7109375" style="2" customWidth="1"/>
    <col min="16" max="16" width="12.85546875" style="2" bestFit="1" customWidth="1"/>
    <col min="17" max="17" width="16.140625" bestFit="1" customWidth="1"/>
    <col min="18" max="18" width="16.7109375" bestFit="1" customWidth="1"/>
    <col min="19" max="19" width="14.42578125" bestFit="1" customWidth="1"/>
    <col min="20" max="20" width="14.85546875" bestFit="1" customWidth="1"/>
    <col min="21" max="21" width="14.5703125" bestFit="1" customWidth="1"/>
  </cols>
  <sheetData>
    <row r="2" spans="2:21" s="1" customFormat="1" ht="54" customHeight="1" x14ac:dyDescent="0.25">
      <c r="B2" s="128" t="s">
        <v>341</v>
      </c>
      <c r="C2" s="128"/>
      <c r="D2" s="128"/>
      <c r="E2" s="128"/>
      <c r="F2" s="128"/>
      <c r="G2" s="128"/>
      <c r="H2" s="128"/>
      <c r="I2" s="128"/>
      <c r="J2" s="128"/>
      <c r="K2" s="128"/>
      <c r="L2" s="128"/>
      <c r="M2" s="128"/>
      <c r="N2" s="128"/>
      <c r="O2" s="128"/>
      <c r="P2" s="128"/>
      <c r="Q2" s="128"/>
      <c r="R2" s="128"/>
      <c r="S2" s="128"/>
      <c r="T2" s="128"/>
      <c r="U2" s="128"/>
    </row>
    <row r="3" spans="2:21" ht="15.75" x14ac:dyDescent="0.25">
      <c r="Q3" s="140" t="s">
        <v>342</v>
      </c>
      <c r="R3" s="141"/>
      <c r="S3" s="141"/>
      <c r="T3" s="141"/>
      <c r="U3" s="142"/>
    </row>
    <row r="4" spans="2:21" ht="15.6" customHeight="1" x14ac:dyDescent="0.25">
      <c r="Q4" s="36" t="s">
        <v>343</v>
      </c>
      <c r="R4" s="36" t="s">
        <v>344</v>
      </c>
      <c r="S4" s="36" t="s">
        <v>345</v>
      </c>
      <c r="T4" s="36" t="s">
        <v>346</v>
      </c>
      <c r="U4" s="36" t="s">
        <v>347</v>
      </c>
    </row>
    <row r="5" spans="2:21" ht="47.25" x14ac:dyDescent="0.25">
      <c r="B5" s="36" t="s">
        <v>348</v>
      </c>
      <c r="C5" s="36" t="s">
        <v>109</v>
      </c>
      <c r="D5" s="36" t="s">
        <v>349</v>
      </c>
      <c r="E5" s="36" t="s">
        <v>350</v>
      </c>
      <c r="F5" s="36" t="s">
        <v>351</v>
      </c>
      <c r="G5" s="36" t="s">
        <v>352</v>
      </c>
      <c r="H5" s="36" t="s">
        <v>353</v>
      </c>
      <c r="I5" s="36" t="s">
        <v>354</v>
      </c>
      <c r="J5" s="36" t="s">
        <v>355</v>
      </c>
      <c r="K5" s="36" t="s">
        <v>356</v>
      </c>
      <c r="L5" s="36" t="s">
        <v>111</v>
      </c>
      <c r="M5" s="36" t="s">
        <v>357</v>
      </c>
      <c r="N5" s="36" t="s">
        <v>358</v>
      </c>
      <c r="O5" s="36" t="s">
        <v>359</v>
      </c>
      <c r="P5" s="36" t="s">
        <v>114</v>
      </c>
      <c r="Q5" s="50" t="s">
        <v>360</v>
      </c>
      <c r="R5" s="50" t="s">
        <v>360</v>
      </c>
      <c r="S5" s="50" t="s">
        <v>360</v>
      </c>
      <c r="T5" s="50" t="s">
        <v>360</v>
      </c>
      <c r="U5" s="50" t="s">
        <v>360</v>
      </c>
    </row>
    <row r="6" spans="2:21" ht="29.25" customHeight="1" x14ac:dyDescent="0.25">
      <c r="B6" s="68"/>
      <c r="C6" s="68"/>
      <c r="D6" s="69"/>
      <c r="E6" s="68"/>
      <c r="F6" s="67"/>
      <c r="G6" s="70"/>
      <c r="H6" s="45"/>
      <c r="I6" s="70"/>
      <c r="J6" s="71"/>
      <c r="K6" s="70"/>
      <c r="L6" s="69"/>
      <c r="M6" s="67"/>
      <c r="N6" s="66"/>
      <c r="O6" s="66"/>
      <c r="P6" s="66"/>
      <c r="Q6" s="71"/>
      <c r="R6" s="63"/>
      <c r="S6" s="66"/>
      <c r="T6" s="66"/>
      <c r="U6" s="66"/>
    </row>
    <row r="7" spans="2:21" ht="29.25" customHeight="1" x14ac:dyDescent="0.25">
      <c r="B7" s="68"/>
      <c r="C7" s="68"/>
      <c r="D7" s="69"/>
      <c r="E7" s="68"/>
      <c r="F7" s="67"/>
      <c r="G7" s="70"/>
      <c r="H7" s="45"/>
      <c r="I7" s="70"/>
      <c r="J7" s="71"/>
      <c r="K7" s="70"/>
      <c r="L7" s="69"/>
      <c r="M7" s="67"/>
      <c r="N7" s="66"/>
      <c r="O7" s="66"/>
      <c r="P7" s="66"/>
      <c r="Q7" s="71"/>
      <c r="R7" s="63"/>
      <c r="S7" s="66"/>
      <c r="T7" s="66"/>
      <c r="U7" s="66"/>
    </row>
    <row r="8" spans="2:21" ht="29.25" customHeight="1" x14ac:dyDescent="0.25">
      <c r="B8" s="68"/>
      <c r="C8" s="68"/>
      <c r="D8" s="69"/>
      <c r="E8" s="68"/>
      <c r="F8" s="67"/>
      <c r="G8" s="70"/>
      <c r="H8" s="45"/>
      <c r="I8" s="70"/>
      <c r="J8" s="71"/>
      <c r="K8" s="70"/>
      <c r="L8" s="69"/>
      <c r="M8" s="67"/>
      <c r="N8" s="66"/>
      <c r="O8" s="66"/>
      <c r="P8" s="66"/>
      <c r="Q8" s="71"/>
      <c r="R8" s="63"/>
      <c r="S8" s="66"/>
      <c r="T8" s="66"/>
      <c r="U8" s="66"/>
    </row>
    <row r="9" spans="2:21" ht="29.25" customHeight="1" x14ac:dyDescent="0.25">
      <c r="B9" s="68"/>
      <c r="C9" s="68"/>
      <c r="D9" s="69"/>
      <c r="E9" s="68"/>
      <c r="F9" s="67"/>
      <c r="G9" s="70"/>
      <c r="H9" s="45"/>
      <c r="I9" s="70"/>
      <c r="J9" s="71"/>
      <c r="K9" s="70"/>
      <c r="L9" s="69"/>
      <c r="M9" s="67"/>
      <c r="N9" s="66"/>
      <c r="O9" s="66"/>
      <c r="P9" s="66"/>
      <c r="Q9" s="71"/>
      <c r="R9" s="63"/>
      <c r="S9" s="66"/>
      <c r="T9" s="66"/>
      <c r="U9" s="66"/>
    </row>
    <row r="10" spans="2:21" ht="29.25" customHeight="1" x14ac:dyDescent="0.25">
      <c r="B10" s="68"/>
      <c r="C10" s="68"/>
      <c r="D10" s="69"/>
      <c r="E10" s="68"/>
      <c r="F10" s="67"/>
      <c r="G10" s="70"/>
      <c r="H10" s="45"/>
      <c r="I10" s="70"/>
      <c r="J10" s="71"/>
      <c r="K10" s="70"/>
      <c r="L10" s="69"/>
      <c r="M10" s="67"/>
      <c r="N10" s="66"/>
      <c r="O10" s="66"/>
      <c r="P10" s="66"/>
      <c r="Q10" s="71"/>
      <c r="R10" s="63"/>
      <c r="S10" s="66"/>
      <c r="T10" s="66"/>
      <c r="U10" s="66"/>
    </row>
    <row r="11" spans="2:21" ht="29.25" customHeight="1" x14ac:dyDescent="0.25">
      <c r="B11" s="68"/>
      <c r="C11" s="68"/>
      <c r="D11" s="69"/>
      <c r="E11" s="68"/>
      <c r="F11" s="67"/>
      <c r="G11" s="127"/>
      <c r="H11" s="45"/>
      <c r="I11" s="70"/>
      <c r="J11" s="71"/>
      <c r="K11" s="70"/>
      <c r="L11" s="69"/>
      <c r="M11" s="67"/>
      <c r="N11" s="66"/>
      <c r="O11" s="66"/>
      <c r="P11" s="66"/>
      <c r="Q11" s="71"/>
      <c r="R11" s="63"/>
      <c r="S11" s="66"/>
      <c r="T11" s="66"/>
      <c r="U11" s="66"/>
    </row>
    <row r="12" spans="2:21" ht="29.25" customHeight="1" x14ac:dyDescent="0.25">
      <c r="B12" s="68"/>
      <c r="C12" s="68"/>
      <c r="D12" s="69"/>
      <c r="E12" s="68"/>
      <c r="F12" s="67"/>
      <c r="G12" s="70"/>
      <c r="H12" s="45"/>
      <c r="I12" s="70"/>
      <c r="J12" s="71"/>
      <c r="K12" s="70"/>
      <c r="L12" s="69"/>
      <c r="M12" s="67"/>
      <c r="N12" s="66"/>
      <c r="O12" s="66"/>
      <c r="P12" s="66" t="s">
        <v>63</v>
      </c>
      <c r="Q12" s="71"/>
      <c r="R12" s="63"/>
      <c r="S12" s="66"/>
      <c r="T12" s="66"/>
      <c r="U12" s="66"/>
    </row>
    <row r="13" spans="2:21" ht="29.25" customHeight="1" x14ac:dyDescent="0.25">
      <c r="B13" s="68"/>
      <c r="C13" s="68"/>
      <c r="D13" s="69"/>
      <c r="E13" s="68"/>
      <c r="F13" s="67"/>
      <c r="G13" s="70"/>
      <c r="H13" s="45"/>
      <c r="I13" s="70"/>
      <c r="J13" s="71"/>
      <c r="K13" s="70"/>
      <c r="L13" s="69"/>
      <c r="M13" s="67"/>
      <c r="N13" s="66"/>
      <c r="O13" s="66"/>
      <c r="P13" s="66"/>
      <c r="Q13" s="71"/>
      <c r="R13" s="63"/>
      <c r="S13" s="66"/>
      <c r="T13" s="66"/>
      <c r="U13" s="66"/>
    </row>
    <row r="14" spans="2:21" ht="29.25" customHeight="1" x14ac:dyDescent="0.25">
      <c r="B14" s="68"/>
      <c r="C14" s="68"/>
      <c r="D14" s="69"/>
      <c r="E14" s="68"/>
      <c r="F14" s="67"/>
      <c r="G14" s="70"/>
      <c r="H14" s="45"/>
      <c r="I14" s="70"/>
      <c r="J14" s="71"/>
      <c r="K14" s="70"/>
      <c r="L14" s="69"/>
      <c r="M14" s="67"/>
      <c r="N14" s="66"/>
      <c r="O14" s="66"/>
      <c r="P14" s="66"/>
      <c r="Q14" s="71"/>
      <c r="R14" s="63"/>
      <c r="S14" s="66"/>
      <c r="T14" s="66"/>
      <c r="U14" s="66"/>
    </row>
    <row r="15" spans="2:21" ht="29.25" customHeight="1" x14ac:dyDescent="0.25">
      <c r="B15" s="68"/>
      <c r="C15" s="68"/>
      <c r="D15" s="69"/>
      <c r="E15" s="68"/>
      <c r="F15" s="67"/>
      <c r="G15" s="70"/>
      <c r="H15" s="45"/>
      <c r="I15" s="70"/>
      <c r="J15" s="71"/>
      <c r="K15" s="70"/>
      <c r="L15" s="69"/>
      <c r="M15" s="67"/>
      <c r="N15" s="66"/>
      <c r="O15" s="66"/>
      <c r="P15" s="66"/>
      <c r="Q15" s="71"/>
      <c r="R15" s="63"/>
      <c r="S15" s="66"/>
      <c r="T15" s="66"/>
      <c r="U15" s="66"/>
    </row>
    <row r="16" spans="2:21" ht="29.25" customHeight="1" x14ac:dyDescent="0.25">
      <c r="B16" s="65"/>
      <c r="C16" s="68"/>
      <c r="D16" s="69"/>
      <c r="E16" s="68"/>
      <c r="F16" s="67"/>
      <c r="G16" s="70"/>
      <c r="H16" s="45"/>
      <c r="I16" s="70"/>
      <c r="J16" s="71"/>
      <c r="K16" s="70"/>
      <c r="L16" s="69"/>
      <c r="M16" s="67"/>
      <c r="N16" s="66"/>
      <c r="O16" s="66"/>
      <c r="P16" s="66"/>
      <c r="Q16" s="71"/>
      <c r="R16" s="71"/>
      <c r="S16" s="64"/>
      <c r="T16" s="64"/>
      <c r="U16" s="64"/>
    </row>
    <row r="17" spans="2:21" ht="29.25" customHeight="1" x14ac:dyDescent="0.25">
      <c r="B17" s="65"/>
      <c r="C17" s="68"/>
      <c r="D17" s="69"/>
      <c r="E17" s="68"/>
      <c r="F17" s="67"/>
      <c r="G17" s="75"/>
      <c r="H17" s="45"/>
      <c r="I17" s="70"/>
      <c r="J17" s="71"/>
      <c r="K17" s="70"/>
      <c r="L17" s="69"/>
      <c r="M17" s="67"/>
      <c r="N17" s="66"/>
      <c r="O17" s="66"/>
      <c r="P17" s="66"/>
      <c r="Q17" s="71"/>
      <c r="R17" s="67"/>
      <c r="S17" s="66"/>
      <c r="T17" s="66"/>
      <c r="U17" s="66"/>
    </row>
    <row r="18" spans="2:21" ht="29.25" customHeight="1" x14ac:dyDescent="0.25">
      <c r="B18" s="68"/>
      <c r="C18" s="68"/>
      <c r="D18" s="69"/>
      <c r="E18" s="68"/>
      <c r="F18" s="67"/>
      <c r="G18" s="75"/>
      <c r="H18" s="70"/>
      <c r="I18" s="70"/>
      <c r="J18" s="71"/>
      <c r="K18" s="70"/>
      <c r="L18" s="69"/>
      <c r="M18" s="67"/>
      <c r="N18" s="66"/>
      <c r="O18" s="66"/>
      <c r="P18" s="66"/>
      <c r="Q18" s="71"/>
      <c r="R18" s="67"/>
      <c r="S18" s="66"/>
      <c r="T18" s="66"/>
      <c r="U18" s="66"/>
    </row>
    <row r="19" spans="2:21" x14ac:dyDescent="0.25">
      <c r="B19" s="68"/>
      <c r="C19" s="68"/>
      <c r="D19" s="69"/>
      <c r="E19" s="68"/>
      <c r="F19" s="67"/>
      <c r="G19" s="70"/>
      <c r="H19" s="45"/>
      <c r="I19" s="70"/>
      <c r="J19" s="71"/>
      <c r="K19" s="70"/>
      <c r="L19" s="69"/>
      <c r="M19" s="67"/>
      <c r="N19" s="66"/>
      <c r="O19" s="66"/>
      <c r="P19" s="66"/>
      <c r="Q19" s="71"/>
      <c r="R19" s="63"/>
      <c r="S19" s="66"/>
      <c r="T19" s="66"/>
      <c r="U19" s="66"/>
    </row>
    <row r="20" spans="2:21" x14ac:dyDescent="0.25">
      <c r="B20" s="68"/>
      <c r="C20" s="68"/>
      <c r="D20" s="69"/>
      <c r="E20" s="68"/>
      <c r="F20" s="67"/>
      <c r="G20" s="70"/>
      <c r="H20" s="45"/>
      <c r="I20" s="70"/>
      <c r="J20" s="71"/>
      <c r="K20" s="70"/>
      <c r="L20" s="69"/>
      <c r="M20" s="67"/>
      <c r="N20" s="66"/>
      <c r="O20" s="66"/>
      <c r="P20" s="66"/>
      <c r="Q20" s="71"/>
      <c r="R20" s="63"/>
      <c r="S20" s="66"/>
      <c r="T20" s="66"/>
      <c r="U20" s="66"/>
    </row>
    <row r="21" spans="2:21" x14ac:dyDescent="0.25">
      <c r="B21" s="65"/>
      <c r="C21" s="68"/>
      <c r="D21" s="69"/>
      <c r="E21" s="68"/>
      <c r="F21" s="67"/>
      <c r="G21" s="70"/>
      <c r="H21" s="45"/>
      <c r="I21" s="70"/>
      <c r="J21" s="71"/>
      <c r="K21" s="70"/>
      <c r="L21" s="69"/>
      <c r="M21" s="67"/>
      <c r="N21" s="66"/>
      <c r="O21" s="66"/>
      <c r="P21" s="66"/>
      <c r="Q21" s="71"/>
      <c r="R21" s="71"/>
      <c r="S21" s="64"/>
      <c r="T21" s="64"/>
      <c r="U21" s="64"/>
    </row>
    <row r="22" spans="2:21" x14ac:dyDescent="0.25">
      <c r="B22" s="65"/>
      <c r="C22" s="68"/>
      <c r="D22" s="69"/>
      <c r="E22" s="68"/>
      <c r="F22" s="67"/>
      <c r="G22" s="75"/>
      <c r="H22" s="45"/>
      <c r="I22" s="70"/>
      <c r="J22" s="71"/>
      <c r="K22" s="70"/>
      <c r="L22" s="69"/>
      <c r="M22" s="67"/>
      <c r="N22" s="66"/>
      <c r="O22" s="66"/>
      <c r="P22" s="66"/>
      <c r="Q22" s="71"/>
      <c r="R22" s="67"/>
      <c r="S22" s="66"/>
      <c r="T22" s="66"/>
      <c r="U22" s="66"/>
    </row>
    <row r="23" spans="2:21" x14ac:dyDescent="0.25">
      <c r="B23" s="68"/>
      <c r="C23" s="68"/>
      <c r="D23" s="69"/>
      <c r="E23" s="68"/>
      <c r="F23" s="67"/>
      <c r="G23" s="75"/>
      <c r="H23" s="70"/>
      <c r="I23" s="70"/>
      <c r="J23" s="71"/>
      <c r="K23" s="70"/>
      <c r="L23" s="69"/>
      <c r="M23" s="67"/>
      <c r="N23" s="66"/>
      <c r="O23" s="66"/>
      <c r="P23" s="66"/>
      <c r="Q23" s="71"/>
      <c r="R23" s="67"/>
      <c r="S23" s="66"/>
      <c r="T23" s="66"/>
      <c r="U23" s="66"/>
    </row>
    <row r="24" spans="2:21" x14ac:dyDescent="0.25">
      <c r="B24" s="68"/>
      <c r="C24" s="68"/>
      <c r="D24" s="69"/>
      <c r="E24" s="68"/>
      <c r="F24" s="67"/>
      <c r="G24" s="70"/>
      <c r="H24" s="45"/>
      <c r="I24" s="70"/>
      <c r="J24" s="71"/>
      <c r="K24" s="70"/>
      <c r="L24" s="69"/>
      <c r="M24" s="67"/>
      <c r="N24" s="66"/>
      <c r="O24" s="66"/>
      <c r="P24" s="66"/>
      <c r="Q24" s="71"/>
      <c r="R24" s="63"/>
      <c r="S24" s="66"/>
      <c r="T24" s="66"/>
      <c r="U24" s="66"/>
    </row>
  </sheetData>
  <autoFilter ref="A5:U13" xr:uid="{00000000-0001-0000-0300-000000000000}"/>
  <mergeCells count="2">
    <mergeCell ref="B2:U2"/>
    <mergeCell ref="Q3:U3"/>
  </mergeCells>
  <phoneticPr fontId="35"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1000000}">
          <x14:formula1>
            <xm:f>Catálogo!$L$2:$L$7</xm:f>
          </x14:formula1>
          <xm:sqref>E6:E24</xm:sqref>
        </x14:dataValidation>
        <x14:dataValidation type="list" allowBlank="1" showInputMessage="1" showErrorMessage="1" xr:uid="{00000000-0002-0000-0300-000002000000}">
          <x14:formula1>
            <xm:f>Catálogo!$E$2:$E$5</xm:f>
          </x14:formula1>
          <xm:sqref>L6:L24</xm:sqref>
        </x14:dataValidation>
        <x14:dataValidation type="list" allowBlank="1" showInputMessage="1" showErrorMessage="1" xr:uid="{00000000-0002-0000-0300-000003000000}">
          <x14:formula1>
            <xm:f>Catálogo!$N$2:$N$7</xm:f>
          </x14:formula1>
          <xm:sqref>K6:K24</xm:sqref>
        </x14:dataValidation>
        <x14:dataValidation type="list" allowBlank="1" showInputMessage="1" showErrorMessage="1" xr:uid="{00000000-0002-0000-0300-000004000000}">
          <x14:formula1>
            <xm:f>Catálogo!$H$2:$H$4</xm:f>
          </x14:formula1>
          <xm:sqref>P6:P24</xm:sqref>
        </x14:dataValidation>
        <x14:dataValidation type="list" allowBlank="1" showInputMessage="1" showErrorMessage="1" xr:uid="{AB2E0521-5EC5-4966-8CB8-C0B71C2FC417}">
          <x14:formula1>
            <xm:f>Catálogo!$C$2:$C$24</xm:f>
          </x14:formula1>
          <xm:sqref>C6:C24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12"/>
  <sheetViews>
    <sheetView showGridLines="0" zoomScale="80" zoomScaleNormal="80" workbookViewId="0">
      <selection activeCell="E8" sqref="E8"/>
    </sheetView>
  </sheetViews>
  <sheetFormatPr baseColWidth="10" defaultColWidth="11.5703125" defaultRowHeight="15.75" x14ac:dyDescent="0.25"/>
  <cols>
    <col min="1" max="1" width="2.28515625" style="27" customWidth="1"/>
    <col min="2" max="2" width="17.7109375" style="27" customWidth="1"/>
    <col min="3" max="3" width="13.42578125" style="27" customWidth="1"/>
    <col min="4" max="4" width="11.42578125" style="27" customWidth="1"/>
    <col min="5" max="5" width="80.28515625" style="27" customWidth="1"/>
    <col min="6" max="6" width="24.42578125" style="27" customWidth="1"/>
    <col min="7" max="7" width="10.42578125" style="27" bestFit="1" customWidth="1"/>
    <col min="8" max="8" width="11.85546875" style="27" customWidth="1"/>
    <col min="9" max="9" width="16.28515625" style="27" bestFit="1" customWidth="1"/>
    <col min="10" max="10" width="16.140625" style="27" bestFit="1" customWidth="1"/>
    <col min="11" max="11" width="13" style="27" customWidth="1"/>
    <col min="12" max="12" width="14.85546875" style="27" customWidth="1"/>
    <col min="13" max="16384" width="11.5703125" style="27"/>
  </cols>
  <sheetData>
    <row r="2" spans="2:12" s="25" customFormat="1" ht="54" customHeight="1" x14ac:dyDescent="0.25">
      <c r="B2" s="143" t="s">
        <v>361</v>
      </c>
      <c r="C2" s="143"/>
      <c r="D2" s="143"/>
      <c r="E2" s="143"/>
      <c r="F2" s="143"/>
      <c r="G2" s="143"/>
      <c r="H2" s="143"/>
      <c r="I2" s="143"/>
      <c r="J2" s="143"/>
      <c r="K2" s="143"/>
      <c r="L2" s="143"/>
    </row>
    <row r="3" spans="2:12" s="57" customFormat="1" ht="7.5" customHeight="1" x14ac:dyDescent="0.25">
      <c r="B3" s="61"/>
      <c r="C3" s="61"/>
      <c r="D3" s="61"/>
      <c r="E3" s="61"/>
      <c r="F3" s="61"/>
      <c r="G3" s="61"/>
      <c r="H3" s="61"/>
      <c r="I3" s="62"/>
      <c r="J3" s="62"/>
      <c r="K3" s="62"/>
      <c r="L3" s="61"/>
    </row>
    <row r="4" spans="2:12" s="41" customFormat="1" ht="18" customHeight="1" x14ac:dyDescent="0.25">
      <c r="B4" s="144" t="s">
        <v>191</v>
      </c>
      <c r="C4" s="144"/>
      <c r="D4" s="145">
        <f>Análisis!D4</f>
        <v>0</v>
      </c>
      <c r="E4" s="144"/>
      <c r="F4" s="144"/>
      <c r="G4" s="42" t="s">
        <v>194</v>
      </c>
      <c r="H4" s="43">
        <f>SUM(H7:H11)/60</f>
        <v>1.6666666666666667</v>
      </c>
      <c r="I4" s="44"/>
      <c r="J4" s="44"/>
      <c r="K4" s="44" t="s">
        <v>193</v>
      </c>
      <c r="L4" s="43">
        <f>SUM(L7:L11)/60</f>
        <v>1.6666666666666667</v>
      </c>
    </row>
    <row r="5" spans="2:12" s="52" customFormat="1" ht="4.5" customHeight="1" x14ac:dyDescent="0.25">
      <c r="B5" s="53"/>
      <c r="C5" s="53"/>
      <c r="D5" s="54"/>
      <c r="E5" s="53"/>
      <c r="F5" s="53"/>
      <c r="G5" s="60"/>
      <c r="H5" s="56"/>
      <c r="I5" s="55"/>
      <c r="J5" s="55"/>
      <c r="K5" s="55"/>
      <c r="L5" s="56"/>
    </row>
    <row r="6" spans="2:12" s="26" customFormat="1" ht="63" x14ac:dyDescent="0.25">
      <c r="B6" s="36" t="s">
        <v>362</v>
      </c>
      <c r="C6" s="36" t="s">
        <v>363</v>
      </c>
      <c r="D6" s="36" t="s">
        <v>364</v>
      </c>
      <c r="E6" s="36" t="s">
        <v>365</v>
      </c>
      <c r="F6" s="36" t="s">
        <v>206</v>
      </c>
      <c r="G6" s="36" t="s">
        <v>201</v>
      </c>
      <c r="H6" s="36" t="s">
        <v>366</v>
      </c>
      <c r="I6" s="36" t="s">
        <v>215</v>
      </c>
      <c r="J6" s="37" t="s">
        <v>217</v>
      </c>
      <c r="K6" s="37" t="s">
        <v>218</v>
      </c>
      <c r="L6" s="36" t="s">
        <v>367</v>
      </c>
    </row>
    <row r="7" spans="2:12" s="39" customFormat="1" ht="12.75" x14ac:dyDescent="0.2">
      <c r="B7" s="38"/>
      <c r="C7" s="146" t="s">
        <v>368</v>
      </c>
      <c r="D7" s="38">
        <v>1</v>
      </c>
      <c r="E7" s="40" t="s">
        <v>369</v>
      </c>
      <c r="F7" s="38" t="s">
        <v>133</v>
      </c>
      <c r="G7" s="38" t="s">
        <v>127</v>
      </c>
      <c r="H7" s="38">
        <v>10</v>
      </c>
      <c r="I7" s="38" t="s">
        <v>156</v>
      </c>
      <c r="J7" s="38"/>
      <c r="K7" s="38"/>
      <c r="L7" s="38">
        <v>10</v>
      </c>
    </row>
    <row r="8" spans="2:12" s="39" customFormat="1" ht="12.75" x14ac:dyDescent="0.2">
      <c r="B8" s="38"/>
      <c r="C8" s="146"/>
      <c r="D8" s="38">
        <v>2</v>
      </c>
      <c r="E8" s="40" t="s">
        <v>370</v>
      </c>
      <c r="F8" s="38" t="s">
        <v>133</v>
      </c>
      <c r="G8" s="38" t="s">
        <v>127</v>
      </c>
      <c r="H8" s="38">
        <v>10</v>
      </c>
      <c r="I8" s="38" t="s">
        <v>156</v>
      </c>
      <c r="J8" s="38"/>
      <c r="K8" s="38"/>
      <c r="L8" s="38">
        <v>10</v>
      </c>
    </row>
    <row r="9" spans="2:12" s="39" customFormat="1" ht="12.75" x14ac:dyDescent="0.2">
      <c r="B9" s="38"/>
      <c r="C9" s="146"/>
      <c r="D9" s="38">
        <v>3</v>
      </c>
      <c r="E9" s="40" t="s">
        <v>371</v>
      </c>
      <c r="F9" s="38" t="s">
        <v>133</v>
      </c>
      <c r="G9" s="38" t="s">
        <v>127</v>
      </c>
      <c r="H9" s="38">
        <v>60</v>
      </c>
      <c r="I9" s="38" t="s">
        <v>156</v>
      </c>
      <c r="J9" s="38"/>
      <c r="K9" s="38"/>
      <c r="L9" s="38">
        <v>60</v>
      </c>
    </row>
    <row r="10" spans="2:12" s="39" customFormat="1" ht="12.75" x14ac:dyDescent="0.2">
      <c r="B10" s="38"/>
      <c r="C10" s="146"/>
      <c r="D10" s="38">
        <v>4</v>
      </c>
      <c r="E10" s="40" t="s">
        <v>372</v>
      </c>
      <c r="F10" s="38" t="s">
        <v>133</v>
      </c>
      <c r="G10" s="38" t="s">
        <v>147</v>
      </c>
      <c r="H10" s="38">
        <v>10</v>
      </c>
      <c r="I10" s="38" t="s">
        <v>156</v>
      </c>
      <c r="J10" s="38"/>
      <c r="K10" s="38"/>
      <c r="L10" s="38">
        <v>10</v>
      </c>
    </row>
    <row r="11" spans="2:12" s="39" customFormat="1" ht="12.75" x14ac:dyDescent="0.2">
      <c r="B11" s="38"/>
      <c r="C11" s="146"/>
      <c r="D11" s="38">
        <v>5</v>
      </c>
      <c r="E11" s="40" t="s">
        <v>373</v>
      </c>
      <c r="F11" s="38" t="s">
        <v>133</v>
      </c>
      <c r="G11" s="38" t="s">
        <v>138</v>
      </c>
      <c r="H11" s="38">
        <v>10</v>
      </c>
      <c r="I11" s="38" t="s">
        <v>156</v>
      </c>
      <c r="J11" s="38"/>
      <c r="K11" s="38"/>
      <c r="L11" s="38">
        <v>10</v>
      </c>
    </row>
    <row r="12" spans="2:12" s="26" customFormat="1" ht="22.15" customHeight="1" x14ac:dyDescent="0.25">
      <c r="B12" s="36"/>
      <c r="C12" s="36"/>
      <c r="D12" s="36"/>
      <c r="E12" s="36"/>
      <c r="F12" s="36"/>
      <c r="G12" s="36"/>
      <c r="H12" s="36"/>
      <c r="I12" s="36"/>
      <c r="J12" s="37"/>
      <c r="K12" s="37"/>
      <c r="L12" s="36"/>
    </row>
  </sheetData>
  <mergeCells count="4">
    <mergeCell ref="B2:L2"/>
    <mergeCell ref="B4:C4"/>
    <mergeCell ref="D4:F4"/>
    <mergeCell ref="C7:C11"/>
  </mergeCells>
  <conditionalFormatting sqref="I7:I11">
    <cfRule type="cellIs" dxfId="17" priority="1" operator="equal">
      <formula>"FUERA DE ALCANCE"</formula>
    </cfRule>
    <cfRule type="cellIs" dxfId="16" priority="2" operator="equal">
      <formula>"EN PROGRESO"</formula>
    </cfRule>
    <cfRule type="cellIs" dxfId="15" priority="3" operator="equal">
      <formula>"NO EJECUTADO"</formula>
    </cfRule>
    <cfRule type="cellIs" dxfId="14" priority="4" operator="equal">
      <formula>"BLOQUEADO"</formula>
    </cfRule>
    <cfRule type="cellIs" dxfId="13" priority="5" operator="equal">
      <formula>"FALLADO"</formula>
    </cfRule>
    <cfRule type="cellIs" dxfId="12" priority="6" operator="equal">
      <formula>"EXITOSO"</formula>
    </cfRule>
  </conditionalFormatting>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Catálogo!$F$2:$F$5</xm:f>
          </x14:formula1>
          <xm:sqref>I7:I11</xm:sqref>
        </x14:dataValidation>
        <x14:dataValidation type="list" allowBlank="1" showInputMessage="1" showErrorMessage="1" xr:uid="{00000000-0002-0000-0500-000001000000}">
          <x14:formula1>
            <xm:f>Catálogo!$A$2:$A$4</xm:f>
          </x14:formula1>
          <xm:sqref>F7:F11</xm:sqref>
        </x14:dataValidation>
        <x14:dataValidation type="list" allowBlank="1" showInputMessage="1" showErrorMessage="1" xr:uid="{00000000-0002-0000-0500-000002000000}">
          <x14:formula1>
            <xm:f>Catálogo!$J$2:$J$4</xm:f>
          </x14:formula1>
          <xm:sqref>G7:G11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2"/>
  <sheetViews>
    <sheetView showGridLines="0" zoomScale="80" zoomScaleNormal="80" workbookViewId="0">
      <selection activeCell="G16" sqref="G16"/>
    </sheetView>
  </sheetViews>
  <sheetFormatPr baseColWidth="10" defaultColWidth="11.5703125" defaultRowHeight="15.75" x14ac:dyDescent="0.25"/>
  <cols>
    <col min="1" max="1" width="2.28515625" style="27" customWidth="1"/>
    <col min="2" max="2" width="17.7109375" style="27" customWidth="1"/>
    <col min="3" max="3" width="13.42578125" style="27" customWidth="1"/>
    <col min="4" max="4" width="11.42578125" style="27" customWidth="1"/>
    <col min="5" max="5" width="80.28515625" style="27" customWidth="1"/>
    <col min="6" max="6" width="24.42578125" style="27" customWidth="1"/>
    <col min="7" max="7" width="10.42578125" style="27" bestFit="1" customWidth="1"/>
    <col min="8" max="8" width="11.85546875" style="27" customWidth="1"/>
    <col min="9" max="9" width="16.28515625" style="27" bestFit="1" customWidth="1"/>
    <col min="10" max="10" width="16.140625" style="27" bestFit="1" customWidth="1"/>
    <col min="11" max="11" width="13" style="27" customWidth="1"/>
    <col min="12" max="16384" width="11.5703125" style="27"/>
  </cols>
  <sheetData>
    <row r="2" spans="2:12" s="25" customFormat="1" ht="54" customHeight="1" x14ac:dyDescent="0.25">
      <c r="B2" s="147" t="s">
        <v>374</v>
      </c>
      <c r="C2" s="147"/>
      <c r="D2" s="147"/>
      <c r="E2" s="147"/>
      <c r="F2" s="147"/>
      <c r="G2" s="147"/>
      <c r="H2" s="147"/>
      <c r="I2" s="147"/>
      <c r="J2" s="147"/>
      <c r="K2" s="147"/>
      <c r="L2" s="147"/>
    </row>
    <row r="3" spans="2:12" s="57" customFormat="1" ht="9" customHeight="1" x14ac:dyDescent="0.25">
      <c r="B3" s="58"/>
      <c r="C3" s="58"/>
      <c r="D3" s="58"/>
      <c r="E3" s="58"/>
      <c r="F3" s="58"/>
      <c r="G3" s="58"/>
      <c r="H3" s="58"/>
      <c r="I3" s="59"/>
      <c r="J3" s="59"/>
      <c r="K3" s="59"/>
      <c r="L3" s="58"/>
    </row>
    <row r="4" spans="2:12" s="41" customFormat="1" ht="18" customHeight="1" x14ac:dyDescent="0.25">
      <c r="B4" s="144" t="s">
        <v>191</v>
      </c>
      <c r="C4" s="144"/>
      <c r="D4" s="145"/>
      <c r="E4" s="144"/>
      <c r="F4" s="144"/>
      <c r="G4" s="42" t="s">
        <v>194</v>
      </c>
      <c r="H4" s="43">
        <f>SUM(H7:H11)/60</f>
        <v>0</v>
      </c>
      <c r="I4" s="44"/>
      <c r="J4" s="44"/>
      <c r="K4" s="44" t="s">
        <v>193</v>
      </c>
      <c r="L4" s="43">
        <f>SUM(L7:L11)/60</f>
        <v>0</v>
      </c>
    </row>
    <row r="5" spans="2:12" s="52" customFormat="1" ht="3" customHeight="1" x14ac:dyDescent="0.25">
      <c r="B5" s="53"/>
      <c r="C5" s="53"/>
      <c r="D5" s="54"/>
      <c r="E5" s="53"/>
      <c r="F5" s="53"/>
      <c r="G5" s="60"/>
      <c r="H5" s="56"/>
      <c r="I5" s="55"/>
      <c r="J5" s="55"/>
      <c r="K5" s="55"/>
      <c r="L5" s="56"/>
    </row>
    <row r="6" spans="2:12" s="26" customFormat="1" ht="63" x14ac:dyDescent="0.25">
      <c r="B6" s="36" t="s">
        <v>362</v>
      </c>
      <c r="C6" s="36" t="s">
        <v>363</v>
      </c>
      <c r="D6" s="36" t="s">
        <v>364</v>
      </c>
      <c r="E6" s="36" t="s">
        <v>365</v>
      </c>
      <c r="F6" s="36" t="s">
        <v>206</v>
      </c>
      <c r="G6" s="36" t="s">
        <v>201</v>
      </c>
      <c r="H6" s="36" t="s">
        <v>366</v>
      </c>
      <c r="I6" s="36" t="s">
        <v>215</v>
      </c>
      <c r="J6" s="37" t="s">
        <v>217</v>
      </c>
      <c r="K6" s="37" t="s">
        <v>218</v>
      </c>
      <c r="L6" s="36" t="s">
        <v>367</v>
      </c>
    </row>
    <row r="7" spans="2:12" s="39" customFormat="1" ht="12.75" x14ac:dyDescent="0.2">
      <c r="B7" s="38"/>
      <c r="C7" s="146" t="s">
        <v>368</v>
      </c>
      <c r="D7" s="38">
        <v>1</v>
      </c>
      <c r="E7" s="40" t="s">
        <v>375</v>
      </c>
      <c r="F7" s="38" t="s">
        <v>133</v>
      </c>
      <c r="G7" s="38" t="s">
        <v>127</v>
      </c>
      <c r="H7" s="38">
        <v>0</v>
      </c>
      <c r="I7" s="38" t="s">
        <v>126</v>
      </c>
      <c r="J7" s="38"/>
      <c r="K7" s="38"/>
      <c r="L7" s="38"/>
    </row>
    <row r="8" spans="2:12" s="39" customFormat="1" ht="12.75" x14ac:dyDescent="0.2">
      <c r="B8" s="38"/>
      <c r="C8" s="146"/>
      <c r="D8" s="38">
        <v>2</v>
      </c>
      <c r="E8" s="40" t="s">
        <v>376</v>
      </c>
      <c r="F8" s="38" t="s">
        <v>133</v>
      </c>
      <c r="G8" s="38" t="s">
        <v>127</v>
      </c>
      <c r="H8" s="38">
        <v>0</v>
      </c>
      <c r="I8" s="38" t="s">
        <v>126</v>
      </c>
      <c r="J8" s="38"/>
      <c r="K8" s="38"/>
      <c r="L8" s="38"/>
    </row>
    <row r="9" spans="2:12" s="39" customFormat="1" ht="12.75" x14ac:dyDescent="0.2">
      <c r="B9" s="38"/>
      <c r="C9" s="146"/>
      <c r="D9" s="38">
        <v>3</v>
      </c>
      <c r="E9" s="40" t="s">
        <v>377</v>
      </c>
      <c r="F9" s="38" t="s">
        <v>133</v>
      </c>
      <c r="G9" s="38" t="s">
        <v>127</v>
      </c>
      <c r="H9" s="38">
        <v>0</v>
      </c>
      <c r="I9" s="38" t="s">
        <v>126</v>
      </c>
      <c r="J9" s="38"/>
      <c r="K9" s="38"/>
      <c r="L9" s="38"/>
    </row>
    <row r="10" spans="2:12" s="39" customFormat="1" ht="12.75" x14ac:dyDescent="0.2">
      <c r="B10" s="38"/>
      <c r="C10" s="146"/>
      <c r="D10" s="38">
        <v>4</v>
      </c>
      <c r="E10" s="40" t="s">
        <v>378</v>
      </c>
      <c r="F10" s="38" t="s">
        <v>133</v>
      </c>
      <c r="G10" s="38" t="s">
        <v>147</v>
      </c>
      <c r="H10" s="38">
        <v>0</v>
      </c>
      <c r="I10" s="38" t="s">
        <v>126</v>
      </c>
      <c r="J10" s="38"/>
      <c r="K10" s="38"/>
      <c r="L10" s="38"/>
    </row>
    <row r="11" spans="2:12" s="39" customFormat="1" ht="12.75" x14ac:dyDescent="0.2">
      <c r="B11" s="38"/>
      <c r="C11" s="146"/>
      <c r="D11" s="38">
        <v>5</v>
      </c>
      <c r="E11" s="40" t="s">
        <v>379</v>
      </c>
      <c r="F11" s="38" t="s">
        <v>133</v>
      </c>
      <c r="G11" s="38" t="s">
        <v>138</v>
      </c>
      <c r="H11" s="38">
        <v>0</v>
      </c>
      <c r="I11" s="38" t="s">
        <v>126</v>
      </c>
      <c r="J11" s="38"/>
      <c r="K11" s="38"/>
      <c r="L11" s="38">
        <v>0</v>
      </c>
    </row>
    <row r="12" spans="2:12" s="26" customFormat="1" ht="22.15" customHeight="1" x14ac:dyDescent="0.25">
      <c r="B12" s="36"/>
      <c r="C12" s="36"/>
      <c r="D12" s="36"/>
      <c r="E12" s="36"/>
      <c r="F12" s="36"/>
      <c r="G12" s="36"/>
      <c r="H12" s="36"/>
      <c r="I12" s="36"/>
      <c r="J12" s="37"/>
      <c r="K12" s="37"/>
      <c r="L12" s="36"/>
    </row>
  </sheetData>
  <mergeCells count="4">
    <mergeCell ref="B2:L2"/>
    <mergeCell ref="B4:C4"/>
    <mergeCell ref="C7:C11"/>
    <mergeCell ref="D4:F4"/>
  </mergeCells>
  <conditionalFormatting sqref="I7:I11">
    <cfRule type="cellIs" dxfId="11" priority="1" operator="equal">
      <formula>"FUERA DE ALCANCE"</formula>
    </cfRule>
    <cfRule type="cellIs" dxfId="10" priority="2" operator="equal">
      <formula>"EN PROGRESO"</formula>
    </cfRule>
    <cfRule type="cellIs" dxfId="9" priority="3" operator="equal">
      <formula>"NO EJECUTADO"</formula>
    </cfRule>
    <cfRule type="cellIs" dxfId="8" priority="4" operator="equal">
      <formula>"BLOQUEADO"</formula>
    </cfRule>
    <cfRule type="cellIs" dxfId="7" priority="5" operator="equal">
      <formula>"FALLADO"</formula>
    </cfRule>
    <cfRule type="cellIs" dxfId="6" priority="6" operator="equal">
      <formula>"EXITOSO"</formula>
    </cfRule>
  </conditionalFormatting>
  <pageMargins left="0.7" right="0.7" top="0.75" bottom="0.75" header="0.3" footer="0.3"/>
  <pageSetup paperSize="9" orientation="portrait" horizontalDpi="0" verticalDpi="0"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F67593FA-F6D5-49EB-B135-74B1F8CC6362}">
          <x14:formula1>
            <xm:f>Catálogo!$F$2:$F$5</xm:f>
          </x14:formula1>
          <xm:sqref>I7:I11</xm:sqref>
        </x14:dataValidation>
        <x14:dataValidation type="list" allowBlank="1" showInputMessage="1" showErrorMessage="1" xr:uid="{00000000-0002-0000-0400-000001000000}">
          <x14:formula1>
            <xm:f>Catálogo!$A$2:$A$4</xm:f>
          </x14:formula1>
          <xm:sqref>F7:F11</xm:sqref>
        </x14:dataValidation>
        <x14:dataValidation type="list" allowBlank="1" showInputMessage="1" showErrorMessage="1" xr:uid="{00000000-0002-0000-0400-000002000000}">
          <x14:formula1>
            <xm:f>Catálogo!$G$2:$G$4</xm:f>
          </x14:formula1>
          <xm:sqref>G7:G11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9DDF20AE96CFC469F875290D6FD0F89" ma:contentTypeVersion="18" ma:contentTypeDescription="Crear nuevo documento." ma:contentTypeScope="" ma:versionID="bc8a131ffdaa22093092f3c884a8fa0f">
  <xsd:schema xmlns:xsd="http://www.w3.org/2001/XMLSchema" xmlns:xs="http://www.w3.org/2001/XMLSchema" xmlns:p="http://schemas.microsoft.com/office/2006/metadata/properties" xmlns:ns2="0e388295-7550-453d-98b9-86189f2ba2c7" xmlns:ns3="a702de2d-5fbf-40d2-b1bf-89e7b3e9c63d" targetNamespace="http://schemas.microsoft.com/office/2006/metadata/properties" ma:root="true" ma:fieldsID="0333fb63ade0c48278a0d4331773be92" ns2:_="" ns3:_="">
    <xsd:import namespace="0e388295-7550-453d-98b9-86189f2ba2c7"/>
    <xsd:import namespace="a702de2d-5fbf-40d2-b1bf-89e7b3e9c6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388295-7550-453d-98b9-86189f2ba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042d05e0-e8a4-42a2-bf30-a02c3e0063e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02de2d-5fbf-40d2-b1bf-89e7b3e9c63d"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d9deb3a5-27bb-4dd2-8356-4b34276f7f62}" ma:internalName="TaxCatchAll" ma:showField="CatchAllData" ma:web="a702de2d-5fbf-40d2-b1bf-89e7b3e9c6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a702de2d-5fbf-40d2-b1bf-89e7b3e9c63d">
      <UserInfo>
        <DisplayName/>
        <AccountId xsi:nil="true"/>
        <AccountType/>
      </UserInfo>
    </SharedWithUsers>
    <MediaLengthInSeconds xmlns="0e388295-7550-453d-98b9-86189f2ba2c7" xsi:nil="true"/>
    <lcf76f155ced4ddcb4097134ff3c332f xmlns="0e388295-7550-453d-98b9-86189f2ba2c7">
      <Terms xmlns="http://schemas.microsoft.com/office/infopath/2007/PartnerControls"/>
    </lcf76f155ced4ddcb4097134ff3c332f>
    <TaxCatchAll xmlns="a702de2d-5fbf-40d2-b1bf-89e7b3e9c63d" xsi:nil="true"/>
  </documentManagement>
</p:properties>
</file>

<file path=customXml/itemProps1.xml><?xml version="1.0" encoding="utf-8"?>
<ds:datastoreItem xmlns:ds="http://schemas.openxmlformats.org/officeDocument/2006/customXml" ds:itemID="{6139F2C8-1028-4680-95F6-BC70C2AC777B}">
  <ds:schemaRefs>
    <ds:schemaRef ds:uri="http://schemas.microsoft.com/sharepoint/v3/contenttype/forms"/>
  </ds:schemaRefs>
</ds:datastoreItem>
</file>

<file path=customXml/itemProps2.xml><?xml version="1.0" encoding="utf-8"?>
<ds:datastoreItem xmlns:ds="http://schemas.openxmlformats.org/officeDocument/2006/customXml" ds:itemID="{07239E77-BBF0-4303-B085-00ABD88ED6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388295-7550-453d-98b9-86189f2ba2c7"/>
    <ds:schemaRef ds:uri="a702de2d-5fbf-40d2-b1bf-89e7b3e9c6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5A631E-C87E-4CE9-A8FE-0EDD9EEFDD1D}">
  <ds:schemaRefs>
    <ds:schemaRef ds:uri="http://purl.org/dc/terms/"/>
    <ds:schemaRef ds:uri="http://schemas.microsoft.com/office/2006/metadata/properties"/>
    <ds:schemaRef ds:uri="a702de2d-5fbf-40d2-b1bf-89e7b3e9c63d"/>
    <ds:schemaRef ds:uri="http://www.w3.org/XML/1998/namespace"/>
    <ds:schemaRef ds:uri="http://purl.org/dc/elements/1.1/"/>
    <ds:schemaRef ds:uri="0e388295-7550-453d-98b9-86189f2ba2c7"/>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Tablero de avances</vt:lpstr>
      <vt:lpstr>Comentarios</vt:lpstr>
      <vt:lpstr>Catálogo</vt:lpstr>
      <vt:lpstr>Diseño &amp; Ejecución</vt:lpstr>
      <vt:lpstr>Defectos</vt:lpstr>
      <vt:lpstr>Cierre</vt:lpstr>
      <vt:lpstr>Análisis</vt:lpstr>
      <vt:lpstr>'Tablero de avances'!Área_de_impresión</vt:lpstr>
    </vt:vector>
  </TitlesOfParts>
  <Manager/>
  <Company>Everis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Gabriela Ruiz Lechuga</dc:creator>
  <cp:keywords/>
  <dc:description/>
  <cp:lastModifiedBy>Monica Silva Martinez</cp:lastModifiedBy>
  <cp:revision/>
  <dcterms:created xsi:type="dcterms:W3CDTF">2021-06-01T17:34:33Z</dcterms:created>
  <dcterms:modified xsi:type="dcterms:W3CDTF">2023-12-07T23:15:47Z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0x010100F9DDF20AE96CFC469F875290D6FD0F89</vt:lpwstr>
  </property>
  <property fmtid="{D5CDD505-2E9C-101B-9397-08002B2CF9AE}" pid="3" name="Order">
    <vt:r8>1428400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MediaServiceImageTags">
    <vt:lpwstr/>
  </property>
</Properties>
</file>