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Z:\Projects\2000's - Commercial Projects\2018 - Dianthus\2018.003 Dianthus MMN\Management\Planning\"/>
    </mc:Choice>
  </mc:AlternateContent>
  <xr:revisionPtr revIDLastSave="0" documentId="13_ncr:1_{61BACED0-DAF7-46D7-9264-AA8369749E5B}" xr6:coauthVersionLast="47" xr6:coauthVersionMax="47" xr10:uidLastSave="{00000000-0000-0000-0000-000000000000}"/>
  <bookViews>
    <workbookView xWindow="-110" yWindow="-110" windowWidth="19420" windowHeight="10420" xr2:uid="{565E39B8-722B-49DF-84F9-244444DC5904}"/>
  </bookViews>
  <sheets>
    <sheet name="General Resource Tracking" sheetId="1" r:id="rId1"/>
    <sheet name="Sera Inventory"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 l="1"/>
  <c r="J4" i="1"/>
  <c r="J3" i="1"/>
  <c r="J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tc={8B084A59-8CD5-4863-B90A-9A53635F4745}</author>
    <author>tc={DD087029-F894-4D4E-8162-83ECF325B7FC}</author>
  </authors>
  <commentList>
    <comment ref="A2" authorId="0" shapeId="0" xr:uid="{8B084A59-8CD5-4863-B90A-9A53635F4745}">
      <text>
        <t>[Threaded comment]
Your version of Excel allows you to read this threaded comment; however, any edits to it will get removed if the file is opened in a newer version of Excel. Learn more: https://go.microsoft.com/fwlink/?linkid=870924
Comment:
    This experiment was excluded from the final data set by JH/RB</t>
      </text>
    </comment>
    <comment ref="F2" authorId="1" shapeId="0" xr:uid="{DD087029-F894-4D4E-8162-83ECF325B7FC}">
      <text>
        <t>[Threaded comment]
Your version of Excel allows you to read this threaded comment; however, any edits to it will get removed if the file is opened in a newer version of Excel. Learn more: https://go.microsoft.com/fwlink/?linkid=870924
Comment:
    The Monday.com board and phase images only have records of 30 MEAs, if we are able to just double check on the initial number of systems plated.</t>
      </text>
    </comment>
  </commentList>
</comments>
</file>

<file path=xl/sharedStrings.xml><?xml version="1.0" encoding="utf-8"?>
<sst xmlns="http://schemas.openxmlformats.org/spreadsheetml/2006/main" count="140" uniqueCount="112">
  <si>
    <t>Experiment</t>
  </si>
  <si>
    <t>Motoneuron Usage</t>
  </si>
  <si>
    <t>Schwann Cell Usage</t>
  </si>
  <si>
    <t xml:space="preserve">Sera Usage </t>
  </si>
  <si>
    <t>Chip Usage</t>
  </si>
  <si>
    <t xml:space="preserve">Chamber Usage </t>
  </si>
  <si>
    <t>Milestone 0 Experiment 1</t>
  </si>
  <si>
    <t>Milestone 0 Experiment 2</t>
  </si>
  <si>
    <t xml:space="preserve">T1S1B4 RM Batch </t>
  </si>
  <si>
    <t>Dianthus MMN 1, Dianthus MMN 2, Dianthus MMN 3, Dianthus MMN 4, Dianthus MMN 5, NS364</t>
  </si>
  <si>
    <t>T3S1B9 UCF 11.2024 Batch</t>
  </si>
  <si>
    <t>T4S4B1 #32 WT SC</t>
  </si>
  <si>
    <t>T4S4B4 Primary SC</t>
  </si>
  <si>
    <t>40 - CD_D_20241118A</t>
  </si>
  <si>
    <t>Important Notes</t>
  </si>
  <si>
    <t>This batch was plated prior to SOW signing as requested by JH. All motoneuron batches used for previous projects had been used or allocated for other experiments at the time of experimental execution. RB advised a small experiment to assess using phase imaging the quality of archived motoneuron lots to be able to execute this plating. One batch, differentiated by RM, appeared viable for use in this study. No further RM vials remain.</t>
  </si>
  <si>
    <t>Milestone 0 Experiment 2 - Repeat</t>
  </si>
  <si>
    <t xml:space="preserve">This batch was plated with UCF 11.2024 motoneuron despite observing lidocaine issues/retrograde signals in the functional data produced for Alexion CIDP. 94 systems were plated in the hopes of completing an N=2 for MS0, but over half of the systems were lost due to barrier integrity issues, cells growing under the tunnels, etc. </t>
  </si>
  <si>
    <t>94 - BW_D_20250103 (1123 +- 58)</t>
  </si>
  <si>
    <t>Dianthus MMN 1</t>
  </si>
  <si>
    <t>Dianthus MMN 2</t>
  </si>
  <si>
    <t>Dianthus MMN 3</t>
  </si>
  <si>
    <t>Dianthus MMN 4</t>
  </si>
  <si>
    <t>Dianthus MMN 5</t>
  </si>
  <si>
    <t>Hesperos MMN 1</t>
  </si>
  <si>
    <t>Hesperos MMN 2</t>
  </si>
  <si>
    <t>Hesperos MMN 3</t>
  </si>
  <si>
    <t>Hesperos MMN 4</t>
  </si>
  <si>
    <t>Hesperos MMN 5</t>
  </si>
  <si>
    <t>Hesperos MMN 6</t>
  </si>
  <si>
    <t>Vendor ID</t>
  </si>
  <si>
    <t>Aliquots at Project Start</t>
  </si>
  <si>
    <t>Aliquots After Experiment 1</t>
  </si>
  <si>
    <t>Aliquots After Experiment 2</t>
  </si>
  <si>
    <t>Aliquots After Experiment 2 Re-Run</t>
  </si>
  <si>
    <t>ND-41-V02</t>
  </si>
  <si>
    <t>ND-47-V02</t>
  </si>
  <si>
    <t>ND-30-V04</t>
  </si>
  <si>
    <t>ND-35-V02</t>
  </si>
  <si>
    <t>ND-142-V01</t>
  </si>
  <si>
    <t>ND-15-V04</t>
  </si>
  <si>
    <t>MMN372524001</t>
  </si>
  <si>
    <t>MMN372524002</t>
  </si>
  <si>
    <t>MMN372524003</t>
  </si>
  <si>
    <t>MMN372524004</t>
  </si>
  <si>
    <t>MMN372524005</t>
  </si>
  <si>
    <t>NS361</t>
  </si>
  <si>
    <t>NS362</t>
  </si>
  <si>
    <t>NS363</t>
  </si>
  <si>
    <t>NS364</t>
  </si>
  <si>
    <t>NS367</t>
  </si>
  <si>
    <t>15 + 3 mL</t>
  </si>
  <si>
    <t>16 + 3 mL</t>
  </si>
  <si>
    <t>17 + 3 mL</t>
  </si>
  <si>
    <t>18 + 3 mL</t>
  </si>
  <si>
    <t>17 + 2 mL</t>
  </si>
  <si>
    <t>18 + 2 mL</t>
  </si>
  <si>
    <t>33 + 3 mL</t>
  </si>
  <si>
    <t>34 + 3 mL</t>
  </si>
  <si>
    <t>7 + 2 mL</t>
  </si>
  <si>
    <t>8 + 2 mL</t>
  </si>
  <si>
    <t>38 + 9 mL</t>
  </si>
  <si>
    <t>34 + 9 mL</t>
  </si>
  <si>
    <t>30 + 9 mL</t>
  </si>
  <si>
    <t>39 + 9 mL</t>
  </si>
  <si>
    <t>35 + 9 mL</t>
  </si>
  <si>
    <t>31 + 9 mL</t>
  </si>
  <si>
    <t>Sample Name</t>
  </si>
  <si>
    <t>14 + 3 mL</t>
  </si>
  <si>
    <t>16 + 2 mL</t>
  </si>
  <si>
    <t>32 + 3 mL</t>
  </si>
  <si>
    <t>6 + 2 mL</t>
  </si>
  <si>
    <t>37 + 9 mL</t>
  </si>
  <si>
    <t>33 + 9 mL</t>
  </si>
  <si>
    <t>29 + 9 mL</t>
  </si>
  <si>
    <t>Replicate Dosing</t>
  </si>
  <si>
    <r>
      <rPr>
        <u/>
        <sz val="11"/>
        <color theme="1"/>
        <rFont val="Aptos Narrow"/>
        <family val="2"/>
        <scheme val="minor"/>
      </rPr>
      <t>25 Systems Dosed:</t>
    </r>
    <r>
      <rPr>
        <sz val="11"/>
        <color theme="1"/>
        <rFont val="Aptos Narrow"/>
        <family val="2"/>
        <scheme val="minor"/>
      </rPr>
      <t xml:space="preserve">
A (a.k.a. 100) = Media Only
6 - Anti-GM1 Only
7 - 15% hCS Only
15 - Anti-GM1 + 15% hCS
53 - Dianthus 1 MMN
57 - Dianthus 2 MMN
66 - Dianthus 3 MMN
70 - Dianthus 4 MMN
73 - Dianthus 5 MMN 
37, 47 - Hesperos MMN 1
34, 83 - Hesperos MMN 2
31, 58 - Hesperos MMN 3
25, 87 - Hesperos 4 MMN 
18, 86 - Hesperos 5 MMN 
16, 84 - Hesperos 6 MMN 
40 - NS361
45 - NS362
46 - NS363
52 - NS367</t>
    </r>
  </si>
  <si>
    <t xml:space="preserve">This batch was plated with UCF 11.2024 motoneuron despite observing lidocaine issues/retrograde signals in the functional data previously produced. 94 systems were plated in the hopes of completing an N=2 for MS0, but over half of the systems were lost due to barrier integrity issues, cells growing under the tunnels, etc. </t>
  </si>
  <si>
    <r>
      <rPr>
        <u/>
        <sz val="11"/>
        <color theme="1"/>
        <rFont val="Aptos Narrow"/>
        <family val="2"/>
        <scheme val="minor"/>
      </rPr>
      <t>26 Systems Dosed:</t>
    </r>
    <r>
      <rPr>
        <sz val="11"/>
        <color theme="1"/>
        <rFont val="Aptos Narrow"/>
        <family val="2"/>
        <scheme val="minor"/>
      </rPr>
      <t xml:space="preserve">
42 = Media Only
47 - Anti-GM1 Only
46 - 15% hCS Only
50 - Anti-GM1 + 15% hCS
11 - Dianthus 1 MMN
14 - Dianthus 2 MMN
15 - Dianthus 3 MMN
20 - Dianthus 4 MMN
21 - Dianthus 5 MMN 
22 - Hesperos MMN 1
24 - Hesperos MMN 2
25 - Hesperos MMN 3
26 - Hesperos 4 MMN 
27 - Hesperos 5 MMN 
28 - Hesperos 6 MMN 
29 - NS361
30 - NS362
32 - NS363
35 - NS364
36 - NS367</t>
    </r>
  </si>
  <si>
    <t>T4S4B4 iPSC SC</t>
  </si>
  <si>
    <t xml:space="preserve">Dianthus MMN 1, Dianthus MMN 2, Dianthus MMN 3, Dianthus MMN 4, Dianthus MMN 5, Hesperos MMN 1, Hesperos MMN 2, Hesperos MMN 3, Hesperos MMN 4, Hesperos MMN 5, Hesperos MMN 6,  NS361, NS362, NS363, NS367 </t>
  </si>
  <si>
    <t xml:space="preserve">Dianthus MMN 1, Dianthus MMN 2, Dianthus MMN 3, Dianthus MMN 4, Dianthus MMN 5, Hesperos MMN 1, Hesperos MMN 2, Hesperos MMN 3, Hesperos MMN 4, Hesperos MMN 5, Hesperos MMN 6,  NS361, NS362, NS363, NS364 NS367 </t>
  </si>
  <si>
    <t>Milestone 0 Experiment 3</t>
  </si>
  <si>
    <t>60 - CD_D_20250113A (1495+-108)</t>
  </si>
  <si>
    <t>Milestone 0 Experiment 4</t>
  </si>
  <si>
    <t>48 - 20250113B 1390+-54</t>
  </si>
  <si>
    <t>T3S1B9 UCF 12.5.24 Batch</t>
  </si>
  <si>
    <t>T4S2B3 iPSC SC 2.7.25 BF</t>
  </si>
  <si>
    <t xml:space="preserve">New UCF motoneuron batch. </t>
  </si>
  <si>
    <t>Aliquots After Experiment 3</t>
  </si>
  <si>
    <t>Aliquots After Experiment 4</t>
  </si>
  <si>
    <t>Milestone 1 Experiment 1</t>
  </si>
  <si>
    <t xml:space="preserve">Evaluating single-reuse rogue valley MEAs that were visually inspected by LC as part of this experiment. </t>
  </si>
  <si>
    <t xml:space="preserve">91 (16 reused MEAs being evaluated as part of this experiment) </t>
  </si>
  <si>
    <t xml:space="preserve">1800 cells/mm2 </t>
  </si>
  <si>
    <t>MN Seeding Densities Evaluated</t>
  </si>
  <si>
    <t xml:space="preserve">1800 cells/mm2 and 900 cells/mm2 (only four conditions were evaluated at this density, and we also ran an 1800 cells/mm2 counterpart for comparison). Originally 45 MEAs were seeded at 1800 cells/mm2, and 15 at 900 cells/mm2. </t>
  </si>
  <si>
    <t xml:space="preserve">Seeded at 900 cells/mm2 primarily, with a handful seeded at 450 cells/mm2 as requested by Dr. Hickman, and a handful seeded at 1800 cells/mm2 to act as controls for the previous experiments. </t>
  </si>
  <si>
    <t xml:space="preserve">91 - CD_D_20250214 1527+-24 (Note some of these were reused and will not be used for the Dianthus study) </t>
  </si>
  <si>
    <t>91 - CD_D_20250129 1493 ± 48</t>
  </si>
  <si>
    <t xml:space="preserve">Seeded at 900 cells/mm2 primarily to act as controls for the previous experiments. </t>
  </si>
  <si>
    <t>Success Rate</t>
  </si>
  <si>
    <r>
      <rPr>
        <u/>
        <sz val="11"/>
        <color rgb="FFFF0000"/>
        <rFont val="Aptos Narrow"/>
        <family val="2"/>
        <scheme val="minor"/>
      </rPr>
      <t xml:space="preserve">11 Systems Dosed: </t>
    </r>
    <r>
      <rPr>
        <sz val="11"/>
        <color rgb="FFFF0000"/>
        <rFont val="Aptos Narrow"/>
        <family val="2"/>
        <scheme val="minor"/>
      </rPr>
      <t xml:space="preserve">
20 - Media Only 
26 - Anti-GM1 Only
11 - 15% hCS Only 
4 - Anti-GM1 + 15% hCS
16 - Dianthus MMN 1
17 - Dianthus MMN 2
22 - Dianthus MMN 3
28 - Dianthus MMN 4
19, 24 - Dianthus MMN 5</t>
    </r>
  </si>
  <si>
    <t>N/A</t>
  </si>
  <si>
    <t xml:space="preserve">We only obtained about 5-10 functional systems which is not enough for experimentation. We sacrificed these to do different concentrations of GM1 + hCS. </t>
  </si>
  <si>
    <t xml:space="preserve">Dianthus MMN 1, Dianthus MMN 2, Hesperos MMN 1, Hesperos MMN 2, Hesperos MMN 3, Hesperos MMN 4, Hesperos MMN 5, NS361, NS362, NS363, NS364 NS367 </t>
  </si>
  <si>
    <r>
      <rPr>
        <u/>
        <sz val="11"/>
        <color theme="1"/>
        <rFont val="Aptos Narrow"/>
        <family val="2"/>
        <scheme val="minor"/>
      </rPr>
      <t>17 Systems Dosed (16 Yielded Data)</t>
    </r>
    <r>
      <rPr>
        <sz val="11"/>
        <color theme="1"/>
        <rFont val="Aptos Narrow"/>
        <family val="2"/>
        <scheme val="minor"/>
      </rPr>
      <t xml:space="preserve">
21 - Untreated
2 - Anti-GM1 Only
6 - 15% hCS Only
9 - Anti-GM1 + 15% hCS
10 - Dianthus MMN 1 
11 - Dianthus MMN 2
15 - Hesperos MMN 1
22 - Hesperos MMN 2
24 - Hesperos MMN 3
25 - Hesperos MMN 4
32 - Hesperos MMN 5
34 - Hesperos MMN 6
36 - NS361
37 - NS362
38 - NS363
43,45 - NS364
12 - NS367 </t>
    </r>
  </si>
  <si>
    <t>Dianthus MMN 1, Dianthus MMN 2, Dianthus MMN 3, Dianthus MMN 4, Dianthus MMN 5, Hesperos MMN 1, Hesperos MMN 2, Hesperos MMN 3, Hesperos MMN 4, Hesperos MMN 5, Hesperos MMN 6,  NS361, NS362, NS363, NS364 NS367 (All dosed with and without 150 ng/mL DNTH103)</t>
  </si>
  <si>
    <r>
      <rPr>
        <u/>
        <sz val="11"/>
        <color theme="1"/>
        <rFont val="Aptos Narrow"/>
        <family val="2"/>
        <scheme val="minor"/>
      </rPr>
      <t>22 Systems Dosed (Yielded Data TBD)</t>
    </r>
    <r>
      <rPr>
        <sz val="11"/>
        <color theme="1"/>
        <rFont val="Aptos Narrow"/>
        <family val="2"/>
        <scheme val="minor"/>
      </rPr>
      <t xml:space="preserve">
1 - Media Only 
7 - 15% hCS Only 
12 - Anti-GM1 + 15% hCS
15 - Dianthus MMN 1
19 - Dianthus MMN 2
20 - Hesperos MMN 4
22 - Hesperos MMN 5
25 - Hesperos MMN 6
28 - NS363
74 - NS364
83 - NS367
78 - Media Only + DNTH103
81 - 15% hCS + DNTH103
87 - Anti-GM1 + 15% hCS + DNTH103
89 - Dianthus MMN 1 + DNTH103
90 - Dianthus MMN 2 + DNTH103
46 - Hesperos MMN 4 + DNTH103
47 - Hesperos MMN 5 + DNTH103
31 - Hesperos MMN 6 + DNTH103
39 - NS363 + DNTH103
2 - NS364 + DNTH103
80 - NS367 + DNTH103
</t>
    </r>
  </si>
  <si>
    <t xml:space="preserve">This batch was plated with UCF 11.2024 motoneurons. We lost a majority of the batch due to contaminating cells taking over the cultures. At D7, there were around 25 systems that we deemed as having a chance of being testable at D14 (not totally overtaken by contaminating cells/some axons evident). By testing day, there were not enough systems to get controls and dosed systems, and so we ran a few concentrations of the old (asialo) GM1 antibody instead with hCS. </t>
  </si>
  <si>
    <r>
      <rPr>
        <u/>
        <sz val="11"/>
        <color theme="1"/>
        <rFont val="Aptos Narrow"/>
        <family val="2"/>
        <scheme val="minor"/>
      </rPr>
      <t xml:space="preserve">11 systems selected for dosing: </t>
    </r>
    <r>
      <rPr>
        <sz val="11"/>
        <color theme="1"/>
        <rFont val="Aptos Narrow"/>
        <family val="2"/>
        <scheme val="minor"/>
      </rPr>
      <t xml:space="preserve">
(started at 12:30PM --&gt; end of incubation at 2:00PM)
CH#3 - untreated
CH#4 - untreated
CH#9 - anti-GM1
CH#14 - anti-GM1
CH#15 - 1:100
CH#22 - 1:100
CH#27 - 1:250
CH#32 - 1:250
CH#33 - 1:500
CH#39 - 1:500
CH#48 - hCS only
systems that were excluded from dosing were CH#1 (1800), CH#1 (1 e), and CH#7 (not co-cultured)</t>
    </r>
  </si>
  <si>
    <t>Milestone 1 Experiment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</si>
</sst>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u/>
      <sz val="11"/>
      <color theme="1"/>
      <name val="Aptos Narrow"/>
      <family val="2"/>
      <scheme val="minor"/>
    </font>
    <font>
      <sz val="11"/>
      <color rgb="FFFF0000"/>
      <name val="Aptos Narrow"/>
      <family val="2"/>
      <scheme val="minor"/>
    </font>
    <font>
      <u/>
      <sz val="11"/>
      <color rgb="FFFF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Kaveena Autar" id="{DF2C183C-30F4-4B9C-9D0D-B7C46CC2105E}" userId="S::KAutar@hesperosinc.com::33956b17-3217-4b17-a36b-25d17babbc8e" providerId="AD"/>
  <person displayName="Brittany Robaina-Caicedo" id="{B10B46A1-4E3A-48A3-BF6E-B98BA3D97A95}" userId="S::BRobainaCaicedo@hesperosinc.com::f1fb7dc5-9b65-4671-8c59-8a0199291e7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2-27T13:59:38.38" personId="{B10B46A1-4E3A-48A3-BF6E-B98BA3D97A95}" id="{8B084A59-8CD5-4863-B90A-9A53635F4745}">
    <text>This experiment was excluded from the final data set by JH/RB</text>
  </threadedComment>
  <threadedComment ref="F2" dT="2025-03-03T18:28:25.56" personId="{DF2C183C-30F4-4B9C-9D0D-B7C46CC2105E}" id="{DD087029-F894-4D4E-8162-83ECF325B7FC}">
    <text>The Monday.com board and phase images only have records of 30 MEAs, if we are able to just double check on the initial number of systems plated.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53B6F-380C-42EE-8B92-D7D80BBF6C1F}">
  <sheetPr>
    <pageSetUpPr fitToPage="1"/>
  </sheetPr>
  <dimension ref="A1:J8"/>
  <sheetViews>
    <sheetView tabSelected="1" topLeftCell="A7" zoomScale="70" zoomScaleNormal="70" workbookViewId="0">
      <selection activeCell="B10" sqref="B10"/>
    </sheetView>
  </sheetViews>
  <sheetFormatPr defaultColWidth="30.26953125" defaultRowHeight="14.5" x14ac:dyDescent="0.35"/>
  <cols>
    <col min="1" max="3" width="30.26953125" style="1"/>
    <col min="4" max="4" width="30.26953125" style="2"/>
    <col min="5" max="5" width="33.54296875" style="1" bestFit="1" customWidth="1"/>
    <col min="6" max="8" width="30.26953125" style="1"/>
    <col min="9" max="9" width="37.453125" style="1" bestFit="1" customWidth="1"/>
    <col min="10" max="16384" width="30.26953125" style="1"/>
  </cols>
  <sheetData>
    <row r="1" spans="1:10" s="3" customFormat="1" x14ac:dyDescent="0.35">
      <c r="A1" s="3" t="s">
        <v>0</v>
      </c>
      <c r="B1" s="3" t="s">
        <v>1</v>
      </c>
      <c r="C1" s="3" t="s">
        <v>2</v>
      </c>
      <c r="D1" s="4" t="s">
        <v>3</v>
      </c>
      <c r="E1" s="3" t="s">
        <v>4</v>
      </c>
      <c r="F1" s="3" t="s">
        <v>5</v>
      </c>
      <c r="G1" s="3" t="s">
        <v>14</v>
      </c>
      <c r="H1" s="3" t="s">
        <v>75</v>
      </c>
      <c r="I1" s="3" t="s">
        <v>95</v>
      </c>
      <c r="J1" s="3" t="s">
        <v>101</v>
      </c>
    </row>
    <row r="2" spans="1:10" ht="188.5" x14ac:dyDescent="0.35">
      <c r="A2" s="5" t="s">
        <v>6</v>
      </c>
      <c r="B2" s="5" t="s">
        <v>8</v>
      </c>
      <c r="C2" s="5" t="s">
        <v>11</v>
      </c>
      <c r="D2" s="6" t="s">
        <v>9</v>
      </c>
      <c r="E2" s="5" t="s">
        <v>13</v>
      </c>
      <c r="F2" s="5">
        <v>40</v>
      </c>
      <c r="G2" s="6" t="s">
        <v>15</v>
      </c>
      <c r="H2" s="6" t="s">
        <v>102</v>
      </c>
      <c r="I2" s="5" t="s">
        <v>94</v>
      </c>
      <c r="J2" s="5">
        <f>11/40*100</f>
        <v>27.500000000000004</v>
      </c>
    </row>
    <row r="3" spans="1:10" ht="290" x14ac:dyDescent="0.35">
      <c r="A3" s="1" t="s">
        <v>7</v>
      </c>
      <c r="B3" s="1" t="s">
        <v>10</v>
      </c>
      <c r="C3" s="1" t="s">
        <v>12</v>
      </c>
      <c r="D3" s="2" t="s">
        <v>80</v>
      </c>
      <c r="E3" s="1" t="s">
        <v>18</v>
      </c>
      <c r="F3" s="1">
        <v>94</v>
      </c>
      <c r="G3" s="2" t="s">
        <v>17</v>
      </c>
      <c r="H3" s="2" t="s">
        <v>76</v>
      </c>
      <c r="I3" s="2" t="s">
        <v>94</v>
      </c>
      <c r="J3" s="1">
        <f>25/94*100</f>
        <v>26.595744680851062</v>
      </c>
    </row>
    <row r="4" spans="1:10" ht="304.5" x14ac:dyDescent="0.35">
      <c r="A4" s="1" t="s">
        <v>16</v>
      </c>
      <c r="B4" s="1" t="s">
        <v>10</v>
      </c>
      <c r="C4" s="1" t="s">
        <v>12</v>
      </c>
      <c r="D4" s="2" t="s">
        <v>81</v>
      </c>
      <c r="E4" s="1" t="s">
        <v>83</v>
      </c>
      <c r="F4" s="1">
        <v>60</v>
      </c>
      <c r="G4" s="2" t="s">
        <v>77</v>
      </c>
      <c r="H4" s="2" t="s">
        <v>78</v>
      </c>
      <c r="I4" s="2" t="s">
        <v>96</v>
      </c>
      <c r="J4" s="1">
        <f>26/60*100</f>
        <v>43.333333333333336</v>
      </c>
    </row>
    <row r="5" spans="1:10" ht="275.5" x14ac:dyDescent="0.35">
      <c r="A5" s="1" t="s">
        <v>82</v>
      </c>
      <c r="B5" s="1" t="s">
        <v>10</v>
      </c>
      <c r="C5" s="1" t="s">
        <v>79</v>
      </c>
      <c r="D5" s="2" t="s">
        <v>103</v>
      </c>
      <c r="E5" s="1" t="s">
        <v>99</v>
      </c>
      <c r="F5" s="1">
        <v>91</v>
      </c>
      <c r="G5" s="2" t="s">
        <v>109</v>
      </c>
      <c r="H5" s="2" t="s">
        <v>110</v>
      </c>
      <c r="I5" s="2" t="s">
        <v>97</v>
      </c>
      <c r="J5" s="2" t="s">
        <v>104</v>
      </c>
    </row>
    <row r="6" spans="1:10" ht="261" x14ac:dyDescent="0.35">
      <c r="A6" s="1" t="s">
        <v>84</v>
      </c>
      <c r="B6" s="1" t="s">
        <v>86</v>
      </c>
      <c r="C6" s="1" t="s">
        <v>87</v>
      </c>
      <c r="D6" s="2" t="s">
        <v>105</v>
      </c>
      <c r="E6" s="1" t="s">
        <v>85</v>
      </c>
      <c r="F6" s="1">
        <v>48</v>
      </c>
      <c r="G6" s="1" t="s">
        <v>88</v>
      </c>
      <c r="H6" s="2" t="s">
        <v>106</v>
      </c>
      <c r="I6" s="2" t="s">
        <v>100</v>
      </c>
      <c r="J6" s="1">
        <f>16/48*100</f>
        <v>33.333333333333329</v>
      </c>
    </row>
    <row r="7" spans="1:10" ht="377" x14ac:dyDescent="0.35">
      <c r="A7" s="1" t="s">
        <v>91</v>
      </c>
      <c r="B7" s="1" t="s">
        <v>86</v>
      </c>
      <c r="C7" s="1" t="s">
        <v>87</v>
      </c>
      <c r="D7" s="2" t="s">
        <v>107</v>
      </c>
      <c r="E7" s="2" t="s">
        <v>98</v>
      </c>
      <c r="F7" s="2" t="s">
        <v>93</v>
      </c>
      <c r="G7" s="2" t="s">
        <v>92</v>
      </c>
      <c r="H7" s="2" t="s">
        <v>108</v>
      </c>
      <c r="I7" s="2" t="s">
        <v>100</v>
      </c>
    </row>
    <row r="8" spans="1:10" x14ac:dyDescent="0.35">
      <c r="A8" s="1" t="s">
        <v>111</v>
      </c>
    </row>
  </sheetData>
  <pageMargins left="0.25" right="0.25" top="0.75" bottom="0.75" header="0.3" footer="0.3"/>
  <pageSetup scale="68"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82FC0-630D-4551-9D70-8D202B31E08C}">
  <dimension ref="A1:H17"/>
  <sheetViews>
    <sheetView workbookViewId="0">
      <selection activeCell="J10" sqref="J10"/>
    </sheetView>
  </sheetViews>
  <sheetFormatPr defaultColWidth="8.7265625" defaultRowHeight="14.5" x14ac:dyDescent="0.35"/>
  <cols>
    <col min="1" max="1" width="14.54296875" style="1" bestFit="1" customWidth="1"/>
    <col min="2" max="2" width="14.1796875" style="1" bestFit="1" customWidth="1"/>
    <col min="3" max="3" width="20.54296875" style="1" bestFit="1" customWidth="1"/>
    <col min="4" max="5" width="23.54296875" style="1" bestFit="1" customWidth="1"/>
    <col min="6" max="6" width="30.453125" style="1" bestFit="1" customWidth="1"/>
    <col min="7" max="8" width="24.81640625" style="1" bestFit="1" customWidth="1"/>
    <col min="9" max="16384" width="8.7265625" style="1"/>
  </cols>
  <sheetData>
    <row r="1" spans="1:8" x14ac:dyDescent="0.35">
      <c r="A1" s="3" t="s">
        <v>67</v>
      </c>
      <c r="B1" s="3" t="s">
        <v>30</v>
      </c>
      <c r="C1" s="3" t="s">
        <v>31</v>
      </c>
      <c r="D1" s="3" t="s">
        <v>32</v>
      </c>
      <c r="E1" s="3" t="s">
        <v>33</v>
      </c>
      <c r="F1" s="3" t="s">
        <v>34</v>
      </c>
      <c r="G1" s="3" t="s">
        <v>89</v>
      </c>
      <c r="H1" s="3" t="s">
        <v>90</v>
      </c>
    </row>
    <row r="2" spans="1:8" x14ac:dyDescent="0.35">
      <c r="A2" s="1" t="s">
        <v>19</v>
      </c>
      <c r="B2" s="1" t="s">
        <v>41</v>
      </c>
      <c r="C2" s="1">
        <v>17</v>
      </c>
      <c r="D2" s="1">
        <v>16</v>
      </c>
      <c r="E2" s="1">
        <v>15</v>
      </c>
      <c r="F2" s="1">
        <v>14</v>
      </c>
    </row>
    <row r="3" spans="1:8" x14ac:dyDescent="0.35">
      <c r="A3" s="1" t="s">
        <v>20</v>
      </c>
      <c r="B3" s="1" t="s">
        <v>42</v>
      </c>
      <c r="C3" s="1">
        <v>20</v>
      </c>
      <c r="D3" s="1">
        <v>19</v>
      </c>
      <c r="E3" s="1">
        <v>18</v>
      </c>
      <c r="F3" s="1">
        <v>17</v>
      </c>
    </row>
    <row r="4" spans="1:8" x14ac:dyDescent="0.35">
      <c r="A4" s="1" t="s">
        <v>21</v>
      </c>
      <c r="B4" s="1" t="s">
        <v>43</v>
      </c>
      <c r="C4" s="1">
        <v>19</v>
      </c>
      <c r="D4" s="1">
        <v>18</v>
      </c>
      <c r="E4" s="1">
        <v>17</v>
      </c>
      <c r="F4" s="1">
        <v>16</v>
      </c>
    </row>
    <row r="5" spans="1:8" x14ac:dyDescent="0.35">
      <c r="A5" s="1" t="s">
        <v>22</v>
      </c>
      <c r="B5" s="1" t="s">
        <v>44</v>
      </c>
      <c r="C5" s="1">
        <v>20</v>
      </c>
      <c r="D5" s="1">
        <v>19</v>
      </c>
      <c r="E5" s="1">
        <v>18</v>
      </c>
      <c r="F5" s="1">
        <v>17</v>
      </c>
    </row>
    <row r="6" spans="1:8" x14ac:dyDescent="0.35">
      <c r="A6" s="1" t="s">
        <v>23</v>
      </c>
      <c r="B6" s="1" t="s">
        <v>45</v>
      </c>
      <c r="C6" s="1">
        <v>23</v>
      </c>
      <c r="D6" s="1">
        <v>22</v>
      </c>
      <c r="E6" s="1">
        <v>21</v>
      </c>
      <c r="F6" s="1">
        <v>20</v>
      </c>
    </row>
    <row r="7" spans="1:8" x14ac:dyDescent="0.35">
      <c r="A7" s="1" t="s">
        <v>24</v>
      </c>
      <c r="B7" s="1" t="s">
        <v>35</v>
      </c>
      <c r="C7" s="1" t="s">
        <v>52</v>
      </c>
      <c r="D7" s="1" t="s">
        <v>52</v>
      </c>
      <c r="E7" s="1" t="s">
        <v>51</v>
      </c>
      <c r="F7" s="1" t="s">
        <v>68</v>
      </c>
    </row>
    <row r="8" spans="1:8" x14ac:dyDescent="0.35">
      <c r="A8" s="1" t="s">
        <v>25</v>
      </c>
      <c r="B8" s="1" t="s">
        <v>36</v>
      </c>
      <c r="C8" s="1" t="s">
        <v>54</v>
      </c>
      <c r="D8" s="1" t="s">
        <v>54</v>
      </c>
      <c r="E8" s="1" t="s">
        <v>53</v>
      </c>
      <c r="F8" s="1" t="s">
        <v>52</v>
      </c>
    </row>
    <row r="9" spans="1:8" x14ac:dyDescent="0.35">
      <c r="A9" s="1" t="s">
        <v>26</v>
      </c>
      <c r="B9" s="1" t="s">
        <v>37</v>
      </c>
      <c r="C9" s="1" t="s">
        <v>56</v>
      </c>
      <c r="D9" s="1" t="s">
        <v>56</v>
      </c>
      <c r="E9" s="1" t="s">
        <v>55</v>
      </c>
      <c r="F9" s="1" t="s">
        <v>69</v>
      </c>
    </row>
    <row r="10" spans="1:8" x14ac:dyDescent="0.35">
      <c r="A10" s="1" t="s">
        <v>27</v>
      </c>
      <c r="B10" s="1" t="s">
        <v>38</v>
      </c>
      <c r="C10" s="1" t="s">
        <v>58</v>
      </c>
      <c r="D10" s="1" t="s">
        <v>58</v>
      </c>
      <c r="E10" s="1" t="s">
        <v>57</v>
      </c>
      <c r="F10" s="1" t="s">
        <v>70</v>
      </c>
    </row>
    <row r="11" spans="1:8" x14ac:dyDescent="0.35">
      <c r="A11" s="1" t="s">
        <v>28</v>
      </c>
      <c r="B11" s="1" t="s">
        <v>39</v>
      </c>
      <c r="C11" s="1" t="s">
        <v>60</v>
      </c>
      <c r="D11" s="1" t="s">
        <v>60</v>
      </c>
      <c r="E11" s="1" t="s">
        <v>59</v>
      </c>
      <c r="F11" s="1" t="s">
        <v>71</v>
      </c>
    </row>
    <row r="12" spans="1:8" x14ac:dyDescent="0.35">
      <c r="A12" s="1" t="s">
        <v>29</v>
      </c>
      <c r="B12" s="1" t="s">
        <v>40</v>
      </c>
      <c r="C12" s="1" t="s">
        <v>54</v>
      </c>
      <c r="D12" s="1" t="s">
        <v>54</v>
      </c>
      <c r="E12" s="1" t="s">
        <v>53</v>
      </c>
      <c r="F12" s="1" t="s">
        <v>52</v>
      </c>
    </row>
    <row r="13" spans="1:8" x14ac:dyDescent="0.35">
      <c r="A13" s="1" t="s">
        <v>46</v>
      </c>
      <c r="C13" s="1" t="s">
        <v>64</v>
      </c>
      <c r="D13" s="1" t="s">
        <v>64</v>
      </c>
      <c r="E13" s="1" t="s">
        <v>61</v>
      </c>
      <c r="F13" s="1" t="s">
        <v>72</v>
      </c>
    </row>
    <row r="14" spans="1:8" x14ac:dyDescent="0.35">
      <c r="A14" s="1" t="s">
        <v>47</v>
      </c>
      <c r="C14" s="1" t="s">
        <v>65</v>
      </c>
      <c r="D14" s="1" t="s">
        <v>62</v>
      </c>
      <c r="E14" s="1" t="s">
        <v>62</v>
      </c>
      <c r="F14" s="1" t="s">
        <v>73</v>
      </c>
    </row>
    <row r="15" spans="1:8" x14ac:dyDescent="0.35">
      <c r="A15" s="1" t="s">
        <v>48</v>
      </c>
      <c r="C15" s="1" t="s">
        <v>64</v>
      </c>
      <c r="D15" s="1" t="s">
        <v>64</v>
      </c>
      <c r="E15" s="1" t="s">
        <v>61</v>
      </c>
      <c r="F15" s="1" t="s">
        <v>72</v>
      </c>
    </row>
    <row r="16" spans="1:8" x14ac:dyDescent="0.35">
      <c r="A16" s="1" t="s">
        <v>49</v>
      </c>
      <c r="C16" s="1" t="s">
        <v>66</v>
      </c>
      <c r="D16" s="1" t="s">
        <v>66</v>
      </c>
      <c r="E16" s="1" t="s">
        <v>63</v>
      </c>
      <c r="F16" s="1" t="s">
        <v>74</v>
      </c>
    </row>
    <row r="17" spans="1:6" x14ac:dyDescent="0.35">
      <c r="A17" s="1" t="s">
        <v>50</v>
      </c>
      <c r="C17" s="1" t="s">
        <v>64</v>
      </c>
      <c r="D17" s="1" t="s">
        <v>64</v>
      </c>
      <c r="E17" s="1" t="s">
        <v>61</v>
      </c>
      <c r="F17" s="1"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General Resource Tracking</vt:lpstr>
      <vt:lpstr>Sera Inventory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Brittany Robaina-Caicedo</dc:creator>
  <cp:lastModifiedBy>Brittany Robaina-Caicedo</cp:lastModifiedBy>
  <cp:lastPrinted>2024-12-05T13:50:05Z</cp:lastPrinted>
  <dcterms:created xsi:type="dcterms:W3CDTF">2024-12-03T12:56:34Z</dcterms:created>
  <dcterms:modified xsi:type="dcterms:W3CDTF">2025-03-10T12:48:26Z</dcterms:modified>
</cp:coreProperties>
</file>