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3/Homework/HW4/"/>
    </mc:Choice>
  </mc:AlternateContent>
  <bookViews>
    <workbookView xWindow="25060" yWindow="1520" windowWidth="41940" windowHeight="22580" tabRatio="500"/>
  </bookViews>
  <sheets>
    <sheet name="FLOATING" sheetId="1" r:id="rId1"/>
    <sheet name="CONSTAN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2" l="1"/>
  <c r="B16" i="2"/>
  <c r="B15" i="2"/>
  <c r="C6" i="2"/>
  <c r="C17" i="2"/>
  <c r="C16" i="2"/>
  <c r="C15" i="2"/>
  <c r="C11" i="2"/>
  <c r="C12" i="2"/>
  <c r="B11" i="2"/>
  <c r="C10" i="2"/>
  <c r="B10" i="2"/>
  <c r="A10" i="2"/>
  <c r="B6" i="2"/>
  <c r="A6" i="2"/>
  <c r="A36" i="1"/>
  <c r="B38" i="1"/>
  <c r="B36" i="1"/>
  <c r="C39" i="1"/>
  <c r="C38" i="1"/>
  <c r="C37" i="1"/>
  <c r="C36" i="1"/>
  <c r="B32" i="1"/>
  <c r="B31" i="1"/>
  <c r="A31" i="1"/>
  <c r="A23" i="1"/>
  <c r="B6" i="1"/>
  <c r="B17" i="1"/>
  <c r="B23" i="1"/>
  <c r="C6" i="1"/>
  <c r="E6" i="1"/>
  <c r="G6" i="1"/>
  <c r="C7" i="1"/>
  <c r="E7" i="1"/>
  <c r="G7" i="1"/>
  <c r="B8" i="1"/>
  <c r="B18" i="1"/>
  <c r="B24" i="1"/>
  <c r="C8" i="1"/>
  <c r="E8" i="1"/>
  <c r="G8" i="1"/>
  <c r="C9" i="1"/>
  <c r="E9" i="1"/>
  <c r="G9" i="1"/>
  <c r="E12" i="1"/>
  <c r="H6" i="1"/>
  <c r="I6" i="1"/>
  <c r="H7" i="1"/>
  <c r="I7" i="1"/>
  <c r="H8" i="1"/>
  <c r="I8" i="1"/>
  <c r="H9" i="1"/>
  <c r="I9" i="1"/>
  <c r="F12" i="1"/>
  <c r="H12" i="1"/>
  <c r="G12" i="1"/>
  <c r="I12" i="1"/>
  <c r="F9" i="1"/>
  <c r="F8" i="1"/>
  <c r="F7" i="1"/>
  <c r="F6" i="1"/>
  <c r="A17" i="1"/>
</calcChain>
</file>

<file path=xl/sharedStrings.xml><?xml version="1.0" encoding="utf-8"?>
<sst xmlns="http://schemas.openxmlformats.org/spreadsheetml/2006/main" count="29" uniqueCount="21">
  <si>
    <t>S</t>
  </si>
  <si>
    <t>SPOT</t>
  </si>
  <si>
    <t>VOLATILITY</t>
  </si>
  <si>
    <t>u</t>
  </si>
  <si>
    <t>PROB</t>
  </si>
  <si>
    <t>p</t>
  </si>
  <si>
    <t>EXPECTED RETURN</t>
  </si>
  <si>
    <t>RETURN</t>
  </si>
  <si>
    <t>RETURN * PROB</t>
  </si>
  <si>
    <t>(R - E[R])^2</t>
  </si>
  <si>
    <t>PROB * (R - E[R])^2</t>
  </si>
  <si>
    <t>VARIANCE</t>
  </si>
  <si>
    <t>VARIANCE(ANNUALIZED)</t>
  </si>
  <si>
    <t>VOLATILITY(ANNUALIZED)</t>
  </si>
  <si>
    <t>Sub-Problem (b)</t>
  </si>
  <si>
    <t>q</t>
  </si>
  <si>
    <t>r</t>
  </si>
  <si>
    <t>OPTION</t>
  </si>
  <si>
    <t>K</t>
  </si>
  <si>
    <t>sigma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</si>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</sst>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showRuler="0" workbookViewId="0"/>
  </sheetViews>
  <sheetFormatPr baseColWidth="10" defaultRowHeight="16" x14ac:dyDescent="0.2"/>
  <cols>
    <col min="5" max="6" width="16.5" bestFit="1" customWidth="1"/>
    <col min="7" max="7" width="21.33203125" bestFit="1" customWidth="1"/>
    <col min="9" max="9" width="16.6640625" bestFit="1" customWidth="1"/>
  </cols>
  <sheetData>
    <row r="1" spans="1:9" x14ac:dyDescent="0.2">
      <c r="A1" t="s">
        <v>0</v>
      </c>
      <c r="B1" t="s">
        <v>5</v>
      </c>
      <c r="C1" t="s">
        <v>16</v>
      </c>
      <c r="D1" t="s">
        <v>18</v>
      </c>
    </row>
    <row r="2" spans="1:9" x14ac:dyDescent="0.2">
      <c r="A2">
        <v>20</v>
      </c>
      <c r="B2" s="1">
        <v>0.55000000000000004</v>
      </c>
      <c r="C2">
        <v>0.01</v>
      </c>
      <c r="D2">
        <v>20</v>
      </c>
    </row>
    <row r="4" spans="1:9" x14ac:dyDescent="0.2">
      <c r="A4" t="s">
        <v>1</v>
      </c>
    </row>
    <row r="5" spans="1:9" x14ac:dyDescent="0.2">
      <c r="A5">
        <v>0</v>
      </c>
      <c r="B5">
        <v>1</v>
      </c>
      <c r="C5">
        <v>2</v>
      </c>
      <c r="E5" t="s">
        <v>7</v>
      </c>
      <c r="F5" t="s">
        <v>4</v>
      </c>
      <c r="G5" t="s">
        <v>8</v>
      </c>
      <c r="H5" t="s">
        <v>9</v>
      </c>
      <c r="I5" t="s">
        <v>10</v>
      </c>
    </row>
    <row r="6" spans="1:9" x14ac:dyDescent="0.2">
      <c r="A6">
        <v>20</v>
      </c>
      <c r="B6" s="3">
        <f>A6 * A23</f>
        <v>32.974425414002567</v>
      </c>
      <c r="C6" s="3">
        <f>B6 * B23</f>
        <v>48.673399292065582</v>
      </c>
      <c r="E6" s="4">
        <f>(C6 - $A$6) / $A$6</f>
        <v>1.4336699646032791</v>
      </c>
      <c r="F6">
        <f>$B$2 ^2</f>
        <v>0.30250000000000005</v>
      </c>
      <c r="G6" s="5">
        <f>E6 * F6</f>
        <v>0.43368516429249199</v>
      </c>
      <c r="H6" s="5">
        <f>(E6 - $E$12)^2</f>
        <v>1.1473425921192064</v>
      </c>
      <c r="I6" s="5">
        <f>H6 * F6</f>
        <v>0.34707113411606</v>
      </c>
    </row>
    <row r="7" spans="1:9" x14ac:dyDescent="0.2">
      <c r="B7" s="3"/>
      <c r="C7" s="3">
        <f>B6 * (1 / B23)</f>
        <v>22.338952018928847</v>
      </c>
      <c r="E7" s="4">
        <f t="shared" ref="E7:E9" si="0">(C7 - $A$6) / $A$6</f>
        <v>0.11694760094644234</v>
      </c>
      <c r="F7">
        <f>$B$2 * (1 - $B$2)</f>
        <v>0.2475</v>
      </c>
      <c r="G7" s="5">
        <f>E7 * F7</f>
        <v>2.894453123424448E-2</v>
      </c>
      <c r="H7" s="5">
        <f>(E7 - $E$12)^2</f>
        <v>6.0310309292855975E-2</v>
      </c>
      <c r="I7" s="5">
        <f>H7 * F7</f>
        <v>1.4926801549981853E-2</v>
      </c>
    </row>
    <row r="8" spans="1:9" x14ac:dyDescent="0.2">
      <c r="B8" s="3">
        <f>A6 * (1 / A23)</f>
        <v>12.130613194252668</v>
      </c>
      <c r="C8" s="3">
        <f>B8 * B24</f>
        <v>23.051825919409282</v>
      </c>
      <c r="E8" s="4">
        <f t="shared" si="0"/>
        <v>0.15259129597046411</v>
      </c>
      <c r="F8">
        <f>$B$2 * (1 - $B$2)</f>
        <v>0.2475</v>
      </c>
      <c r="G8" s="5">
        <f>E8 * F8</f>
        <v>3.7766345752689869E-2</v>
      </c>
      <c r="H8" s="5">
        <f>(E8 - $E$12)^2</f>
        <v>4.4073912861840259E-2</v>
      </c>
      <c r="I8" s="5">
        <f>H8 * F8</f>
        <v>1.0908293433305464E-2</v>
      </c>
    </row>
    <row r="9" spans="1:9" x14ac:dyDescent="0.2">
      <c r="B9" s="3"/>
      <c r="C9" s="3">
        <f>B8 * (1 / B24)</f>
        <v>6.383519335215758</v>
      </c>
      <c r="E9" s="4">
        <f t="shared" si="0"/>
        <v>-0.68082403323921203</v>
      </c>
      <c r="F9">
        <f>(1 - $B$2)^2</f>
        <v>0.20249999999999996</v>
      </c>
      <c r="G9" s="5">
        <f>E9 * F9</f>
        <v>-0.1378668667309404</v>
      </c>
      <c r="H9" s="5">
        <f>(E9 - $E$12)^2</f>
        <v>1.0885859162008791</v>
      </c>
      <c r="I9" s="5">
        <f>H9 * F9</f>
        <v>0.22043864803067797</v>
      </c>
    </row>
    <row r="11" spans="1:9" x14ac:dyDescent="0.2">
      <c r="E11" t="s">
        <v>6</v>
      </c>
      <c r="F11" t="s">
        <v>11</v>
      </c>
      <c r="G11" t="s">
        <v>12</v>
      </c>
      <c r="H11" t="s">
        <v>2</v>
      </c>
      <c r="I11" t="s">
        <v>13</v>
      </c>
    </row>
    <row r="12" spans="1:9" x14ac:dyDescent="0.2">
      <c r="E12" s="2">
        <f>SUM(G6:G9)</f>
        <v>0.36252917454848599</v>
      </c>
      <c r="F12" s="2">
        <f>SUM(I6:I9)</f>
        <v>0.59334487713002526</v>
      </c>
      <c r="G12" s="2">
        <f>F12 / 2</f>
        <v>0.29667243856501263</v>
      </c>
      <c r="H12" s="2">
        <f>SQRT(F12)</f>
        <v>0.77028882708372792</v>
      </c>
      <c r="I12" s="2">
        <f>SQRT(G12)</f>
        <v>0.54467645310313595</v>
      </c>
    </row>
    <row r="15" spans="1:9" x14ac:dyDescent="0.2">
      <c r="A15" t="s">
        <v>2</v>
      </c>
    </row>
    <row r="16" spans="1:9" x14ac:dyDescent="0.2">
      <c r="A16">
        <v>0</v>
      </c>
      <c r="B16">
        <v>1</v>
      </c>
      <c r="C16">
        <v>2</v>
      </c>
    </row>
    <row r="17" spans="1:3" x14ac:dyDescent="0.2">
      <c r="A17">
        <f>SQRT(5 / A6)</f>
        <v>0.5</v>
      </c>
      <c r="B17" s="5">
        <f>SQRT(5 / B6)</f>
        <v>0.38940039153570238</v>
      </c>
    </row>
    <row r="18" spans="1:3" x14ac:dyDescent="0.2">
      <c r="B18" s="5">
        <f>SQRT(5 / B8)</f>
        <v>0.6420127083438707</v>
      </c>
    </row>
    <row r="21" spans="1:3" x14ac:dyDescent="0.2">
      <c r="A21" t="s">
        <v>3</v>
      </c>
    </row>
    <row r="22" spans="1:3" x14ac:dyDescent="0.2">
      <c r="A22">
        <v>0</v>
      </c>
      <c r="B22">
        <v>1</v>
      </c>
      <c r="C22">
        <v>2</v>
      </c>
    </row>
    <row r="23" spans="1:3" x14ac:dyDescent="0.2">
      <c r="A23" s="4">
        <f>EXP(A17 * 1)</f>
        <v>1.6487212707001282</v>
      </c>
      <c r="B23" s="4">
        <f>EXP(B17 * 1)</f>
        <v>1.476095449153648</v>
      </c>
    </row>
    <row r="24" spans="1:3" x14ac:dyDescent="0.2">
      <c r="A24" s="4"/>
      <c r="B24" s="4">
        <f>EXP(B18 * 1)</f>
        <v>1.9003017860903311</v>
      </c>
    </row>
    <row r="27" spans="1:3" x14ac:dyDescent="0.2">
      <c r="A27" t="s">
        <v>14</v>
      </c>
    </row>
    <row r="29" spans="1:3" x14ac:dyDescent="0.2">
      <c r="A29" t="s">
        <v>15</v>
      </c>
    </row>
    <row r="30" spans="1:3" x14ac:dyDescent="0.2">
      <c r="A30">
        <v>0</v>
      </c>
      <c r="B30">
        <v>1</v>
      </c>
      <c r="C30">
        <v>2</v>
      </c>
    </row>
    <row r="31" spans="1:3" x14ac:dyDescent="0.2">
      <c r="A31" s="5">
        <f>(EXP($C$2 * 1) - (1 / A23)) / (A23 - (1 / A23))</f>
        <v>0.38718397874376587</v>
      </c>
      <c r="B31" s="5">
        <f>(EXP($C$2 * 1) - (1 / B23)) / (B23 - (1 / B23))</f>
        <v>0.41644587282361439</v>
      </c>
    </row>
    <row r="32" spans="1:3" x14ac:dyDescent="0.2">
      <c r="A32" s="5"/>
      <c r="B32" s="5">
        <f>(EXP($C$2 * 1) - (1 / B24)) / (B24 - (1 / B24))</f>
        <v>0.35210586743335492</v>
      </c>
    </row>
    <row r="34" spans="1:3" x14ac:dyDescent="0.2">
      <c r="A34" t="s">
        <v>17</v>
      </c>
    </row>
    <row r="35" spans="1:3" x14ac:dyDescent="0.2">
      <c r="A35">
        <v>0</v>
      </c>
      <c r="B35">
        <v>1</v>
      </c>
      <c r="C35">
        <v>2</v>
      </c>
    </row>
    <row r="36" spans="1:3" x14ac:dyDescent="0.2">
      <c r="A36" s="4">
        <f>(A31 * B36 + (1 - A31) *B38) / (1 + $C$2)</f>
        <v>5.6958268635506277</v>
      </c>
      <c r="B36" s="4">
        <f>(B31 * C36 + (1 - B31) *C37) / (1 + $C$2)</f>
        <v>13.174083068235372</v>
      </c>
      <c r="C36" s="4">
        <f>MAX(C6 - $D$2, 0)</f>
        <v>28.673399292065582</v>
      </c>
    </row>
    <row r="37" spans="1:3" x14ac:dyDescent="0.2">
      <c r="A37" s="4"/>
      <c r="B37" s="4"/>
      <c r="C37" s="4">
        <f>MAX(C7 - $D$2, 0)</f>
        <v>2.3389520189288469</v>
      </c>
    </row>
    <row r="38" spans="1:3" x14ac:dyDescent="0.2">
      <c r="A38" s="4"/>
      <c r="B38" s="4">
        <f>(B32 * C38 + (1 - B32) *C39) / (1 + $C$2)</f>
        <v>1.063926547137823</v>
      </c>
      <c r="C38" s="4">
        <f>MAX(C8 - $D$2, 0)</f>
        <v>3.0518259194092821</v>
      </c>
    </row>
    <row r="39" spans="1:3" x14ac:dyDescent="0.2">
      <c r="A39" s="4"/>
      <c r="B39" s="4"/>
      <c r="C39" s="4">
        <f>MAX(C9 - $D$2,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Ruler="0" workbookViewId="0"/>
  </sheetViews>
  <sheetFormatPr baseColWidth="10" defaultRowHeight="16" x14ac:dyDescent="0.2"/>
  <sheetData>
    <row r="1" spans="1:4" x14ac:dyDescent="0.2">
      <c r="A1" t="s">
        <v>0</v>
      </c>
      <c r="B1" t="s">
        <v>18</v>
      </c>
      <c r="C1" t="s">
        <v>16</v>
      </c>
      <c r="D1" t="s">
        <v>19</v>
      </c>
    </row>
    <row r="2" spans="1:4" x14ac:dyDescent="0.2">
      <c r="A2">
        <v>20</v>
      </c>
      <c r="B2">
        <v>20</v>
      </c>
      <c r="C2">
        <v>0.01</v>
      </c>
      <c r="D2" s="2">
        <v>0.54469999999999996</v>
      </c>
    </row>
    <row r="5" spans="1:4" x14ac:dyDescent="0.2">
      <c r="A5" t="s">
        <v>3</v>
      </c>
      <c r="B5" t="s">
        <v>20</v>
      </c>
      <c r="C5" t="s">
        <v>15</v>
      </c>
    </row>
    <row r="6" spans="1:4" x14ac:dyDescent="0.2">
      <c r="A6">
        <f>EXP($D$2 * 1)</f>
        <v>1.7240910774613394</v>
      </c>
      <c r="B6">
        <f>1 / A6</f>
        <v>0.58001576197033811</v>
      </c>
      <c r="C6">
        <f>(1 + $C$2 - B6) / (A6 - B6)</f>
        <v>0.37583560470852928</v>
      </c>
    </row>
    <row r="8" spans="1:4" x14ac:dyDescent="0.2">
      <c r="A8" t="s">
        <v>1</v>
      </c>
    </row>
    <row r="9" spans="1:4" x14ac:dyDescent="0.2">
      <c r="A9">
        <v>0</v>
      </c>
      <c r="B9">
        <v>1</v>
      </c>
      <c r="C9">
        <v>2</v>
      </c>
    </row>
    <row r="10" spans="1:4" x14ac:dyDescent="0.2">
      <c r="A10" s="3">
        <f>A2</f>
        <v>20</v>
      </c>
      <c r="B10" s="3">
        <f>A10 * $A$6</f>
        <v>34.481821549226787</v>
      </c>
      <c r="C10" s="3">
        <f>B10 * $A$6</f>
        <v>59.449800867636043</v>
      </c>
    </row>
    <row r="11" spans="1:4" x14ac:dyDescent="0.2">
      <c r="A11" s="3"/>
      <c r="B11" s="3">
        <f>A10 * $B$6</f>
        <v>11.600315239406761</v>
      </c>
      <c r="C11" s="3">
        <f>B11 * $A$6</f>
        <v>19.999999999999996</v>
      </c>
    </row>
    <row r="12" spans="1:4" x14ac:dyDescent="0.2">
      <c r="A12" s="3"/>
      <c r="B12" s="3"/>
      <c r="C12" s="3">
        <f>B11 * $B$6</f>
        <v>6.7283656826806375</v>
      </c>
    </row>
    <row r="14" spans="1:4" x14ac:dyDescent="0.2">
      <c r="A14" t="s">
        <v>17</v>
      </c>
    </row>
    <row r="15" spans="1:4" x14ac:dyDescent="0.2">
      <c r="A15" s="4">
        <f>($C$6 * B15 + (1 - $C$6) * B16) / (1 + $C$2)</f>
        <v>5.4625812388674753</v>
      </c>
      <c r="B15" s="4">
        <f>($C$6 * C15 + (1 - $C$6) * C16) / (1 + $C$2)</f>
        <v>14.679841351206985</v>
      </c>
      <c r="C15" s="4">
        <f>MAX(C10 - $B$2, 0)</f>
        <v>39.449800867636043</v>
      </c>
    </row>
    <row r="16" spans="1:4" x14ac:dyDescent="0.2">
      <c r="A16" s="4"/>
      <c r="B16" s="4">
        <f>($C$6 * C16 + (1 - $C$6) * C17) / (1 + $C$2)</f>
        <v>0</v>
      </c>
      <c r="C16" s="4">
        <f>MAX(C11 - $B$2, 0)</f>
        <v>0</v>
      </c>
    </row>
    <row r="17" spans="1:3" x14ac:dyDescent="0.2">
      <c r="A17" s="4"/>
      <c r="B17" s="4"/>
      <c r="C17" s="4">
        <f>MAX(C12 - $B$2,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FLOATING</vt:lpstr>
      <vt:lpstr>CONSTANT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2018-02-18T01:10:51Z</dcterms:created>
  <dcterms:modified xsi:type="dcterms:W3CDTF">2018-02-18T02:32:56Z</dcterms:modified>
</cp:coreProperties>
</file>