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11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park-wanbae/Desktop/MFE/2018-1/FIN514/Homework/HW2/"/>
    </mc:Choice>
  </mc:AlternateContent>
  <bookViews>
    <workbookView xWindow="0" yWindow="460" windowWidth="25600" windowHeight="14500" activeTab="5"/>
  </bookViews>
  <sheets>
    <sheet name="Stock" sheetId="1" r:id="rId1"/>
    <sheet name="EurOption" sheetId="2" r:id="rId2"/>
    <sheet name="AmerOption" sheetId="4" r:id="rId3"/>
    <sheet name="ConvBond" sheetId="5" r:id="rId4"/>
    <sheet name="EurDAO" sheetId="6" r:id="rId5"/>
    <sheet name="시트1" sheetId="7" r:id="rId6"/>
  </sheets>
  <definedNames>
    <definedName name="d">Stock!$D$13</definedName>
    <definedName name="div">Stock!$D$8</definedName>
    <definedName name="Dt">Stock!$D$11</definedName>
    <definedName name="Face">ConvBond!$F$17</definedName>
    <definedName name="K">Stock!$D$5</definedName>
    <definedName name="N">Stock!$D$10</definedName>
    <definedName name="p">Stock!$D$14</definedName>
    <definedName name="rate">Stock!$D$7</definedName>
    <definedName name="Ratio">ConvBond!$F$16</definedName>
    <definedName name="S">Stock!$D$4</definedName>
    <definedName name="sigma">Stock!$D$6</definedName>
    <definedName name="T">Stock!$D$9</definedName>
    <definedName name="u">Stock!$D$12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7" l="1"/>
  <c r="F51" i="7"/>
  <c r="F52" i="7"/>
  <c r="F53" i="7"/>
  <c r="F49" i="7"/>
  <c r="J46" i="7"/>
  <c r="J47" i="7"/>
  <c r="J48" i="7"/>
  <c r="J49" i="7"/>
  <c r="J50" i="7"/>
  <c r="J51" i="7"/>
  <c r="J52" i="7"/>
  <c r="J53" i="7"/>
  <c r="J45" i="7"/>
  <c r="N42" i="7"/>
  <c r="N43" i="7"/>
  <c r="N44" i="7"/>
  <c r="N45" i="7"/>
  <c r="N46" i="7"/>
  <c r="N47" i="7"/>
  <c r="M47" i="7" s="1"/>
  <c r="N48" i="7"/>
  <c r="N49" i="7"/>
  <c r="N50" i="7"/>
  <c r="N51" i="7"/>
  <c r="N52" i="7"/>
  <c r="N53" i="7"/>
  <c r="N41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36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32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28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24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3" i="7"/>
  <c r="AI20" i="7"/>
  <c r="AM17" i="7"/>
  <c r="AM18" i="7"/>
  <c r="AM19" i="7"/>
  <c r="AM20" i="7"/>
  <c r="AL21" i="7" s="1"/>
  <c r="AM21" i="7"/>
  <c r="AM22" i="7"/>
  <c r="AM23" i="7"/>
  <c r="AM24" i="7"/>
  <c r="AM25" i="7"/>
  <c r="AM26" i="7"/>
  <c r="AM27" i="7"/>
  <c r="AM28" i="7"/>
  <c r="AM29" i="7"/>
  <c r="AM30" i="7"/>
  <c r="AM31" i="7"/>
  <c r="AL32" i="7" s="1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16" i="7"/>
  <c r="AR12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42" i="7"/>
  <c r="AR43" i="7"/>
  <c r="AR44" i="7"/>
  <c r="AR45" i="7"/>
  <c r="AR46" i="7"/>
  <c r="AR47" i="7"/>
  <c r="AR48" i="7"/>
  <c r="AR49" i="7"/>
  <c r="AR50" i="7"/>
  <c r="AR51" i="7"/>
  <c r="AR52" i="7"/>
  <c r="AR53" i="7"/>
  <c r="AR11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42" i="7"/>
  <c r="AV43" i="7"/>
  <c r="AV44" i="7"/>
  <c r="AV45" i="7"/>
  <c r="AV46" i="7"/>
  <c r="AV47" i="7"/>
  <c r="AV48" i="7"/>
  <c r="AV49" i="7"/>
  <c r="AV50" i="7"/>
  <c r="AV51" i="7"/>
  <c r="AV52" i="7"/>
  <c r="AV53" i="7"/>
  <c r="AV7" i="7"/>
  <c r="M43" i="7"/>
  <c r="Z29" i="7"/>
  <c r="AL25" i="7"/>
  <c r="AL28" i="7"/>
  <c r="AL29" i="7"/>
  <c r="AL33" i="7"/>
  <c r="AL17" i="7"/>
  <c r="AU9" i="7"/>
  <c r="AT10" i="7" s="1"/>
  <c r="AS11" i="7" s="1"/>
  <c r="AU10" i="7"/>
  <c r="AT11" i="7" s="1"/>
  <c r="AU11" i="7"/>
  <c r="AU12" i="7"/>
  <c r="AT13" i="7" s="1"/>
  <c r="AU13" i="7"/>
  <c r="AT14" i="7" s="1"/>
  <c r="AS15" i="7" s="1"/>
  <c r="AU14" i="7"/>
  <c r="AT15" i="7" s="1"/>
  <c r="AU15" i="7"/>
  <c r="AU16" i="7"/>
  <c r="AT17" i="7" s="1"/>
  <c r="AU17" i="7"/>
  <c r="AT18" i="7" s="1"/>
  <c r="AS19" i="7" s="1"/>
  <c r="AU18" i="7"/>
  <c r="AT19" i="7" s="1"/>
  <c r="AU19" i="7"/>
  <c r="AU20" i="7"/>
  <c r="AT21" i="7" s="1"/>
  <c r="AU21" i="7"/>
  <c r="AT22" i="7" s="1"/>
  <c r="AS23" i="7" s="1"/>
  <c r="AU22" i="7"/>
  <c r="AT23" i="7" s="1"/>
  <c r="AU23" i="7"/>
  <c r="AU24" i="7"/>
  <c r="AT25" i="7" s="1"/>
  <c r="AU25" i="7"/>
  <c r="AT26" i="7" s="1"/>
  <c r="AS27" i="7" s="1"/>
  <c r="AU26" i="7"/>
  <c r="AT27" i="7" s="1"/>
  <c r="AU27" i="7"/>
  <c r="AU28" i="7"/>
  <c r="AT29" i="7" s="1"/>
  <c r="AU29" i="7"/>
  <c r="AT30" i="7" s="1"/>
  <c r="AS31" i="7" s="1"/>
  <c r="AU30" i="7"/>
  <c r="AT31" i="7" s="1"/>
  <c r="AU31" i="7"/>
  <c r="AU32" i="7"/>
  <c r="AT33" i="7" s="1"/>
  <c r="AU33" i="7"/>
  <c r="AT34" i="7" s="1"/>
  <c r="AS35" i="7" s="1"/>
  <c r="AU34" i="7"/>
  <c r="AT35" i="7" s="1"/>
  <c r="AU35" i="7"/>
  <c r="AU36" i="7"/>
  <c r="AT37" i="7" s="1"/>
  <c r="AU37" i="7"/>
  <c r="AT38" i="7" s="1"/>
  <c r="AS39" i="7" s="1"/>
  <c r="AU38" i="7"/>
  <c r="AT39" i="7" s="1"/>
  <c r="AU39" i="7"/>
  <c r="AU40" i="7"/>
  <c r="AT41" i="7" s="1"/>
  <c r="AS42" i="7" s="1"/>
  <c r="AU41" i="7"/>
  <c r="AT42" i="7" s="1"/>
  <c r="AS43" i="7" s="1"/>
  <c r="AU42" i="7"/>
  <c r="AT43" i="7" s="1"/>
  <c r="AU43" i="7"/>
  <c r="AU44" i="7"/>
  <c r="AT45" i="7" s="1"/>
  <c r="AS46" i="7" s="1"/>
  <c r="AU45" i="7"/>
  <c r="AT46" i="7" s="1"/>
  <c r="AS47" i="7" s="1"/>
  <c r="AU46" i="7"/>
  <c r="AT47" i="7" s="1"/>
  <c r="AU47" i="7"/>
  <c r="AU48" i="7"/>
  <c r="AT49" i="7" s="1"/>
  <c r="AS50" i="7" s="1"/>
  <c r="AU49" i="7"/>
  <c r="AT50" i="7" s="1"/>
  <c r="AS51" i="7" s="1"/>
  <c r="AU50" i="7"/>
  <c r="AT51" i="7" s="1"/>
  <c r="AU51" i="7"/>
  <c r="AU52" i="7"/>
  <c r="AT53" i="7" s="1"/>
  <c r="AU53" i="7"/>
  <c r="AW7" i="7"/>
  <c r="AW8" i="7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42" i="7"/>
  <c r="AW43" i="7"/>
  <c r="AW44" i="7"/>
  <c r="AW45" i="7"/>
  <c r="AW46" i="7"/>
  <c r="AW47" i="7"/>
  <c r="AW48" i="7"/>
  <c r="AW49" i="7"/>
  <c r="AW50" i="7"/>
  <c r="AW51" i="7"/>
  <c r="AW52" i="7"/>
  <c r="AW53" i="7"/>
  <c r="AW6" i="7"/>
  <c r="AX6" i="7"/>
  <c r="AX7" i="7"/>
  <c r="AX8" i="7"/>
  <c r="AX9" i="7"/>
  <c r="AX10" i="7"/>
  <c r="AX11" i="7"/>
  <c r="AX12" i="7"/>
  <c r="AX13" i="7"/>
  <c r="AX14" i="7"/>
  <c r="AX15" i="7"/>
  <c r="AX16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29" i="7"/>
  <c r="AX30" i="7"/>
  <c r="AX31" i="7"/>
  <c r="AX32" i="7"/>
  <c r="AX33" i="7"/>
  <c r="AX34" i="7"/>
  <c r="AX35" i="7"/>
  <c r="AX36" i="7"/>
  <c r="AX37" i="7"/>
  <c r="AX38" i="7"/>
  <c r="AX39" i="7"/>
  <c r="AX40" i="7"/>
  <c r="AX41" i="7"/>
  <c r="AX42" i="7"/>
  <c r="AX43" i="7"/>
  <c r="AX44" i="7"/>
  <c r="AX45" i="7"/>
  <c r="AX46" i="7"/>
  <c r="AX47" i="7"/>
  <c r="AX48" i="7"/>
  <c r="AX49" i="7"/>
  <c r="AX50" i="7"/>
  <c r="AX51" i="7"/>
  <c r="AX52" i="7"/>
  <c r="AX53" i="7"/>
  <c r="AX5" i="7"/>
  <c r="AY5" i="7"/>
  <c r="AY6" i="7"/>
  <c r="AY7" i="7"/>
  <c r="AY8" i="7"/>
  <c r="AY9" i="7"/>
  <c r="AY10" i="7"/>
  <c r="AY11" i="7"/>
  <c r="AY12" i="7"/>
  <c r="AY13" i="7"/>
  <c r="AY14" i="7"/>
  <c r="AY15" i="7"/>
  <c r="AY16" i="7"/>
  <c r="AY17" i="7"/>
  <c r="AY18" i="7"/>
  <c r="AY19" i="7"/>
  <c r="AY20" i="7"/>
  <c r="AY21" i="7"/>
  <c r="AY22" i="7"/>
  <c r="AY23" i="7"/>
  <c r="AY24" i="7"/>
  <c r="AY25" i="7"/>
  <c r="AY26" i="7"/>
  <c r="AY27" i="7"/>
  <c r="AY28" i="7"/>
  <c r="AY29" i="7"/>
  <c r="AY30" i="7"/>
  <c r="AY31" i="7"/>
  <c r="AY32" i="7"/>
  <c r="AY33" i="7"/>
  <c r="AY34" i="7"/>
  <c r="AY35" i="7"/>
  <c r="AY36" i="7"/>
  <c r="AY37" i="7"/>
  <c r="AY38" i="7"/>
  <c r="AY39" i="7"/>
  <c r="AY40" i="7"/>
  <c r="AY41" i="7"/>
  <c r="AY42" i="7"/>
  <c r="AY43" i="7"/>
  <c r="AY44" i="7"/>
  <c r="AY45" i="7"/>
  <c r="AY46" i="7"/>
  <c r="AY47" i="7"/>
  <c r="AY48" i="7"/>
  <c r="AY49" i="7"/>
  <c r="AY50" i="7"/>
  <c r="AY51" i="7"/>
  <c r="AY52" i="7"/>
  <c r="AY53" i="7"/>
  <c r="AY4" i="7"/>
  <c r="BB10" i="7"/>
  <c r="BB9" i="7"/>
  <c r="AZ4" i="7"/>
  <c r="AZ5" i="7"/>
  <c r="AZ6" i="7"/>
  <c r="AZ7" i="7"/>
  <c r="AZ8" i="7"/>
  <c r="AZ9" i="7"/>
  <c r="AZ10" i="7"/>
  <c r="AZ11" i="7"/>
  <c r="AZ12" i="7"/>
  <c r="AZ13" i="7"/>
  <c r="AZ14" i="7"/>
  <c r="AZ15" i="7"/>
  <c r="AZ16" i="7"/>
  <c r="AZ17" i="7"/>
  <c r="AZ18" i="7"/>
  <c r="AZ19" i="7"/>
  <c r="AZ20" i="7"/>
  <c r="AZ21" i="7"/>
  <c r="AZ22" i="7"/>
  <c r="AZ23" i="7"/>
  <c r="AZ24" i="7"/>
  <c r="AZ25" i="7"/>
  <c r="AZ26" i="7"/>
  <c r="AZ27" i="7"/>
  <c r="AZ28" i="7"/>
  <c r="AZ29" i="7"/>
  <c r="AZ30" i="7"/>
  <c r="AZ31" i="7"/>
  <c r="AZ32" i="7"/>
  <c r="AZ33" i="7"/>
  <c r="AZ34" i="7"/>
  <c r="AZ35" i="7"/>
  <c r="AZ36" i="7"/>
  <c r="AZ37" i="7"/>
  <c r="AZ38" i="7"/>
  <c r="AZ39" i="7"/>
  <c r="AZ40" i="7"/>
  <c r="AZ41" i="7"/>
  <c r="AZ42" i="7"/>
  <c r="AZ43" i="7"/>
  <c r="AZ44" i="7"/>
  <c r="AZ45" i="7"/>
  <c r="AZ46" i="7"/>
  <c r="AZ47" i="7"/>
  <c r="AZ48" i="7"/>
  <c r="AZ49" i="7"/>
  <c r="AZ50" i="7"/>
  <c r="AZ51" i="7"/>
  <c r="AZ52" i="7"/>
  <c r="AZ53" i="7"/>
  <c r="AZ3" i="7"/>
  <c r="D56" i="7"/>
  <c r="C56" i="7"/>
  <c r="C55" i="7"/>
  <c r="A52" i="7"/>
  <c r="A51" i="7"/>
  <c r="A50" i="7" s="1"/>
  <c r="A49" i="7" s="1"/>
  <c r="A48" i="7" s="1"/>
  <c r="A47" i="7" s="1"/>
  <c r="A46" i="7" s="1"/>
  <c r="A45" i="7" s="1"/>
  <c r="A44" i="7" s="1"/>
  <c r="A43" i="7"/>
  <c r="A42" i="7" s="1"/>
  <c r="A41" i="7" s="1"/>
  <c r="A40" i="7"/>
  <c r="A39" i="7" s="1"/>
  <c r="A38" i="7" s="1"/>
  <c r="A37" i="7" s="1"/>
  <c r="A36" i="7" s="1"/>
  <c r="A35" i="7" s="1"/>
  <c r="A34" i="7" s="1"/>
  <c r="A33" i="7" s="1"/>
  <c r="A32" i="7" s="1"/>
  <c r="A31" i="7" s="1"/>
  <c r="A30" i="7" s="1"/>
  <c r="A29" i="7" s="1"/>
  <c r="A28" i="7"/>
  <c r="A27" i="7" s="1"/>
  <c r="A26" i="7" s="1"/>
  <c r="A25" i="7" s="1"/>
  <c r="A24" i="7" s="1"/>
  <c r="A23" i="7" s="1"/>
  <c r="A22" i="7" s="1"/>
  <c r="A21" i="7" s="1"/>
  <c r="A20" i="7" s="1"/>
  <c r="A19" i="7" s="1"/>
  <c r="A18" i="7" s="1"/>
  <c r="A17" i="7" s="1"/>
  <c r="A16" i="7" s="1"/>
  <c r="A15" i="7" s="1"/>
  <c r="A14" i="7" s="1"/>
  <c r="A13" i="7" s="1"/>
  <c r="A12" i="7" s="1"/>
  <c r="A11" i="7" s="1"/>
  <c r="A10" i="7" s="1"/>
  <c r="A9" i="7" s="1"/>
  <c r="A8" i="7" s="1"/>
  <c r="A7" i="7" s="1"/>
  <c r="A6" i="7" s="1"/>
  <c r="A5" i="7" s="1"/>
  <c r="A4" i="7" s="1"/>
  <c r="A3" i="7" s="1"/>
  <c r="F20" i="7"/>
  <c r="C1" i="7"/>
  <c r="D1" i="7" s="1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1" i="7" s="1"/>
  <c r="AJ1" i="7" s="1"/>
  <c r="AK1" i="7" s="1"/>
  <c r="AL1" i="7" s="1"/>
  <c r="AM1" i="7" s="1"/>
  <c r="AN1" i="7" s="1"/>
  <c r="AO1" i="7" s="1"/>
  <c r="AP1" i="7" s="1"/>
  <c r="AQ1" i="7" s="1"/>
  <c r="AR1" i="7" s="1"/>
  <c r="AS1" i="7" s="1"/>
  <c r="AT1" i="7" s="1"/>
  <c r="AU1" i="7" s="1"/>
  <c r="AV1" i="7" s="1"/>
  <c r="AW1" i="7" s="1"/>
  <c r="AX1" i="7" s="1"/>
  <c r="AY1" i="7" s="1"/>
  <c r="AZ1" i="7" s="1"/>
  <c r="D8" i="1"/>
  <c r="M45" i="7" l="1"/>
  <c r="Z37" i="7"/>
  <c r="Z40" i="7"/>
  <c r="Z36" i="7"/>
  <c r="Y37" i="7" s="1"/>
  <c r="Z32" i="7"/>
  <c r="Z33" i="7"/>
  <c r="Z39" i="7"/>
  <c r="Y40" i="7" s="1"/>
  <c r="Z35" i="7"/>
  <c r="Y36" i="7" s="1"/>
  <c r="Z31" i="7"/>
  <c r="Y32" i="7" s="1"/>
  <c r="Z38" i="7"/>
  <c r="Z34" i="7"/>
  <c r="Z30" i="7"/>
  <c r="Y31" i="7" s="1"/>
  <c r="X32" i="7" s="1"/>
  <c r="M46" i="7"/>
  <c r="L47" i="7" s="1"/>
  <c r="AK33" i="7"/>
  <c r="AK29" i="7"/>
  <c r="AL24" i="7"/>
  <c r="AK25" i="7" s="1"/>
  <c r="AL20" i="7"/>
  <c r="AK21" i="7" s="1"/>
  <c r="M42" i="7"/>
  <c r="L43" i="7" s="1"/>
  <c r="AS34" i="7"/>
  <c r="AS22" i="7"/>
  <c r="AS14" i="7"/>
  <c r="AS30" i="7"/>
  <c r="AS18" i="7"/>
  <c r="AT52" i="7"/>
  <c r="AS53" i="7" s="1"/>
  <c r="AT48" i="7"/>
  <c r="AS49" i="7" s="1"/>
  <c r="AQ51" i="7" s="1"/>
  <c r="AT44" i="7"/>
  <c r="AS45" i="7" s="1"/>
  <c r="AQ47" i="7" s="1"/>
  <c r="AT40" i="7"/>
  <c r="AS41" i="7" s="1"/>
  <c r="AQ43" i="7" s="1"/>
  <c r="AT36" i="7"/>
  <c r="AS37" i="7" s="1"/>
  <c r="AT32" i="7"/>
  <c r="AS33" i="7" s="1"/>
  <c r="AQ35" i="7" s="1"/>
  <c r="AT28" i="7"/>
  <c r="AS29" i="7" s="1"/>
  <c r="AQ31" i="7" s="1"/>
  <c r="AT24" i="7"/>
  <c r="AS25" i="7" s="1"/>
  <c r="AT20" i="7"/>
  <c r="AS21" i="7" s="1"/>
  <c r="AQ23" i="7" s="1"/>
  <c r="AT16" i="7"/>
  <c r="AS17" i="7" s="1"/>
  <c r="AQ19" i="7" s="1"/>
  <c r="AT12" i="7"/>
  <c r="AS13" i="7" s="1"/>
  <c r="AQ15" i="7" s="1"/>
  <c r="AS38" i="7"/>
  <c r="AS26" i="7"/>
  <c r="AS52" i="7"/>
  <c r="AS48" i="7"/>
  <c r="AQ50" i="7" s="1"/>
  <c r="AS44" i="7"/>
  <c r="AQ46" i="7" s="1"/>
  <c r="AP47" i="7" s="1"/>
  <c r="AS40" i="7"/>
  <c r="AQ42" i="7" s="1"/>
  <c r="AP43" i="7" s="1"/>
  <c r="AS36" i="7"/>
  <c r="AS32" i="7"/>
  <c r="AQ34" i="7" s="1"/>
  <c r="AS28" i="7"/>
  <c r="AQ30" i="7" s="1"/>
  <c r="AP31" i="7" s="1"/>
  <c r="AS24" i="7"/>
  <c r="AS20" i="7"/>
  <c r="AQ22" i="7" s="1"/>
  <c r="AP23" i="7" s="1"/>
  <c r="AS16" i="7"/>
  <c r="AQ18" i="7" s="1"/>
  <c r="AS12" i="7"/>
  <c r="AQ14" i="7" s="1"/>
  <c r="AP15" i="7" s="1"/>
  <c r="AL31" i="7"/>
  <c r="AK32" i="7" s="1"/>
  <c r="AL27" i="7"/>
  <c r="AK28" i="7" s="1"/>
  <c r="AL23" i="7"/>
  <c r="AK24" i="7" s="1"/>
  <c r="AJ25" i="7" s="1"/>
  <c r="AL19" i="7"/>
  <c r="AK20" i="7" s="1"/>
  <c r="AJ21" i="7" s="1"/>
  <c r="AL34" i="7"/>
  <c r="AL30" i="7"/>
  <c r="AL26" i="7"/>
  <c r="AL22" i="7"/>
  <c r="AK23" i="7" s="1"/>
  <c r="AJ24" i="7" s="1"/>
  <c r="AL18" i="7"/>
  <c r="AK30" i="7"/>
  <c r="Y38" i="7"/>
  <c r="Y34" i="7"/>
  <c r="Y33" i="7"/>
  <c r="M44" i="7"/>
  <c r="L45" i="7" s="1"/>
  <c r="C58" i="7"/>
  <c r="B58" i="7"/>
  <c r="D55" i="7"/>
  <c r="D58" i="7" s="1"/>
  <c r="E56" i="7"/>
  <c r="O64" i="1"/>
  <c r="B53" i="1"/>
  <c r="D11" i="1"/>
  <c r="D12" i="1" s="1"/>
  <c r="C56" i="6"/>
  <c r="D56" i="6"/>
  <c r="E56" i="6"/>
  <c r="F56" i="6" s="1"/>
  <c r="C55" i="6"/>
  <c r="A52" i="6"/>
  <c r="A51" i="6"/>
  <c r="A50" i="6"/>
  <c r="A49" i="6" s="1"/>
  <c r="A48" i="6" s="1"/>
  <c r="A47" i="6" s="1"/>
  <c r="A46" i="6" s="1"/>
  <c r="A45" i="6" s="1"/>
  <c r="A44" i="6" s="1"/>
  <c r="A43" i="6" s="1"/>
  <c r="A42" i="6"/>
  <c r="A41" i="6" s="1"/>
  <c r="A40" i="6" s="1"/>
  <c r="A39" i="6" s="1"/>
  <c r="A38" i="6" s="1"/>
  <c r="A37" i="6" s="1"/>
  <c r="A36" i="6" s="1"/>
  <c r="A35" i="6" s="1"/>
  <c r="A34" i="6" s="1"/>
  <c r="A33" i="6" s="1"/>
  <c r="A32" i="6" s="1"/>
  <c r="A31" i="6" s="1"/>
  <c r="A30" i="6" s="1"/>
  <c r="A29" i="6" s="1"/>
  <c r="A28" i="6" s="1"/>
  <c r="A27" i="6" s="1"/>
  <c r="A26" i="6" s="1"/>
  <c r="A25" i="6" s="1"/>
  <c r="A24" i="6" s="1"/>
  <c r="A23" i="6" s="1"/>
  <c r="A22" i="6" s="1"/>
  <c r="A21" i="6" s="1"/>
  <c r="A20" i="6" s="1"/>
  <c r="A19" i="6" s="1"/>
  <c r="A18" i="6" s="1"/>
  <c r="A17" i="6" s="1"/>
  <c r="A16" i="6" s="1"/>
  <c r="A15" i="6" s="1"/>
  <c r="A14" i="6" s="1"/>
  <c r="A13" i="6" s="1"/>
  <c r="A12" i="6" s="1"/>
  <c r="A11" i="6" s="1"/>
  <c r="A10" i="6" s="1"/>
  <c r="A9" i="6" s="1"/>
  <c r="A8" i="6" s="1"/>
  <c r="A7" i="6" s="1"/>
  <c r="A6" i="6" s="1"/>
  <c r="A5" i="6" s="1"/>
  <c r="A4" i="6" s="1"/>
  <c r="A3" i="6" s="1"/>
  <c r="C1" i="6"/>
  <c r="D1" i="6" s="1"/>
  <c r="E1" i="6" s="1"/>
  <c r="F1" i="6"/>
  <c r="G1" i="6" s="1"/>
  <c r="H1" i="6" s="1"/>
  <c r="I1" i="6" s="1"/>
  <c r="J1" i="6" s="1"/>
  <c r="K1" i="6" s="1"/>
  <c r="L1" i="6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S1" i="6" s="1"/>
  <c r="AT1" i="6" s="1"/>
  <c r="AU1" i="6" s="1"/>
  <c r="AV1" i="6" s="1"/>
  <c r="AW1" i="6" s="1"/>
  <c r="AX1" i="6" s="1"/>
  <c r="AY1" i="6" s="1"/>
  <c r="AZ1" i="6" s="1"/>
  <c r="F20" i="5"/>
  <c r="B58" i="5" s="1"/>
  <c r="C56" i="5"/>
  <c r="C1" i="5"/>
  <c r="D1" i="5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A52" i="5"/>
  <c r="A51" i="5"/>
  <c r="A50" i="5" s="1"/>
  <c r="A49" i="5"/>
  <c r="A48" i="5" s="1"/>
  <c r="A47" i="5" s="1"/>
  <c r="A46" i="5" s="1"/>
  <c r="A45" i="5" s="1"/>
  <c r="A44" i="5" s="1"/>
  <c r="A43" i="5" s="1"/>
  <c r="A42" i="5" s="1"/>
  <c r="A41" i="5" s="1"/>
  <c r="A40" i="5" s="1"/>
  <c r="A39" i="5" s="1"/>
  <c r="A38" i="5" s="1"/>
  <c r="A37" i="5" s="1"/>
  <c r="A36" i="5" s="1"/>
  <c r="A35" i="5" s="1"/>
  <c r="A34" i="5" s="1"/>
  <c r="A33" i="5" s="1"/>
  <c r="A32" i="5" s="1"/>
  <c r="A31" i="5" s="1"/>
  <c r="A30" i="5" s="1"/>
  <c r="A29" i="5" s="1"/>
  <c r="A28" i="5" s="1"/>
  <c r="A27" i="5" s="1"/>
  <c r="A26" i="5" s="1"/>
  <c r="A25" i="5" s="1"/>
  <c r="A24" i="5" s="1"/>
  <c r="A23" i="5" s="1"/>
  <c r="A22" i="5" s="1"/>
  <c r="A21" i="5" s="1"/>
  <c r="A20" i="5" s="1"/>
  <c r="A19" i="5" s="1"/>
  <c r="A18" i="5" s="1"/>
  <c r="A17" i="5" s="1"/>
  <c r="A16" i="5" s="1"/>
  <c r="A15" i="5" s="1"/>
  <c r="A14" i="5" s="1"/>
  <c r="A13" i="5" s="1"/>
  <c r="A12" i="5" s="1"/>
  <c r="A11" i="5" s="1"/>
  <c r="A10" i="5" s="1"/>
  <c r="A9" i="5" s="1"/>
  <c r="A8" i="5" s="1"/>
  <c r="A7" i="5" s="1"/>
  <c r="A6" i="5" s="1"/>
  <c r="A5" i="5" s="1"/>
  <c r="A4" i="5" s="1"/>
  <c r="A3" i="5" s="1"/>
  <c r="C1" i="4"/>
  <c r="D1" i="4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A52" i="4"/>
  <c r="A51" i="4"/>
  <c r="A50" i="4" s="1"/>
  <c r="A49" i="4"/>
  <c r="A48" i="4" s="1"/>
  <c r="A47" i="4" s="1"/>
  <c r="A46" i="4" s="1"/>
  <c r="A45" i="4" s="1"/>
  <c r="A44" i="4" s="1"/>
  <c r="A43" i="4" s="1"/>
  <c r="A42" i="4" s="1"/>
  <c r="A41" i="4" s="1"/>
  <c r="A40" i="4" s="1"/>
  <c r="A39" i="4" s="1"/>
  <c r="A38" i="4" s="1"/>
  <c r="A37" i="4" s="1"/>
  <c r="A36" i="4" s="1"/>
  <c r="A35" i="4" s="1"/>
  <c r="A34" i="4" s="1"/>
  <c r="A33" i="4" s="1"/>
  <c r="A32" i="4" s="1"/>
  <c r="A31" i="4" s="1"/>
  <c r="A30" i="4" s="1"/>
  <c r="A29" i="4" s="1"/>
  <c r="A28" i="4" s="1"/>
  <c r="A27" i="4" s="1"/>
  <c r="A26" i="4" s="1"/>
  <c r="A25" i="4" s="1"/>
  <c r="A24" i="4" s="1"/>
  <c r="A23" i="4" s="1"/>
  <c r="A22" i="4" s="1"/>
  <c r="A21" i="4" s="1"/>
  <c r="A20" i="4" s="1"/>
  <c r="A19" i="4" s="1"/>
  <c r="A18" i="4" s="1"/>
  <c r="A17" i="4" s="1"/>
  <c r="A16" i="4" s="1"/>
  <c r="A15" i="4" s="1"/>
  <c r="A14" i="4" s="1"/>
  <c r="A13" i="4" s="1"/>
  <c r="A12" i="4" s="1"/>
  <c r="A11" i="4" s="1"/>
  <c r="A10" i="4" s="1"/>
  <c r="A9" i="4" s="1"/>
  <c r="A8" i="4" s="1"/>
  <c r="A7" i="4" s="1"/>
  <c r="A6" i="4" s="1"/>
  <c r="A5" i="4" s="1"/>
  <c r="A4" i="4" s="1"/>
  <c r="A3" i="4" s="1"/>
  <c r="C1" i="2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A52" i="2"/>
  <c r="A51" i="2"/>
  <c r="A50" i="2"/>
  <c r="A49" i="2" s="1"/>
  <c r="A48" i="2" s="1"/>
  <c r="A47" i="2" s="1"/>
  <c r="A46" i="2" s="1"/>
  <c r="A45" i="2" s="1"/>
  <c r="A44" i="2" s="1"/>
  <c r="A43" i="2" s="1"/>
  <c r="A42" i="2" s="1"/>
  <c r="A41" i="2" s="1"/>
  <c r="A40" i="2" s="1"/>
  <c r="A39" i="2" s="1"/>
  <c r="A38" i="2" s="1"/>
  <c r="A37" i="2" s="1"/>
  <c r="A36" i="2" s="1"/>
  <c r="A35" i="2" s="1"/>
  <c r="A34" i="2" s="1"/>
  <c r="A33" i="2" s="1"/>
  <c r="A32" i="2" s="1"/>
  <c r="A31" i="2" s="1"/>
  <c r="A30" i="2" s="1"/>
  <c r="A29" i="2" s="1"/>
  <c r="A28" i="2" s="1"/>
  <c r="A27" i="2" s="1"/>
  <c r="A26" i="2" s="1"/>
  <c r="A25" i="2" s="1"/>
  <c r="A24" i="2" s="1"/>
  <c r="A23" i="2" s="1"/>
  <c r="A22" i="2" s="1"/>
  <c r="A21" i="2" s="1"/>
  <c r="A20" i="2" s="1"/>
  <c r="A19" i="2" s="1"/>
  <c r="A18" i="2" s="1"/>
  <c r="A17" i="2" s="1"/>
  <c r="A16" i="2" s="1"/>
  <c r="A15" i="2" s="1"/>
  <c r="A14" i="2" s="1"/>
  <c r="A13" i="2" s="1"/>
  <c r="A12" i="2" s="1"/>
  <c r="A11" i="2" s="1"/>
  <c r="A10" i="2" s="1"/>
  <c r="A9" i="2" s="1"/>
  <c r="A8" i="2" s="1"/>
  <c r="A7" i="2" s="1"/>
  <c r="A6" i="2" s="1"/>
  <c r="A5" i="2" s="1"/>
  <c r="A4" i="2" s="1"/>
  <c r="A3" i="2" s="1"/>
  <c r="C1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A52" i="1"/>
  <c r="A51" i="1"/>
  <c r="A50" i="1"/>
  <c r="A49" i="1" s="1"/>
  <c r="A48" i="1" s="1"/>
  <c r="A47" i="1" s="1"/>
  <c r="A46" i="1" s="1"/>
  <c r="A45" i="1" s="1"/>
  <c r="A44" i="1" s="1"/>
  <c r="A43" i="1" s="1"/>
  <c r="A42" i="1" s="1"/>
  <c r="A41" i="1" s="1"/>
  <c r="A40" i="1" s="1"/>
  <c r="A39" i="1" s="1"/>
  <c r="A38" i="1" s="1"/>
  <c r="A37" i="1" s="1"/>
  <c r="A36" i="1" s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C56" i="1"/>
  <c r="D56" i="1" s="1"/>
  <c r="C56" i="2"/>
  <c r="D56" i="2"/>
  <c r="C56" i="4"/>
  <c r="D56" i="4" s="1"/>
  <c r="E56" i="2"/>
  <c r="F56" i="2" s="1"/>
  <c r="G56" i="2" s="1"/>
  <c r="E55" i="2"/>
  <c r="Y35" i="7" l="1"/>
  <c r="X36" i="7" s="1"/>
  <c r="X35" i="7"/>
  <c r="Y39" i="7"/>
  <c r="X40" i="7" s="1"/>
  <c r="Y30" i="7"/>
  <c r="AJ29" i="7"/>
  <c r="L46" i="7"/>
  <c r="K47" i="7" s="1"/>
  <c r="AK19" i="7"/>
  <c r="AJ20" i="7" s="1"/>
  <c r="AJ33" i="7"/>
  <c r="X34" i="7"/>
  <c r="X38" i="7"/>
  <c r="X37" i="7"/>
  <c r="AP19" i="7"/>
  <c r="AP35" i="7"/>
  <c r="AP51" i="7"/>
  <c r="AK18" i="7"/>
  <c r="AQ13" i="7"/>
  <c r="AP14" i="7" s="1"/>
  <c r="AO15" i="7" s="1"/>
  <c r="AQ41" i="7"/>
  <c r="AP42" i="7" s="1"/>
  <c r="AO43" i="7" s="1"/>
  <c r="AQ40" i="7"/>
  <c r="AP41" i="7" s="1"/>
  <c r="AO42" i="7" s="1"/>
  <c r="AN43" i="7" s="1"/>
  <c r="AQ37" i="7"/>
  <c r="AQ17" i="7"/>
  <c r="AP18" i="7" s="1"/>
  <c r="L44" i="7"/>
  <c r="K45" i="7" s="1"/>
  <c r="AK27" i="7"/>
  <c r="AJ28" i="7" s="1"/>
  <c r="AQ29" i="7"/>
  <c r="AP30" i="7" s="1"/>
  <c r="AO31" i="7" s="1"/>
  <c r="AQ39" i="7"/>
  <c r="AQ33" i="7"/>
  <c r="AP34" i="7" s="1"/>
  <c r="AO35" i="7" s="1"/>
  <c r="AQ21" i="7"/>
  <c r="AP22" i="7" s="1"/>
  <c r="AO23" i="7" s="1"/>
  <c r="AK22" i="7"/>
  <c r="X33" i="7"/>
  <c r="AK34" i="7"/>
  <c r="AK31" i="7"/>
  <c r="AJ32" i="7" s="1"/>
  <c r="AK26" i="7"/>
  <c r="AJ30" i="7"/>
  <c r="AQ38" i="7"/>
  <c r="AP39" i="7" s="1"/>
  <c r="AQ27" i="7"/>
  <c r="AQ20" i="7"/>
  <c r="AP21" i="7" s="1"/>
  <c r="AO22" i="7" s="1"/>
  <c r="AN23" i="7" s="1"/>
  <c r="AQ16" i="7"/>
  <c r="AP17" i="7" s="1"/>
  <c r="AO18" i="7" s="1"/>
  <c r="AQ25" i="7"/>
  <c r="E55" i="7"/>
  <c r="E58" i="7" s="1"/>
  <c r="F56" i="7"/>
  <c r="D55" i="2"/>
  <c r="C52" i="1"/>
  <c r="D51" i="1" s="1"/>
  <c r="E50" i="1" s="1"/>
  <c r="C55" i="1"/>
  <c r="D55" i="6"/>
  <c r="E55" i="6"/>
  <c r="C55" i="2"/>
  <c r="G55" i="2"/>
  <c r="H56" i="2"/>
  <c r="D55" i="1"/>
  <c r="E56" i="1"/>
  <c r="E56" i="4"/>
  <c r="D55" i="4"/>
  <c r="F55" i="2"/>
  <c r="C55" i="4"/>
  <c r="D56" i="5"/>
  <c r="C55" i="5"/>
  <c r="C58" i="5" s="1"/>
  <c r="G56" i="6"/>
  <c r="F55" i="6"/>
  <c r="D13" i="1"/>
  <c r="D14" i="1" s="1"/>
  <c r="V36" i="7" l="1"/>
  <c r="X39" i="7"/>
  <c r="V38" i="7"/>
  <c r="K46" i="7"/>
  <c r="AO19" i="7"/>
  <c r="AN19" i="7"/>
  <c r="AQ36" i="7"/>
  <c r="AP20" i="7"/>
  <c r="AQ32" i="7"/>
  <c r="AQ28" i="7"/>
  <c r="AP29" i="7" s="1"/>
  <c r="AO30" i="7" s="1"/>
  <c r="AN31" i="7" s="1"/>
  <c r="AP38" i="7"/>
  <c r="AO39" i="7" s="1"/>
  <c r="AJ23" i="7"/>
  <c r="AH25" i="7" s="1"/>
  <c r="AJ22" i="7"/>
  <c r="AJ34" i="7"/>
  <c r="AQ53" i="7"/>
  <c r="AQ52" i="7"/>
  <c r="AQ26" i="7"/>
  <c r="AP27" i="7" s="1"/>
  <c r="AP26" i="7"/>
  <c r="AO27" i="7" s="1"/>
  <c r="AQ49" i="7"/>
  <c r="AP50" i="7" s="1"/>
  <c r="AO51" i="7" s="1"/>
  <c r="AQ48" i="7"/>
  <c r="AH30" i="7"/>
  <c r="AQ45" i="7"/>
  <c r="AP46" i="7" s="1"/>
  <c r="AO47" i="7" s="1"/>
  <c r="AQ44" i="7"/>
  <c r="AJ27" i="7"/>
  <c r="AH29" i="7" s="1"/>
  <c r="AJ26" i="7"/>
  <c r="V35" i="7"/>
  <c r="U36" i="7" s="1"/>
  <c r="AP40" i="7"/>
  <c r="AO41" i="7" s="1"/>
  <c r="AN42" i="7" s="1"/>
  <c r="AJ31" i="7"/>
  <c r="AH33" i="7" s="1"/>
  <c r="AQ24" i="7"/>
  <c r="AP16" i="7"/>
  <c r="G56" i="7"/>
  <c r="F55" i="7"/>
  <c r="F58" i="7" s="1"/>
  <c r="F56" i="1"/>
  <c r="E55" i="1"/>
  <c r="C53" i="1"/>
  <c r="D15" i="1"/>
  <c r="H56" i="6"/>
  <c r="G55" i="6"/>
  <c r="H55" i="2"/>
  <c r="I56" i="2"/>
  <c r="F49" i="1"/>
  <c r="E56" i="5"/>
  <c r="D55" i="5"/>
  <c r="D58" i="5" s="1"/>
  <c r="F56" i="4"/>
  <c r="E55" i="4"/>
  <c r="V37" i="7" l="1"/>
  <c r="U38" i="7" s="1"/>
  <c r="I47" i="7"/>
  <c r="AP37" i="7"/>
  <c r="AO38" i="7" s="1"/>
  <c r="AN39" i="7" s="1"/>
  <c r="AP36" i="7"/>
  <c r="AP33" i="7"/>
  <c r="AO34" i="7" s="1"/>
  <c r="AN35" i="7" s="1"/>
  <c r="AP32" i="7"/>
  <c r="AH28" i="7"/>
  <c r="AG29" i="7" s="1"/>
  <c r="AH24" i="7"/>
  <c r="AG25" i="7" s="1"/>
  <c r="AO17" i="7"/>
  <c r="AN18" i="7" s="1"/>
  <c r="AO16" i="7"/>
  <c r="AG30" i="7"/>
  <c r="AP25" i="7"/>
  <c r="AO26" i="7" s="1"/>
  <c r="AN27" i="7" s="1"/>
  <c r="AP24" i="7"/>
  <c r="V34" i="7"/>
  <c r="U35" i="7" s="1"/>
  <c r="T36" i="7" s="1"/>
  <c r="AP45" i="7"/>
  <c r="AO46" i="7" s="1"/>
  <c r="AN47" i="7" s="1"/>
  <c r="AP44" i="7"/>
  <c r="AP49" i="7"/>
  <c r="AO50" i="7" s="1"/>
  <c r="AN51" i="7" s="1"/>
  <c r="AP48" i="7"/>
  <c r="AO28" i="7"/>
  <c r="AN29" i="7" s="1"/>
  <c r="AP53" i="7"/>
  <c r="AP52" i="7"/>
  <c r="AP28" i="7"/>
  <c r="AO29" i="7" s="1"/>
  <c r="AN30" i="7" s="1"/>
  <c r="AO40" i="7"/>
  <c r="AN41" i="7" s="1"/>
  <c r="AL43" i="7" s="1"/>
  <c r="AO21" i="7"/>
  <c r="AN22" i="7" s="1"/>
  <c r="AO20" i="7"/>
  <c r="G55" i="7"/>
  <c r="G58" i="7" s="1"/>
  <c r="H56" i="7"/>
  <c r="I56" i="6"/>
  <c r="H55" i="6"/>
  <c r="G48" i="1"/>
  <c r="F55" i="4"/>
  <c r="G56" i="4"/>
  <c r="F55" i="1"/>
  <c r="G56" i="1"/>
  <c r="I55" i="2"/>
  <c r="J56" i="2"/>
  <c r="F56" i="5"/>
  <c r="E55" i="5"/>
  <c r="E58" i="5" s="1"/>
  <c r="D53" i="1"/>
  <c r="D52" i="1"/>
  <c r="U37" i="7" l="1"/>
  <c r="T38" i="7" s="1"/>
  <c r="V40" i="7"/>
  <c r="V39" i="7"/>
  <c r="AO45" i="7"/>
  <c r="AN46" i="7" s="1"/>
  <c r="AO44" i="7"/>
  <c r="AH27" i="7"/>
  <c r="AG28" i="7" s="1"/>
  <c r="AF29" i="7" s="1"/>
  <c r="AH26" i="7"/>
  <c r="AN28" i="7"/>
  <c r="AF30" i="7"/>
  <c r="AN40" i="7"/>
  <c r="AL42" i="7" s="1"/>
  <c r="AK43" i="7" s="1"/>
  <c r="AO37" i="7"/>
  <c r="AN38" i="7" s="1"/>
  <c r="AO36" i="7"/>
  <c r="AN17" i="7"/>
  <c r="AN16" i="7"/>
  <c r="AH23" i="7"/>
  <c r="AG24" i="7" s="1"/>
  <c r="AF25" i="7" s="1"/>
  <c r="AH22" i="7"/>
  <c r="AH32" i="7"/>
  <c r="AG33" i="7" s="1"/>
  <c r="AH31" i="7"/>
  <c r="AH34" i="7"/>
  <c r="AO49" i="7"/>
  <c r="AN50" i="7" s="1"/>
  <c r="AO48" i="7"/>
  <c r="AN21" i="7"/>
  <c r="AN20" i="7"/>
  <c r="AO53" i="7"/>
  <c r="AO52" i="7"/>
  <c r="AO25" i="7"/>
  <c r="AN26" i="7" s="1"/>
  <c r="AO24" i="7"/>
  <c r="AO33" i="7"/>
  <c r="AN34" i="7" s="1"/>
  <c r="AO32" i="7"/>
  <c r="H55" i="7"/>
  <c r="H58" i="7" s="1"/>
  <c r="I56" i="7"/>
  <c r="H56" i="1"/>
  <c r="G55" i="1"/>
  <c r="H47" i="1"/>
  <c r="E51" i="1"/>
  <c r="G55" i="4"/>
  <c r="H56" i="4"/>
  <c r="F55" i="5"/>
  <c r="F58" i="5" s="1"/>
  <c r="G56" i="5"/>
  <c r="K56" i="2"/>
  <c r="J55" i="2"/>
  <c r="E53" i="1"/>
  <c r="E52" i="1"/>
  <c r="I55" i="6"/>
  <c r="J56" i="6"/>
  <c r="U40" i="7" l="1"/>
  <c r="U39" i="7"/>
  <c r="T37" i="7"/>
  <c r="AL41" i="7"/>
  <c r="AK42" i="7" s="1"/>
  <c r="AJ43" i="7" s="1"/>
  <c r="AN37" i="7"/>
  <c r="AL39" i="7" s="1"/>
  <c r="AN36" i="7"/>
  <c r="AG27" i="7"/>
  <c r="AF28" i="7" s="1"/>
  <c r="AD30" i="7" s="1"/>
  <c r="AG26" i="7"/>
  <c r="AL35" i="7"/>
  <c r="AN45" i="7"/>
  <c r="AL47" i="7" s="1"/>
  <c r="AN44" i="7"/>
  <c r="AN25" i="7"/>
  <c r="AN24" i="7"/>
  <c r="AN33" i="7"/>
  <c r="AN32" i="7"/>
  <c r="AG32" i="7"/>
  <c r="AF33" i="7" s="1"/>
  <c r="AG31" i="7"/>
  <c r="AN53" i="7"/>
  <c r="AN52" i="7"/>
  <c r="AN49" i="7"/>
  <c r="AL51" i="7" s="1"/>
  <c r="AN48" i="7"/>
  <c r="AG34" i="7"/>
  <c r="AF34" i="7" s="1"/>
  <c r="AG23" i="7"/>
  <c r="AF24" i="7" s="1"/>
  <c r="I55" i="7"/>
  <c r="I58" i="7" s="1"/>
  <c r="J56" i="7"/>
  <c r="L56" i="2"/>
  <c r="K55" i="2"/>
  <c r="I46" i="1"/>
  <c r="I56" i="4"/>
  <c r="H55" i="4"/>
  <c r="F51" i="1"/>
  <c r="H56" i="5"/>
  <c r="G55" i="5"/>
  <c r="G58" i="5" s="1"/>
  <c r="K56" i="6"/>
  <c r="J55" i="6"/>
  <c r="F52" i="1"/>
  <c r="F53" i="1"/>
  <c r="F50" i="1"/>
  <c r="H55" i="1"/>
  <c r="I56" i="1"/>
  <c r="T40" i="7" l="1"/>
  <c r="T39" i="7"/>
  <c r="R38" i="7"/>
  <c r="AL40" i="7"/>
  <c r="AK41" i="7" s="1"/>
  <c r="AJ42" i="7" s="1"/>
  <c r="AL46" i="7"/>
  <c r="AK47" i="7" s="1"/>
  <c r="AL38" i="7"/>
  <c r="AK39" i="7" s="1"/>
  <c r="AK35" i="7"/>
  <c r="AL50" i="7"/>
  <c r="AK51" i="7" s="1"/>
  <c r="AF32" i="7"/>
  <c r="AD34" i="7" s="1"/>
  <c r="AF31" i="7"/>
  <c r="AF27" i="7"/>
  <c r="AD29" i="7" s="1"/>
  <c r="AC30" i="7" s="1"/>
  <c r="AF26" i="7"/>
  <c r="K56" i="7"/>
  <c r="J55" i="7"/>
  <c r="J58" i="7" s="1"/>
  <c r="G49" i="1"/>
  <c r="L56" i="6"/>
  <c r="K55" i="6"/>
  <c r="G50" i="1"/>
  <c r="J45" i="1"/>
  <c r="I55" i="1"/>
  <c r="J56" i="1"/>
  <c r="G52" i="1"/>
  <c r="G53" i="1"/>
  <c r="G51" i="1"/>
  <c r="H55" i="5"/>
  <c r="H58" i="5" s="1"/>
  <c r="I56" i="5"/>
  <c r="I55" i="4"/>
  <c r="J56" i="4"/>
  <c r="L55" i="2"/>
  <c r="M56" i="2"/>
  <c r="AK40" i="7" l="1"/>
  <c r="AJ41" i="7" s="1"/>
  <c r="AH43" i="7" s="1"/>
  <c r="AD33" i="7"/>
  <c r="AC34" i="7" s="1"/>
  <c r="AJ35" i="7"/>
  <c r="AL37" i="7"/>
  <c r="AK38" i="7" s="1"/>
  <c r="AJ39" i="7" s="1"/>
  <c r="AL36" i="7"/>
  <c r="AL53" i="7"/>
  <c r="AL52" i="7"/>
  <c r="AD28" i="7"/>
  <c r="AC29" i="7" s="1"/>
  <c r="AB30" i="7" s="1"/>
  <c r="AL49" i="7"/>
  <c r="AK50" i="7" s="1"/>
  <c r="AJ51" i="7" s="1"/>
  <c r="AL48" i="7"/>
  <c r="AL45" i="7"/>
  <c r="AK46" i="7" s="1"/>
  <c r="AJ47" i="7" s="1"/>
  <c r="AL44" i="7"/>
  <c r="L56" i="7"/>
  <c r="K55" i="7"/>
  <c r="K58" i="7" s="1"/>
  <c r="H53" i="1"/>
  <c r="H52" i="1"/>
  <c r="H51" i="1"/>
  <c r="K44" i="1"/>
  <c r="M56" i="6"/>
  <c r="L55" i="6"/>
  <c r="J55" i="4"/>
  <c r="K56" i="4"/>
  <c r="H50" i="1"/>
  <c r="J55" i="1"/>
  <c r="K56" i="1"/>
  <c r="M55" i="2"/>
  <c r="N56" i="2"/>
  <c r="J56" i="5"/>
  <c r="I55" i="5"/>
  <c r="I58" i="5" s="1"/>
  <c r="H49" i="1"/>
  <c r="H48" i="1"/>
  <c r="R40" i="7" l="1"/>
  <c r="R39" i="7"/>
  <c r="AJ40" i="7"/>
  <c r="AH42" i="7" s="1"/>
  <c r="AG43" i="7" s="1"/>
  <c r="AD27" i="7"/>
  <c r="AC28" i="7" s="1"/>
  <c r="AB29" i="7" s="1"/>
  <c r="AD26" i="7"/>
  <c r="AK37" i="7"/>
  <c r="AJ38" i="7" s="1"/>
  <c r="AK36" i="7"/>
  <c r="AD32" i="7"/>
  <c r="AC33" i="7" s="1"/>
  <c r="AB34" i="7" s="1"/>
  <c r="AD31" i="7"/>
  <c r="AK53" i="7"/>
  <c r="AK52" i="7"/>
  <c r="AK45" i="7"/>
  <c r="AJ46" i="7" s="1"/>
  <c r="AK44" i="7"/>
  <c r="AK49" i="7"/>
  <c r="AJ50" i="7" s="1"/>
  <c r="AK48" i="7"/>
  <c r="L55" i="7"/>
  <c r="L58" i="7" s="1"/>
  <c r="M56" i="7"/>
  <c r="I49" i="1"/>
  <c r="M55" i="6"/>
  <c r="N56" i="6"/>
  <c r="I50" i="1"/>
  <c r="I48" i="1"/>
  <c r="K55" i="1"/>
  <c r="L56" i="1"/>
  <c r="L56" i="4"/>
  <c r="K55" i="4"/>
  <c r="L43" i="1"/>
  <c r="K56" i="5"/>
  <c r="J55" i="5"/>
  <c r="J58" i="5" s="1"/>
  <c r="I51" i="1"/>
  <c r="I47" i="1"/>
  <c r="N55" i="2"/>
  <c r="O56" i="2"/>
  <c r="I53" i="1"/>
  <c r="I52" i="1"/>
  <c r="Q40" i="7" l="1"/>
  <c r="Q39" i="7"/>
  <c r="P40" i="7" s="1"/>
  <c r="AC27" i="7"/>
  <c r="AB28" i="7" s="1"/>
  <c r="AH41" i="7"/>
  <c r="AG42" i="7" s="1"/>
  <c r="AF43" i="7" s="1"/>
  <c r="AJ49" i="7"/>
  <c r="AH51" i="7" s="1"/>
  <c r="AJ48" i="7"/>
  <c r="AJ37" i="7"/>
  <c r="AH39" i="7" s="1"/>
  <c r="AJ36" i="7"/>
  <c r="AJ45" i="7"/>
  <c r="AH47" i="7" s="1"/>
  <c r="AJ44" i="7"/>
  <c r="AC32" i="7"/>
  <c r="AB33" i="7" s="1"/>
  <c r="AC31" i="7"/>
  <c r="AJ53" i="7"/>
  <c r="AJ52" i="7"/>
  <c r="AH35" i="7"/>
  <c r="M55" i="7"/>
  <c r="M58" i="7" s="1"/>
  <c r="N56" i="7"/>
  <c r="O56" i="6"/>
  <c r="N55" i="6"/>
  <c r="J51" i="1"/>
  <c r="J46" i="1"/>
  <c r="L56" i="5"/>
  <c r="K55" i="5"/>
  <c r="K58" i="5" s="1"/>
  <c r="M56" i="4"/>
  <c r="L55" i="4"/>
  <c r="J47" i="1"/>
  <c r="J52" i="1"/>
  <c r="J53" i="1"/>
  <c r="I53" i="6"/>
  <c r="P56" i="2"/>
  <c r="O55" i="2"/>
  <c r="M56" i="1"/>
  <c r="L55" i="1"/>
  <c r="J50" i="1"/>
  <c r="M42" i="1"/>
  <c r="J49" i="1"/>
  <c r="J48" i="1"/>
  <c r="AH40" i="7" l="1"/>
  <c r="AG41" i="7" s="1"/>
  <c r="AF42" i="7" s="1"/>
  <c r="AB32" i="7"/>
  <c r="AB31" i="7"/>
  <c r="AH50" i="7"/>
  <c r="AG51" i="7" s="1"/>
  <c r="AH46" i="7"/>
  <c r="AG47" i="7" s="1"/>
  <c r="AH38" i="7"/>
  <c r="AG39" i="7" s="1"/>
  <c r="AG35" i="7"/>
  <c r="O56" i="7"/>
  <c r="N55" i="7"/>
  <c r="N58" i="7" s="1"/>
  <c r="K48" i="1"/>
  <c r="P55" i="2"/>
  <c r="Q56" i="2"/>
  <c r="K46" i="1"/>
  <c r="L55" i="5"/>
  <c r="L58" i="5" s="1"/>
  <c r="M56" i="5"/>
  <c r="K50" i="1"/>
  <c r="N41" i="1"/>
  <c r="K49" i="1"/>
  <c r="K47" i="1"/>
  <c r="M55" i="1"/>
  <c r="N56" i="1"/>
  <c r="K52" i="1"/>
  <c r="K53" i="1"/>
  <c r="J53" i="6"/>
  <c r="K51" i="1"/>
  <c r="N56" i="4"/>
  <c r="M55" i="4"/>
  <c r="K45" i="1"/>
  <c r="P56" i="6"/>
  <c r="O55" i="6"/>
  <c r="AG40" i="7" l="1"/>
  <c r="AF41" i="7" s="1"/>
  <c r="AD43" i="7" s="1"/>
  <c r="AH37" i="7"/>
  <c r="AG38" i="7" s="1"/>
  <c r="AF39" i="7" s="1"/>
  <c r="AH36" i="7"/>
  <c r="AH49" i="7"/>
  <c r="AG50" i="7" s="1"/>
  <c r="AF51" i="7" s="1"/>
  <c r="AH48" i="7"/>
  <c r="AH53" i="7"/>
  <c r="AH52" i="7"/>
  <c r="AF35" i="7"/>
  <c r="AH45" i="7"/>
  <c r="AG46" i="7" s="1"/>
  <c r="AF47" i="7" s="1"/>
  <c r="AH44" i="7"/>
  <c r="O55" i="7"/>
  <c r="O58" i="7" s="1"/>
  <c r="P56" i="7"/>
  <c r="Q56" i="6"/>
  <c r="P55" i="6"/>
  <c r="O56" i="4"/>
  <c r="N55" i="4"/>
  <c r="L53" i="1"/>
  <c r="L52" i="1"/>
  <c r="K53" i="6"/>
  <c r="O40" i="1"/>
  <c r="N56" i="5"/>
  <c r="M55" i="5"/>
  <c r="M58" i="5" s="1"/>
  <c r="Q55" i="2"/>
  <c r="R56" i="2"/>
  <c r="L46" i="1"/>
  <c r="L50" i="1"/>
  <c r="L51" i="1"/>
  <c r="K52" i="6"/>
  <c r="L44" i="1"/>
  <c r="N55" i="1"/>
  <c r="O56" i="1"/>
  <c r="L48" i="1"/>
  <c r="L49" i="1"/>
  <c r="L45" i="1"/>
  <c r="L47" i="1"/>
  <c r="AF40" i="7" l="1"/>
  <c r="AD42" i="7" s="1"/>
  <c r="AC43" i="7" s="1"/>
  <c r="AG37" i="7"/>
  <c r="AF38" i="7" s="1"/>
  <c r="AG36" i="7"/>
  <c r="AG49" i="7"/>
  <c r="AF50" i="7" s="1"/>
  <c r="AG48" i="7"/>
  <c r="AG45" i="7"/>
  <c r="AF46" i="7" s="1"/>
  <c r="AG44" i="7"/>
  <c r="AG53" i="7"/>
  <c r="AG52" i="7"/>
  <c r="P55" i="7"/>
  <c r="P58" i="7" s="1"/>
  <c r="Q56" i="7"/>
  <c r="M44" i="1"/>
  <c r="M47" i="1"/>
  <c r="M43" i="1"/>
  <c r="M49" i="1"/>
  <c r="P39" i="1"/>
  <c r="O55" i="4"/>
  <c r="P56" i="4"/>
  <c r="M46" i="1"/>
  <c r="M48" i="1"/>
  <c r="M50" i="1"/>
  <c r="M45" i="1"/>
  <c r="N55" i="5"/>
  <c r="N58" i="5" s="1"/>
  <c r="O56" i="5"/>
  <c r="M51" i="1"/>
  <c r="L52" i="6"/>
  <c r="O55" i="1"/>
  <c r="P56" i="1"/>
  <c r="R55" i="2"/>
  <c r="S56" i="2"/>
  <c r="M53" i="1"/>
  <c r="M52" i="1"/>
  <c r="L53" i="6"/>
  <c r="Q55" i="6"/>
  <c r="R56" i="6"/>
  <c r="AD41" i="7" l="1"/>
  <c r="AC42" i="7" s="1"/>
  <c r="AB43" i="7" s="1"/>
  <c r="AF53" i="7"/>
  <c r="AF52" i="7"/>
  <c r="AF49" i="7"/>
  <c r="AD51" i="7" s="1"/>
  <c r="AF48" i="7"/>
  <c r="AD35" i="7"/>
  <c r="AF45" i="7"/>
  <c r="AD47" i="7" s="1"/>
  <c r="AF44" i="7"/>
  <c r="AF37" i="7"/>
  <c r="AD39" i="7" s="1"/>
  <c r="AF36" i="7"/>
  <c r="Q55" i="7"/>
  <c r="Q58" i="7" s="1"/>
  <c r="R56" i="7"/>
  <c r="Q56" i="4"/>
  <c r="P55" i="4"/>
  <c r="N50" i="1"/>
  <c r="M51" i="6"/>
  <c r="N44" i="1"/>
  <c r="N47" i="1"/>
  <c r="N48" i="1"/>
  <c r="N46" i="1"/>
  <c r="N51" i="1"/>
  <c r="M52" i="6"/>
  <c r="T56" i="2"/>
  <c r="S55" i="2"/>
  <c r="P55" i="1"/>
  <c r="Q56" i="1"/>
  <c r="P56" i="5"/>
  <c r="O55" i="5"/>
  <c r="O58" i="5" s="1"/>
  <c r="S56" i="6"/>
  <c r="R55" i="6"/>
  <c r="N53" i="1"/>
  <c r="N52" i="1"/>
  <c r="M53" i="6"/>
  <c r="N49" i="1"/>
  <c r="N45" i="1"/>
  <c r="Q38" i="1"/>
  <c r="N42" i="1"/>
  <c r="N43" i="1"/>
  <c r="AD40" i="7" l="1"/>
  <c r="AC41" i="7" s="1"/>
  <c r="AB42" i="7" s="1"/>
  <c r="AD50" i="7"/>
  <c r="AC51" i="7" s="1"/>
  <c r="AC35" i="7"/>
  <c r="AD46" i="7"/>
  <c r="AC47" i="7" s="1"/>
  <c r="AD38" i="7"/>
  <c r="AC39" i="7" s="1"/>
  <c r="S56" i="7"/>
  <c r="R55" i="7"/>
  <c r="R58" i="7" s="1"/>
  <c r="O44" i="1"/>
  <c r="O52" i="1"/>
  <c r="O53" i="1"/>
  <c r="N53" i="6"/>
  <c r="P55" i="5"/>
  <c r="P58" i="5" s="1"/>
  <c r="Q56" i="5"/>
  <c r="T55" i="2"/>
  <c r="U56" i="2"/>
  <c r="O45" i="1"/>
  <c r="O46" i="1"/>
  <c r="O49" i="1"/>
  <c r="O42" i="1"/>
  <c r="O48" i="1"/>
  <c r="Q55" i="1"/>
  <c r="R56" i="1"/>
  <c r="O41" i="1"/>
  <c r="O51" i="1"/>
  <c r="N52" i="6"/>
  <c r="R37" i="1"/>
  <c r="T56" i="6"/>
  <c r="S55" i="6"/>
  <c r="O50" i="1"/>
  <c r="N51" i="6"/>
  <c r="O47" i="1"/>
  <c r="O43" i="1"/>
  <c r="Q55" i="4"/>
  <c r="R56" i="4"/>
  <c r="AC40" i="7" l="1"/>
  <c r="AB41" i="7" s="1"/>
  <c r="Z43" i="7" s="1"/>
  <c r="AD37" i="7"/>
  <c r="AC38" i="7" s="1"/>
  <c r="AB39" i="7" s="1"/>
  <c r="AD36" i="7"/>
  <c r="AD45" i="7"/>
  <c r="AC46" i="7" s="1"/>
  <c r="AB47" i="7" s="1"/>
  <c r="AD44" i="7"/>
  <c r="AD49" i="7"/>
  <c r="AC50" i="7" s="1"/>
  <c r="AB51" i="7" s="1"/>
  <c r="AD48" i="7"/>
  <c r="AD53" i="7"/>
  <c r="AD52" i="7"/>
  <c r="AB35" i="7"/>
  <c r="T56" i="7"/>
  <c r="S55" i="7"/>
  <c r="S58" i="7" s="1"/>
  <c r="P46" i="1"/>
  <c r="U56" i="6"/>
  <c r="T55" i="6"/>
  <c r="P50" i="1"/>
  <c r="O51" i="6"/>
  <c r="P41" i="1"/>
  <c r="P45" i="1"/>
  <c r="P52" i="1"/>
  <c r="P53" i="1"/>
  <c r="O53" i="6"/>
  <c r="R56" i="5"/>
  <c r="Q55" i="5"/>
  <c r="Q58" i="5" s="1"/>
  <c r="P51" i="1"/>
  <c r="O52" i="6"/>
  <c r="P42" i="1"/>
  <c r="P49" i="1"/>
  <c r="O50" i="6"/>
  <c r="P40" i="1"/>
  <c r="P47" i="1"/>
  <c r="P48" i="1"/>
  <c r="P44" i="1"/>
  <c r="S36" i="1"/>
  <c r="S56" i="4"/>
  <c r="R55" i="4"/>
  <c r="R55" i="1"/>
  <c r="S56" i="1"/>
  <c r="U55" i="2"/>
  <c r="V56" i="2"/>
  <c r="P43" i="1"/>
  <c r="AB40" i="7" l="1"/>
  <c r="AC45" i="7"/>
  <c r="AB46" i="7" s="1"/>
  <c r="AC44" i="7"/>
  <c r="AC53" i="7"/>
  <c r="AC52" i="7"/>
  <c r="AC49" i="7"/>
  <c r="AB50" i="7" s="1"/>
  <c r="AC48" i="7"/>
  <c r="AC37" i="7"/>
  <c r="AB38" i="7" s="1"/>
  <c r="AC36" i="7"/>
  <c r="T55" i="7"/>
  <c r="T58" i="7" s="1"/>
  <c r="U56" i="7"/>
  <c r="T56" i="4"/>
  <c r="S55" i="4"/>
  <c r="Q43" i="1"/>
  <c r="Q46" i="1"/>
  <c r="Q48" i="1"/>
  <c r="Q50" i="1"/>
  <c r="P51" i="6"/>
  <c r="Q53" i="1"/>
  <c r="Q52" i="1"/>
  <c r="P53" i="6"/>
  <c r="Q51" i="1"/>
  <c r="P52" i="6"/>
  <c r="Q40" i="1"/>
  <c r="U55" i="6"/>
  <c r="V56" i="6"/>
  <c r="T35" i="1"/>
  <c r="U34" i="1" s="1"/>
  <c r="V33" i="1" s="1"/>
  <c r="Q42" i="1"/>
  <c r="Q39" i="1"/>
  <c r="S56" i="5"/>
  <c r="R55" i="5"/>
  <c r="R58" i="5" s="1"/>
  <c r="S55" i="1"/>
  <c r="T56" i="1"/>
  <c r="Q47" i="1"/>
  <c r="Q41" i="1"/>
  <c r="W56" i="2"/>
  <c r="V55" i="2"/>
  <c r="Q44" i="1"/>
  <c r="Q49" i="1"/>
  <c r="P50" i="6"/>
  <c r="Q45" i="1"/>
  <c r="Z42" i="7" l="1"/>
  <c r="Y43" i="7" s="1"/>
  <c r="Z41" i="7"/>
  <c r="AB49" i="7"/>
  <c r="Z51" i="7" s="1"/>
  <c r="AB48" i="7"/>
  <c r="AB45" i="7"/>
  <c r="Z47" i="7" s="1"/>
  <c r="AB44" i="7"/>
  <c r="AB37" i="7"/>
  <c r="AB36" i="7"/>
  <c r="AB53" i="7"/>
  <c r="AB52" i="7"/>
  <c r="U55" i="7"/>
  <c r="U58" i="7" s="1"/>
  <c r="V56" i="7"/>
  <c r="R44" i="1"/>
  <c r="R43" i="1"/>
  <c r="R40" i="1"/>
  <c r="R38" i="1"/>
  <c r="R39" i="1"/>
  <c r="R51" i="1"/>
  <c r="Q52" i="6"/>
  <c r="W56" i="6"/>
  <c r="V55" i="6"/>
  <c r="R52" i="1"/>
  <c r="R53" i="1"/>
  <c r="Q53" i="6"/>
  <c r="R47" i="1"/>
  <c r="R42" i="1"/>
  <c r="R48" i="1"/>
  <c r="Q49" i="6"/>
  <c r="W55" i="2"/>
  <c r="X56" i="2"/>
  <c r="R46" i="1"/>
  <c r="T56" i="5"/>
  <c r="S55" i="5"/>
  <c r="S58" i="5" s="1"/>
  <c r="R41" i="1"/>
  <c r="R50" i="1"/>
  <c r="Q51" i="6"/>
  <c r="U56" i="1"/>
  <c r="T55" i="1"/>
  <c r="R49" i="1"/>
  <c r="Q50" i="6"/>
  <c r="R45" i="1"/>
  <c r="U56" i="4"/>
  <c r="T55" i="4"/>
  <c r="Y42" i="7" l="1"/>
  <c r="X43" i="7" s="1"/>
  <c r="Y41" i="7"/>
  <c r="Z50" i="7"/>
  <c r="Y51" i="7" s="1"/>
  <c r="Z46" i="7"/>
  <c r="Y47" i="7" s="1"/>
  <c r="W56" i="7"/>
  <c r="V55" i="7"/>
  <c r="V58" i="7" s="1"/>
  <c r="S48" i="1"/>
  <c r="R49" i="6"/>
  <c r="U56" i="5"/>
  <c r="T55" i="5"/>
  <c r="T58" i="5" s="1"/>
  <c r="S44" i="1"/>
  <c r="U55" i="1"/>
  <c r="V56" i="1"/>
  <c r="S40" i="1"/>
  <c r="S45" i="1"/>
  <c r="S47" i="1"/>
  <c r="S46" i="1"/>
  <c r="Y56" i="2"/>
  <c r="X55" i="2"/>
  <c r="X56" i="6"/>
  <c r="W55" i="6"/>
  <c r="S38" i="1"/>
  <c r="S37" i="1"/>
  <c r="S42" i="1"/>
  <c r="V56" i="4"/>
  <c r="U55" i="4"/>
  <c r="S53" i="1"/>
  <c r="S52" i="1"/>
  <c r="R53" i="6"/>
  <c r="S49" i="1"/>
  <c r="R50" i="6"/>
  <c r="S41" i="1"/>
  <c r="S51" i="1"/>
  <c r="R52" i="6"/>
  <c r="S50" i="1"/>
  <c r="R51" i="6"/>
  <c r="S39" i="1"/>
  <c r="S43" i="1"/>
  <c r="X42" i="7" l="1"/>
  <c r="X41" i="7"/>
  <c r="Z53" i="7"/>
  <c r="Z52" i="7"/>
  <c r="Z45" i="7"/>
  <c r="Y46" i="7" s="1"/>
  <c r="X47" i="7" s="1"/>
  <c r="Z44" i="7"/>
  <c r="Z49" i="7"/>
  <c r="Y50" i="7" s="1"/>
  <c r="X51" i="7" s="1"/>
  <c r="Z48" i="7"/>
  <c r="W55" i="7"/>
  <c r="W58" i="7" s="1"/>
  <c r="X56" i="7"/>
  <c r="T42" i="1"/>
  <c r="U41" i="1" s="1"/>
  <c r="V40" i="1" s="1"/>
  <c r="W32" i="1"/>
  <c r="T50" i="1"/>
  <c r="U49" i="1" s="1"/>
  <c r="V48" i="1" s="1"/>
  <c r="S51" i="6"/>
  <c r="T48" i="1"/>
  <c r="U47" i="1" s="1"/>
  <c r="V46" i="1" s="1"/>
  <c r="S49" i="6"/>
  <c r="V55" i="1"/>
  <c r="W56" i="1"/>
  <c r="V55" i="4"/>
  <c r="W56" i="4"/>
  <c r="T36" i="1"/>
  <c r="U35" i="1" s="1"/>
  <c r="V34" i="1" s="1"/>
  <c r="Y56" i="6"/>
  <c r="X55" i="6"/>
  <c r="T45" i="1"/>
  <c r="U44" i="1" s="1"/>
  <c r="V43" i="1" s="1"/>
  <c r="T44" i="1"/>
  <c r="U43" i="1" s="1"/>
  <c r="V42" i="1" s="1"/>
  <c r="V56" i="5"/>
  <c r="U55" i="5"/>
  <c r="U58" i="5" s="1"/>
  <c r="T40" i="1"/>
  <c r="U39" i="1" s="1"/>
  <c r="V38" i="1" s="1"/>
  <c r="T38" i="1"/>
  <c r="U37" i="1" s="1"/>
  <c r="V36" i="1" s="1"/>
  <c r="T49" i="1"/>
  <c r="U48" i="1" s="1"/>
  <c r="V47" i="1" s="1"/>
  <c r="S50" i="6"/>
  <c r="T51" i="1"/>
  <c r="U50" i="1" s="1"/>
  <c r="V49" i="1" s="1"/>
  <c r="S52" i="6"/>
  <c r="T53" i="1"/>
  <c r="T52" i="1"/>
  <c r="U51" i="1" s="1"/>
  <c r="V50" i="1" s="1"/>
  <c r="S53" i="6"/>
  <c r="T41" i="1"/>
  <c r="U40" i="1" s="1"/>
  <c r="V39" i="1" s="1"/>
  <c r="T37" i="1"/>
  <c r="U36" i="1" s="1"/>
  <c r="V35" i="1" s="1"/>
  <c r="Y55" i="2"/>
  <c r="Z56" i="2"/>
  <c r="T46" i="1"/>
  <c r="U45" i="1" s="1"/>
  <c r="V44" i="1" s="1"/>
  <c r="T39" i="1"/>
  <c r="U38" i="1" s="1"/>
  <c r="V37" i="1" s="1"/>
  <c r="T43" i="1"/>
  <c r="U42" i="1" s="1"/>
  <c r="V41" i="1" s="1"/>
  <c r="T47" i="1"/>
  <c r="U46" i="1" s="1"/>
  <c r="V45" i="1" s="1"/>
  <c r="S48" i="6"/>
  <c r="V43" i="7" l="1"/>
  <c r="Y49" i="7"/>
  <c r="X50" i="7" s="1"/>
  <c r="Y48" i="7"/>
  <c r="Y53" i="7"/>
  <c r="Y52" i="7"/>
  <c r="Y45" i="7"/>
  <c r="X46" i="7" s="1"/>
  <c r="Y44" i="7"/>
  <c r="X55" i="7"/>
  <c r="X58" i="7" s="1"/>
  <c r="Y56" i="7"/>
  <c r="U52" i="1"/>
  <c r="V51" i="1" s="1"/>
  <c r="U53" i="1"/>
  <c r="T52" i="6"/>
  <c r="W55" i="4"/>
  <c r="X56" i="4"/>
  <c r="X31" i="1"/>
  <c r="Z55" i="2"/>
  <c r="AA56" i="2"/>
  <c r="T53" i="6"/>
  <c r="T49" i="6"/>
  <c r="Y55" i="6"/>
  <c r="Z56" i="6"/>
  <c r="T48" i="6"/>
  <c r="W55" i="1"/>
  <c r="X56" i="1"/>
  <c r="T51" i="6"/>
  <c r="V55" i="5"/>
  <c r="V58" i="5" s="1"/>
  <c r="W56" i="5"/>
  <c r="T50" i="6"/>
  <c r="V42" i="7" l="1"/>
  <c r="U43" i="7" s="1"/>
  <c r="V41" i="7"/>
  <c r="X49" i="7"/>
  <c r="V51" i="7" s="1"/>
  <c r="X48" i="7"/>
  <c r="X45" i="7"/>
  <c r="V47" i="7" s="1"/>
  <c r="X44" i="7"/>
  <c r="X53" i="7"/>
  <c r="X52" i="7"/>
  <c r="Y55" i="7"/>
  <c r="Y58" i="7" s="1"/>
  <c r="Z56" i="7"/>
  <c r="V53" i="1"/>
  <c r="V52" i="1"/>
  <c r="U50" i="6"/>
  <c r="U52" i="6"/>
  <c r="Y30" i="1"/>
  <c r="U53" i="6"/>
  <c r="U51" i="6"/>
  <c r="U49" i="6"/>
  <c r="U47" i="6"/>
  <c r="U48" i="6"/>
  <c r="AB56" i="2"/>
  <c r="AA55" i="2"/>
  <c r="Y56" i="4"/>
  <c r="X55" i="4"/>
  <c r="W55" i="5"/>
  <c r="W58" i="5" s="1"/>
  <c r="X56" i="5"/>
  <c r="X55" i="1"/>
  <c r="Y56" i="1"/>
  <c r="AA56" i="6"/>
  <c r="Z55" i="6"/>
  <c r="U42" i="7" l="1"/>
  <c r="T43" i="7" s="1"/>
  <c r="U41" i="7"/>
  <c r="V50" i="7"/>
  <c r="U51" i="7" s="1"/>
  <c r="V46" i="7"/>
  <c r="U47" i="7" s="1"/>
  <c r="AA56" i="7"/>
  <c r="Z55" i="7"/>
  <c r="Z58" i="7" s="1"/>
  <c r="W36" i="1"/>
  <c r="W40" i="1"/>
  <c r="AB56" i="6"/>
  <c r="AA55" i="6"/>
  <c r="AB55" i="2"/>
  <c r="AC56" i="2"/>
  <c r="W41" i="1"/>
  <c r="W44" i="1"/>
  <c r="W47" i="1"/>
  <c r="V48" i="6"/>
  <c r="W43" i="1"/>
  <c r="W52" i="1"/>
  <c r="W53" i="1"/>
  <c r="V53" i="6"/>
  <c r="W51" i="1"/>
  <c r="V52" i="6"/>
  <c r="W50" i="1"/>
  <c r="V51" i="6"/>
  <c r="W48" i="1"/>
  <c r="V49" i="6"/>
  <c r="W39" i="1"/>
  <c r="W34" i="1"/>
  <c r="Y55" i="4"/>
  <c r="Z56" i="4"/>
  <c r="W46" i="1"/>
  <c r="V47" i="6"/>
  <c r="W45" i="1"/>
  <c r="W35" i="1"/>
  <c r="W38" i="1"/>
  <c r="W49" i="1"/>
  <c r="V50" i="6"/>
  <c r="Y55" i="1"/>
  <c r="Z56" i="1"/>
  <c r="X55" i="5"/>
  <c r="X58" i="5" s="1"/>
  <c r="Y56" i="5"/>
  <c r="Z29" i="1"/>
  <c r="W37" i="1"/>
  <c r="W33" i="1"/>
  <c r="W42" i="1"/>
  <c r="T42" i="7" l="1"/>
  <c r="T41" i="7"/>
  <c r="V45" i="7"/>
  <c r="U46" i="7" s="1"/>
  <c r="T47" i="7" s="1"/>
  <c r="V44" i="7"/>
  <c r="V49" i="7"/>
  <c r="U50" i="7" s="1"/>
  <c r="T51" i="7" s="1"/>
  <c r="V48" i="7"/>
  <c r="V53" i="7"/>
  <c r="V52" i="7"/>
  <c r="AB56" i="7"/>
  <c r="AA55" i="7"/>
  <c r="AA58" i="7" s="1"/>
  <c r="X41" i="1"/>
  <c r="X36" i="1"/>
  <c r="X48" i="1"/>
  <c r="W49" i="6"/>
  <c r="X34" i="1"/>
  <c r="X45" i="1"/>
  <c r="W46" i="6"/>
  <c r="X33" i="1"/>
  <c r="X47" i="1"/>
  <c r="W48" i="6"/>
  <c r="X50" i="1"/>
  <c r="W51" i="6"/>
  <c r="AC55" i="2"/>
  <c r="AD56" i="2"/>
  <c r="Z55" i="4"/>
  <c r="AA56" i="4"/>
  <c r="X42" i="1"/>
  <c r="X43" i="1"/>
  <c r="X39" i="1"/>
  <c r="X32" i="1"/>
  <c r="X37" i="1"/>
  <c r="X44" i="1"/>
  <c r="X38" i="1"/>
  <c r="X49" i="1"/>
  <c r="W50" i="6"/>
  <c r="X53" i="1"/>
  <c r="X52" i="1"/>
  <c r="W53" i="6"/>
  <c r="Z55" i="1"/>
  <c r="AA56" i="1"/>
  <c r="AA28" i="1"/>
  <c r="Z56" i="5"/>
  <c r="Y55" i="5"/>
  <c r="Y58" i="5" s="1"/>
  <c r="X51" i="1"/>
  <c r="W52" i="6"/>
  <c r="X46" i="1"/>
  <c r="W47" i="6"/>
  <c r="X40" i="1"/>
  <c r="AC56" i="6"/>
  <c r="AB55" i="6"/>
  <c r="X35" i="1"/>
  <c r="R43" i="7" l="1"/>
  <c r="U45" i="7"/>
  <c r="T46" i="7" s="1"/>
  <c r="U44" i="7"/>
  <c r="U49" i="7"/>
  <c r="T50" i="7" s="1"/>
  <c r="U48" i="7"/>
  <c r="U53" i="7"/>
  <c r="U52" i="7"/>
  <c r="AB55" i="7"/>
  <c r="AB58" i="7" s="1"/>
  <c r="AC56" i="7"/>
  <c r="Y34" i="1"/>
  <c r="AC55" i="6"/>
  <c r="AD56" i="6"/>
  <c r="Y45" i="1"/>
  <c r="X46" i="6"/>
  <c r="Z55" i="5"/>
  <c r="Z58" i="5" s="1"/>
  <c r="AA56" i="5"/>
  <c r="AB56" i="4"/>
  <c r="AA55" i="4"/>
  <c r="AB27" i="1"/>
  <c r="Y48" i="1"/>
  <c r="X49" i="6"/>
  <c r="Y43" i="1"/>
  <c r="Y31" i="1"/>
  <c r="Y42" i="1"/>
  <c r="Y49" i="1"/>
  <c r="X50" i="6"/>
  <c r="Y32" i="1"/>
  <c r="Y33" i="1"/>
  <c r="Y35" i="1"/>
  <c r="Y39" i="1"/>
  <c r="AD55" i="2"/>
  <c r="AE56" i="2"/>
  <c r="Y50" i="1"/>
  <c r="X51" i="6"/>
  <c r="Y51" i="1"/>
  <c r="X52" i="6"/>
  <c r="AA55" i="1"/>
  <c r="AB56" i="1"/>
  <c r="Y53" i="1"/>
  <c r="Y52" i="1"/>
  <c r="X53" i="6"/>
  <c r="Y37" i="1"/>
  <c r="Y36" i="1"/>
  <c r="Y38" i="1"/>
  <c r="Y41" i="1"/>
  <c r="Y46" i="1"/>
  <c r="X47" i="6"/>
  <c r="Y44" i="1"/>
  <c r="Y47" i="1"/>
  <c r="X48" i="6"/>
  <c r="Y40" i="1"/>
  <c r="R42" i="7" l="1"/>
  <c r="Q43" i="7" s="1"/>
  <c r="R41" i="7"/>
  <c r="T45" i="7"/>
  <c r="R47" i="7" s="1"/>
  <c r="T44" i="7"/>
  <c r="T49" i="7"/>
  <c r="R51" i="7" s="1"/>
  <c r="T48" i="7"/>
  <c r="T53" i="7"/>
  <c r="T52" i="7"/>
  <c r="AC55" i="7"/>
  <c r="AC58" i="7" s="1"/>
  <c r="AD56" i="7"/>
  <c r="Z39" i="1"/>
  <c r="Z43" i="1"/>
  <c r="Z40" i="1"/>
  <c r="Z35" i="1"/>
  <c r="Z51" i="1"/>
  <c r="Y52" i="6"/>
  <c r="AF56" i="2"/>
  <c r="AE55" i="2"/>
  <c r="AA55" i="5"/>
  <c r="AA58" i="5" s="1"/>
  <c r="AB56" i="5"/>
  <c r="AE56" i="6"/>
  <c r="AD55" i="6"/>
  <c r="Z52" i="1"/>
  <c r="Z53" i="1"/>
  <c r="Y53" i="6"/>
  <c r="Z50" i="1"/>
  <c r="Y51" i="6"/>
  <c r="Z34" i="1"/>
  <c r="Z31" i="1"/>
  <c r="Z41" i="1"/>
  <c r="Z42" i="1"/>
  <c r="AC26" i="1"/>
  <c r="Z37" i="1"/>
  <c r="Z46" i="1"/>
  <c r="Y47" i="6"/>
  <c r="Z45" i="1"/>
  <c r="Y46" i="6"/>
  <c r="Z36" i="1"/>
  <c r="AC56" i="1"/>
  <c r="AB55" i="1"/>
  <c r="Z49" i="1"/>
  <c r="Y50" i="6"/>
  <c r="Z38" i="1"/>
  <c r="Z32" i="1"/>
  <c r="Z48" i="1"/>
  <c r="Y49" i="6"/>
  <c r="Z30" i="1"/>
  <c r="Z47" i="1"/>
  <c r="Y48" i="6"/>
  <c r="AC56" i="4"/>
  <c r="AB55" i="4"/>
  <c r="Y45" i="6"/>
  <c r="Z44" i="1"/>
  <c r="Z33" i="1"/>
  <c r="Q41" i="7" l="1"/>
  <c r="Q42" i="7"/>
  <c r="P43" i="7" s="1"/>
  <c r="R46" i="7"/>
  <c r="Q47" i="7" s="1"/>
  <c r="R50" i="7"/>
  <c r="Q51" i="7" s="1"/>
  <c r="AE56" i="7"/>
  <c r="AD55" i="7"/>
  <c r="AD58" i="7" s="1"/>
  <c r="AD56" i="4"/>
  <c r="AC55" i="4"/>
  <c r="AA46" i="1"/>
  <c r="Z47" i="6"/>
  <c r="Z48" i="6"/>
  <c r="AA47" i="1"/>
  <c r="AA37" i="1"/>
  <c r="AC55" i="1"/>
  <c r="AD56" i="1"/>
  <c r="AA44" i="1"/>
  <c r="Z45" i="6"/>
  <c r="AA36" i="1"/>
  <c r="AA41" i="1"/>
  <c r="AA30" i="1"/>
  <c r="AA49" i="1"/>
  <c r="Z50" i="6"/>
  <c r="AF56" i="6"/>
  <c r="AE55" i="6"/>
  <c r="AF55" i="2"/>
  <c r="AG56" i="2"/>
  <c r="AA34" i="1"/>
  <c r="AA42" i="1"/>
  <c r="AA32" i="1"/>
  <c r="AA29" i="1"/>
  <c r="AA31" i="1"/>
  <c r="AA48" i="1"/>
  <c r="Z49" i="6"/>
  <c r="AA35" i="1"/>
  <c r="AA45" i="1"/>
  <c r="Z46" i="6"/>
  <c r="AD25" i="1"/>
  <c r="AA40" i="1"/>
  <c r="AA33" i="1"/>
  <c r="AA52" i="1"/>
  <c r="AA53" i="1"/>
  <c r="Z53" i="6"/>
  <c r="AC56" i="5"/>
  <c r="AB55" i="5"/>
  <c r="AB58" i="5" s="1"/>
  <c r="AA43" i="1"/>
  <c r="AA51" i="1"/>
  <c r="Z52" i="6"/>
  <c r="AA50" i="1"/>
  <c r="Z51" i="6"/>
  <c r="AA39" i="1"/>
  <c r="AA38" i="1"/>
  <c r="P42" i="7" l="1"/>
  <c r="O43" i="7" s="1"/>
  <c r="P41" i="7"/>
  <c r="R53" i="7"/>
  <c r="R52" i="7"/>
  <c r="R49" i="7"/>
  <c r="Q50" i="7" s="1"/>
  <c r="P51" i="7" s="1"/>
  <c r="R48" i="7"/>
  <c r="R45" i="7"/>
  <c r="Q46" i="7" s="1"/>
  <c r="P47" i="7" s="1"/>
  <c r="R44" i="7"/>
  <c r="AE55" i="7"/>
  <c r="AE58" i="7" s="1"/>
  <c r="AF56" i="7"/>
  <c r="AD56" i="5"/>
  <c r="AC55" i="5"/>
  <c r="AC58" i="5" s="1"/>
  <c r="AB37" i="1"/>
  <c r="AB49" i="1"/>
  <c r="AA50" i="6"/>
  <c r="AB42" i="1"/>
  <c r="AB53" i="1"/>
  <c r="AB52" i="1"/>
  <c r="AA53" i="6"/>
  <c r="AG55" i="2"/>
  <c r="AH56" i="2"/>
  <c r="AB38" i="1"/>
  <c r="AB51" i="1"/>
  <c r="AA52" i="6"/>
  <c r="AB39" i="1"/>
  <c r="AB44" i="1"/>
  <c r="AA45" i="6"/>
  <c r="AB47" i="1"/>
  <c r="AA48" i="6"/>
  <c r="AB28" i="1"/>
  <c r="AB41" i="1"/>
  <c r="AB48" i="1"/>
  <c r="AA49" i="6"/>
  <c r="AB40" i="1"/>
  <c r="AB43" i="1"/>
  <c r="AA44" i="6"/>
  <c r="AB36" i="1"/>
  <c r="AB45" i="1"/>
  <c r="AA46" i="6"/>
  <c r="AB50" i="1"/>
  <c r="AA51" i="6"/>
  <c r="AE56" i="1"/>
  <c r="AD55" i="1"/>
  <c r="AB46" i="1"/>
  <c r="AA47" i="6"/>
  <c r="AE24" i="1"/>
  <c r="AB32" i="1"/>
  <c r="AB34" i="1"/>
  <c r="AB30" i="1"/>
  <c r="AB31" i="1"/>
  <c r="AB33" i="1"/>
  <c r="AG56" i="6"/>
  <c r="AF55" i="6"/>
  <c r="AB29" i="1"/>
  <c r="AB35" i="1"/>
  <c r="AD55" i="4"/>
  <c r="AE56" i="4"/>
  <c r="O42" i="7" l="1"/>
  <c r="O41" i="7"/>
  <c r="Q49" i="7"/>
  <c r="P50" i="7" s="1"/>
  <c r="O51" i="7" s="1"/>
  <c r="Q48" i="7"/>
  <c r="Q45" i="7"/>
  <c r="P46" i="7" s="1"/>
  <c r="O47" i="7" s="1"/>
  <c r="Q44" i="7"/>
  <c r="Q53" i="7"/>
  <c r="Q52" i="7"/>
  <c r="AF55" i="7"/>
  <c r="AF58" i="7" s="1"/>
  <c r="AG56" i="7"/>
  <c r="AG55" i="6"/>
  <c r="AH56" i="6"/>
  <c r="AF23" i="1"/>
  <c r="AF56" i="1"/>
  <c r="AE55" i="1"/>
  <c r="AB45" i="6"/>
  <c r="AC44" i="1"/>
  <c r="AC42" i="1"/>
  <c r="AC47" i="1"/>
  <c r="AB48" i="6"/>
  <c r="AC27" i="1"/>
  <c r="AC43" i="1"/>
  <c r="AB44" i="6"/>
  <c r="AC50" i="1"/>
  <c r="AB51" i="6"/>
  <c r="AC41" i="1"/>
  <c r="AC36" i="1"/>
  <c r="AC33" i="1"/>
  <c r="AE55" i="4"/>
  <c r="AF56" i="4"/>
  <c r="AC28" i="1"/>
  <c r="AC31" i="1"/>
  <c r="AC49" i="1"/>
  <c r="AB50" i="6"/>
  <c r="AC35" i="1"/>
  <c r="AC39" i="1"/>
  <c r="AC40" i="1"/>
  <c r="AC46" i="1"/>
  <c r="AB47" i="6"/>
  <c r="AC38" i="1"/>
  <c r="AC37" i="1"/>
  <c r="AC51" i="1"/>
  <c r="AB52" i="6"/>
  <c r="AC34" i="1"/>
  <c r="AC30" i="1"/>
  <c r="AC32" i="1"/>
  <c r="AC29" i="1"/>
  <c r="AC45" i="1"/>
  <c r="AB46" i="6"/>
  <c r="AI56" i="2"/>
  <c r="AH55" i="2"/>
  <c r="AC53" i="1"/>
  <c r="AC52" i="1"/>
  <c r="AB53" i="6"/>
  <c r="AC48" i="1"/>
  <c r="AB49" i="6"/>
  <c r="AD55" i="5"/>
  <c r="AD58" i="5" s="1"/>
  <c r="AE56" i="5"/>
  <c r="P53" i="7" l="1"/>
  <c r="P52" i="7"/>
  <c r="P49" i="7"/>
  <c r="O50" i="7" s="1"/>
  <c r="P48" i="7"/>
  <c r="P45" i="7"/>
  <c r="O46" i="7" s="1"/>
  <c r="P44" i="7"/>
  <c r="AG55" i="7"/>
  <c r="AG58" i="7" s="1"/>
  <c r="AH56" i="7"/>
  <c r="AD43" i="1"/>
  <c r="AC44" i="6"/>
  <c r="AD52" i="1"/>
  <c r="AD53" i="1"/>
  <c r="AC53" i="6"/>
  <c r="AD44" i="1"/>
  <c r="AC45" i="6"/>
  <c r="AD31" i="1"/>
  <c r="AD33" i="1"/>
  <c r="AD36" i="1"/>
  <c r="AD45" i="1"/>
  <c r="AC46" i="6"/>
  <c r="AD38" i="1"/>
  <c r="AD48" i="1"/>
  <c r="AC49" i="6"/>
  <c r="AD27" i="1"/>
  <c r="AD32" i="1"/>
  <c r="AD40" i="1"/>
  <c r="AD42" i="1"/>
  <c r="AC43" i="6"/>
  <c r="AD46" i="1"/>
  <c r="AC47" i="6"/>
  <c r="AG22" i="1"/>
  <c r="AG56" i="4"/>
  <c r="AF55" i="4"/>
  <c r="AI56" i="6"/>
  <c r="AH55" i="6"/>
  <c r="AC52" i="6"/>
  <c r="AD51" i="1"/>
  <c r="AD47" i="1"/>
  <c r="AC48" i="6"/>
  <c r="AF56" i="5"/>
  <c r="AE55" i="5"/>
  <c r="AE58" i="5" s="1"/>
  <c r="AI55" i="2"/>
  <c r="AJ56" i="2"/>
  <c r="AD28" i="1"/>
  <c r="AD29" i="1"/>
  <c r="AD50" i="1"/>
  <c r="AC51" i="6"/>
  <c r="AD37" i="1"/>
  <c r="AD39" i="1"/>
  <c r="AD34" i="1"/>
  <c r="AD30" i="1"/>
  <c r="AD35" i="1"/>
  <c r="AD49" i="1"/>
  <c r="AC50" i="6"/>
  <c r="AD26" i="1"/>
  <c r="AD41" i="1"/>
  <c r="AF55" i="1"/>
  <c r="AG56" i="1"/>
  <c r="O53" i="7" l="1"/>
  <c r="O52" i="7"/>
  <c r="O45" i="7"/>
  <c r="O44" i="7"/>
  <c r="O49" i="7"/>
  <c r="M51" i="7" s="1"/>
  <c r="O48" i="7"/>
  <c r="AI56" i="7"/>
  <c r="AH55" i="7"/>
  <c r="AH58" i="7" s="1"/>
  <c r="AE40" i="1"/>
  <c r="AE48" i="1"/>
  <c r="AD49" i="6"/>
  <c r="AE29" i="1"/>
  <c r="AE38" i="1"/>
  <c r="AE49" i="1"/>
  <c r="AD50" i="6"/>
  <c r="AE27" i="1"/>
  <c r="AG56" i="5"/>
  <c r="AF55" i="5"/>
  <c r="AF58" i="5" s="1"/>
  <c r="AG55" i="4"/>
  <c r="AH56" i="4"/>
  <c r="AE45" i="1"/>
  <c r="AD46" i="6"/>
  <c r="AE39" i="1"/>
  <c r="AE26" i="1"/>
  <c r="AE37" i="1"/>
  <c r="AE35" i="1"/>
  <c r="AE30" i="1"/>
  <c r="AE52" i="1"/>
  <c r="AE53" i="1"/>
  <c r="AD53" i="6"/>
  <c r="AE51" i="1"/>
  <c r="AD52" i="6"/>
  <c r="AG55" i="1"/>
  <c r="AH56" i="1"/>
  <c r="AJ55" i="2"/>
  <c r="AK56" i="2"/>
  <c r="AE25" i="1"/>
  <c r="AE34" i="1"/>
  <c r="AE33" i="1"/>
  <c r="AE36" i="1"/>
  <c r="AE28" i="1"/>
  <c r="AE46" i="1"/>
  <c r="AD47" i="6"/>
  <c r="AJ56" i="6"/>
  <c r="AI55" i="6"/>
  <c r="AH21" i="1"/>
  <c r="AE41" i="1"/>
  <c r="AE31" i="1"/>
  <c r="AE47" i="1"/>
  <c r="AD48" i="6"/>
  <c r="AE44" i="1"/>
  <c r="AD45" i="6"/>
  <c r="AE32" i="1"/>
  <c r="AE43" i="1"/>
  <c r="AD44" i="6"/>
  <c r="AE50" i="1"/>
  <c r="AD51" i="6"/>
  <c r="AE42" i="1"/>
  <c r="AD43" i="6"/>
  <c r="M50" i="7" l="1"/>
  <c r="L51" i="7" s="1"/>
  <c r="AJ56" i="7"/>
  <c r="AI55" i="7"/>
  <c r="AI58" i="7" s="1"/>
  <c r="AF41" i="1"/>
  <c r="AE42" i="6"/>
  <c r="AF30" i="1"/>
  <c r="AF45" i="1"/>
  <c r="AE46" i="6"/>
  <c r="AF35" i="1"/>
  <c r="AF33" i="1"/>
  <c r="AF50" i="1"/>
  <c r="AE51" i="6"/>
  <c r="AH55" i="4"/>
  <c r="AI56" i="4"/>
  <c r="AF42" i="1"/>
  <c r="AE43" i="6"/>
  <c r="AI56" i="1"/>
  <c r="AH55" i="1"/>
  <c r="AF29" i="1"/>
  <c r="AF36" i="1"/>
  <c r="AF38" i="1"/>
  <c r="AF26" i="1"/>
  <c r="AF37" i="1"/>
  <c r="AF47" i="1"/>
  <c r="AE48" i="6"/>
  <c r="AF43" i="1"/>
  <c r="AE44" i="6"/>
  <c r="AF31" i="1"/>
  <c r="AK56" i="6"/>
  <c r="AJ55" i="6"/>
  <c r="AF32" i="1"/>
  <c r="AF24" i="1"/>
  <c r="AF52" i="1"/>
  <c r="AF53" i="1"/>
  <c r="AE53" i="6"/>
  <c r="AF49" i="1"/>
  <c r="AE50" i="6"/>
  <c r="AF46" i="1"/>
  <c r="AE47" i="6"/>
  <c r="AF40" i="1"/>
  <c r="AF27" i="1"/>
  <c r="AI20" i="1"/>
  <c r="AL56" i="2"/>
  <c r="AK55" i="2"/>
  <c r="AF51" i="1"/>
  <c r="AE52" i="6"/>
  <c r="AF34" i="1"/>
  <c r="AF25" i="1"/>
  <c r="AF44" i="1"/>
  <c r="AE45" i="6"/>
  <c r="AH56" i="5"/>
  <c r="AG55" i="5"/>
  <c r="AG58" i="5" s="1"/>
  <c r="AF48" i="1"/>
  <c r="AE49" i="6"/>
  <c r="AF28" i="1"/>
  <c r="AF39" i="1"/>
  <c r="M49" i="7" l="1"/>
  <c r="L50" i="7" s="1"/>
  <c r="K51" i="7" s="1"/>
  <c r="M48" i="7"/>
  <c r="M53" i="7"/>
  <c r="M52" i="7"/>
  <c r="AJ55" i="7"/>
  <c r="AJ58" i="7" s="1"/>
  <c r="AK56" i="7"/>
  <c r="AH55" i="5"/>
  <c r="AH58" i="5" s="1"/>
  <c r="AI56" i="5"/>
  <c r="AG24" i="1"/>
  <c r="AG50" i="1"/>
  <c r="AF51" i="6"/>
  <c r="AG39" i="1"/>
  <c r="AG48" i="1"/>
  <c r="AF49" i="6"/>
  <c r="AG34" i="1"/>
  <c r="AG23" i="1"/>
  <c r="AK55" i="6"/>
  <c r="AL56" i="6"/>
  <c r="AG42" i="1"/>
  <c r="AF43" i="6"/>
  <c r="AG36" i="1"/>
  <c r="AG37" i="1"/>
  <c r="AG28" i="1"/>
  <c r="AG41" i="1"/>
  <c r="AF42" i="6"/>
  <c r="AG49" i="1"/>
  <c r="AF50" i="6"/>
  <c r="AG29" i="1"/>
  <c r="AG43" i="1"/>
  <c r="AF44" i="6"/>
  <c r="AG26" i="1"/>
  <c r="AJ56" i="4"/>
  <c r="AI55" i="4"/>
  <c r="AG27" i="1"/>
  <c r="AG38" i="1"/>
  <c r="AG47" i="1"/>
  <c r="AF48" i="6"/>
  <c r="AG33" i="1"/>
  <c r="AL55" i="2"/>
  <c r="AM56" i="2"/>
  <c r="AG45" i="1"/>
  <c r="AF46" i="6"/>
  <c r="AG52" i="1"/>
  <c r="AG53" i="1"/>
  <c r="AF53" i="6"/>
  <c r="AJ19" i="1"/>
  <c r="AG51" i="1"/>
  <c r="AF52" i="6"/>
  <c r="AG31" i="1"/>
  <c r="AG30" i="1"/>
  <c r="AG46" i="1"/>
  <c r="AF47" i="6"/>
  <c r="AG25" i="1"/>
  <c r="AG35" i="1"/>
  <c r="AI55" i="1"/>
  <c r="AJ56" i="1"/>
  <c r="AG32" i="1"/>
  <c r="AG44" i="1"/>
  <c r="AF45" i="6"/>
  <c r="AG40" i="1"/>
  <c r="L53" i="7" l="1"/>
  <c r="L52" i="7"/>
  <c r="L49" i="7"/>
  <c r="K50" i="7" s="1"/>
  <c r="L48" i="7"/>
  <c r="AK55" i="7"/>
  <c r="AK58" i="7" s="1"/>
  <c r="AL56" i="7"/>
  <c r="AH50" i="1"/>
  <c r="AG51" i="6"/>
  <c r="AH39" i="1"/>
  <c r="AH31" i="1"/>
  <c r="AH34" i="1"/>
  <c r="AH45" i="1"/>
  <c r="AG46" i="6"/>
  <c r="AH30" i="1"/>
  <c r="AK18" i="1"/>
  <c r="AM56" i="6"/>
  <c r="AL55" i="6"/>
  <c r="AH43" i="1"/>
  <c r="AG44" i="6"/>
  <c r="AH24" i="1"/>
  <c r="AJ55" i="1"/>
  <c r="AK56" i="1"/>
  <c r="AH44" i="1"/>
  <c r="AG45" i="6"/>
  <c r="AH32" i="1"/>
  <c r="AH37" i="1"/>
  <c r="AK56" i="4"/>
  <c r="AJ55" i="4"/>
  <c r="AH42" i="1"/>
  <c r="AG43" i="6"/>
  <c r="AH48" i="1"/>
  <c r="AG49" i="6"/>
  <c r="AH27" i="1"/>
  <c r="AH35" i="1"/>
  <c r="AH33" i="1"/>
  <c r="AH38" i="1"/>
  <c r="AH23" i="1"/>
  <c r="AH29" i="1"/>
  <c r="AN56" i="2"/>
  <c r="AM55" i="2"/>
  <c r="AI55" i="5"/>
  <c r="AI58" i="5" s="1"/>
  <c r="AJ56" i="5"/>
  <c r="AH52" i="1"/>
  <c r="AG53" i="6"/>
  <c r="AH53" i="1"/>
  <c r="AG52" i="6"/>
  <c r="AH51" i="1"/>
  <c r="AH46" i="1"/>
  <c r="AG47" i="6"/>
  <c r="AH26" i="1"/>
  <c r="AH25" i="1"/>
  <c r="AH28" i="1"/>
  <c r="AH40" i="1"/>
  <c r="AG41" i="6"/>
  <c r="AH36" i="1"/>
  <c r="AH41" i="1"/>
  <c r="AG42" i="6"/>
  <c r="AH22" i="1"/>
  <c r="AH47" i="1"/>
  <c r="AG48" i="6"/>
  <c r="AH49" i="1"/>
  <c r="AG50" i="6"/>
  <c r="K49" i="7" l="1"/>
  <c r="I51" i="7" s="1"/>
  <c r="K48" i="7"/>
  <c r="K53" i="7"/>
  <c r="K52" i="7"/>
  <c r="AM56" i="7"/>
  <c r="AL55" i="7"/>
  <c r="AL58" i="7" s="1"/>
  <c r="AI21" i="1"/>
  <c r="AI27" i="1"/>
  <c r="AI46" i="1"/>
  <c r="AH47" i="6"/>
  <c r="AI40" i="1"/>
  <c r="AH41" i="6"/>
  <c r="AI39" i="1"/>
  <c r="AI24" i="1"/>
  <c r="AI45" i="1"/>
  <c r="AH46" i="6"/>
  <c r="AI50" i="1"/>
  <c r="AH51" i="6"/>
  <c r="AI51" i="1"/>
  <c r="AH52" i="6"/>
  <c r="AO56" i="2"/>
  <c r="AN55" i="2"/>
  <c r="AI22" i="1"/>
  <c r="AI32" i="1"/>
  <c r="AI26" i="1"/>
  <c r="AI41" i="1"/>
  <c r="AH42" i="6"/>
  <c r="AI36" i="1"/>
  <c r="AH44" i="6"/>
  <c r="AI43" i="1"/>
  <c r="AI23" i="1"/>
  <c r="AN56" i="6"/>
  <c r="AM55" i="6"/>
  <c r="AI29" i="1"/>
  <c r="AI33" i="1"/>
  <c r="AI38" i="1"/>
  <c r="AI35" i="1"/>
  <c r="AK56" i="5"/>
  <c r="AJ55" i="5"/>
  <c r="AJ58" i="5" s="1"/>
  <c r="AK55" i="1"/>
  <c r="AL56" i="1"/>
  <c r="AI48" i="1"/>
  <c r="AH49" i="6"/>
  <c r="AI25" i="1"/>
  <c r="AI53" i="1"/>
  <c r="AI52" i="1"/>
  <c r="AH53" i="6"/>
  <c r="AI28" i="1"/>
  <c r="AI37" i="1"/>
  <c r="AI34" i="1"/>
  <c r="AI47" i="1"/>
  <c r="AH48" i="6"/>
  <c r="AL56" i="4"/>
  <c r="AK55" i="4"/>
  <c r="AI31" i="1"/>
  <c r="AI42" i="1"/>
  <c r="AH43" i="6"/>
  <c r="AL17" i="1"/>
  <c r="AI44" i="1"/>
  <c r="AH45" i="6"/>
  <c r="AI30" i="1"/>
  <c r="AI49" i="1"/>
  <c r="AH50" i="6"/>
  <c r="I50" i="7" l="1"/>
  <c r="H51" i="7" s="1"/>
  <c r="AM55" i="7"/>
  <c r="AM58" i="7" s="1"/>
  <c r="AN56" i="7"/>
  <c r="AJ30" i="1"/>
  <c r="AJ48" i="1"/>
  <c r="AI49" i="6"/>
  <c r="AJ43" i="1"/>
  <c r="AI44" i="6"/>
  <c r="AJ41" i="1"/>
  <c r="AI42" i="6"/>
  <c r="AM56" i="4"/>
  <c r="AL55" i="4"/>
  <c r="AJ33" i="1"/>
  <c r="AJ27" i="1"/>
  <c r="AM56" i="1"/>
  <c r="AL55" i="1"/>
  <c r="AJ42" i="1"/>
  <c r="AI43" i="6"/>
  <c r="AJ29" i="1"/>
  <c r="AJ36" i="1"/>
  <c r="AJ24" i="1"/>
  <c r="AJ34" i="1"/>
  <c r="AJ32" i="1"/>
  <c r="AO56" i="6"/>
  <c r="AN55" i="6"/>
  <c r="AJ40" i="1"/>
  <c r="AI41" i="6"/>
  <c r="AJ31" i="1"/>
  <c r="AP56" i="2"/>
  <c r="AO55" i="2"/>
  <c r="AJ49" i="1"/>
  <c r="AI50" i="6"/>
  <c r="AJ23" i="1"/>
  <c r="AJ39" i="1"/>
  <c r="AI40" i="6"/>
  <c r="AJ26" i="1"/>
  <c r="AM16" i="1"/>
  <c r="AJ46" i="1"/>
  <c r="AI47" i="6"/>
  <c r="AJ51" i="1"/>
  <c r="AI52" i="6"/>
  <c r="AJ53" i="1"/>
  <c r="AJ52" i="1"/>
  <c r="AI53" i="6"/>
  <c r="AJ47" i="1"/>
  <c r="AI48" i="6"/>
  <c r="AL56" i="5"/>
  <c r="AK55" i="5"/>
  <c r="AK58" i="5" s="1"/>
  <c r="AJ37" i="1"/>
  <c r="AJ28" i="1"/>
  <c r="AJ22" i="1"/>
  <c r="AJ35" i="1"/>
  <c r="AJ25" i="1"/>
  <c r="AJ21" i="1"/>
  <c r="AJ50" i="1"/>
  <c r="AI51" i="6"/>
  <c r="AJ44" i="1"/>
  <c r="AI45" i="6"/>
  <c r="AJ38" i="1"/>
  <c r="AJ45" i="1"/>
  <c r="AI46" i="6"/>
  <c r="AJ20" i="1"/>
  <c r="I49" i="7" l="1"/>
  <c r="H50" i="7" s="1"/>
  <c r="G51" i="7" s="1"/>
  <c r="I48" i="7"/>
  <c r="I53" i="7"/>
  <c r="I52" i="7"/>
  <c r="AN55" i="7"/>
  <c r="AN58" i="7" s="1"/>
  <c r="AO56" i="7"/>
  <c r="AK37" i="1"/>
  <c r="AK44" i="1"/>
  <c r="AJ45" i="6"/>
  <c r="AK43" i="1"/>
  <c r="AJ44" i="6"/>
  <c r="AK20" i="1"/>
  <c r="AK34" i="1"/>
  <c r="AK27" i="1"/>
  <c r="AL55" i="5"/>
  <c r="AL58" i="5" s="1"/>
  <c r="AM56" i="5"/>
  <c r="AJ52" i="6"/>
  <c r="AK51" i="1"/>
  <c r="AK53" i="1"/>
  <c r="AJ53" i="6"/>
  <c r="AK52" i="1"/>
  <c r="AK45" i="1"/>
  <c r="AJ46" i="6"/>
  <c r="AK25" i="1"/>
  <c r="AK22" i="1"/>
  <c r="AP55" i="2"/>
  <c r="AQ56" i="2"/>
  <c r="AK39" i="1"/>
  <c r="AJ40" i="6"/>
  <c r="AK31" i="1"/>
  <c r="AK23" i="1"/>
  <c r="AK28" i="1"/>
  <c r="AM55" i="1"/>
  <c r="AN56" i="1"/>
  <c r="AK32" i="1"/>
  <c r="AK40" i="1"/>
  <c r="AJ41" i="6"/>
  <c r="AJ48" i="6"/>
  <c r="AK47" i="1"/>
  <c r="AK24" i="1"/>
  <c r="AK36" i="1"/>
  <c r="AK19" i="1"/>
  <c r="AK49" i="1"/>
  <c r="AJ50" i="6"/>
  <c r="AK21" i="1"/>
  <c r="AK46" i="1"/>
  <c r="AJ47" i="6"/>
  <c r="AN15" i="1"/>
  <c r="AJ51" i="6"/>
  <c r="AK50" i="1"/>
  <c r="AK38" i="1"/>
  <c r="AJ49" i="6"/>
  <c r="AK48" i="1"/>
  <c r="AK30" i="1"/>
  <c r="AO55" i="6"/>
  <c r="AP56" i="6"/>
  <c r="AK33" i="1"/>
  <c r="AK35" i="1"/>
  <c r="AK41" i="1"/>
  <c r="AJ42" i="6"/>
  <c r="AK26" i="1"/>
  <c r="AM55" i="4"/>
  <c r="AN56" i="4"/>
  <c r="AK42" i="1"/>
  <c r="AJ43" i="6"/>
  <c r="AK29" i="1"/>
  <c r="H53" i="7" l="1"/>
  <c r="H52" i="7"/>
  <c r="H49" i="7"/>
  <c r="G50" i="7" s="1"/>
  <c r="H48" i="7"/>
  <c r="AO55" i="7"/>
  <c r="AO58" i="7" s="1"/>
  <c r="AP56" i="7"/>
  <c r="AL28" i="1"/>
  <c r="AL40" i="1"/>
  <c r="AK41" i="6"/>
  <c r="AL29" i="1"/>
  <c r="AL20" i="1"/>
  <c r="AL21" i="1"/>
  <c r="AK51" i="6"/>
  <c r="AL50" i="1"/>
  <c r="AK50" i="6"/>
  <c r="AL49" i="1"/>
  <c r="AK47" i="6"/>
  <c r="AL46" i="1"/>
  <c r="AQ55" i="2"/>
  <c r="AR56" i="2"/>
  <c r="AK52" i="6"/>
  <c r="AL51" i="1"/>
  <c r="AL26" i="1"/>
  <c r="AL19" i="1"/>
  <c r="AK44" i="6"/>
  <c r="AL43" i="1"/>
  <c r="AL18" i="1"/>
  <c r="AL23" i="1"/>
  <c r="AL38" i="1"/>
  <c r="AK39" i="6"/>
  <c r="AL44" i="1"/>
  <c r="AK45" i="6"/>
  <c r="AQ56" i="6"/>
  <c r="AP55" i="6"/>
  <c r="AK48" i="6"/>
  <c r="AL47" i="1"/>
  <c r="AL41" i="1"/>
  <c r="AK42" i="6"/>
  <c r="AL25" i="1"/>
  <c r="AL34" i="1"/>
  <c r="AL45" i="1"/>
  <c r="AK46" i="6"/>
  <c r="AK49" i="6"/>
  <c r="AL48" i="1"/>
  <c r="AL35" i="1"/>
  <c r="AL31" i="1"/>
  <c r="AL27" i="1"/>
  <c r="AL30" i="1"/>
  <c r="AL24" i="1"/>
  <c r="AN56" i="5"/>
  <c r="AM55" i="5"/>
  <c r="AM58" i="5" s="1"/>
  <c r="AL37" i="1"/>
  <c r="AL39" i="1"/>
  <c r="AK40" i="6"/>
  <c r="AO56" i="4"/>
  <c r="AN55" i="4"/>
  <c r="AL32" i="1"/>
  <c r="AO14" i="1"/>
  <c r="AN55" i="1"/>
  <c r="AO56" i="1"/>
  <c r="AL22" i="1"/>
  <c r="AL53" i="1"/>
  <c r="AK53" i="6"/>
  <c r="AL52" i="1"/>
  <c r="AL33" i="1"/>
  <c r="AL42" i="1"/>
  <c r="AK43" i="6"/>
  <c r="AL36" i="1"/>
  <c r="G49" i="7" l="1"/>
  <c r="E51" i="7" s="1"/>
  <c r="G53" i="7"/>
  <c r="G52" i="7"/>
  <c r="AQ56" i="7"/>
  <c r="AP55" i="7"/>
  <c r="AP58" i="7" s="1"/>
  <c r="AM47" i="1"/>
  <c r="AL48" i="6"/>
  <c r="AM50" i="1"/>
  <c r="AL51" i="6"/>
  <c r="AM45" i="1"/>
  <c r="AL46" i="6"/>
  <c r="AM49" i="1"/>
  <c r="AL50" i="6"/>
  <c r="AM41" i="1"/>
  <c r="AL42" i="6"/>
  <c r="AO55" i="1"/>
  <c r="AP56" i="1"/>
  <c r="AM53" i="1"/>
  <c r="AM52" i="1"/>
  <c r="AL53" i="6"/>
  <c r="AM31" i="1"/>
  <c r="AM38" i="1"/>
  <c r="AL39" i="6"/>
  <c r="AO56" i="5"/>
  <c r="AN55" i="5"/>
  <c r="AN58" i="5" s="1"/>
  <c r="AM29" i="1"/>
  <c r="AM30" i="1"/>
  <c r="AM33" i="1"/>
  <c r="AM40" i="1"/>
  <c r="AL41" i="6"/>
  <c r="AR56" i="6"/>
  <c r="AQ55" i="6"/>
  <c r="AM37" i="1"/>
  <c r="AM17" i="1"/>
  <c r="AM18" i="1"/>
  <c r="AM19" i="1"/>
  <c r="AM39" i="1"/>
  <c r="AL40" i="6"/>
  <c r="AR55" i="2"/>
  <c r="AS56" i="2"/>
  <c r="AM48" i="1"/>
  <c r="AL49" i="6"/>
  <c r="AM35" i="1"/>
  <c r="AM32" i="1"/>
  <c r="AM46" i="1"/>
  <c r="AL47" i="6"/>
  <c r="AM42" i="1"/>
  <c r="AL43" i="6"/>
  <c r="AM51" i="1"/>
  <c r="AL52" i="6"/>
  <c r="AM21" i="1"/>
  <c r="AP13" i="1"/>
  <c r="AO55" i="4"/>
  <c r="AP56" i="4"/>
  <c r="AM36" i="1"/>
  <c r="AM23" i="1"/>
  <c r="AM26" i="1"/>
  <c r="AM34" i="1"/>
  <c r="AM44" i="1"/>
  <c r="AL45" i="6"/>
  <c r="AM24" i="1"/>
  <c r="AM43" i="1"/>
  <c r="AL44" i="6"/>
  <c r="AM22" i="1"/>
  <c r="AM25" i="1"/>
  <c r="AM20" i="1"/>
  <c r="AM28" i="1"/>
  <c r="AM27" i="1"/>
  <c r="AQ55" i="7" l="1"/>
  <c r="AQ58" i="7" s="1"/>
  <c r="AR56" i="7"/>
  <c r="AN24" i="1"/>
  <c r="AN26" i="1"/>
  <c r="AN19" i="1"/>
  <c r="AN21" i="1"/>
  <c r="AN23" i="1"/>
  <c r="AN33" i="1"/>
  <c r="AN22" i="1"/>
  <c r="AN20" i="1"/>
  <c r="AN41" i="1"/>
  <c r="AM42" i="6"/>
  <c r="AN31" i="1"/>
  <c r="AN47" i="1"/>
  <c r="AM48" i="6"/>
  <c r="AN38" i="1"/>
  <c r="AM39" i="6"/>
  <c r="AN39" i="1"/>
  <c r="AM40" i="6"/>
  <c r="AN29" i="1"/>
  <c r="AP56" i="5"/>
  <c r="AO55" i="5"/>
  <c r="AO58" i="5" s="1"/>
  <c r="AN30" i="1"/>
  <c r="AP55" i="1"/>
  <c r="AQ56" i="1"/>
  <c r="AS55" i="2"/>
  <c r="AT56" i="2"/>
  <c r="AN32" i="1"/>
  <c r="AN48" i="1"/>
  <c r="AM49" i="6"/>
  <c r="AN49" i="1"/>
  <c r="AM50" i="6"/>
  <c r="AN27" i="1"/>
  <c r="AN42" i="1"/>
  <c r="AM43" i="6"/>
  <c r="AN43" i="1"/>
  <c r="AM44" i="6"/>
  <c r="AN25" i="1"/>
  <c r="AN35" i="1"/>
  <c r="AQ12" i="1"/>
  <c r="AN50" i="1"/>
  <c r="AM51" i="6"/>
  <c r="AN45" i="1"/>
  <c r="AM46" i="6"/>
  <c r="AN34" i="1"/>
  <c r="AN18" i="1"/>
  <c r="AN16" i="1"/>
  <c r="AS56" i="6"/>
  <c r="AR55" i="6"/>
  <c r="AN28" i="1"/>
  <c r="AN37" i="1"/>
  <c r="AM38" i="6"/>
  <c r="AN51" i="1"/>
  <c r="AM52" i="6"/>
  <c r="AQ56" i="4"/>
  <c r="AP55" i="4"/>
  <c r="AN17" i="1"/>
  <c r="AN36" i="1"/>
  <c r="AN52" i="1"/>
  <c r="AN53" i="1"/>
  <c r="AM53" i="6"/>
  <c r="AN40" i="1"/>
  <c r="AM41" i="6"/>
  <c r="AN44" i="1"/>
  <c r="AM45" i="6"/>
  <c r="AN46" i="1"/>
  <c r="AM47" i="6"/>
  <c r="E53" i="7" l="1"/>
  <c r="E52" i="7"/>
  <c r="AR55" i="7"/>
  <c r="AR58" i="7" s="1"/>
  <c r="AS56" i="7"/>
  <c r="AU56" i="2"/>
  <c r="AT55" i="2"/>
  <c r="AO30" i="1"/>
  <c r="AN44" i="6"/>
  <c r="AO43" i="1"/>
  <c r="AN52" i="6"/>
  <c r="AO51" i="1"/>
  <c r="AO16" i="1"/>
  <c r="AN51" i="6"/>
  <c r="AO50" i="1"/>
  <c r="AO27" i="1"/>
  <c r="AO15" i="1"/>
  <c r="AO33" i="1"/>
  <c r="AN50" i="6"/>
  <c r="AO49" i="1"/>
  <c r="AO34" i="1"/>
  <c r="AO42" i="1"/>
  <c r="AN43" i="6"/>
  <c r="AO26" i="1"/>
  <c r="AN48" i="6"/>
  <c r="AO47" i="1"/>
  <c r="AO29" i="1"/>
  <c r="AO28" i="1"/>
  <c r="AO37" i="1"/>
  <c r="AN38" i="6"/>
  <c r="AO19" i="1"/>
  <c r="AO32" i="1"/>
  <c r="AO20" i="1"/>
  <c r="AO25" i="1"/>
  <c r="AN53" i="6"/>
  <c r="AO52" i="1"/>
  <c r="AO53" i="1"/>
  <c r="AO39" i="1"/>
  <c r="AN40" i="6"/>
  <c r="AR11" i="1"/>
  <c r="AR56" i="1"/>
  <c r="AQ55" i="1"/>
  <c r="AN46" i="6"/>
  <c r="AO45" i="1"/>
  <c r="AO35" i="1"/>
  <c r="AR56" i="4"/>
  <c r="AQ55" i="4"/>
  <c r="AO36" i="1"/>
  <c r="AS55" i="6"/>
  <c r="AT56" i="6"/>
  <c r="AO17" i="1"/>
  <c r="AN45" i="6"/>
  <c r="AO44" i="1"/>
  <c r="AO24" i="1"/>
  <c r="AO41" i="1"/>
  <c r="AN42" i="6"/>
  <c r="AN49" i="6"/>
  <c r="AO48" i="1"/>
  <c r="AO31" i="1"/>
  <c r="AP55" i="5"/>
  <c r="AP58" i="5" s="1"/>
  <c r="AQ56" i="5"/>
  <c r="AO38" i="1"/>
  <c r="AN39" i="6"/>
  <c r="AN47" i="6"/>
  <c r="AO46" i="1"/>
  <c r="AO40" i="1"/>
  <c r="AN41" i="6"/>
  <c r="AO21" i="1"/>
  <c r="AO22" i="1"/>
  <c r="AO18" i="1"/>
  <c r="AO23" i="1"/>
  <c r="D53" i="7" l="1"/>
  <c r="D52" i="7"/>
  <c r="C53" i="7" s="1"/>
  <c r="AS55" i="7"/>
  <c r="AS58" i="7" s="1"/>
  <c r="AT56" i="7"/>
  <c r="AP22" i="1"/>
  <c r="AP21" i="1"/>
  <c r="AP39" i="1"/>
  <c r="AO40" i="6"/>
  <c r="AP37" i="1"/>
  <c r="AO38" i="6"/>
  <c r="AP30" i="1"/>
  <c r="AP40" i="1"/>
  <c r="AO41" i="6"/>
  <c r="AS56" i="4"/>
  <c r="AR55" i="4"/>
  <c r="AS10" i="1"/>
  <c r="AT9" i="1" s="1"/>
  <c r="AU8" i="1" s="1"/>
  <c r="AO52" i="6"/>
  <c r="AP51" i="1"/>
  <c r="AP46" i="1"/>
  <c r="AO47" i="6"/>
  <c r="AP48" i="1"/>
  <c r="AO49" i="6"/>
  <c r="AO50" i="6"/>
  <c r="AP49" i="1"/>
  <c r="AP50" i="1"/>
  <c r="AO51" i="6"/>
  <c r="AO46" i="6"/>
  <c r="AP45" i="1"/>
  <c r="AQ55" i="5"/>
  <c r="AQ58" i="5" s="1"/>
  <c r="AR56" i="5"/>
  <c r="AO48" i="6"/>
  <c r="AP47" i="1"/>
  <c r="AP19" i="1"/>
  <c r="AP18" i="1"/>
  <c r="AP27" i="1"/>
  <c r="AP41" i="1"/>
  <c r="AO42" i="6"/>
  <c r="AP14" i="1"/>
  <c r="AP29" i="1"/>
  <c r="AP23" i="1"/>
  <c r="AP34" i="1"/>
  <c r="AP38" i="1"/>
  <c r="AO39" i="6"/>
  <c r="AP33" i="1"/>
  <c r="AP42" i="1"/>
  <c r="AO43" i="6"/>
  <c r="AP17" i="1"/>
  <c r="AP20" i="1"/>
  <c r="AP16" i="1"/>
  <c r="AP35" i="1"/>
  <c r="AR55" i="1"/>
  <c r="AS56" i="1"/>
  <c r="AO44" i="6"/>
  <c r="AP43" i="1"/>
  <c r="AU56" i="6"/>
  <c r="AT55" i="6"/>
  <c r="AP44" i="1"/>
  <c r="AO45" i="6"/>
  <c r="AP52" i="1"/>
  <c r="AO53" i="6"/>
  <c r="AP53" i="1"/>
  <c r="AP24" i="1"/>
  <c r="AP31" i="1"/>
  <c r="AP36" i="1"/>
  <c r="AO37" i="6"/>
  <c r="AP28" i="1"/>
  <c r="AP25" i="1"/>
  <c r="AP32" i="1"/>
  <c r="AP26" i="1"/>
  <c r="AP15" i="1"/>
  <c r="AV56" i="2"/>
  <c r="AU55" i="2"/>
  <c r="AU56" i="7" l="1"/>
  <c r="AT55" i="7"/>
  <c r="AT58" i="7" s="1"/>
  <c r="AQ14" i="1"/>
  <c r="AS55" i="1"/>
  <c r="AT56" i="1"/>
  <c r="AQ46" i="1"/>
  <c r="AP47" i="6"/>
  <c r="AQ44" i="1"/>
  <c r="AP45" i="6"/>
  <c r="AQ48" i="1"/>
  <c r="AP49" i="6"/>
  <c r="AQ30" i="1"/>
  <c r="AQ51" i="1"/>
  <c r="AP52" i="6"/>
  <c r="AV56" i="6"/>
  <c r="AU55" i="6"/>
  <c r="AQ15" i="1"/>
  <c r="AQ16" i="1"/>
  <c r="AQ32" i="1"/>
  <c r="AQ33" i="1"/>
  <c r="AQ28" i="1"/>
  <c r="AQ40" i="1"/>
  <c r="AP41" i="6"/>
  <c r="AQ17" i="1"/>
  <c r="AQ45" i="1"/>
  <c r="AP46" i="6"/>
  <c r="AQ39" i="1"/>
  <c r="AP40" i="6"/>
  <c r="AQ36" i="1"/>
  <c r="AP37" i="6"/>
  <c r="AQ20" i="1"/>
  <c r="AQ31" i="1"/>
  <c r="AQ25" i="1"/>
  <c r="AR55" i="5"/>
  <c r="AR58" i="5" s="1"/>
  <c r="AS56" i="5"/>
  <c r="AQ50" i="1"/>
  <c r="AP51" i="6"/>
  <c r="AW56" i="2"/>
  <c r="AV55" i="2"/>
  <c r="AQ24" i="1"/>
  <c r="AQ35" i="1"/>
  <c r="AQ23" i="1"/>
  <c r="AQ42" i="1"/>
  <c r="AP43" i="6"/>
  <c r="AQ27" i="1"/>
  <c r="AQ53" i="1"/>
  <c r="AQ52" i="1"/>
  <c r="AP53" i="6"/>
  <c r="AQ43" i="1"/>
  <c r="AP44" i="6"/>
  <c r="AQ34" i="1"/>
  <c r="AQ19" i="1"/>
  <c r="AQ41" i="1"/>
  <c r="AP42" i="6"/>
  <c r="AQ37" i="1"/>
  <c r="AP38" i="6"/>
  <c r="AQ22" i="1"/>
  <c r="AQ13" i="1"/>
  <c r="AQ26" i="1"/>
  <c r="AQ18" i="1"/>
  <c r="AQ49" i="1"/>
  <c r="AP50" i="6"/>
  <c r="AQ47" i="1"/>
  <c r="AP48" i="6"/>
  <c r="AT56" i="4"/>
  <c r="AS55" i="4"/>
  <c r="AQ29" i="1"/>
  <c r="AQ38" i="1"/>
  <c r="AP39" i="6"/>
  <c r="AQ21" i="1"/>
  <c r="AU55" i="7" l="1"/>
  <c r="AU58" i="7" s="1"/>
  <c r="AV56" i="7"/>
  <c r="AR46" i="1"/>
  <c r="AQ47" i="6"/>
  <c r="AR18" i="1"/>
  <c r="AT55" i="1"/>
  <c r="AU56" i="1"/>
  <c r="AR28" i="1"/>
  <c r="AR36" i="1"/>
  <c r="AQ37" i="6"/>
  <c r="AR42" i="1"/>
  <c r="AQ43" i="6"/>
  <c r="AR26" i="1"/>
  <c r="AR22" i="1"/>
  <c r="AR23" i="1"/>
  <c r="AR49" i="1"/>
  <c r="AQ50" i="6"/>
  <c r="AR24" i="1"/>
  <c r="AR19" i="1"/>
  <c r="AR38" i="1"/>
  <c r="AQ39" i="6"/>
  <c r="AR44" i="1"/>
  <c r="AQ45" i="6"/>
  <c r="AR39" i="1"/>
  <c r="AQ40" i="6"/>
  <c r="AR32" i="1"/>
  <c r="AR15" i="1"/>
  <c r="AW56" i="6"/>
  <c r="AV55" i="6"/>
  <c r="AR29" i="1"/>
  <c r="AR43" i="1"/>
  <c r="AQ44" i="6"/>
  <c r="AR17" i="1"/>
  <c r="AT55" i="4"/>
  <c r="AU56" i="4"/>
  <c r="AR48" i="1"/>
  <c r="AQ49" i="6"/>
  <c r="AR25" i="1"/>
  <c r="AR21" i="1"/>
  <c r="AR40" i="1"/>
  <c r="AQ41" i="6"/>
  <c r="AR33" i="1"/>
  <c r="AR51" i="1"/>
  <c r="AQ52" i="6"/>
  <c r="AT56" i="5"/>
  <c r="AS55" i="5"/>
  <c r="AS58" i="5" s="1"/>
  <c r="AR30" i="1"/>
  <c r="AR20" i="1"/>
  <c r="AR12" i="1"/>
  <c r="AR37" i="1"/>
  <c r="AQ38" i="6"/>
  <c r="AR53" i="1"/>
  <c r="AR52" i="1"/>
  <c r="AQ53" i="6"/>
  <c r="AR41" i="1"/>
  <c r="AQ42" i="6"/>
  <c r="AR34" i="1"/>
  <c r="AX56" i="2"/>
  <c r="AW55" i="2"/>
  <c r="AR35" i="1"/>
  <c r="AQ36" i="6"/>
  <c r="AR16" i="1"/>
  <c r="AR27" i="1"/>
  <c r="AR31" i="1"/>
  <c r="AR14" i="1"/>
  <c r="AR50" i="1"/>
  <c r="AQ51" i="6"/>
  <c r="AR47" i="1"/>
  <c r="AQ48" i="6"/>
  <c r="AR45" i="1"/>
  <c r="AQ46" i="6"/>
  <c r="AR13" i="1"/>
  <c r="AV55" i="7" l="1"/>
  <c r="AV58" i="7" s="1"/>
  <c r="AW56" i="7"/>
  <c r="AS30" i="1"/>
  <c r="AT29" i="1" s="1"/>
  <c r="AU28" i="1" s="1"/>
  <c r="AS15" i="1"/>
  <c r="AT14" i="1" s="1"/>
  <c r="AU13" i="1" s="1"/>
  <c r="AX55" i="2"/>
  <c r="AY56" i="2"/>
  <c r="AR41" i="6"/>
  <c r="AS40" i="1"/>
  <c r="AT39" i="1" s="1"/>
  <c r="AU38" i="1" s="1"/>
  <c r="AS24" i="1"/>
  <c r="AT23" i="1" s="1"/>
  <c r="AU22" i="1" s="1"/>
  <c r="AU55" i="4"/>
  <c r="AV56" i="4"/>
  <c r="AS36" i="1"/>
  <c r="AT35" i="1" s="1"/>
  <c r="AU34" i="1" s="1"/>
  <c r="AR37" i="6"/>
  <c r="AS19" i="1"/>
  <c r="AT18" i="1" s="1"/>
  <c r="AU17" i="1" s="1"/>
  <c r="AS29" i="1"/>
  <c r="AT28" i="1" s="1"/>
  <c r="AU27" i="1" s="1"/>
  <c r="AS50" i="1"/>
  <c r="AT49" i="1" s="1"/>
  <c r="AU48" i="1" s="1"/>
  <c r="AR51" i="6"/>
  <c r="AS39" i="1"/>
  <c r="AT38" i="1" s="1"/>
  <c r="AU37" i="1" s="1"/>
  <c r="AR40" i="6"/>
  <c r="AS42" i="1"/>
  <c r="AT41" i="1" s="1"/>
  <c r="AU40" i="1" s="1"/>
  <c r="AR43" i="6"/>
  <c r="AW55" i="6"/>
  <c r="AX56" i="6"/>
  <c r="AS31" i="1"/>
  <c r="AT30" i="1" s="1"/>
  <c r="AU29" i="1" s="1"/>
  <c r="AS43" i="1"/>
  <c r="AT42" i="1" s="1"/>
  <c r="AU41" i="1" s="1"/>
  <c r="AR44" i="6"/>
  <c r="AS18" i="1"/>
  <c r="AT17" i="1" s="1"/>
  <c r="AU16" i="1" s="1"/>
  <c r="AR49" i="6"/>
  <c r="AS48" i="1"/>
  <c r="AT47" i="1" s="1"/>
  <c r="AU46" i="1" s="1"/>
  <c r="AS21" i="1"/>
  <c r="AT20" i="1" s="1"/>
  <c r="AU19" i="1" s="1"/>
  <c r="AS41" i="1"/>
  <c r="AT40" i="1" s="1"/>
  <c r="AU39" i="1" s="1"/>
  <c r="AR42" i="6"/>
  <c r="AS27" i="1"/>
  <c r="AT26" i="1" s="1"/>
  <c r="AU25" i="1" s="1"/>
  <c r="AS17" i="1"/>
  <c r="AT16" i="1" s="1"/>
  <c r="AU15" i="1" s="1"/>
  <c r="AR45" i="6"/>
  <c r="AS44" i="1"/>
  <c r="AT43" i="1" s="1"/>
  <c r="AU42" i="1" s="1"/>
  <c r="AS12" i="1"/>
  <c r="AT11" i="1" s="1"/>
  <c r="AU10" i="1" s="1"/>
  <c r="AS26" i="1"/>
  <c r="AT25" i="1" s="1"/>
  <c r="AU24" i="1" s="1"/>
  <c r="AS33" i="1"/>
  <c r="AT32" i="1" s="1"/>
  <c r="AU31" i="1" s="1"/>
  <c r="AV56" i="1"/>
  <c r="AU55" i="1"/>
  <c r="AR50" i="6"/>
  <c r="AS49" i="1"/>
  <c r="AT48" i="1" s="1"/>
  <c r="AU47" i="1" s="1"/>
  <c r="AR47" i="6"/>
  <c r="AS46" i="1"/>
  <c r="AT45" i="1" s="1"/>
  <c r="AU44" i="1" s="1"/>
  <c r="AS13" i="1"/>
  <c r="AT12" i="1" s="1"/>
  <c r="AU11" i="1" s="1"/>
  <c r="AS34" i="1"/>
  <c r="AT33" i="1" s="1"/>
  <c r="AU32" i="1" s="1"/>
  <c r="AS51" i="1"/>
  <c r="AT50" i="1" s="1"/>
  <c r="AU49" i="1" s="1"/>
  <c r="AR52" i="6"/>
  <c r="AR53" i="6"/>
  <c r="AS53" i="1"/>
  <c r="AS52" i="1"/>
  <c r="AT51" i="1" s="1"/>
  <c r="AU50" i="1" s="1"/>
  <c r="AS11" i="1"/>
  <c r="AT10" i="1" s="1"/>
  <c r="AU9" i="1" s="1"/>
  <c r="AV7" i="1"/>
  <c r="AU56" i="5"/>
  <c r="AT55" i="5"/>
  <c r="AT58" i="5" s="1"/>
  <c r="AS32" i="1"/>
  <c r="AT31" i="1" s="1"/>
  <c r="AU30" i="1" s="1"/>
  <c r="AS20" i="1"/>
  <c r="AT19" i="1" s="1"/>
  <c r="AU18" i="1" s="1"/>
  <c r="AR48" i="6"/>
  <c r="AS47" i="1"/>
  <c r="AT46" i="1" s="1"/>
  <c r="AU45" i="1" s="1"/>
  <c r="AS16" i="1"/>
  <c r="AT15" i="1" s="1"/>
  <c r="AU14" i="1" s="1"/>
  <c r="AS28" i="1"/>
  <c r="AT27" i="1" s="1"/>
  <c r="AU26" i="1" s="1"/>
  <c r="AS14" i="1"/>
  <c r="AT13" i="1" s="1"/>
  <c r="AU12" i="1" s="1"/>
  <c r="AS38" i="1"/>
  <c r="AT37" i="1" s="1"/>
  <c r="AU36" i="1" s="1"/>
  <c r="AR39" i="6"/>
  <c r="AS37" i="1"/>
  <c r="AT36" i="1" s="1"/>
  <c r="AU35" i="1" s="1"/>
  <c r="AR38" i="6"/>
  <c r="AS23" i="1"/>
  <c r="AT22" i="1" s="1"/>
  <c r="AU21" i="1" s="1"/>
  <c r="AS22" i="1"/>
  <c r="AT21" i="1" s="1"/>
  <c r="AU20" i="1" s="1"/>
  <c r="AS25" i="1"/>
  <c r="AT24" i="1" s="1"/>
  <c r="AU23" i="1" s="1"/>
  <c r="AS35" i="1"/>
  <c r="AT34" i="1" s="1"/>
  <c r="AU33" i="1" s="1"/>
  <c r="AR36" i="6"/>
  <c r="AS45" i="1"/>
  <c r="AT44" i="1" s="1"/>
  <c r="AU43" i="1" s="1"/>
  <c r="AR46" i="6"/>
  <c r="AW55" i="7" l="1"/>
  <c r="AW58" i="7" s="1"/>
  <c r="AX56" i="7"/>
  <c r="AT53" i="1"/>
  <c r="AT52" i="1"/>
  <c r="AU51" i="1" s="1"/>
  <c r="AS35" i="6"/>
  <c r="AS45" i="6"/>
  <c r="AS38" i="6"/>
  <c r="AW6" i="1"/>
  <c r="AS53" i="6"/>
  <c r="AS46" i="6"/>
  <c r="AS44" i="6"/>
  <c r="AW56" i="4"/>
  <c r="AV55" i="4"/>
  <c r="AS40" i="6"/>
  <c r="AV55" i="1"/>
  <c r="AW56" i="1"/>
  <c r="AS42" i="6"/>
  <c r="AS50" i="6"/>
  <c r="AS37" i="6"/>
  <c r="AS49" i="6"/>
  <c r="AS48" i="6"/>
  <c r="AY56" i="6"/>
  <c r="AX55" i="6"/>
  <c r="AZ56" i="2"/>
  <c r="AZ55" i="2" s="1"/>
  <c r="AY55" i="2"/>
  <c r="AV56" i="5"/>
  <c r="AU55" i="5"/>
  <c r="AU58" i="5" s="1"/>
  <c r="AS47" i="6"/>
  <c r="AS52" i="6"/>
  <c r="AS51" i="6"/>
  <c r="AS41" i="6"/>
  <c r="AS43" i="6"/>
  <c r="AS39" i="6"/>
  <c r="AS36" i="6"/>
  <c r="AY56" i="7" l="1"/>
  <c r="AX55" i="7"/>
  <c r="AX58" i="7" s="1"/>
  <c r="AU53" i="1"/>
  <c r="AU52" i="1"/>
  <c r="AT38" i="6"/>
  <c r="AT50" i="6"/>
  <c r="AT46" i="6"/>
  <c r="AW56" i="5"/>
  <c r="AV55" i="5"/>
  <c r="AV58" i="5" s="1"/>
  <c r="AT51" i="6"/>
  <c r="AT49" i="6"/>
  <c r="AT45" i="6"/>
  <c r="AT53" i="6"/>
  <c r="AT40" i="6"/>
  <c r="AT48" i="6"/>
  <c r="AT35" i="6"/>
  <c r="AZ56" i="6"/>
  <c r="AZ55" i="6" s="1"/>
  <c r="AY55" i="6"/>
  <c r="AW55" i="4"/>
  <c r="AX56" i="4"/>
  <c r="AT44" i="6"/>
  <c r="AT42" i="6"/>
  <c r="AT47" i="6"/>
  <c r="AT36" i="6"/>
  <c r="AT41" i="6"/>
  <c r="AX56" i="1"/>
  <c r="AW55" i="1"/>
  <c r="AT39" i="6"/>
  <c r="AT43" i="6"/>
  <c r="AT52" i="6"/>
  <c r="AX5" i="1"/>
  <c r="AT37" i="6"/>
  <c r="AY55" i="7" l="1"/>
  <c r="AY58" i="7" s="1"/>
  <c r="AZ56" i="7"/>
  <c r="AZ55" i="7" s="1"/>
  <c r="AZ58" i="7" s="1"/>
  <c r="AV35" i="1"/>
  <c r="AU36" i="6"/>
  <c r="AV50" i="1"/>
  <c r="AU51" i="6"/>
  <c r="AV42" i="1"/>
  <c r="AU43" i="6"/>
  <c r="AV22" i="1"/>
  <c r="AV31" i="1"/>
  <c r="AV18" i="1"/>
  <c r="AV12" i="1"/>
  <c r="AV17" i="1"/>
  <c r="AV10" i="1"/>
  <c r="AV33" i="1"/>
  <c r="AU34" i="6"/>
  <c r="AV46" i="1"/>
  <c r="AU47" i="6"/>
  <c r="AV19" i="1"/>
  <c r="AU52" i="6"/>
  <c r="AV51" i="1"/>
  <c r="AV47" i="1"/>
  <c r="AU48" i="6"/>
  <c r="AV32" i="1"/>
  <c r="AV41" i="1"/>
  <c r="AU42" i="6"/>
  <c r="AX55" i="4"/>
  <c r="AY56" i="4"/>
  <c r="AV28" i="1"/>
  <c r="AV9" i="1"/>
  <c r="AV52" i="1"/>
  <c r="AU53" i="6"/>
  <c r="AV53" i="1"/>
  <c r="AV20" i="1"/>
  <c r="AV8" i="1"/>
  <c r="AV15" i="1"/>
  <c r="AX56" i="5"/>
  <c r="AW55" i="5"/>
  <c r="AW58" i="5" s="1"/>
  <c r="AV14" i="1"/>
  <c r="AV21" i="1"/>
  <c r="AV48" i="1"/>
  <c r="AU49" i="6"/>
  <c r="AY4" i="1"/>
  <c r="AX55" i="1"/>
  <c r="AY56" i="1"/>
  <c r="AV34" i="1"/>
  <c r="AU35" i="6"/>
  <c r="AV40" i="1"/>
  <c r="AU41" i="6"/>
  <c r="AV13" i="1"/>
  <c r="AV23" i="1"/>
  <c r="AV25" i="1"/>
  <c r="AV27" i="1"/>
  <c r="AV38" i="1"/>
  <c r="AU39" i="6"/>
  <c r="AV29" i="1"/>
  <c r="AV49" i="1"/>
  <c r="AU50" i="6"/>
  <c r="AV24" i="1"/>
  <c r="AV16" i="1"/>
  <c r="AU38" i="6"/>
  <c r="AV37" i="1"/>
  <c r="AV39" i="1"/>
  <c r="AU40" i="6"/>
  <c r="AU46" i="6"/>
  <c r="AV45" i="1"/>
  <c r="AU44" i="6"/>
  <c r="AV43" i="1"/>
  <c r="AV11" i="1"/>
  <c r="AV30" i="1"/>
  <c r="AV26" i="1"/>
  <c r="AV44" i="1"/>
  <c r="AU45" i="6"/>
  <c r="AV36" i="1"/>
  <c r="AU37" i="6"/>
  <c r="AW44" i="1" l="1"/>
  <c r="AV45" i="6"/>
  <c r="AW25" i="1"/>
  <c r="AV43" i="6"/>
  <c r="AW42" i="1"/>
  <c r="AW43" i="1"/>
  <c r="AV44" i="6"/>
  <c r="AW29" i="1"/>
  <c r="AW38" i="1"/>
  <c r="AV39" i="6"/>
  <c r="AW15" i="1"/>
  <c r="AW48" i="1"/>
  <c r="AV49" i="6"/>
  <c r="AV38" i="6"/>
  <c r="AW37" i="1"/>
  <c r="AW24" i="1"/>
  <c r="AW12" i="1"/>
  <c r="AW33" i="1"/>
  <c r="AV34" i="6"/>
  <c r="AZ3" i="1"/>
  <c r="AX55" i="5"/>
  <c r="AX58" i="5" s="1"/>
  <c r="AY56" i="5"/>
  <c r="AW7" i="1"/>
  <c r="AW18" i="1"/>
  <c r="AW21" i="1"/>
  <c r="AY55" i="1"/>
  <c r="AZ56" i="1"/>
  <c r="AZ55" i="1" s="1"/>
  <c r="AW13" i="1"/>
  <c r="AW51" i="1"/>
  <c r="AV52" i="6"/>
  <c r="AW27" i="1"/>
  <c r="AW40" i="1"/>
  <c r="AV41" i="6"/>
  <c r="AW46" i="1"/>
  <c r="AV47" i="6"/>
  <c r="AW32" i="1"/>
  <c r="AW16" i="1"/>
  <c r="AW17" i="1"/>
  <c r="AW49" i="1"/>
  <c r="AV50" i="6"/>
  <c r="AW35" i="1"/>
  <c r="AV36" i="6"/>
  <c r="AW23" i="1"/>
  <c r="AW28" i="1"/>
  <c r="AW26" i="1"/>
  <c r="AW22" i="1"/>
  <c r="AW39" i="1"/>
  <c r="AV40" i="6"/>
  <c r="AW47" i="1"/>
  <c r="AV48" i="6"/>
  <c r="AW14" i="1"/>
  <c r="AW19" i="1"/>
  <c r="AZ56" i="4"/>
  <c r="AZ55" i="4" s="1"/>
  <c r="AY55" i="4"/>
  <c r="AV51" i="6"/>
  <c r="AW50" i="1"/>
  <c r="AW9" i="1"/>
  <c r="AW11" i="1"/>
  <c r="AW36" i="1"/>
  <c r="AV37" i="6"/>
  <c r="AW10" i="1"/>
  <c r="AW20" i="1"/>
  <c r="AW52" i="1"/>
  <c r="AV53" i="6"/>
  <c r="AW53" i="1"/>
  <c r="AW8" i="1"/>
  <c r="AW31" i="1"/>
  <c r="AV46" i="6"/>
  <c r="AW45" i="1"/>
  <c r="AW30" i="1"/>
  <c r="AW41" i="1"/>
  <c r="AV42" i="6"/>
  <c r="AW34" i="1"/>
  <c r="AV35" i="6"/>
  <c r="AW41" i="6" l="1"/>
  <c r="AX40" i="1"/>
  <c r="AX30" i="1"/>
  <c r="AW50" i="6"/>
  <c r="AX49" i="1"/>
  <c r="AY55" i="5"/>
  <c r="AY58" i="5" s="1"/>
  <c r="AZ56" i="5"/>
  <c r="AZ55" i="5" s="1"/>
  <c r="AZ58" i="5" s="1"/>
  <c r="AX7" i="1"/>
  <c r="AX33" i="1"/>
  <c r="AW34" i="6"/>
  <c r="AX10" i="1"/>
  <c r="AW45" i="6"/>
  <c r="AX44" i="1"/>
  <c r="AW52" i="6"/>
  <c r="AX51" i="1"/>
  <c r="AX9" i="1"/>
  <c r="AX18" i="1"/>
  <c r="AX46" i="1"/>
  <c r="AW47" i="6"/>
  <c r="AX21" i="1"/>
  <c r="AX27" i="1"/>
  <c r="AW35" i="6"/>
  <c r="AX34" i="1"/>
  <c r="AX16" i="1"/>
  <c r="AX31" i="1"/>
  <c r="AW40" i="6"/>
  <c r="AX39" i="1"/>
  <c r="AW51" i="6"/>
  <c r="AX50" i="1"/>
  <c r="AX17" i="1"/>
  <c r="AW33" i="6"/>
  <c r="AX32" i="1"/>
  <c r="AX23" i="1"/>
  <c r="AW48" i="6"/>
  <c r="AX47" i="1"/>
  <c r="AW38" i="6"/>
  <c r="AX37" i="1"/>
  <c r="AW43" i="6"/>
  <c r="AX42" i="1"/>
  <c r="AX24" i="1"/>
  <c r="AX20" i="1"/>
  <c r="AW37" i="6"/>
  <c r="AX36" i="1"/>
  <c r="AW42" i="6"/>
  <c r="AX41" i="1"/>
  <c r="AX29" i="1"/>
  <c r="AX53" i="1"/>
  <c r="AW53" i="6"/>
  <c r="AX52" i="1"/>
  <c r="AX19" i="1"/>
  <c r="AW36" i="6"/>
  <c r="AX35" i="1"/>
  <c r="AX8" i="1"/>
  <c r="AX13" i="1"/>
  <c r="AX38" i="1"/>
  <c r="AW39" i="6"/>
  <c r="AX25" i="1"/>
  <c r="AX22" i="1"/>
  <c r="AX48" i="1"/>
  <c r="AW49" i="6"/>
  <c r="AX15" i="1"/>
  <c r="AW46" i="6"/>
  <c r="AX45" i="1"/>
  <c r="AX26" i="1"/>
  <c r="AX12" i="1"/>
  <c r="AX6" i="1"/>
  <c r="AZ3" i="6"/>
  <c r="AZ3" i="5"/>
  <c r="AZ3" i="2"/>
  <c r="AZ3" i="4"/>
  <c r="AX11" i="1"/>
  <c r="AX14" i="1"/>
  <c r="AX28" i="1"/>
  <c r="AW44" i="6"/>
  <c r="AX43" i="1"/>
  <c r="AY25" i="1" l="1"/>
  <c r="AY14" i="1"/>
  <c r="AY21" i="1"/>
  <c r="AY37" i="1"/>
  <c r="AX38" i="6"/>
  <c r="AY7" i="1"/>
  <c r="AY18" i="1"/>
  <c r="AX36" i="6"/>
  <c r="AY35" i="1"/>
  <c r="AY36" i="1"/>
  <c r="AX37" i="6"/>
  <c r="AX39" i="6"/>
  <c r="AY38" i="1"/>
  <c r="AY8" i="1"/>
  <c r="AX44" i="6"/>
  <c r="AY43" i="1"/>
  <c r="AY13" i="1"/>
  <c r="AY10" i="1"/>
  <c r="AX45" i="6"/>
  <c r="AY44" i="1"/>
  <c r="AY12" i="1"/>
  <c r="AY34" i="1"/>
  <c r="AX35" i="6"/>
  <c r="AX52" i="6"/>
  <c r="AY51" i="1"/>
  <c r="AY28" i="1"/>
  <c r="AY23" i="1"/>
  <c r="AY22" i="1"/>
  <c r="AY16" i="1"/>
  <c r="AY15" i="1"/>
  <c r="AY26" i="1"/>
  <c r="AY45" i="1"/>
  <c r="AX46" i="6"/>
  <c r="AY32" i="1"/>
  <c r="AX33" i="6"/>
  <c r="AY29" i="1"/>
  <c r="AY27" i="1"/>
  <c r="AY11" i="1"/>
  <c r="AX48" i="6"/>
  <c r="AY47" i="1"/>
  <c r="AY24" i="1"/>
  <c r="AY40" i="1"/>
  <c r="AX41" i="6"/>
  <c r="AY41" i="1"/>
  <c r="AX42" i="6"/>
  <c r="AX47" i="6"/>
  <c r="AY46" i="1"/>
  <c r="AY31" i="1"/>
  <c r="AY49" i="1"/>
  <c r="AX50" i="6"/>
  <c r="AY30" i="1"/>
  <c r="AY33" i="1"/>
  <c r="AX34" i="6"/>
  <c r="AY17" i="1"/>
  <c r="AY50" i="1"/>
  <c r="AX51" i="6"/>
  <c r="AY6" i="1"/>
  <c r="AY48" i="1"/>
  <c r="AX49" i="6"/>
  <c r="AX40" i="6"/>
  <c r="AY39" i="1"/>
  <c r="AY42" i="1"/>
  <c r="AX43" i="6"/>
  <c r="AY5" i="1"/>
  <c r="AY52" i="1"/>
  <c r="AY53" i="1"/>
  <c r="AX53" i="6"/>
  <c r="AY19" i="1"/>
  <c r="AY20" i="1"/>
  <c r="AY9" i="1"/>
  <c r="AZ8" i="1" l="1"/>
  <c r="AZ18" i="1"/>
  <c r="AY42" i="6"/>
  <c r="AZ41" i="1"/>
  <c r="AY48" i="6"/>
  <c r="AZ47" i="1"/>
  <c r="AY50" i="6"/>
  <c r="AZ49" i="1"/>
  <c r="AY33" i="6"/>
  <c r="AZ32" i="1"/>
  <c r="AY49" i="6"/>
  <c r="AZ48" i="1"/>
  <c r="AZ39" i="1"/>
  <c r="AY40" i="6"/>
  <c r="AZ26" i="1"/>
  <c r="AY51" i="6"/>
  <c r="AZ50" i="1"/>
  <c r="AZ12" i="1"/>
  <c r="AY36" i="6"/>
  <c r="AZ35" i="1"/>
  <c r="AZ17" i="1"/>
  <c r="AY37" i="6"/>
  <c r="AZ36" i="1"/>
  <c r="AZ13" i="1"/>
  <c r="AY32" i="6"/>
  <c r="AZ31" i="1"/>
  <c r="AZ25" i="1"/>
  <c r="AZ15" i="1"/>
  <c r="AZ22" i="1"/>
  <c r="AZ11" i="1"/>
  <c r="AZ9" i="1"/>
  <c r="AY43" i="6"/>
  <c r="AZ42" i="1"/>
  <c r="AY38" i="6"/>
  <c r="AZ37" i="1"/>
  <c r="AY35" i="6"/>
  <c r="AZ34" i="1"/>
  <c r="AZ6" i="1"/>
  <c r="AZ20" i="1"/>
  <c r="AY39" i="6"/>
  <c r="AZ38" i="1"/>
  <c r="AY53" i="6"/>
  <c r="AZ53" i="1"/>
  <c r="AZ52" i="1"/>
  <c r="AZ5" i="1"/>
  <c r="AZ29" i="1"/>
  <c r="AZ30" i="1"/>
  <c r="AY41" i="6"/>
  <c r="AZ40" i="1"/>
  <c r="AZ23" i="1"/>
  <c r="AZ10" i="1"/>
  <c r="AZ43" i="1"/>
  <c r="AY44" i="6"/>
  <c r="AZ24" i="1"/>
  <c r="AZ4" i="1"/>
  <c r="AZ19" i="1"/>
  <c r="AZ16" i="1"/>
  <c r="AY52" i="6"/>
  <c r="AZ51" i="1"/>
  <c r="AY46" i="6"/>
  <c r="AZ45" i="1"/>
  <c r="AY47" i="6"/>
  <c r="AZ46" i="1"/>
  <c r="AZ28" i="1"/>
  <c r="AY45" i="6"/>
  <c r="AZ44" i="1"/>
  <c r="AZ14" i="1"/>
  <c r="AZ21" i="1"/>
  <c r="AZ27" i="1"/>
  <c r="AY34" i="6"/>
  <c r="AZ33" i="1"/>
  <c r="AZ7" i="1"/>
  <c r="AU8" i="7" l="1"/>
  <c r="AZ27" i="6"/>
  <c r="AZ27" i="5"/>
  <c r="AZ27" i="4"/>
  <c r="AZ27" i="2"/>
  <c r="AZ30" i="6"/>
  <c r="AZ30" i="5"/>
  <c r="AZ30" i="2"/>
  <c r="AZ30" i="4"/>
  <c r="AZ5" i="6"/>
  <c r="AZ5" i="5"/>
  <c r="AZ5" i="4"/>
  <c r="AZ5" i="2"/>
  <c r="AZ38" i="5"/>
  <c r="AZ38" i="6"/>
  <c r="AZ38" i="4"/>
  <c r="AZ38" i="2"/>
  <c r="AZ33" i="5"/>
  <c r="AZ33" i="6"/>
  <c r="AZ33" i="4"/>
  <c r="AZ33" i="2"/>
  <c r="AZ44" i="5"/>
  <c r="AZ44" i="6"/>
  <c r="AZ44" i="4"/>
  <c r="AZ44" i="2"/>
  <c r="AZ21" i="6"/>
  <c r="AZ21" i="5"/>
  <c r="AZ21" i="2"/>
  <c r="AZ21" i="4"/>
  <c r="AZ19" i="6"/>
  <c r="AZ19" i="5"/>
  <c r="AZ19" i="4"/>
  <c r="AZ19" i="2"/>
  <c r="AZ24" i="6"/>
  <c r="AZ24" i="5"/>
  <c r="AZ24" i="2"/>
  <c r="AZ24" i="4"/>
  <c r="AZ29" i="6"/>
  <c r="AY30" i="6" s="1"/>
  <c r="AZ29" i="5"/>
  <c r="AY30" i="5" s="1"/>
  <c r="AZ29" i="4"/>
  <c r="AZ29" i="2"/>
  <c r="AZ53" i="6"/>
  <c r="AZ53" i="5"/>
  <c r="AZ53" i="4"/>
  <c r="AZ53" i="2"/>
  <c r="AZ34" i="5"/>
  <c r="AZ34" i="6"/>
  <c r="AZ34" i="2"/>
  <c r="AZ34" i="4"/>
  <c r="AZ42" i="6"/>
  <c r="AZ42" i="5"/>
  <c r="AZ42" i="4"/>
  <c r="AZ42" i="2"/>
  <c r="AZ11" i="6"/>
  <c r="AZ11" i="5"/>
  <c r="AZ11" i="4"/>
  <c r="AZ11" i="2"/>
  <c r="AZ15" i="6"/>
  <c r="AZ15" i="5"/>
  <c r="AZ15" i="4"/>
  <c r="AZ15" i="2"/>
  <c r="AZ31" i="6"/>
  <c r="AZ31" i="5"/>
  <c r="AZ31" i="4"/>
  <c r="AZ31" i="2"/>
  <c r="AZ36" i="6"/>
  <c r="AZ36" i="5"/>
  <c r="AZ36" i="4"/>
  <c r="AZ36" i="2"/>
  <c r="AZ35" i="5"/>
  <c r="AZ35" i="6"/>
  <c r="AZ35" i="4"/>
  <c r="AY36" i="4" s="1"/>
  <c r="AZ35" i="2"/>
  <c r="AY36" i="2" s="1"/>
  <c r="AZ50" i="5"/>
  <c r="AZ50" i="6"/>
  <c r="AZ50" i="2"/>
  <c r="AZ50" i="4"/>
  <c r="AZ32" i="6"/>
  <c r="AZ32" i="5"/>
  <c r="AY33" i="5" s="1"/>
  <c r="AZ32" i="2"/>
  <c r="AZ32" i="4"/>
  <c r="AZ47" i="5"/>
  <c r="AZ47" i="6"/>
  <c r="AZ47" i="4"/>
  <c r="AZ47" i="2"/>
  <c r="AZ45" i="6"/>
  <c r="AZ45" i="5"/>
  <c r="AZ45" i="4"/>
  <c r="AZ45" i="2"/>
  <c r="AZ4" i="6"/>
  <c r="AZ4" i="5"/>
  <c r="AZ4" i="2"/>
  <c r="AZ4" i="4"/>
  <c r="AZ20" i="6"/>
  <c r="AY21" i="6" s="1"/>
  <c r="AZ20" i="5"/>
  <c r="AY21" i="5" s="1"/>
  <c r="AZ20" i="2"/>
  <c r="AY21" i="2" s="1"/>
  <c r="AZ20" i="4"/>
  <c r="AY21" i="4" s="1"/>
  <c r="AZ39" i="5"/>
  <c r="AZ39" i="6"/>
  <c r="AZ39" i="2"/>
  <c r="AZ39" i="4"/>
  <c r="AZ18" i="6"/>
  <c r="AY19" i="6" s="1"/>
  <c r="AZ18" i="5"/>
  <c r="AY19" i="5" s="1"/>
  <c r="AZ18" i="2"/>
  <c r="AZ18" i="4"/>
  <c r="AZ28" i="6"/>
  <c r="AY29" i="6" s="1"/>
  <c r="AX30" i="6" s="1"/>
  <c r="AZ28" i="5"/>
  <c r="AY29" i="5" s="1"/>
  <c r="AX30" i="5" s="1"/>
  <c r="AZ28" i="4"/>
  <c r="AY29" i="4" s="1"/>
  <c r="AZ28" i="2"/>
  <c r="AY29" i="2" s="1"/>
  <c r="AZ23" i="6"/>
  <c r="AY24" i="6" s="1"/>
  <c r="AZ23" i="5"/>
  <c r="AY24" i="5" s="1"/>
  <c r="AZ23" i="2"/>
  <c r="AY24" i="2" s="1"/>
  <c r="AZ23" i="4"/>
  <c r="AY24" i="4" s="1"/>
  <c r="AZ37" i="6"/>
  <c r="AZ37" i="5"/>
  <c r="AY38" i="5" s="1"/>
  <c r="AZ37" i="2"/>
  <c r="AZ37" i="4"/>
  <c r="AZ48" i="6"/>
  <c r="AZ48" i="5"/>
  <c r="AZ48" i="2"/>
  <c r="AZ48" i="4"/>
  <c r="AZ49" i="6"/>
  <c r="AZ49" i="5"/>
  <c r="AY50" i="5" s="1"/>
  <c r="AZ49" i="2"/>
  <c r="AY50" i="2" s="1"/>
  <c r="AZ49" i="4"/>
  <c r="AY50" i="4" s="1"/>
  <c r="AZ41" i="5"/>
  <c r="AZ41" i="6"/>
  <c r="AZ41" i="2"/>
  <c r="AZ41" i="4"/>
  <c r="AZ8" i="6"/>
  <c r="AZ8" i="5"/>
  <c r="AZ8" i="2"/>
  <c r="AZ8" i="4"/>
  <c r="AZ7" i="6"/>
  <c r="AY8" i="6" s="1"/>
  <c r="AZ7" i="5"/>
  <c r="AY8" i="5" s="1"/>
  <c r="AZ7" i="2"/>
  <c r="AY8" i="2" s="1"/>
  <c r="AZ7" i="4"/>
  <c r="AY8" i="4" s="1"/>
  <c r="AZ14" i="6"/>
  <c r="AY15" i="6" s="1"/>
  <c r="AZ14" i="5"/>
  <c r="AY15" i="5" s="1"/>
  <c r="AZ14" i="2"/>
  <c r="AZ14" i="4"/>
  <c r="AZ16" i="6"/>
  <c r="AZ16" i="5"/>
  <c r="AZ16" i="2"/>
  <c r="AZ16" i="4"/>
  <c r="AZ43" i="5"/>
  <c r="AY44" i="5" s="1"/>
  <c r="AZ43" i="6"/>
  <c r="AZ43" i="2"/>
  <c r="AZ43" i="4"/>
  <c r="AZ46" i="5"/>
  <c r="AY47" i="5" s="1"/>
  <c r="AZ46" i="6"/>
  <c r="AZ46" i="2"/>
  <c r="AZ46" i="4"/>
  <c r="AZ51" i="5"/>
  <c r="AZ51" i="6"/>
  <c r="AZ51" i="2"/>
  <c r="AZ51" i="4"/>
  <c r="AZ10" i="6"/>
  <c r="AY11" i="6" s="1"/>
  <c r="AZ10" i="5"/>
  <c r="AY11" i="5" s="1"/>
  <c r="AZ10" i="2"/>
  <c r="AZ10" i="4"/>
  <c r="AZ40" i="6"/>
  <c r="AZ40" i="5"/>
  <c r="AY41" i="5" s="1"/>
  <c r="AZ40" i="4"/>
  <c r="AZ40" i="2"/>
  <c r="AZ52" i="6"/>
  <c r="AZ52" i="5"/>
  <c r="AY53" i="5" s="1"/>
  <c r="AZ52" i="2"/>
  <c r="AZ52" i="4"/>
  <c r="AZ6" i="6"/>
  <c r="AY7" i="6" s="1"/>
  <c r="AX8" i="6" s="1"/>
  <c r="AZ6" i="5"/>
  <c r="AY7" i="5" s="1"/>
  <c r="AX8" i="5" s="1"/>
  <c r="AZ6" i="2"/>
  <c r="AY7" i="2" s="1"/>
  <c r="AX8" i="2" s="1"/>
  <c r="AZ6" i="4"/>
  <c r="AY7" i="4" s="1"/>
  <c r="AX8" i="4" s="1"/>
  <c r="AZ9" i="6"/>
  <c r="AY10" i="6" s="1"/>
  <c r="AX11" i="6" s="1"/>
  <c r="AZ9" i="4"/>
  <c r="AZ9" i="5"/>
  <c r="AZ9" i="2"/>
  <c r="AZ22" i="6"/>
  <c r="AY23" i="6" s="1"/>
  <c r="AX24" i="6" s="1"/>
  <c r="AZ22" i="5"/>
  <c r="AY23" i="5" s="1"/>
  <c r="AX24" i="5" s="1"/>
  <c r="AZ22" i="2"/>
  <c r="AY23" i="2" s="1"/>
  <c r="AX24" i="2" s="1"/>
  <c r="AZ22" i="4"/>
  <c r="AY23" i="4" s="1"/>
  <c r="AX24" i="4" s="1"/>
  <c r="AZ25" i="6"/>
  <c r="AZ25" i="5"/>
  <c r="AZ25" i="2"/>
  <c r="AZ25" i="4"/>
  <c r="AZ13" i="6"/>
  <c r="AY14" i="6" s="1"/>
  <c r="AX15" i="6" s="1"/>
  <c r="AZ13" i="5"/>
  <c r="AY14" i="5" s="1"/>
  <c r="AX15" i="5" s="1"/>
  <c r="AZ13" i="2"/>
  <c r="AY14" i="2" s="1"/>
  <c r="AZ13" i="4"/>
  <c r="AY14" i="4" s="1"/>
  <c r="AZ17" i="6"/>
  <c r="AY18" i="6" s="1"/>
  <c r="AX19" i="6" s="1"/>
  <c r="AZ17" i="5"/>
  <c r="AY18" i="5" s="1"/>
  <c r="AX19" i="5" s="1"/>
  <c r="AZ17" i="4"/>
  <c r="AZ17" i="2"/>
  <c r="AZ12" i="6"/>
  <c r="AY13" i="6" s="1"/>
  <c r="AX14" i="6" s="1"/>
  <c r="AW15" i="6" s="1"/>
  <c r="AZ12" i="5"/>
  <c r="AY13" i="5" s="1"/>
  <c r="AX14" i="5" s="1"/>
  <c r="AW15" i="5" s="1"/>
  <c r="AZ12" i="4"/>
  <c r="AZ12" i="2"/>
  <c r="AZ26" i="6"/>
  <c r="AY27" i="6" s="1"/>
  <c r="AZ26" i="5"/>
  <c r="AY27" i="5" s="1"/>
  <c r="AZ26" i="4"/>
  <c r="AY27" i="4" s="1"/>
  <c r="AZ26" i="2"/>
  <c r="AY27" i="2" s="1"/>
  <c r="AY18" i="4" l="1"/>
  <c r="AY53" i="2"/>
  <c r="AY11" i="2"/>
  <c r="AY47" i="2"/>
  <c r="AY44" i="2"/>
  <c r="AY15" i="2"/>
  <c r="AX15" i="2" s="1"/>
  <c r="AY42" i="2"/>
  <c r="AY38" i="2"/>
  <c r="AY19" i="2"/>
  <c r="AY33" i="2"/>
  <c r="AY30" i="4"/>
  <c r="AX30" i="4" s="1"/>
  <c r="AY46" i="5"/>
  <c r="AX47" i="5" s="1"/>
  <c r="AY9" i="5"/>
  <c r="AY13" i="2"/>
  <c r="AX14" i="2" s="1"/>
  <c r="AY18" i="2"/>
  <c r="AX19" i="2" s="1"/>
  <c r="AY26" i="4"/>
  <c r="AX27" i="4" s="1"/>
  <c r="AY10" i="2"/>
  <c r="AY53" i="4"/>
  <c r="AY41" i="2"/>
  <c r="AY11" i="4"/>
  <c r="AY47" i="4"/>
  <c r="AY44" i="4"/>
  <c r="AY17" i="4"/>
  <c r="AX18" i="4" s="1"/>
  <c r="AY15" i="4"/>
  <c r="AX15" i="4" s="1"/>
  <c r="AY42" i="4"/>
  <c r="AY38" i="4"/>
  <c r="AY19" i="4"/>
  <c r="AX19" i="4" s="1"/>
  <c r="AY33" i="4"/>
  <c r="AY30" i="2"/>
  <c r="AX30" i="2" s="1"/>
  <c r="AY49" i="4"/>
  <c r="AX50" i="4" s="1"/>
  <c r="AY40" i="4"/>
  <c r="AY5" i="4"/>
  <c r="AY4" i="4"/>
  <c r="AY46" i="2"/>
  <c r="AY48" i="2"/>
  <c r="AY51" i="4"/>
  <c r="AY37" i="2"/>
  <c r="AY32" i="2"/>
  <c r="AX33" i="2" s="1"/>
  <c r="AY16" i="2"/>
  <c r="AX16" i="2" s="1"/>
  <c r="AY12" i="2"/>
  <c r="AY43" i="2"/>
  <c r="AX44" i="2" s="1"/>
  <c r="AY35" i="4"/>
  <c r="AX36" i="4" s="1"/>
  <c r="AY25" i="4"/>
  <c r="AY20" i="2"/>
  <c r="AX21" i="2" s="1"/>
  <c r="AY22" i="4"/>
  <c r="AX23" i="4" s="1"/>
  <c r="AW24" i="4" s="1"/>
  <c r="AY45" i="2"/>
  <c r="AX46" i="2" s="1"/>
  <c r="AY34" i="2"/>
  <c r="AY39" i="2"/>
  <c r="AX39" i="2" s="1"/>
  <c r="AY6" i="2"/>
  <c r="AX7" i="2" s="1"/>
  <c r="AW8" i="2" s="1"/>
  <c r="AY31" i="4"/>
  <c r="AY28" i="2"/>
  <c r="AX29" i="2" s="1"/>
  <c r="AY52" i="4"/>
  <c r="AY9" i="4"/>
  <c r="AY13" i="4"/>
  <c r="AX14" i="4" s="1"/>
  <c r="AY26" i="2"/>
  <c r="AX27" i="2" s="1"/>
  <c r="AY10" i="5"/>
  <c r="AX11" i="5" s="1"/>
  <c r="AY41" i="4"/>
  <c r="AY52" i="2"/>
  <c r="AX53" i="2" s="1"/>
  <c r="AY17" i="2"/>
  <c r="AX18" i="2" s="1"/>
  <c r="AW19" i="2" s="1"/>
  <c r="AY9" i="2"/>
  <c r="AX9" i="2" s="1"/>
  <c r="AY49" i="2"/>
  <c r="AX50" i="2" s="1"/>
  <c r="AY40" i="2"/>
  <c r="AY5" i="2"/>
  <c r="AY4" i="2"/>
  <c r="AY46" i="4"/>
  <c r="AX47" i="4" s="1"/>
  <c r="AY48" i="4"/>
  <c r="AX34" i="2"/>
  <c r="AY51" i="2"/>
  <c r="AY37" i="4"/>
  <c r="AY32" i="4"/>
  <c r="AY16" i="4"/>
  <c r="AX17" i="4" s="1"/>
  <c r="AW18" i="4" s="1"/>
  <c r="AY12" i="4"/>
  <c r="AX13" i="4" s="1"/>
  <c r="AW14" i="4" s="1"/>
  <c r="AY43" i="4"/>
  <c r="AX44" i="4" s="1"/>
  <c r="AY35" i="2"/>
  <c r="AX36" i="2" s="1"/>
  <c r="AY25" i="2"/>
  <c r="AY20" i="4"/>
  <c r="AX21" i="4" s="1"/>
  <c r="AY22" i="2"/>
  <c r="AX23" i="2" s="1"/>
  <c r="AW24" i="2" s="1"/>
  <c r="AY45" i="4"/>
  <c r="AY34" i="4"/>
  <c r="AY39" i="4"/>
  <c r="AY6" i="4"/>
  <c r="AX7" i="4" s="1"/>
  <c r="AW8" i="4" s="1"/>
  <c r="AY31" i="2"/>
  <c r="AX32" i="2" s="1"/>
  <c r="AW33" i="2" s="1"/>
  <c r="AY28" i="4"/>
  <c r="AX29" i="4" s="1"/>
  <c r="AY49" i="5"/>
  <c r="AX50" i="5" s="1"/>
  <c r="AY5" i="5"/>
  <c r="AY4" i="5"/>
  <c r="AY37" i="5"/>
  <c r="AX38" i="5" s="1"/>
  <c r="AY32" i="5"/>
  <c r="AX33" i="5" s="1"/>
  <c r="AY16" i="5"/>
  <c r="AX16" i="5" s="1"/>
  <c r="AY12" i="5"/>
  <c r="AX13" i="5" s="1"/>
  <c r="AW14" i="5" s="1"/>
  <c r="AV15" i="5" s="1"/>
  <c r="AY43" i="5"/>
  <c r="AX44" i="5" s="1"/>
  <c r="AY25" i="5"/>
  <c r="AX25" i="5" s="1"/>
  <c r="AW25" i="5" s="1"/>
  <c r="AY20" i="5"/>
  <c r="AX21" i="5" s="1"/>
  <c r="AY22" i="5"/>
  <c r="AX23" i="5" s="1"/>
  <c r="AW24" i="5" s="1"/>
  <c r="AY6" i="5"/>
  <c r="AX7" i="5" s="1"/>
  <c r="AW8" i="5" s="1"/>
  <c r="AY31" i="5"/>
  <c r="AX32" i="5" s="1"/>
  <c r="AY28" i="5"/>
  <c r="AX29" i="5" s="1"/>
  <c r="AW30" i="5" s="1"/>
  <c r="AY26" i="5"/>
  <c r="AX27" i="5" s="1"/>
  <c r="AY10" i="4"/>
  <c r="AY17" i="5"/>
  <c r="AX18" i="5" s="1"/>
  <c r="AW19" i="5" s="1"/>
  <c r="AY26" i="6"/>
  <c r="AX27" i="6" s="1"/>
  <c r="AY52" i="5"/>
  <c r="AX53" i="5" s="1"/>
  <c r="AY17" i="6"/>
  <c r="AX18" i="6" s="1"/>
  <c r="AW19" i="6" s="1"/>
  <c r="AY9" i="6"/>
  <c r="AX10" i="6" s="1"/>
  <c r="AW11" i="6" s="1"/>
  <c r="AY42" i="5"/>
  <c r="AY40" i="5"/>
  <c r="AX41" i="5" s="1"/>
  <c r="AY4" i="6"/>
  <c r="AY5" i="6"/>
  <c r="AY48" i="5"/>
  <c r="AY51" i="5"/>
  <c r="AX52" i="5" s="1"/>
  <c r="AW53" i="5" s="1"/>
  <c r="AY36" i="5"/>
  <c r="AY16" i="6"/>
  <c r="AY12" i="6"/>
  <c r="AX13" i="6" s="1"/>
  <c r="AW14" i="6" s="1"/>
  <c r="AV15" i="6" s="1"/>
  <c r="AY35" i="5"/>
  <c r="AY25" i="6"/>
  <c r="AY20" i="6"/>
  <c r="AX21" i="6" s="1"/>
  <c r="AY22" i="6"/>
  <c r="AX23" i="6" s="1"/>
  <c r="AW24" i="6" s="1"/>
  <c r="AY45" i="5"/>
  <c r="AY34" i="5"/>
  <c r="AY39" i="5"/>
  <c r="AY6" i="6"/>
  <c r="AX7" i="6" s="1"/>
  <c r="AW8" i="6" s="1"/>
  <c r="AY31" i="6"/>
  <c r="AX32" i="6" s="1"/>
  <c r="AY28" i="6"/>
  <c r="AX29" i="6" s="1"/>
  <c r="AW30" i="6" s="1"/>
  <c r="AT9" i="7" l="1"/>
  <c r="AS10" i="7" s="1"/>
  <c r="AX48" i="2"/>
  <c r="AW33" i="5"/>
  <c r="AX38" i="4"/>
  <c r="AX11" i="4"/>
  <c r="AX46" i="5"/>
  <c r="AW47" i="5" s="1"/>
  <c r="AX5" i="2"/>
  <c r="AX47" i="2"/>
  <c r="AW47" i="2" s="1"/>
  <c r="AX20" i="2"/>
  <c r="AW21" i="2" s="1"/>
  <c r="AX38" i="2"/>
  <c r="AW39" i="2" s="1"/>
  <c r="AW15" i="2"/>
  <c r="AW30" i="4"/>
  <c r="AX53" i="4"/>
  <c r="AX13" i="2"/>
  <c r="AW14" i="2" s="1"/>
  <c r="AX11" i="2"/>
  <c r="AX31" i="4"/>
  <c r="AW31" i="4" s="1"/>
  <c r="AV31" i="4" s="1"/>
  <c r="AX6" i="2"/>
  <c r="AW7" i="2" s="1"/>
  <c r="AV8" i="2" s="1"/>
  <c r="AW16" i="2"/>
  <c r="AX42" i="2"/>
  <c r="AX43" i="4"/>
  <c r="AW44" i="4" s="1"/>
  <c r="AX10" i="5"/>
  <c r="AW11" i="5" s="1"/>
  <c r="AX37" i="4"/>
  <c r="AW38" i="4" s="1"/>
  <c r="AX46" i="4"/>
  <c r="AW47" i="4" s="1"/>
  <c r="AX52" i="2"/>
  <c r="AW53" i="2" s="1"/>
  <c r="AX12" i="2"/>
  <c r="AX40" i="5"/>
  <c r="AW41" i="5" s="1"/>
  <c r="AX6" i="6"/>
  <c r="AW7" i="6" s="1"/>
  <c r="AV8" i="6" s="1"/>
  <c r="AX33" i="4"/>
  <c r="AX42" i="4"/>
  <c r="AX35" i="5"/>
  <c r="AX10" i="2"/>
  <c r="AW11" i="2" s="1"/>
  <c r="AX28" i="6"/>
  <c r="AW29" i="6" s="1"/>
  <c r="AV30" i="6" s="1"/>
  <c r="AV25" i="5"/>
  <c r="AX9" i="5"/>
  <c r="AX45" i="5"/>
  <c r="AX6" i="5"/>
  <c r="AW7" i="5" s="1"/>
  <c r="AV8" i="5" s="1"/>
  <c r="AX40" i="4"/>
  <c r="AX49" i="4"/>
  <c r="AW50" i="4" s="1"/>
  <c r="AX41" i="2"/>
  <c r="AW42" i="2" s="1"/>
  <c r="AX43" i="2"/>
  <c r="AW44" i="2" s="1"/>
  <c r="AX37" i="2"/>
  <c r="AX5" i="4"/>
  <c r="AW19" i="4"/>
  <c r="AV19" i="4" s="1"/>
  <c r="AX49" i="5"/>
  <c r="AW50" i="5" s="1"/>
  <c r="AX43" i="5"/>
  <c r="AW44" i="5" s="1"/>
  <c r="AX35" i="4"/>
  <c r="AW36" i="4" s="1"/>
  <c r="AX26" i="2"/>
  <c r="AW27" i="2" s="1"/>
  <c r="AX45" i="2"/>
  <c r="AW46" i="2" s="1"/>
  <c r="AW15" i="4"/>
  <c r="AV15" i="4" s="1"/>
  <c r="AW30" i="2"/>
  <c r="AX26" i="4"/>
  <c r="AW27" i="4" s="1"/>
  <c r="AX12" i="6"/>
  <c r="AX28" i="4"/>
  <c r="AX16" i="4"/>
  <c r="AX28" i="2"/>
  <c r="AW29" i="2" s="1"/>
  <c r="AX40" i="2"/>
  <c r="AX49" i="2"/>
  <c r="AW50" i="2" s="1"/>
  <c r="AX22" i="4"/>
  <c r="AW23" i="4" s="1"/>
  <c r="AV24" i="4" s="1"/>
  <c r="AX25" i="4"/>
  <c r="AX26" i="6"/>
  <c r="AW27" i="6" s="1"/>
  <c r="AX22" i="5"/>
  <c r="AW23" i="5" s="1"/>
  <c r="AV24" i="5" s="1"/>
  <c r="AX28" i="5"/>
  <c r="AW29" i="5" s="1"/>
  <c r="AV30" i="5" s="1"/>
  <c r="AW9" i="2"/>
  <c r="AX12" i="4"/>
  <c r="AW13" i="4" s="1"/>
  <c r="AV14" i="4" s="1"/>
  <c r="AX35" i="2"/>
  <c r="AW36" i="2" s="1"/>
  <c r="AX41" i="4"/>
  <c r="AX39" i="4"/>
  <c r="AW40" i="4" s="1"/>
  <c r="AX17" i="6"/>
  <c r="AW18" i="6" s="1"/>
  <c r="AV19" i="6" s="1"/>
  <c r="AX34" i="5"/>
  <c r="AW35" i="5" s="1"/>
  <c r="AX39" i="5"/>
  <c r="AX37" i="5"/>
  <c r="AW38" i="5" s="1"/>
  <c r="AX26" i="5"/>
  <c r="AW27" i="5" s="1"/>
  <c r="AX17" i="5"/>
  <c r="AW18" i="5" s="1"/>
  <c r="AV19" i="5" s="1"/>
  <c r="AX20" i="5"/>
  <c r="AX42" i="5"/>
  <c r="AW43" i="5" s="1"/>
  <c r="AV44" i="5" s="1"/>
  <c r="AX51" i="2"/>
  <c r="AX10" i="4"/>
  <c r="AW11" i="4" s="1"/>
  <c r="AX45" i="4"/>
  <c r="AW46" i="4" s="1"/>
  <c r="AV47" i="4" s="1"/>
  <c r="AX32" i="4"/>
  <c r="AX31" i="2"/>
  <c r="AX17" i="2"/>
  <c r="AW18" i="2" s="1"/>
  <c r="AV19" i="2" s="1"/>
  <c r="AX52" i="4"/>
  <c r="AX20" i="4"/>
  <c r="AX20" i="6"/>
  <c r="AX31" i="6"/>
  <c r="AX5" i="6"/>
  <c r="AW6" i="6" s="1"/>
  <c r="AV7" i="6" s="1"/>
  <c r="AU8" i="6" s="1"/>
  <c r="AX9" i="6"/>
  <c r="AX48" i="5"/>
  <c r="AX36" i="5"/>
  <c r="AW37" i="5" s="1"/>
  <c r="AV38" i="5" s="1"/>
  <c r="AX22" i="6"/>
  <c r="AW23" i="6" s="1"/>
  <c r="AV24" i="6" s="1"/>
  <c r="AX25" i="6"/>
  <c r="AX16" i="6"/>
  <c r="AX12" i="5"/>
  <c r="AW13" i="5" s="1"/>
  <c r="AV14" i="5" s="1"/>
  <c r="AU15" i="5" s="1"/>
  <c r="AW16" i="5"/>
  <c r="AX31" i="5"/>
  <c r="AX5" i="5"/>
  <c r="AX51" i="5"/>
  <c r="AW52" i="5" s="1"/>
  <c r="AV53" i="5" s="1"/>
  <c r="AW20" i="2"/>
  <c r="AV21" i="2" s="1"/>
  <c r="AX22" i="2"/>
  <c r="AW23" i="2" s="1"/>
  <c r="AV24" i="2" s="1"/>
  <c r="AX25" i="2"/>
  <c r="AX9" i="4"/>
  <c r="AX48" i="4"/>
  <c r="AW34" i="2"/>
  <c r="AX34" i="4"/>
  <c r="AX6" i="4"/>
  <c r="AW7" i="4" s="1"/>
  <c r="AV8" i="4" s="1"/>
  <c r="AX51" i="4"/>
  <c r="AW38" i="2" l="1"/>
  <c r="AW37" i="4"/>
  <c r="AV38" i="4" s="1"/>
  <c r="AW40" i="5"/>
  <c r="AV41" i="5" s="1"/>
  <c r="AW46" i="5"/>
  <c r="AV47" i="5" s="1"/>
  <c r="AW48" i="2"/>
  <c r="AW6" i="5"/>
  <c r="AV7" i="5" s="1"/>
  <c r="AU8" i="5" s="1"/>
  <c r="AW33" i="4"/>
  <c r="AW49" i="4"/>
  <c r="AV50" i="4" s="1"/>
  <c r="AW52" i="2"/>
  <c r="AV53" i="2" s="1"/>
  <c r="AW13" i="2"/>
  <c r="AV14" i="2" s="1"/>
  <c r="AV47" i="2"/>
  <c r="AV48" i="2"/>
  <c r="AW41" i="2"/>
  <c r="AV42" i="2" s="1"/>
  <c r="AW43" i="4"/>
  <c r="AV44" i="4" s="1"/>
  <c r="AV16" i="2"/>
  <c r="AV15" i="2"/>
  <c r="AU16" i="2" s="1"/>
  <c r="AV20" i="2"/>
  <c r="AU21" i="2" s="1"/>
  <c r="AW49" i="2"/>
  <c r="AV50" i="2" s="1"/>
  <c r="AV39" i="2"/>
  <c r="AW41" i="4"/>
  <c r="AV41" i="4" s="1"/>
  <c r="AW42" i="4"/>
  <c r="AW6" i="2"/>
  <c r="AV7" i="2" s="1"/>
  <c r="AU8" i="2" s="1"/>
  <c r="AU25" i="5"/>
  <c r="AW53" i="4"/>
  <c r="AW35" i="2"/>
  <c r="AV36" i="2" s="1"/>
  <c r="AV30" i="2"/>
  <c r="AW45" i="5"/>
  <c r="AW34" i="5"/>
  <c r="AV35" i="5" s="1"/>
  <c r="AW52" i="4"/>
  <c r="AW28" i="2"/>
  <c r="AV29" i="2" s="1"/>
  <c r="AU30" i="2" s="1"/>
  <c r="AW10" i="2"/>
  <c r="AV11" i="2" s="1"/>
  <c r="AW12" i="2"/>
  <c r="AW51" i="4"/>
  <c r="AW22" i="5"/>
  <c r="AV23" i="5" s="1"/>
  <c r="AU24" i="5" s="1"/>
  <c r="AW9" i="5"/>
  <c r="AW10" i="5"/>
  <c r="AV11" i="5" s="1"/>
  <c r="AW35" i="4"/>
  <c r="AV36" i="4" s="1"/>
  <c r="AW39" i="4"/>
  <c r="AV40" i="4" s="1"/>
  <c r="AW37" i="2"/>
  <c r="AV38" i="2" s="1"/>
  <c r="AU39" i="2" s="1"/>
  <c r="AW28" i="6"/>
  <c r="AV29" i="6" s="1"/>
  <c r="AU30" i="6" s="1"/>
  <c r="AV9" i="2"/>
  <c r="AU9" i="2" s="1"/>
  <c r="AW22" i="4"/>
  <c r="AV23" i="4" s="1"/>
  <c r="AU24" i="4" s="1"/>
  <c r="AW36" i="5"/>
  <c r="AV37" i="5" s="1"/>
  <c r="AU38" i="5" s="1"/>
  <c r="AU15" i="4"/>
  <c r="AW45" i="2"/>
  <c r="AW43" i="2"/>
  <c r="AV44" i="2" s="1"/>
  <c r="AW26" i="6"/>
  <c r="AV27" i="6" s="1"/>
  <c r="AW25" i="6"/>
  <c r="AW10" i="6"/>
  <c r="AV11" i="6" s="1"/>
  <c r="AW9" i="6"/>
  <c r="AW34" i="4"/>
  <c r="AV34" i="4" s="1"/>
  <c r="AV34" i="2"/>
  <c r="AW22" i="2"/>
  <c r="AW29" i="4"/>
  <c r="AV30" i="4" s="1"/>
  <c r="AU31" i="4" s="1"/>
  <c r="AW28" i="4"/>
  <c r="AW39" i="5"/>
  <c r="AV40" i="5" s="1"/>
  <c r="AU41" i="5" s="1"/>
  <c r="AW12" i="4"/>
  <c r="AV13" i="4" s="1"/>
  <c r="AU14" i="4" s="1"/>
  <c r="AV16" i="5"/>
  <c r="AW21" i="4"/>
  <c r="AW20" i="4"/>
  <c r="AW32" i="2"/>
  <c r="AV33" i="2" s="1"/>
  <c r="AW31" i="2"/>
  <c r="AW51" i="5"/>
  <c r="AW42" i="5"/>
  <c r="AW40" i="2"/>
  <c r="AV41" i="2" s="1"/>
  <c r="AU42" i="2" s="1"/>
  <c r="AW13" i="6"/>
  <c r="AV14" i="6" s="1"/>
  <c r="AU15" i="6" s="1"/>
  <c r="AW12" i="6"/>
  <c r="AW32" i="6"/>
  <c r="AV33" i="6" s="1"/>
  <c r="AW31" i="6"/>
  <c r="AW6" i="4"/>
  <c r="AV7" i="4" s="1"/>
  <c r="AU8" i="4" s="1"/>
  <c r="AW12" i="5"/>
  <c r="AW21" i="5"/>
  <c r="AW20" i="5"/>
  <c r="AW28" i="5"/>
  <c r="AV29" i="5" s="1"/>
  <c r="AU30" i="5" s="1"/>
  <c r="AV49" i="2"/>
  <c r="AU50" i="2" s="1"/>
  <c r="AW51" i="2"/>
  <c r="AV52" i="2" s="1"/>
  <c r="AU53" i="2" s="1"/>
  <c r="AW32" i="4"/>
  <c r="AV33" i="4" s="1"/>
  <c r="AW17" i="5"/>
  <c r="AV18" i="5" s="1"/>
  <c r="AU19" i="5" s="1"/>
  <c r="AW22" i="6"/>
  <c r="AV23" i="6" s="1"/>
  <c r="AU24" i="6" s="1"/>
  <c r="AV28" i="2"/>
  <c r="AU29" i="2" s="1"/>
  <c r="AT30" i="2" s="1"/>
  <c r="AW26" i="5"/>
  <c r="AV45" i="5"/>
  <c r="AW10" i="4"/>
  <c r="AV11" i="4" s="1"/>
  <c r="AW9" i="4"/>
  <c r="AW26" i="2"/>
  <c r="AV27" i="2" s="1"/>
  <c r="AW25" i="2"/>
  <c r="AW45" i="4"/>
  <c r="AW32" i="5"/>
  <c r="AV33" i="5" s="1"/>
  <c r="AW31" i="5"/>
  <c r="AW17" i="6"/>
  <c r="AV18" i="6" s="1"/>
  <c r="AU19" i="6" s="1"/>
  <c r="AW16" i="6"/>
  <c r="AW49" i="5"/>
  <c r="AV50" i="5" s="1"/>
  <c r="AW48" i="5"/>
  <c r="AW21" i="6"/>
  <c r="AW20" i="6"/>
  <c r="AW17" i="2"/>
  <c r="AW26" i="4"/>
  <c r="AV27" i="4" s="1"/>
  <c r="AW25" i="4"/>
  <c r="AW17" i="4"/>
  <c r="AV18" i="4" s="1"/>
  <c r="AU19" i="4" s="1"/>
  <c r="AW16" i="4"/>
  <c r="AW48" i="4"/>
  <c r="AV37" i="4"/>
  <c r="AU38" i="4" s="1"/>
  <c r="AQ12" i="7" l="1"/>
  <c r="AV46" i="5"/>
  <c r="AU47" i="5" s="1"/>
  <c r="AV22" i="6"/>
  <c r="AT25" i="5"/>
  <c r="AU46" i="5"/>
  <c r="AT47" i="5" s="1"/>
  <c r="AU48" i="2"/>
  <c r="AT15" i="4"/>
  <c r="AV22" i="4"/>
  <c r="AU20" i="2"/>
  <c r="AT21" i="2" s="1"/>
  <c r="AV34" i="5"/>
  <c r="AU35" i="5" s="1"/>
  <c r="AU23" i="6"/>
  <c r="AT24" i="6" s="1"/>
  <c r="AU23" i="4"/>
  <c r="AT24" i="4" s="1"/>
  <c r="AV53" i="4"/>
  <c r="AV42" i="4"/>
  <c r="AU15" i="2"/>
  <c r="AT16" i="2" s="1"/>
  <c r="AV43" i="4"/>
  <c r="AU44" i="4" s="1"/>
  <c r="AV12" i="4"/>
  <c r="AU13" i="4" s="1"/>
  <c r="AT14" i="4" s="1"/>
  <c r="AS15" i="4" s="1"/>
  <c r="AU42" i="4"/>
  <c r="AV35" i="2"/>
  <c r="AU36" i="2" s="1"/>
  <c r="AV40" i="2"/>
  <c r="AV39" i="4"/>
  <c r="AV22" i="5"/>
  <c r="AU23" i="5" s="1"/>
  <c r="AT24" i="5" s="1"/>
  <c r="AS25" i="5" s="1"/>
  <c r="AV36" i="5"/>
  <c r="AV37" i="2"/>
  <c r="AU38" i="2" s="1"/>
  <c r="AT39" i="2" s="1"/>
  <c r="AV13" i="2"/>
  <c r="AU14" i="2" s="1"/>
  <c r="AV12" i="2"/>
  <c r="AV39" i="5"/>
  <c r="AU40" i="5" s="1"/>
  <c r="AT41" i="5" s="1"/>
  <c r="AU34" i="2"/>
  <c r="AV10" i="2"/>
  <c r="AU11" i="2" s="1"/>
  <c r="AV10" i="5"/>
  <c r="AU11" i="5" s="1"/>
  <c r="AV9" i="5"/>
  <c r="AU41" i="4"/>
  <c r="AV35" i="4"/>
  <c r="AU36" i="4" s="1"/>
  <c r="AV46" i="2"/>
  <c r="AU47" i="2" s="1"/>
  <c r="AT48" i="2" s="1"/>
  <c r="AV45" i="2"/>
  <c r="AV52" i="4"/>
  <c r="AV51" i="4"/>
  <c r="AV28" i="6"/>
  <c r="AU29" i="6" s="1"/>
  <c r="AT30" i="6" s="1"/>
  <c r="AV43" i="2"/>
  <c r="AV49" i="5"/>
  <c r="AU50" i="5" s="1"/>
  <c r="AV48" i="5"/>
  <c r="AV26" i="2"/>
  <c r="AU27" i="2" s="1"/>
  <c r="AV25" i="2"/>
  <c r="AV49" i="4"/>
  <c r="AU50" i="4" s="1"/>
  <c r="AV48" i="4"/>
  <c r="AV21" i="6"/>
  <c r="AU22" i="6" s="1"/>
  <c r="AV20" i="6"/>
  <c r="AV17" i="6"/>
  <c r="AU18" i="6" s="1"/>
  <c r="AT19" i="6" s="1"/>
  <c r="AV16" i="6"/>
  <c r="AV21" i="5"/>
  <c r="AV20" i="5"/>
  <c r="AU49" i="2"/>
  <c r="AT50" i="2" s="1"/>
  <c r="AU37" i="4"/>
  <c r="AT38" i="4" s="1"/>
  <c r="AV43" i="5"/>
  <c r="AU44" i="5" s="1"/>
  <c r="AV42" i="5"/>
  <c r="AU16" i="5"/>
  <c r="AV26" i="6"/>
  <c r="AU27" i="6" s="1"/>
  <c r="AV25" i="6"/>
  <c r="AV46" i="4"/>
  <c r="AU47" i="4" s="1"/>
  <c r="AV45" i="4"/>
  <c r="AV10" i="4"/>
  <c r="AU11" i="4" s="1"/>
  <c r="AV9" i="4"/>
  <c r="AV13" i="6"/>
  <c r="AU14" i="6" s="1"/>
  <c r="AT15" i="6" s="1"/>
  <c r="AV12" i="6"/>
  <c r="AV32" i="4"/>
  <c r="AV21" i="4"/>
  <c r="AV20" i="4"/>
  <c r="AV17" i="5"/>
  <c r="AU18" i="5" s="1"/>
  <c r="AT19" i="5" s="1"/>
  <c r="AV29" i="4"/>
  <c r="AU30" i="4" s="1"/>
  <c r="AT31" i="4" s="1"/>
  <c r="AV28" i="4"/>
  <c r="AV28" i="5"/>
  <c r="AU29" i="5" s="1"/>
  <c r="AT30" i="5" s="1"/>
  <c r="AV26" i="4"/>
  <c r="AU27" i="4" s="1"/>
  <c r="AV25" i="4"/>
  <c r="AV17" i="4"/>
  <c r="AU18" i="4" s="1"/>
  <c r="AT19" i="4" s="1"/>
  <c r="AV16" i="4"/>
  <c r="AT9" i="2"/>
  <c r="AV32" i="6"/>
  <c r="AU33" i="6" s="1"/>
  <c r="AT34" i="6" s="1"/>
  <c r="AV31" i="6"/>
  <c r="AU45" i="5"/>
  <c r="AT46" i="5" s="1"/>
  <c r="AV10" i="6"/>
  <c r="AU11" i="6" s="1"/>
  <c r="AV9" i="6"/>
  <c r="AV18" i="2"/>
  <c r="AU19" i="2" s="1"/>
  <c r="AT20" i="2" s="1"/>
  <c r="AS21" i="2" s="1"/>
  <c r="AV17" i="2"/>
  <c r="AV32" i="5"/>
  <c r="AU33" i="5" s="1"/>
  <c r="AV31" i="5"/>
  <c r="AU34" i="5"/>
  <c r="AT35" i="5" s="1"/>
  <c r="AU28" i="2"/>
  <c r="AT29" i="2" s="1"/>
  <c r="AS30" i="2" s="1"/>
  <c r="AV27" i="5"/>
  <c r="AV26" i="5"/>
  <c r="AU34" i="4"/>
  <c r="AV13" i="5"/>
  <c r="AU14" i="5" s="1"/>
  <c r="AT15" i="5" s="1"/>
  <c r="AV12" i="5"/>
  <c r="AV51" i="2"/>
  <c r="AV52" i="5"/>
  <c r="AU53" i="5" s="1"/>
  <c r="AV51" i="5"/>
  <c r="AV32" i="2"/>
  <c r="AU33" i="2" s="1"/>
  <c r="AV31" i="2"/>
  <c r="AV23" i="2"/>
  <c r="AU24" i="2" s="1"/>
  <c r="AV22" i="2"/>
  <c r="AS47" i="5" l="1"/>
  <c r="AU22" i="4"/>
  <c r="AT23" i="4" s="1"/>
  <c r="AS24" i="4" s="1"/>
  <c r="AT34" i="2"/>
  <c r="AU39" i="5"/>
  <c r="AT49" i="2"/>
  <c r="AS50" i="2" s="1"/>
  <c r="AU53" i="4"/>
  <c r="AT23" i="6"/>
  <c r="AS24" i="6" s="1"/>
  <c r="AT15" i="2"/>
  <c r="AS16" i="2" s="1"/>
  <c r="AU37" i="2"/>
  <c r="AU43" i="4"/>
  <c r="AT44" i="4" s="1"/>
  <c r="AU12" i="4"/>
  <c r="AT13" i="4" s="1"/>
  <c r="AS14" i="4" s="1"/>
  <c r="AR15" i="4" s="1"/>
  <c r="AT42" i="4"/>
  <c r="AU35" i="2"/>
  <c r="AT36" i="2" s="1"/>
  <c r="AU22" i="5"/>
  <c r="AT23" i="5" s="1"/>
  <c r="AS24" i="5" s="1"/>
  <c r="AR25" i="5" s="1"/>
  <c r="AT37" i="4"/>
  <c r="AS38" i="4" s="1"/>
  <c r="AU13" i="6"/>
  <c r="AT14" i="6" s="1"/>
  <c r="AS15" i="6" s="1"/>
  <c r="AU13" i="2"/>
  <c r="AT14" i="2" s="1"/>
  <c r="AT43" i="4"/>
  <c r="AS44" i="4" s="1"/>
  <c r="AU37" i="5"/>
  <c r="AT38" i="5" s="1"/>
  <c r="AU36" i="5"/>
  <c r="AU12" i="2"/>
  <c r="AT13" i="2" s="1"/>
  <c r="AS14" i="2" s="1"/>
  <c r="AU35" i="4"/>
  <c r="AT36" i="4" s="1"/>
  <c r="AU40" i="4"/>
  <c r="AT41" i="4" s="1"/>
  <c r="AS42" i="4" s="1"/>
  <c r="AU39" i="4"/>
  <c r="AU10" i="2"/>
  <c r="AU41" i="2"/>
  <c r="AT42" i="2" s="1"/>
  <c r="AU40" i="2"/>
  <c r="AU52" i="4"/>
  <c r="AT53" i="4" s="1"/>
  <c r="AU51" i="4"/>
  <c r="AU44" i="2"/>
  <c r="AU43" i="2"/>
  <c r="AT34" i="5"/>
  <c r="AS35" i="5" s="1"/>
  <c r="AT51" i="4"/>
  <c r="AT38" i="2"/>
  <c r="AS39" i="2" s="1"/>
  <c r="AT37" i="2"/>
  <c r="AU28" i="6"/>
  <c r="AT29" i="6" s="1"/>
  <c r="AS30" i="6" s="1"/>
  <c r="AU10" i="5"/>
  <c r="AT11" i="5" s="1"/>
  <c r="AU9" i="5"/>
  <c r="AU28" i="5"/>
  <c r="AT29" i="5" s="1"/>
  <c r="AS30" i="5" s="1"/>
  <c r="AU12" i="6"/>
  <c r="AT13" i="6" s="1"/>
  <c r="AS14" i="6" s="1"/>
  <c r="AR15" i="6" s="1"/>
  <c r="AU52" i="5"/>
  <c r="AT53" i="5" s="1"/>
  <c r="AU46" i="2"/>
  <c r="AT47" i="2" s="1"/>
  <c r="AS48" i="2" s="1"/>
  <c r="AU45" i="2"/>
  <c r="AU27" i="5"/>
  <c r="AU26" i="5"/>
  <c r="AU23" i="2"/>
  <c r="AT24" i="2" s="1"/>
  <c r="AU22" i="2"/>
  <c r="AU32" i="2"/>
  <c r="AT33" i="2" s="1"/>
  <c r="AS34" i="2" s="1"/>
  <c r="AU31" i="2"/>
  <c r="AU52" i="2"/>
  <c r="AT53" i="2" s="1"/>
  <c r="AU51" i="2"/>
  <c r="AU32" i="5"/>
  <c r="AT33" i="5" s="1"/>
  <c r="AU31" i="5"/>
  <c r="AU10" i="6"/>
  <c r="AT11" i="6" s="1"/>
  <c r="AU9" i="6"/>
  <c r="AU17" i="4"/>
  <c r="AT18" i="4" s="1"/>
  <c r="AS19" i="4" s="1"/>
  <c r="AU16" i="4"/>
  <c r="AU29" i="4"/>
  <c r="AT30" i="4" s="1"/>
  <c r="AS31" i="4" s="1"/>
  <c r="AU21" i="4"/>
  <c r="AT22" i="4" s="1"/>
  <c r="AS23" i="4" s="1"/>
  <c r="AR24" i="4" s="1"/>
  <c r="AU20" i="4"/>
  <c r="AU26" i="2"/>
  <c r="AT27" i="2" s="1"/>
  <c r="AU25" i="2"/>
  <c r="AT25" i="2" s="1"/>
  <c r="AU28" i="4"/>
  <c r="AT28" i="4" s="1"/>
  <c r="AU10" i="4"/>
  <c r="AT11" i="4" s="1"/>
  <c r="AU9" i="4"/>
  <c r="AU21" i="5"/>
  <c r="AT22" i="5" s="1"/>
  <c r="AS23" i="5" s="1"/>
  <c r="AR24" i="5" s="1"/>
  <c r="AQ25" i="5" s="1"/>
  <c r="AU20" i="5"/>
  <c r="AU17" i="6"/>
  <c r="AT18" i="6" s="1"/>
  <c r="AS19" i="6" s="1"/>
  <c r="AU16" i="6"/>
  <c r="AU49" i="4"/>
  <c r="AT50" i="4" s="1"/>
  <c r="AU48" i="4"/>
  <c r="AT28" i="2"/>
  <c r="AS29" i="2" s="1"/>
  <c r="AR30" i="2" s="1"/>
  <c r="AU13" i="5"/>
  <c r="AT14" i="5" s="1"/>
  <c r="AS15" i="5" s="1"/>
  <c r="AU12" i="5"/>
  <c r="AU51" i="5"/>
  <c r="AT51" i="5" s="1"/>
  <c r="AU18" i="2"/>
  <c r="AT19" i="2" s="1"/>
  <c r="AS20" i="2" s="1"/>
  <c r="AR21" i="2" s="1"/>
  <c r="AU17" i="2"/>
  <c r="AU32" i="6"/>
  <c r="AT33" i="6" s="1"/>
  <c r="AS34" i="6" s="1"/>
  <c r="AR35" i="6" s="1"/>
  <c r="AU31" i="6"/>
  <c r="AU33" i="4"/>
  <c r="AT34" i="4" s="1"/>
  <c r="AU32" i="4"/>
  <c r="AU26" i="6"/>
  <c r="AT27" i="6" s="1"/>
  <c r="AU25" i="6"/>
  <c r="AT16" i="5"/>
  <c r="AS16" i="5" s="1"/>
  <c r="AU43" i="5"/>
  <c r="AT44" i="5" s="1"/>
  <c r="AU42" i="5"/>
  <c r="AU49" i="5"/>
  <c r="AT50" i="5" s="1"/>
  <c r="AU48" i="5"/>
  <c r="AS37" i="4"/>
  <c r="AR38" i="4" s="1"/>
  <c r="AU26" i="4"/>
  <c r="AT27" i="4" s="1"/>
  <c r="AU25" i="4"/>
  <c r="AU46" i="4"/>
  <c r="AT47" i="4" s="1"/>
  <c r="AU45" i="4"/>
  <c r="AU17" i="5"/>
  <c r="AT18" i="5" s="1"/>
  <c r="AS19" i="5" s="1"/>
  <c r="AT45" i="5"/>
  <c r="AS46" i="5" s="1"/>
  <c r="AR47" i="5" s="1"/>
  <c r="AT40" i="5"/>
  <c r="AS41" i="5" s="1"/>
  <c r="AT39" i="5"/>
  <c r="AU21" i="6"/>
  <c r="AT22" i="6" s="1"/>
  <c r="AS23" i="6" s="1"/>
  <c r="AR24" i="6" s="1"/>
  <c r="AU20" i="6"/>
  <c r="AS49" i="2"/>
  <c r="AR50" i="2" s="1"/>
  <c r="AP13" i="7" l="1"/>
  <c r="AO14" i="7" s="1"/>
  <c r="AS34" i="5"/>
  <c r="AR35" i="5" s="1"/>
  <c r="AT28" i="5"/>
  <c r="AS29" i="5" s="1"/>
  <c r="AR30" i="5" s="1"/>
  <c r="AT52" i="4"/>
  <c r="AS53" i="4" s="1"/>
  <c r="AS15" i="2"/>
  <c r="AR16" i="2" s="1"/>
  <c r="AT35" i="2"/>
  <c r="AS51" i="4"/>
  <c r="AT12" i="4"/>
  <c r="AS13" i="4" s="1"/>
  <c r="AR14" i="4" s="1"/>
  <c r="AQ15" i="4" s="1"/>
  <c r="AS43" i="4"/>
  <c r="AR43" i="4" s="1"/>
  <c r="AT11" i="2"/>
  <c r="AT10" i="2"/>
  <c r="AT37" i="5"/>
  <c r="AS38" i="5" s="1"/>
  <c r="AT36" i="5"/>
  <c r="AT41" i="2"/>
  <c r="AS42" i="2" s="1"/>
  <c r="AT40" i="2"/>
  <c r="AT12" i="2"/>
  <c r="AS13" i="2" s="1"/>
  <c r="AS45" i="5"/>
  <c r="AR46" i="5" s="1"/>
  <c r="AQ47" i="5" s="1"/>
  <c r="AT40" i="4"/>
  <c r="AS41" i="4" s="1"/>
  <c r="AT39" i="4"/>
  <c r="AT35" i="4"/>
  <c r="AS36" i="4" s="1"/>
  <c r="AR37" i="4" s="1"/>
  <c r="AQ38" i="4" s="1"/>
  <c r="AT9" i="5"/>
  <c r="AT10" i="5"/>
  <c r="AS11" i="5" s="1"/>
  <c r="AT44" i="2"/>
  <c r="AT43" i="2"/>
  <c r="AT28" i="6"/>
  <c r="AS29" i="6" s="1"/>
  <c r="AR30" i="6" s="1"/>
  <c r="AT52" i="5"/>
  <c r="AS53" i="5" s="1"/>
  <c r="AT46" i="2"/>
  <c r="AS47" i="2" s="1"/>
  <c r="AR48" i="2" s="1"/>
  <c r="AT45" i="2"/>
  <c r="AS28" i="6"/>
  <c r="AR29" i="6" s="1"/>
  <c r="AQ30" i="6" s="1"/>
  <c r="AS38" i="2"/>
  <c r="AR39" i="2" s="1"/>
  <c r="AS37" i="2"/>
  <c r="AT12" i="6"/>
  <c r="AS13" i="6" s="1"/>
  <c r="AR14" i="6" s="1"/>
  <c r="AQ15" i="6" s="1"/>
  <c r="AT18" i="2"/>
  <c r="AS19" i="2" s="1"/>
  <c r="AR20" i="2" s="1"/>
  <c r="AQ21" i="2" s="1"/>
  <c r="AT17" i="2"/>
  <c r="AT17" i="6"/>
  <c r="AS18" i="6" s="1"/>
  <c r="AR19" i="6" s="1"/>
  <c r="AT16" i="6"/>
  <c r="AT26" i="2"/>
  <c r="AS27" i="2" s="1"/>
  <c r="AS25" i="2"/>
  <c r="AS51" i="5"/>
  <c r="AT21" i="6"/>
  <c r="AS22" i="6" s="1"/>
  <c r="AR23" i="6" s="1"/>
  <c r="AQ24" i="6" s="1"/>
  <c r="AT20" i="6"/>
  <c r="AS28" i="2"/>
  <c r="AR29" i="2" s="1"/>
  <c r="AQ30" i="2" s="1"/>
  <c r="AR15" i="2"/>
  <c r="AQ16" i="2" s="1"/>
  <c r="AR14" i="2"/>
  <c r="AT10" i="6"/>
  <c r="AS11" i="6" s="1"/>
  <c r="AT9" i="6"/>
  <c r="AT32" i="2"/>
  <c r="AS33" i="2" s="1"/>
  <c r="AR34" i="2" s="1"/>
  <c r="AT31" i="2"/>
  <c r="AS28" i="4"/>
  <c r="AR42" i="4"/>
  <c r="AR49" i="2"/>
  <c r="AT17" i="5"/>
  <c r="AS18" i="5" s="1"/>
  <c r="AR19" i="5" s="1"/>
  <c r="AT13" i="5"/>
  <c r="AS14" i="5" s="1"/>
  <c r="AR15" i="5" s="1"/>
  <c r="AT12" i="5"/>
  <c r="AT49" i="4"/>
  <c r="AS50" i="4" s="1"/>
  <c r="AR51" i="4" s="1"/>
  <c r="AT21" i="5"/>
  <c r="AS22" i="5" s="1"/>
  <c r="AR23" i="5" s="1"/>
  <c r="AQ24" i="5" s="1"/>
  <c r="AP25" i="5" s="1"/>
  <c r="AT20" i="5"/>
  <c r="AT21" i="4"/>
  <c r="AS22" i="4" s="1"/>
  <c r="AR23" i="4" s="1"/>
  <c r="AQ24" i="4" s="1"/>
  <c r="AT20" i="4"/>
  <c r="AT17" i="4"/>
  <c r="AS18" i="4" s="1"/>
  <c r="AR19" i="4" s="1"/>
  <c r="AT16" i="4"/>
  <c r="AT46" i="4"/>
  <c r="AS47" i="4" s="1"/>
  <c r="AT45" i="4"/>
  <c r="AT26" i="4"/>
  <c r="AS27" i="4" s="1"/>
  <c r="AR28" i="4" s="1"/>
  <c r="AT25" i="4"/>
  <c r="AT32" i="6"/>
  <c r="AS33" i="6" s="1"/>
  <c r="AR34" i="6" s="1"/>
  <c r="AQ35" i="6" s="1"/>
  <c r="AP36" i="6" s="1"/>
  <c r="AT31" i="6"/>
  <c r="AS40" i="5"/>
  <c r="AR41" i="5" s="1"/>
  <c r="AS39" i="5"/>
  <c r="AT49" i="5"/>
  <c r="AS50" i="5" s="1"/>
  <c r="AT48" i="5"/>
  <c r="AT43" i="5"/>
  <c r="AS44" i="5" s="1"/>
  <c r="AR45" i="5" s="1"/>
  <c r="AQ46" i="5" s="1"/>
  <c r="AT42" i="5"/>
  <c r="AT26" i="6"/>
  <c r="AS27" i="6" s="1"/>
  <c r="AT25" i="6"/>
  <c r="AT33" i="4"/>
  <c r="AS34" i="4" s="1"/>
  <c r="AT32" i="4"/>
  <c r="AR16" i="5"/>
  <c r="AT10" i="4"/>
  <c r="AS11" i="4" s="1"/>
  <c r="AT9" i="4"/>
  <c r="AT29" i="4"/>
  <c r="AS30" i="4" s="1"/>
  <c r="AR31" i="4" s="1"/>
  <c r="AT48" i="4"/>
  <c r="AS48" i="4" s="1"/>
  <c r="AT32" i="5"/>
  <c r="AS33" i="5" s="1"/>
  <c r="AR34" i="5" s="1"/>
  <c r="AQ35" i="5" s="1"/>
  <c r="AT31" i="5"/>
  <c r="AT52" i="2"/>
  <c r="AS53" i="2" s="1"/>
  <c r="AT51" i="2"/>
  <c r="AT23" i="2"/>
  <c r="AS24" i="2" s="1"/>
  <c r="AT22" i="2"/>
  <c r="AT27" i="5"/>
  <c r="AS28" i="5" s="1"/>
  <c r="AR29" i="5" s="1"/>
  <c r="AQ30" i="5" s="1"/>
  <c r="AT26" i="5"/>
  <c r="AN15" i="7" l="1"/>
  <c r="AJ19" i="7"/>
  <c r="AR44" i="4"/>
  <c r="AS52" i="4"/>
  <c r="AR53" i="4" s="1"/>
  <c r="AS36" i="2"/>
  <c r="AS35" i="2"/>
  <c r="AP47" i="5"/>
  <c r="AR25" i="2"/>
  <c r="AS12" i="4"/>
  <c r="AR13" i="4" s="1"/>
  <c r="AQ14" i="4" s="1"/>
  <c r="AP15" i="4" s="1"/>
  <c r="AQ43" i="4"/>
  <c r="AQ44" i="4"/>
  <c r="AS40" i="4"/>
  <c r="AR41" i="4" s="1"/>
  <c r="AS39" i="4"/>
  <c r="AS35" i="4"/>
  <c r="AR36" i="4" s="1"/>
  <c r="AQ37" i="4" s="1"/>
  <c r="AP38" i="4" s="1"/>
  <c r="AS11" i="2"/>
  <c r="AS10" i="2"/>
  <c r="AS52" i="5"/>
  <c r="AR53" i="5" s="1"/>
  <c r="AS37" i="5"/>
  <c r="AR38" i="5" s="1"/>
  <c r="AS36" i="5"/>
  <c r="AS12" i="2"/>
  <c r="AR13" i="2" s="1"/>
  <c r="AQ14" i="2" s="1"/>
  <c r="AS17" i="5"/>
  <c r="AR18" i="5" s="1"/>
  <c r="AQ19" i="5" s="1"/>
  <c r="AS41" i="2"/>
  <c r="AR42" i="2" s="1"/>
  <c r="AS40" i="2"/>
  <c r="AR38" i="2"/>
  <c r="AQ39" i="2" s="1"/>
  <c r="AR37" i="2"/>
  <c r="AS46" i="2"/>
  <c r="AR47" i="2" s="1"/>
  <c r="AQ48" i="2" s="1"/>
  <c r="AS44" i="2"/>
  <c r="AS43" i="2"/>
  <c r="AS12" i="6"/>
  <c r="AR13" i="6" s="1"/>
  <c r="AQ14" i="6" s="1"/>
  <c r="AP15" i="6" s="1"/>
  <c r="AR28" i="6"/>
  <c r="AQ29" i="6" s="1"/>
  <c r="AP30" i="6" s="1"/>
  <c r="AS10" i="6"/>
  <c r="AR11" i="6" s="1"/>
  <c r="AS45" i="2"/>
  <c r="AS10" i="5"/>
  <c r="AR11" i="5" s="1"/>
  <c r="AS49" i="5"/>
  <c r="AR50" i="5" s="1"/>
  <c r="AS48" i="5"/>
  <c r="AS32" i="6"/>
  <c r="AR33" i="6" s="1"/>
  <c r="AQ34" i="6" s="1"/>
  <c r="AP35" i="6" s="1"/>
  <c r="AO36" i="6" s="1"/>
  <c r="AN37" i="6" s="1"/>
  <c r="AS31" i="6"/>
  <c r="AQ50" i="2"/>
  <c r="AQ49" i="2"/>
  <c r="AS32" i="2"/>
  <c r="AR33" i="2" s="1"/>
  <c r="AQ34" i="2" s="1"/>
  <c r="AS31" i="2"/>
  <c r="AQ15" i="2"/>
  <c r="AP16" i="2" s="1"/>
  <c r="AS27" i="5"/>
  <c r="AR28" i="5" s="1"/>
  <c r="AQ29" i="5" s="1"/>
  <c r="AP30" i="5" s="1"/>
  <c r="AS26" i="5"/>
  <c r="AS52" i="2"/>
  <c r="AR53" i="2" s="1"/>
  <c r="AS51" i="2"/>
  <c r="AS10" i="4"/>
  <c r="AR11" i="4" s="1"/>
  <c r="AR51" i="5"/>
  <c r="AS17" i="4"/>
  <c r="AR18" i="4" s="1"/>
  <c r="AQ19" i="4" s="1"/>
  <c r="AS16" i="4"/>
  <c r="AS13" i="5"/>
  <c r="AR14" i="5" s="1"/>
  <c r="AQ15" i="5" s="1"/>
  <c r="AS12" i="5"/>
  <c r="AQ42" i="4"/>
  <c r="AP43" i="4" s="1"/>
  <c r="AR28" i="2"/>
  <c r="AQ29" i="2" s="1"/>
  <c r="AP30" i="2" s="1"/>
  <c r="AS26" i="2"/>
  <c r="AR27" i="2" s="1"/>
  <c r="AS26" i="6"/>
  <c r="AR27" i="6" s="1"/>
  <c r="AS25" i="6"/>
  <c r="AS33" i="4"/>
  <c r="AR34" i="4" s="1"/>
  <c r="AS32" i="4"/>
  <c r="AS29" i="4"/>
  <c r="AR30" i="4" s="1"/>
  <c r="AQ31" i="4" s="1"/>
  <c r="AS21" i="5"/>
  <c r="AR22" i="5" s="1"/>
  <c r="AQ23" i="5" s="1"/>
  <c r="AP24" i="5" s="1"/>
  <c r="AO25" i="5" s="1"/>
  <c r="AS20" i="5"/>
  <c r="AQ16" i="5"/>
  <c r="AS21" i="6"/>
  <c r="AR22" i="6" s="1"/>
  <c r="AQ23" i="6" s="1"/>
  <c r="AP24" i="6" s="1"/>
  <c r="AS20" i="6"/>
  <c r="AS18" i="2"/>
  <c r="AR19" i="2" s="1"/>
  <c r="AQ20" i="2" s="1"/>
  <c r="AP21" i="2" s="1"/>
  <c r="AS17" i="2"/>
  <c r="AR48" i="4"/>
  <c r="AS43" i="5"/>
  <c r="AR44" i="5" s="1"/>
  <c r="AQ45" i="5" s="1"/>
  <c r="AP46" i="5" s="1"/>
  <c r="AO47" i="5" s="1"/>
  <c r="AS42" i="5"/>
  <c r="AS23" i="2"/>
  <c r="AR24" i="2" s="1"/>
  <c r="AQ25" i="2" s="1"/>
  <c r="AS22" i="2"/>
  <c r="AS32" i="5"/>
  <c r="AR33" i="5" s="1"/>
  <c r="AQ34" i="5" s="1"/>
  <c r="AP35" i="5" s="1"/>
  <c r="AS31" i="5"/>
  <c r="AS49" i="4"/>
  <c r="AR50" i="4" s="1"/>
  <c r="AQ51" i="4" s="1"/>
  <c r="AR40" i="5"/>
  <c r="AQ41" i="5" s="1"/>
  <c r="AR39" i="5"/>
  <c r="AS26" i="4"/>
  <c r="AR27" i="4" s="1"/>
  <c r="AQ28" i="4" s="1"/>
  <c r="AS25" i="4"/>
  <c r="AS46" i="4"/>
  <c r="AR47" i="4" s="1"/>
  <c r="AS45" i="4"/>
  <c r="AS21" i="4"/>
  <c r="AR22" i="4" s="1"/>
  <c r="AQ23" i="4" s="1"/>
  <c r="AP24" i="4" s="1"/>
  <c r="AS20" i="4"/>
  <c r="AS17" i="6"/>
  <c r="AR18" i="6" s="1"/>
  <c r="AQ19" i="6" s="1"/>
  <c r="AS16" i="6"/>
  <c r="AR17" i="5"/>
  <c r="AQ18" i="5" s="1"/>
  <c r="AP19" i="5" s="1"/>
  <c r="AR52" i="4" l="1"/>
  <c r="AP44" i="4"/>
  <c r="AO44" i="4"/>
  <c r="AR36" i="2"/>
  <c r="AQ37" i="2" s="1"/>
  <c r="AR35" i="2"/>
  <c r="AR12" i="4"/>
  <c r="AQ13" i="4" s="1"/>
  <c r="AP14" i="4" s="1"/>
  <c r="AO15" i="4" s="1"/>
  <c r="AQ28" i="6"/>
  <c r="AP29" i="6" s="1"/>
  <c r="AO30" i="6" s="1"/>
  <c r="AP16" i="5"/>
  <c r="AR46" i="2"/>
  <c r="AQ47" i="2" s="1"/>
  <c r="AP48" i="2" s="1"/>
  <c r="AR26" i="2"/>
  <c r="AQ27" i="2" s="1"/>
  <c r="AR12" i="2"/>
  <c r="AQ13" i="2" s="1"/>
  <c r="AR52" i="5"/>
  <c r="AQ53" i="5" s="1"/>
  <c r="AR41" i="2"/>
  <c r="AQ42" i="2" s="1"/>
  <c r="AR40" i="2"/>
  <c r="AR45" i="2"/>
  <c r="AR37" i="5"/>
  <c r="AQ38" i="5" s="1"/>
  <c r="AR36" i="5"/>
  <c r="AR35" i="4"/>
  <c r="AQ36" i="4" s="1"/>
  <c r="AP37" i="4" s="1"/>
  <c r="AO38" i="4" s="1"/>
  <c r="AR40" i="4"/>
  <c r="AQ41" i="4" s="1"/>
  <c r="AR39" i="4"/>
  <c r="AR11" i="2"/>
  <c r="AQ26" i="2"/>
  <c r="AP27" i="2" s="1"/>
  <c r="AR12" i="6"/>
  <c r="AQ13" i="6" s="1"/>
  <c r="AP14" i="6" s="1"/>
  <c r="AO15" i="6" s="1"/>
  <c r="AQ38" i="2"/>
  <c r="AP39" i="2" s="1"/>
  <c r="AR29" i="4"/>
  <c r="AQ30" i="4" s="1"/>
  <c r="AP31" i="4" s="1"/>
  <c r="AQ48" i="4"/>
  <c r="AR44" i="2"/>
  <c r="AR43" i="2"/>
  <c r="AR26" i="4"/>
  <c r="AQ27" i="4" s="1"/>
  <c r="AP28" i="4" s="1"/>
  <c r="AR25" i="4"/>
  <c r="AR21" i="4"/>
  <c r="AQ22" i="4" s="1"/>
  <c r="AP23" i="4" s="1"/>
  <c r="AO24" i="4" s="1"/>
  <c r="AR20" i="4"/>
  <c r="AR32" i="5"/>
  <c r="AQ33" i="5" s="1"/>
  <c r="AP34" i="5" s="1"/>
  <c r="AO35" i="5" s="1"/>
  <c r="AR31" i="5"/>
  <c r="AR43" i="5"/>
  <c r="AQ44" i="5" s="1"/>
  <c r="AP45" i="5" s="1"/>
  <c r="AO46" i="5" s="1"/>
  <c r="AN47" i="5" s="1"/>
  <c r="AR42" i="5"/>
  <c r="AQ17" i="5"/>
  <c r="AP18" i="5" s="1"/>
  <c r="AO19" i="5" s="1"/>
  <c r="AR13" i="5"/>
  <c r="AQ14" i="5" s="1"/>
  <c r="AP15" i="5" s="1"/>
  <c r="AR12" i="5"/>
  <c r="AR49" i="5"/>
  <c r="AQ50" i="5" s="1"/>
  <c r="AR48" i="5"/>
  <c r="AR18" i="2"/>
  <c r="AQ19" i="2" s="1"/>
  <c r="AP20" i="2" s="1"/>
  <c r="AO21" i="2" s="1"/>
  <c r="AR17" i="2"/>
  <c r="AR52" i="2"/>
  <c r="AQ53" i="2" s="1"/>
  <c r="AR51" i="2"/>
  <c r="AR32" i="2"/>
  <c r="AQ33" i="2" s="1"/>
  <c r="AP34" i="2" s="1"/>
  <c r="AR31" i="2"/>
  <c r="AR23" i="2"/>
  <c r="AQ24" i="2" s="1"/>
  <c r="AP25" i="2" s="1"/>
  <c r="AR22" i="2"/>
  <c r="AR26" i="6"/>
  <c r="AQ27" i="6" s="1"/>
  <c r="AP28" i="6" s="1"/>
  <c r="AO29" i="6" s="1"/>
  <c r="AN30" i="6" s="1"/>
  <c r="AR25" i="6"/>
  <c r="AQ28" i="2"/>
  <c r="AP29" i="2" s="1"/>
  <c r="AO30" i="2" s="1"/>
  <c r="AP42" i="4"/>
  <c r="AO43" i="4" s="1"/>
  <c r="AN44" i="4" s="1"/>
  <c r="AR17" i="4"/>
  <c r="AQ18" i="4" s="1"/>
  <c r="AP19" i="4" s="1"/>
  <c r="AR16" i="4"/>
  <c r="AR32" i="6"/>
  <c r="AQ33" i="6" s="1"/>
  <c r="AP34" i="6" s="1"/>
  <c r="AO35" i="6" s="1"/>
  <c r="AN36" i="6" s="1"/>
  <c r="AM37" i="6" s="1"/>
  <c r="AL38" i="6" s="1"/>
  <c r="AR31" i="6"/>
  <c r="AR21" i="5"/>
  <c r="AQ22" i="5" s="1"/>
  <c r="AP23" i="5" s="1"/>
  <c r="AO24" i="5" s="1"/>
  <c r="AN25" i="5" s="1"/>
  <c r="AR20" i="5"/>
  <c r="AQ51" i="5"/>
  <c r="AR17" i="6"/>
  <c r="AQ18" i="6" s="1"/>
  <c r="AP19" i="6" s="1"/>
  <c r="AR16" i="6"/>
  <c r="AR46" i="4"/>
  <c r="AQ47" i="4" s="1"/>
  <c r="AR45" i="4"/>
  <c r="AQ40" i="5"/>
  <c r="AP41" i="5" s="1"/>
  <c r="AQ39" i="5"/>
  <c r="AP26" i="2"/>
  <c r="AO27" i="2" s="1"/>
  <c r="AR21" i="6"/>
  <c r="AQ22" i="6" s="1"/>
  <c r="AP23" i="6" s="1"/>
  <c r="AO24" i="6" s="1"/>
  <c r="AR20" i="6"/>
  <c r="AR33" i="4"/>
  <c r="AQ34" i="4" s="1"/>
  <c r="AR32" i="4"/>
  <c r="AR27" i="5"/>
  <c r="AQ28" i="5" s="1"/>
  <c r="AP29" i="5" s="1"/>
  <c r="AO30" i="5" s="1"/>
  <c r="AR26" i="5"/>
  <c r="AP15" i="2"/>
  <c r="AO16" i="2" s="1"/>
  <c r="AP14" i="2"/>
  <c r="AP50" i="2"/>
  <c r="AP49" i="2"/>
  <c r="AR49" i="4"/>
  <c r="AQ50" i="4" s="1"/>
  <c r="AP51" i="4" s="1"/>
  <c r="AQ53" i="4" l="1"/>
  <c r="AQ52" i="4"/>
  <c r="AP48" i="4"/>
  <c r="AQ36" i="2"/>
  <c r="AQ35" i="2"/>
  <c r="AO16" i="5"/>
  <c r="AQ12" i="4"/>
  <c r="AP13" i="4" s="1"/>
  <c r="AO14" i="4" s="1"/>
  <c r="AN15" i="4" s="1"/>
  <c r="AQ29" i="4"/>
  <c r="AP30" i="4" s="1"/>
  <c r="AO31" i="4" s="1"/>
  <c r="AQ46" i="2"/>
  <c r="AP47" i="2" s="1"/>
  <c r="AO48" i="2" s="1"/>
  <c r="AQ12" i="2"/>
  <c r="AP13" i="2" s="1"/>
  <c r="AO14" i="2" s="1"/>
  <c r="AQ45" i="2"/>
  <c r="AQ40" i="4"/>
  <c r="AP41" i="4" s="1"/>
  <c r="AO42" i="4" s="1"/>
  <c r="AN43" i="4" s="1"/>
  <c r="AM44" i="4" s="1"/>
  <c r="AQ39" i="4"/>
  <c r="AQ35" i="4"/>
  <c r="AP36" i="4" s="1"/>
  <c r="AO37" i="4" s="1"/>
  <c r="AN38" i="4" s="1"/>
  <c r="AO26" i="2"/>
  <c r="AN27" i="2" s="1"/>
  <c r="AQ52" i="5"/>
  <c r="AP53" i="5" s="1"/>
  <c r="AQ37" i="5"/>
  <c r="AP38" i="5" s="1"/>
  <c r="AQ36" i="5"/>
  <c r="AQ41" i="2"/>
  <c r="AP42" i="2" s="1"/>
  <c r="AQ40" i="2"/>
  <c r="AQ44" i="2"/>
  <c r="AQ43" i="2"/>
  <c r="AP38" i="2"/>
  <c r="AO39" i="2" s="1"/>
  <c r="AP37" i="2"/>
  <c r="AQ12" i="6"/>
  <c r="AP13" i="6" s="1"/>
  <c r="AO14" i="6" s="1"/>
  <c r="AN15" i="6" s="1"/>
  <c r="AO15" i="2"/>
  <c r="AN16" i="2" s="1"/>
  <c r="AQ33" i="4"/>
  <c r="AP34" i="4" s="1"/>
  <c r="AQ32" i="4"/>
  <c r="AQ23" i="2"/>
  <c r="AP24" i="2" s="1"/>
  <c r="AO25" i="2" s="1"/>
  <c r="AQ22" i="2"/>
  <c r="AP28" i="2"/>
  <c r="AP51" i="5"/>
  <c r="AQ32" i="5"/>
  <c r="AP33" i="5" s="1"/>
  <c r="AO34" i="5" s="1"/>
  <c r="AN35" i="5" s="1"/>
  <c r="AQ31" i="5"/>
  <c r="AQ21" i="4"/>
  <c r="AP22" i="4" s="1"/>
  <c r="AO23" i="4" s="1"/>
  <c r="AN24" i="4" s="1"/>
  <c r="AQ20" i="4"/>
  <c r="AP40" i="5"/>
  <c r="AO41" i="5" s="1"/>
  <c r="AP39" i="5"/>
  <c r="AQ26" i="4"/>
  <c r="AP27" i="4" s="1"/>
  <c r="AO28" i="4" s="1"/>
  <c r="AQ25" i="4"/>
  <c r="AO50" i="2"/>
  <c r="AO49" i="2"/>
  <c r="AQ27" i="5"/>
  <c r="AP28" i="5" s="1"/>
  <c r="AO29" i="5" s="1"/>
  <c r="AN30" i="5" s="1"/>
  <c r="AQ26" i="5"/>
  <c r="AQ21" i="6"/>
  <c r="AP22" i="6" s="1"/>
  <c r="AO23" i="6" s="1"/>
  <c r="AN24" i="6" s="1"/>
  <c r="AQ20" i="6"/>
  <c r="AQ17" i="6"/>
  <c r="AP18" i="6" s="1"/>
  <c r="AO19" i="6" s="1"/>
  <c r="AQ16" i="6"/>
  <c r="AQ21" i="5"/>
  <c r="AP22" i="5" s="1"/>
  <c r="AO23" i="5" s="1"/>
  <c r="AN24" i="5" s="1"/>
  <c r="AM25" i="5" s="1"/>
  <c r="AQ20" i="5"/>
  <c r="AQ17" i="4"/>
  <c r="AP18" i="4" s="1"/>
  <c r="AO19" i="4" s="1"/>
  <c r="AQ16" i="4"/>
  <c r="AQ43" i="5"/>
  <c r="AP44" i="5" s="1"/>
  <c r="AO45" i="5" s="1"/>
  <c r="AN46" i="5" s="1"/>
  <c r="AM47" i="5" s="1"/>
  <c r="AQ42" i="5"/>
  <c r="AQ32" i="2"/>
  <c r="AP33" i="2" s="1"/>
  <c r="AO34" i="2" s="1"/>
  <c r="AQ31" i="2"/>
  <c r="AQ49" i="4"/>
  <c r="AQ46" i="4"/>
  <c r="AP47" i="4" s="1"/>
  <c r="AO48" i="4" s="1"/>
  <c r="AQ45" i="4"/>
  <c r="AQ32" i="6"/>
  <c r="AP33" i="6" s="1"/>
  <c r="AO34" i="6" s="1"/>
  <c r="AN35" i="6" s="1"/>
  <c r="AM36" i="6" s="1"/>
  <c r="AL37" i="6" s="1"/>
  <c r="AK38" i="6" s="1"/>
  <c r="AJ39" i="6" s="1"/>
  <c r="AQ31" i="6"/>
  <c r="AQ26" i="6"/>
  <c r="AP27" i="6" s="1"/>
  <c r="AO28" i="6" s="1"/>
  <c r="AN29" i="6" s="1"/>
  <c r="AM30" i="6" s="1"/>
  <c r="AQ25" i="6"/>
  <c r="AP29" i="4"/>
  <c r="AO30" i="4" s="1"/>
  <c r="AN31" i="4" s="1"/>
  <c r="AQ52" i="2"/>
  <c r="AP53" i="2" s="1"/>
  <c r="AQ51" i="2"/>
  <c r="AQ18" i="2"/>
  <c r="AP19" i="2" s="1"/>
  <c r="AO20" i="2" s="1"/>
  <c r="AN21" i="2" s="1"/>
  <c r="AQ17" i="2"/>
  <c r="AQ49" i="5"/>
  <c r="AP50" i="5" s="1"/>
  <c r="AQ48" i="5"/>
  <c r="AQ13" i="5"/>
  <c r="AP14" i="5" s="1"/>
  <c r="AO15" i="5" s="1"/>
  <c r="AN16" i="5" s="1"/>
  <c r="AQ12" i="5"/>
  <c r="AP17" i="5"/>
  <c r="AP53" i="4" l="1"/>
  <c r="AP52" i="4"/>
  <c r="AP45" i="2"/>
  <c r="AO46" i="2" s="1"/>
  <c r="AN47" i="2" s="1"/>
  <c r="AM48" i="2" s="1"/>
  <c r="AP36" i="2"/>
  <c r="AO37" i="2" s="1"/>
  <c r="AP35" i="2"/>
  <c r="AP35" i="4"/>
  <c r="AO36" i="4" s="1"/>
  <c r="AN37" i="4" s="1"/>
  <c r="AM38" i="4" s="1"/>
  <c r="AO51" i="5"/>
  <c r="AN26" i="2"/>
  <c r="AM27" i="2" s="1"/>
  <c r="AP46" i="2"/>
  <c r="AO47" i="2" s="1"/>
  <c r="AN48" i="2" s="1"/>
  <c r="AP52" i="5"/>
  <c r="AO53" i="5" s="1"/>
  <c r="AP41" i="2"/>
  <c r="AO42" i="2" s="1"/>
  <c r="AP40" i="2"/>
  <c r="AP40" i="4"/>
  <c r="AO41" i="4" s="1"/>
  <c r="AP39" i="4"/>
  <c r="AP37" i="5"/>
  <c r="AO38" i="5" s="1"/>
  <c r="AP36" i="5"/>
  <c r="AP13" i="5"/>
  <c r="AO14" i="5" s="1"/>
  <c r="AN15" i="5" s="1"/>
  <c r="AM16" i="5" s="1"/>
  <c r="AN15" i="2"/>
  <c r="AM16" i="2" s="1"/>
  <c r="AO38" i="2"/>
  <c r="AN39" i="2" s="1"/>
  <c r="AP44" i="2"/>
  <c r="AO45" i="2" s="1"/>
  <c r="AP43" i="2"/>
  <c r="AP18" i="2"/>
  <c r="AO19" i="2" s="1"/>
  <c r="AN20" i="2" s="1"/>
  <c r="AM21" i="2" s="1"/>
  <c r="AP17" i="2"/>
  <c r="AP46" i="4"/>
  <c r="AO47" i="4" s="1"/>
  <c r="AN48" i="4" s="1"/>
  <c r="AP45" i="4"/>
  <c r="AP43" i="5"/>
  <c r="AO44" i="5" s="1"/>
  <c r="AN45" i="5" s="1"/>
  <c r="AM46" i="5" s="1"/>
  <c r="AL47" i="5" s="1"/>
  <c r="AP42" i="5"/>
  <c r="AP26" i="6"/>
  <c r="AO27" i="6" s="1"/>
  <c r="AN28" i="6" s="1"/>
  <c r="AM29" i="6" s="1"/>
  <c r="AL30" i="6" s="1"/>
  <c r="AP25" i="6"/>
  <c r="AP21" i="6"/>
  <c r="AO22" i="6" s="1"/>
  <c r="AN23" i="6" s="1"/>
  <c r="AM24" i="6" s="1"/>
  <c r="AP20" i="6"/>
  <c r="AN50" i="2"/>
  <c r="AN49" i="2"/>
  <c r="AO29" i="2"/>
  <c r="AN30" i="2" s="1"/>
  <c r="AO28" i="2"/>
  <c r="AN42" i="4"/>
  <c r="AM43" i="4" s="1"/>
  <c r="AL44" i="4" s="1"/>
  <c r="AP21" i="5"/>
  <c r="AO22" i="5" s="1"/>
  <c r="AN23" i="5" s="1"/>
  <c r="AM24" i="5" s="1"/>
  <c r="AL25" i="5" s="1"/>
  <c r="AP20" i="5"/>
  <c r="AP32" i="2"/>
  <c r="AO33" i="2" s="1"/>
  <c r="AN34" i="2" s="1"/>
  <c r="AP31" i="2"/>
  <c r="AO29" i="4"/>
  <c r="AN30" i="4" s="1"/>
  <c r="AM31" i="4" s="1"/>
  <c r="AP49" i="5"/>
  <c r="AO50" i="5" s="1"/>
  <c r="AN51" i="5" s="1"/>
  <c r="AP48" i="5"/>
  <c r="AP52" i="2"/>
  <c r="AO53" i="2" s="1"/>
  <c r="AP51" i="2"/>
  <c r="AP17" i="4"/>
  <c r="AO18" i="4" s="1"/>
  <c r="AN19" i="4" s="1"/>
  <c r="AP16" i="4"/>
  <c r="AP17" i="6"/>
  <c r="AO18" i="6" s="1"/>
  <c r="AN19" i="6" s="1"/>
  <c r="AP16" i="6"/>
  <c r="AP21" i="4"/>
  <c r="AO22" i="4" s="1"/>
  <c r="AN23" i="4" s="1"/>
  <c r="AM24" i="4" s="1"/>
  <c r="AP20" i="4"/>
  <c r="AP23" i="2"/>
  <c r="AO24" i="2" s="1"/>
  <c r="AN25" i="2" s="1"/>
  <c r="AM26" i="2" s="1"/>
  <c r="AL27" i="2" s="1"/>
  <c r="AP22" i="2"/>
  <c r="AP33" i="4"/>
  <c r="AO34" i="4" s="1"/>
  <c r="AP32" i="4"/>
  <c r="AP32" i="6"/>
  <c r="AO33" i="6" s="1"/>
  <c r="AN34" i="6" s="1"/>
  <c r="AM35" i="6" s="1"/>
  <c r="AL36" i="6" s="1"/>
  <c r="AK37" i="6" s="1"/>
  <c r="AJ38" i="6" s="1"/>
  <c r="AI39" i="6" s="1"/>
  <c r="AH40" i="6" s="1"/>
  <c r="AP31" i="6"/>
  <c r="AO40" i="5"/>
  <c r="AN41" i="5" s="1"/>
  <c r="AO39" i="5"/>
  <c r="AP32" i="5"/>
  <c r="AO33" i="5" s="1"/>
  <c r="AN34" i="5" s="1"/>
  <c r="AM35" i="5" s="1"/>
  <c r="AP31" i="5"/>
  <c r="AP50" i="4"/>
  <c r="AO51" i="4" s="1"/>
  <c r="AP49" i="4"/>
  <c r="AO18" i="5"/>
  <c r="AN19" i="5" s="1"/>
  <c r="AO17" i="5"/>
  <c r="AP27" i="5"/>
  <c r="AO28" i="5" s="1"/>
  <c r="AN29" i="5" s="1"/>
  <c r="AM30" i="5" s="1"/>
  <c r="AP26" i="5"/>
  <c r="AP26" i="4"/>
  <c r="AO27" i="4" s="1"/>
  <c r="AN28" i="4" s="1"/>
  <c r="AP25" i="4"/>
  <c r="AH21" i="7" l="1"/>
  <c r="AO53" i="4"/>
  <c r="AO52" i="4"/>
  <c r="AN53" i="4" s="1"/>
  <c r="AO35" i="4"/>
  <c r="AN36" i="4" s="1"/>
  <c r="AM37" i="4" s="1"/>
  <c r="AL38" i="4" s="1"/>
  <c r="AO36" i="2"/>
  <c r="AO35" i="2"/>
  <c r="AN46" i="2"/>
  <c r="AM47" i="2"/>
  <c r="AL48" i="2" s="1"/>
  <c r="AO52" i="5"/>
  <c r="AN53" i="5" s="1"/>
  <c r="AN29" i="4"/>
  <c r="AM30" i="4" s="1"/>
  <c r="AL31" i="4" s="1"/>
  <c r="AO41" i="2"/>
  <c r="AN42" i="2" s="1"/>
  <c r="AO40" i="2"/>
  <c r="AN52" i="5"/>
  <c r="AM53" i="5" s="1"/>
  <c r="AO37" i="5"/>
  <c r="AN38" i="5" s="1"/>
  <c r="AO36" i="5"/>
  <c r="AO40" i="4"/>
  <c r="AN41" i="4" s="1"/>
  <c r="AM42" i="4" s="1"/>
  <c r="AL43" i="4" s="1"/>
  <c r="AK44" i="4" s="1"/>
  <c r="AO39" i="4"/>
  <c r="AO44" i="2"/>
  <c r="AN45" i="2" s="1"/>
  <c r="AO43" i="2"/>
  <c r="AN38" i="2"/>
  <c r="AM39" i="2" s="1"/>
  <c r="AN37" i="2"/>
  <c r="AO23" i="2"/>
  <c r="AN24" i="2" s="1"/>
  <c r="AM25" i="2" s="1"/>
  <c r="AL26" i="2" s="1"/>
  <c r="AK27" i="2" s="1"/>
  <c r="AO22" i="2"/>
  <c r="AO17" i="4"/>
  <c r="AN18" i="4" s="1"/>
  <c r="AM19" i="4" s="1"/>
  <c r="AO16" i="4"/>
  <c r="AO49" i="5"/>
  <c r="AN50" i="5" s="1"/>
  <c r="AM51" i="5" s="1"/>
  <c r="AO48" i="5"/>
  <c r="AN18" i="5"/>
  <c r="AM19" i="5" s="1"/>
  <c r="AN17" i="5"/>
  <c r="AO33" i="4"/>
  <c r="AN34" i="4" s="1"/>
  <c r="AO32" i="4"/>
  <c r="AO43" i="5"/>
  <c r="AN44" i="5" s="1"/>
  <c r="AM45" i="5" s="1"/>
  <c r="AL46" i="5" s="1"/>
  <c r="AK47" i="5" s="1"/>
  <c r="AO42" i="5"/>
  <c r="AO18" i="2"/>
  <c r="AN19" i="2" s="1"/>
  <c r="AM20" i="2" s="1"/>
  <c r="AL21" i="2" s="1"/>
  <c r="AO17" i="2"/>
  <c r="AO32" i="5"/>
  <c r="AN33" i="5" s="1"/>
  <c r="AM34" i="5" s="1"/>
  <c r="AL35" i="5" s="1"/>
  <c r="AO31" i="5"/>
  <c r="AO21" i="4"/>
  <c r="AN22" i="4" s="1"/>
  <c r="AM23" i="4" s="1"/>
  <c r="AL24" i="4" s="1"/>
  <c r="AO20" i="4"/>
  <c r="AO17" i="6"/>
  <c r="AN18" i="6" s="1"/>
  <c r="AM19" i="6" s="1"/>
  <c r="AO16" i="6"/>
  <c r="AO52" i="2"/>
  <c r="AN53" i="2" s="1"/>
  <c r="AO51" i="2"/>
  <c r="AN29" i="2"/>
  <c r="AM30" i="2" s="1"/>
  <c r="AN28" i="2"/>
  <c r="AM50" i="2"/>
  <c r="AM49" i="2"/>
  <c r="AO26" i="4"/>
  <c r="AN27" i="4" s="1"/>
  <c r="AM28" i="4" s="1"/>
  <c r="AO25" i="4"/>
  <c r="AO21" i="6"/>
  <c r="AN22" i="6" s="1"/>
  <c r="AM23" i="6" s="1"/>
  <c r="AL24" i="6" s="1"/>
  <c r="AO20" i="6"/>
  <c r="AO26" i="6"/>
  <c r="AN27" i="6" s="1"/>
  <c r="AM28" i="6" s="1"/>
  <c r="AL29" i="6" s="1"/>
  <c r="AK30" i="6" s="1"/>
  <c r="AO25" i="6"/>
  <c r="AM29" i="4"/>
  <c r="AL30" i="4" s="1"/>
  <c r="AK31" i="4" s="1"/>
  <c r="AO27" i="5"/>
  <c r="AN28" i="5" s="1"/>
  <c r="AM29" i="5" s="1"/>
  <c r="AL30" i="5" s="1"/>
  <c r="AO26" i="5"/>
  <c r="AO32" i="6"/>
  <c r="AN33" i="6" s="1"/>
  <c r="AM34" i="6" s="1"/>
  <c r="AL35" i="6" s="1"/>
  <c r="AK36" i="6" s="1"/>
  <c r="AJ37" i="6" s="1"/>
  <c r="AI38" i="6" s="1"/>
  <c r="AH39" i="6" s="1"/>
  <c r="AG40" i="6" s="1"/>
  <c r="AF41" i="6" s="1"/>
  <c r="AO31" i="6"/>
  <c r="AO50" i="4"/>
  <c r="AN51" i="4" s="1"/>
  <c r="AO49" i="4"/>
  <c r="AN40" i="5"/>
  <c r="AM41" i="5" s="1"/>
  <c r="AN39" i="5"/>
  <c r="AO32" i="2"/>
  <c r="AN33" i="2" s="1"/>
  <c r="AM34" i="2" s="1"/>
  <c r="AO31" i="2"/>
  <c r="AO21" i="5"/>
  <c r="AN22" i="5" s="1"/>
  <c r="AM23" i="5" s="1"/>
  <c r="AL24" i="5" s="1"/>
  <c r="AK25" i="5" s="1"/>
  <c r="AO20" i="5"/>
  <c r="AO46" i="4"/>
  <c r="AN47" i="4" s="1"/>
  <c r="AM48" i="4" s="1"/>
  <c r="AO45" i="4"/>
  <c r="AG22" i="7" l="1"/>
  <c r="AM46" i="2"/>
  <c r="AL47" i="2" s="1"/>
  <c r="AN52" i="4"/>
  <c r="AM53" i="4" s="1"/>
  <c r="AK48" i="2"/>
  <c r="AN35" i="4"/>
  <c r="AM36" i="4" s="1"/>
  <c r="AL37" i="4" s="1"/>
  <c r="AK38" i="4" s="1"/>
  <c r="AN36" i="2"/>
  <c r="AN35" i="2"/>
  <c r="AN37" i="5"/>
  <c r="AM38" i="5" s="1"/>
  <c r="AN36" i="5"/>
  <c r="AN40" i="4"/>
  <c r="AM41" i="4" s="1"/>
  <c r="AL42" i="4" s="1"/>
  <c r="AK43" i="4" s="1"/>
  <c r="AJ44" i="4" s="1"/>
  <c r="AN39" i="4"/>
  <c r="AM52" i="5"/>
  <c r="AL53" i="5" s="1"/>
  <c r="AN41" i="2"/>
  <c r="AM42" i="2" s="1"/>
  <c r="AN40" i="2"/>
  <c r="AN44" i="2"/>
  <c r="AM45" i="2" s="1"/>
  <c r="AL46" i="2" s="1"/>
  <c r="AK47" i="2" s="1"/>
  <c r="AJ48" i="2" s="1"/>
  <c r="AN43" i="2"/>
  <c r="AM38" i="2"/>
  <c r="AL39" i="2" s="1"/>
  <c r="AM37" i="2"/>
  <c r="AM40" i="5"/>
  <c r="AL41" i="5" s="1"/>
  <c r="AM39" i="5"/>
  <c r="AN26" i="4"/>
  <c r="AM27" i="4" s="1"/>
  <c r="AL28" i="4" s="1"/>
  <c r="AN25" i="4"/>
  <c r="AL50" i="2"/>
  <c r="AL49" i="2"/>
  <c r="AN18" i="2"/>
  <c r="AM19" i="2" s="1"/>
  <c r="AL20" i="2" s="1"/>
  <c r="AK21" i="2" s="1"/>
  <c r="AN17" i="2"/>
  <c r="AN46" i="4"/>
  <c r="AM47" i="4" s="1"/>
  <c r="AL48" i="4" s="1"/>
  <c r="AN45" i="4"/>
  <c r="AN26" i="6"/>
  <c r="AM27" i="6" s="1"/>
  <c r="AL28" i="6" s="1"/>
  <c r="AK29" i="6" s="1"/>
  <c r="AJ30" i="6" s="1"/>
  <c r="AN25" i="6"/>
  <c r="AN52" i="2"/>
  <c r="AM53" i="2" s="1"/>
  <c r="AN51" i="2"/>
  <c r="AN17" i="6"/>
  <c r="AM18" i="6" s="1"/>
  <c r="AL19" i="6" s="1"/>
  <c r="AN16" i="6"/>
  <c r="AN50" i="4"/>
  <c r="AM51" i="4" s="1"/>
  <c r="AN49" i="4"/>
  <c r="AN27" i="5"/>
  <c r="AM28" i="5" s="1"/>
  <c r="AL29" i="5" s="1"/>
  <c r="AK30" i="5" s="1"/>
  <c r="AN26" i="5"/>
  <c r="AM29" i="2"/>
  <c r="AL30" i="2" s="1"/>
  <c r="AM28" i="2"/>
  <c r="AN43" i="5"/>
  <c r="AM44" i="5" s="1"/>
  <c r="AL45" i="5" s="1"/>
  <c r="AK46" i="5" s="1"/>
  <c r="AJ47" i="5" s="1"/>
  <c r="AN42" i="5"/>
  <c r="AN49" i="5"/>
  <c r="AM50" i="5" s="1"/>
  <c r="AL51" i="5" s="1"/>
  <c r="AN48" i="5"/>
  <c r="AN21" i="5"/>
  <c r="AM22" i="5" s="1"/>
  <c r="AL23" i="5" s="1"/>
  <c r="AK24" i="5" s="1"/>
  <c r="AJ25" i="5" s="1"/>
  <c r="AN20" i="5"/>
  <c r="AL29" i="4"/>
  <c r="AK30" i="4" s="1"/>
  <c r="AJ31" i="4" s="1"/>
  <c r="AN33" i="4"/>
  <c r="AM34" i="4" s="1"/>
  <c r="AN32" i="4"/>
  <c r="AN17" i="4"/>
  <c r="AM18" i="4" s="1"/>
  <c r="AL19" i="4" s="1"/>
  <c r="AN16" i="4"/>
  <c r="AN32" i="2"/>
  <c r="AM33" i="2" s="1"/>
  <c r="AL34" i="2" s="1"/>
  <c r="AN31" i="2"/>
  <c r="AN32" i="6"/>
  <c r="AM33" i="6" s="1"/>
  <c r="AL34" i="6" s="1"/>
  <c r="AK35" i="6" s="1"/>
  <c r="AJ36" i="6" s="1"/>
  <c r="AI37" i="6" s="1"/>
  <c r="AH38" i="6" s="1"/>
  <c r="AG39" i="6" s="1"/>
  <c r="AF40" i="6" s="1"/>
  <c r="AE41" i="6" s="1"/>
  <c r="AD42" i="6" s="1"/>
  <c r="AN31" i="6"/>
  <c r="AN21" i="6"/>
  <c r="AM22" i="6" s="1"/>
  <c r="AL23" i="6" s="1"/>
  <c r="AK24" i="6" s="1"/>
  <c r="AN20" i="6"/>
  <c r="AN21" i="4"/>
  <c r="AM22" i="4" s="1"/>
  <c r="AL23" i="4" s="1"/>
  <c r="AK24" i="4" s="1"/>
  <c r="AN20" i="4"/>
  <c r="AN32" i="5"/>
  <c r="AM33" i="5" s="1"/>
  <c r="AL34" i="5" s="1"/>
  <c r="AK35" i="5" s="1"/>
  <c r="AN31" i="5"/>
  <c r="AM18" i="5"/>
  <c r="AL19" i="5" s="1"/>
  <c r="AM17" i="5"/>
  <c r="AN23" i="2"/>
  <c r="AM24" i="2" s="1"/>
  <c r="AL25" i="2" s="1"/>
  <c r="AK26" i="2" s="1"/>
  <c r="AJ27" i="2" s="1"/>
  <c r="AN22" i="2"/>
  <c r="AM52" i="4" l="1"/>
  <c r="AL53" i="4" s="1"/>
  <c r="AM36" i="2"/>
  <c r="AM35" i="2"/>
  <c r="AM35" i="4"/>
  <c r="AL36" i="4" s="1"/>
  <c r="AK37" i="4" s="1"/>
  <c r="AJ38" i="4" s="1"/>
  <c r="AL52" i="5"/>
  <c r="AK53" i="5" s="1"/>
  <c r="AM41" i="2"/>
  <c r="AL42" i="2" s="1"/>
  <c r="AM40" i="2"/>
  <c r="AM37" i="5"/>
  <c r="AL38" i="5" s="1"/>
  <c r="AM36" i="5"/>
  <c r="AM40" i="4"/>
  <c r="AL41" i="4" s="1"/>
  <c r="AM39" i="4"/>
  <c r="AL38" i="2"/>
  <c r="AK39" i="2" s="1"/>
  <c r="AL37" i="2"/>
  <c r="AM44" i="2"/>
  <c r="AL45" i="2" s="1"/>
  <c r="AK46" i="2" s="1"/>
  <c r="AJ47" i="2" s="1"/>
  <c r="AI48" i="2" s="1"/>
  <c r="AM43" i="2"/>
  <c r="AL18" i="5"/>
  <c r="AK19" i="5" s="1"/>
  <c r="AL17" i="5"/>
  <c r="AM33" i="4"/>
  <c r="AL34" i="4" s="1"/>
  <c r="AM32" i="4"/>
  <c r="AM52" i="2"/>
  <c r="AL53" i="2" s="1"/>
  <c r="AM51" i="2"/>
  <c r="AL29" i="2"/>
  <c r="AK30" i="2" s="1"/>
  <c r="AL28" i="2"/>
  <c r="AM27" i="5"/>
  <c r="AL28" i="5" s="1"/>
  <c r="AK29" i="5" s="1"/>
  <c r="AJ30" i="5" s="1"/>
  <c r="AM26" i="5"/>
  <c r="AM26" i="6"/>
  <c r="AL27" i="6" s="1"/>
  <c r="AK28" i="6" s="1"/>
  <c r="AJ29" i="6" s="1"/>
  <c r="AI30" i="6" s="1"/>
  <c r="AM25" i="6"/>
  <c r="AM26" i="4"/>
  <c r="AL27" i="4" s="1"/>
  <c r="AK28" i="4" s="1"/>
  <c r="AM25" i="4"/>
  <c r="AM23" i="2"/>
  <c r="AL24" i="2" s="1"/>
  <c r="AK25" i="2" s="1"/>
  <c r="AJ26" i="2" s="1"/>
  <c r="AI27" i="2" s="1"/>
  <c r="AM22" i="2"/>
  <c r="AM21" i="6"/>
  <c r="AL22" i="6" s="1"/>
  <c r="AK23" i="6" s="1"/>
  <c r="AJ24" i="6" s="1"/>
  <c r="AM20" i="6"/>
  <c r="AM17" i="4"/>
  <c r="AL18" i="4" s="1"/>
  <c r="AK19" i="4" s="1"/>
  <c r="AM16" i="4"/>
  <c r="AM43" i="5"/>
  <c r="AL44" i="5" s="1"/>
  <c r="AK45" i="5" s="1"/>
  <c r="AJ46" i="5" s="1"/>
  <c r="AI47" i="5" s="1"/>
  <c r="AM42" i="5"/>
  <c r="AM17" i="6"/>
  <c r="AL18" i="6" s="1"/>
  <c r="AK19" i="6" s="1"/>
  <c r="AM16" i="6"/>
  <c r="AK29" i="4"/>
  <c r="AJ30" i="4" s="1"/>
  <c r="AI31" i="4" s="1"/>
  <c r="AL40" i="5"/>
  <c r="AK41" i="5" s="1"/>
  <c r="AL39" i="5"/>
  <c r="AM46" i="4"/>
  <c r="AL47" i="4" s="1"/>
  <c r="AK48" i="4" s="1"/>
  <c r="AM45" i="4"/>
  <c r="AM21" i="4"/>
  <c r="AL22" i="4" s="1"/>
  <c r="AK23" i="4" s="1"/>
  <c r="AJ24" i="4" s="1"/>
  <c r="AM20" i="4"/>
  <c r="AM32" i="6"/>
  <c r="AL33" i="6" s="1"/>
  <c r="AK34" i="6" s="1"/>
  <c r="AJ35" i="6" s="1"/>
  <c r="AI36" i="6" s="1"/>
  <c r="AH37" i="6" s="1"/>
  <c r="AG38" i="6" s="1"/>
  <c r="AF39" i="6" s="1"/>
  <c r="AE40" i="6" s="1"/>
  <c r="AD41" i="6" s="1"/>
  <c r="AC42" i="6" s="1"/>
  <c r="AB43" i="6" s="1"/>
  <c r="AM31" i="6"/>
  <c r="AM21" i="5"/>
  <c r="AL22" i="5" s="1"/>
  <c r="AK23" i="5" s="1"/>
  <c r="AJ24" i="5" s="1"/>
  <c r="AI25" i="5" s="1"/>
  <c r="AM20" i="5"/>
  <c r="AM32" i="5"/>
  <c r="AL33" i="5" s="1"/>
  <c r="AK34" i="5" s="1"/>
  <c r="AJ35" i="5" s="1"/>
  <c r="AM31" i="5"/>
  <c r="AM32" i="2"/>
  <c r="AL33" i="2" s="1"/>
  <c r="AK34" i="2" s="1"/>
  <c r="AM31" i="2"/>
  <c r="AM49" i="5"/>
  <c r="AL50" i="5" s="1"/>
  <c r="AK51" i="5" s="1"/>
  <c r="AM48" i="5"/>
  <c r="AM50" i="4"/>
  <c r="AL51" i="4" s="1"/>
  <c r="AM49" i="4"/>
  <c r="AK42" i="4"/>
  <c r="AJ43" i="4" s="1"/>
  <c r="AI44" i="4" s="1"/>
  <c r="AM18" i="2"/>
  <c r="AL19" i="2" s="1"/>
  <c r="AK20" i="2" s="1"/>
  <c r="AJ21" i="2" s="1"/>
  <c r="AM17" i="2"/>
  <c r="AK50" i="2"/>
  <c r="AK49" i="2"/>
  <c r="AF23" i="7" l="1"/>
  <c r="AL35" i="4"/>
  <c r="AK36" i="4" s="1"/>
  <c r="AJ37" i="4" s="1"/>
  <c r="AI38" i="4" s="1"/>
  <c r="AK18" i="5"/>
  <c r="AJ19" i="5" s="1"/>
  <c r="AK52" i="5"/>
  <c r="AJ53" i="5" s="1"/>
  <c r="AJ52" i="5"/>
  <c r="AI53" i="5" s="1"/>
  <c r="AK35" i="4"/>
  <c r="AJ36" i="4" s="1"/>
  <c r="AI37" i="4" s="1"/>
  <c r="AH38" i="4" s="1"/>
  <c r="AL52" i="4"/>
  <c r="AK53" i="4" s="1"/>
  <c r="AL36" i="2"/>
  <c r="AL35" i="2"/>
  <c r="AL41" i="2"/>
  <c r="AK42" i="2" s="1"/>
  <c r="AL40" i="2"/>
  <c r="AL40" i="4"/>
  <c r="AK41" i="4" s="1"/>
  <c r="AL39" i="4"/>
  <c r="AL37" i="5"/>
  <c r="AK38" i="5" s="1"/>
  <c r="AL36" i="5"/>
  <c r="AK38" i="2"/>
  <c r="AJ39" i="2" s="1"/>
  <c r="AK37" i="2"/>
  <c r="AL17" i="4"/>
  <c r="AK18" i="4" s="1"/>
  <c r="AJ19" i="4" s="1"/>
  <c r="AL44" i="2"/>
  <c r="AK45" i="2" s="1"/>
  <c r="AJ46" i="2" s="1"/>
  <c r="AI47" i="2" s="1"/>
  <c r="AH48" i="2" s="1"/>
  <c r="AL43" i="2"/>
  <c r="AL50" i="4"/>
  <c r="AK51" i="4" s="1"/>
  <c r="AL49" i="4"/>
  <c r="AL32" i="5"/>
  <c r="AK33" i="5" s="1"/>
  <c r="AJ34" i="5" s="1"/>
  <c r="AI35" i="5" s="1"/>
  <c r="AL31" i="5"/>
  <c r="AL26" i="6"/>
  <c r="AK27" i="6" s="1"/>
  <c r="AJ28" i="6" s="1"/>
  <c r="AI29" i="6" s="1"/>
  <c r="AH30" i="6" s="1"/>
  <c r="AL25" i="6"/>
  <c r="AK29" i="2"/>
  <c r="AJ30" i="2" s="1"/>
  <c r="AK28" i="2"/>
  <c r="AL52" i="2"/>
  <c r="AK53" i="2" s="1"/>
  <c r="AL51" i="2"/>
  <c r="AJ50" i="2"/>
  <c r="AJ49" i="2"/>
  <c r="AJ42" i="4"/>
  <c r="AI43" i="4" s="1"/>
  <c r="AH44" i="4" s="1"/>
  <c r="AL32" i="6"/>
  <c r="AK33" i="6" s="1"/>
  <c r="AJ34" i="6" s="1"/>
  <c r="AI35" i="6" s="1"/>
  <c r="AH36" i="6" s="1"/>
  <c r="AG37" i="6" s="1"/>
  <c r="AF38" i="6" s="1"/>
  <c r="AE39" i="6" s="1"/>
  <c r="AD40" i="6" s="1"/>
  <c r="AC41" i="6" s="1"/>
  <c r="AB42" i="6" s="1"/>
  <c r="AA43" i="6" s="1"/>
  <c r="Z44" i="6" s="1"/>
  <c r="AL31" i="6"/>
  <c r="AL26" i="4"/>
  <c r="AK27" i="4" s="1"/>
  <c r="AJ28" i="4" s="1"/>
  <c r="AL25" i="4"/>
  <c r="AL18" i="2"/>
  <c r="AK19" i="2" s="1"/>
  <c r="AJ20" i="2" s="1"/>
  <c r="AI21" i="2" s="1"/>
  <c r="AL17" i="2"/>
  <c r="AL49" i="5"/>
  <c r="AK50" i="5" s="1"/>
  <c r="AJ51" i="5" s="1"/>
  <c r="AI52" i="5" s="1"/>
  <c r="AH53" i="5" s="1"/>
  <c r="AL48" i="5"/>
  <c r="AL32" i="2"/>
  <c r="AK33" i="2" s="1"/>
  <c r="AJ34" i="2" s="1"/>
  <c r="AL31" i="2"/>
  <c r="AL21" i="5"/>
  <c r="AK22" i="5" s="1"/>
  <c r="AJ23" i="5" s="1"/>
  <c r="AI24" i="5" s="1"/>
  <c r="AH25" i="5" s="1"/>
  <c r="AL20" i="5"/>
  <c r="AL21" i="4"/>
  <c r="AK22" i="4" s="1"/>
  <c r="AJ23" i="4" s="1"/>
  <c r="AI24" i="4" s="1"/>
  <c r="AL20" i="4"/>
  <c r="AL21" i="6"/>
  <c r="AK22" i="6" s="1"/>
  <c r="AJ23" i="6" s="1"/>
  <c r="AI24" i="6" s="1"/>
  <c r="AL20" i="6"/>
  <c r="AL46" i="4"/>
  <c r="AK47" i="4" s="1"/>
  <c r="AJ48" i="4" s="1"/>
  <c r="AL45" i="4"/>
  <c r="AK40" i="5"/>
  <c r="AJ41" i="5" s="1"/>
  <c r="AK39" i="5"/>
  <c r="AL17" i="6"/>
  <c r="AK18" i="6" s="1"/>
  <c r="AJ19" i="6" s="1"/>
  <c r="AL43" i="5"/>
  <c r="AK44" i="5" s="1"/>
  <c r="AJ45" i="5" s="1"/>
  <c r="AI46" i="5" s="1"/>
  <c r="AH47" i="5" s="1"/>
  <c r="AL42" i="5"/>
  <c r="AL23" i="2"/>
  <c r="AK24" i="2" s="1"/>
  <c r="AJ25" i="2" s="1"/>
  <c r="AI26" i="2" s="1"/>
  <c r="AH27" i="2" s="1"/>
  <c r="AL22" i="2"/>
  <c r="AJ29" i="4"/>
  <c r="AI30" i="4" s="1"/>
  <c r="AH31" i="4" s="1"/>
  <c r="AL27" i="5"/>
  <c r="AK28" i="5" s="1"/>
  <c r="AJ29" i="5" s="1"/>
  <c r="AI30" i="5" s="1"/>
  <c r="AL26" i="5"/>
  <c r="AL33" i="4"/>
  <c r="AK34" i="4" s="1"/>
  <c r="AJ35" i="4" s="1"/>
  <c r="AI36" i="4" s="1"/>
  <c r="AH37" i="4" s="1"/>
  <c r="AG38" i="4" s="1"/>
  <c r="AL32" i="4"/>
  <c r="AK52" i="4" l="1"/>
  <c r="AJ53" i="4" s="1"/>
  <c r="AK36" i="2"/>
  <c r="AK35" i="2"/>
  <c r="AI29" i="4"/>
  <c r="AH30" i="4" s="1"/>
  <c r="AG31" i="4" s="1"/>
  <c r="AK40" i="4"/>
  <c r="AJ41" i="4" s="1"/>
  <c r="AK39" i="4"/>
  <c r="AK41" i="2"/>
  <c r="AJ42" i="2" s="1"/>
  <c r="AK40" i="2"/>
  <c r="AK37" i="5"/>
  <c r="AJ38" i="5" s="1"/>
  <c r="AK36" i="5"/>
  <c r="AK44" i="2"/>
  <c r="AJ45" i="2" s="1"/>
  <c r="AI46" i="2" s="1"/>
  <c r="AH47" i="2" s="1"/>
  <c r="AG48" i="2" s="1"/>
  <c r="AK43" i="2"/>
  <c r="AJ38" i="2"/>
  <c r="AI39" i="2" s="1"/>
  <c r="AJ37" i="2"/>
  <c r="AK23" i="2"/>
  <c r="AJ24" i="2" s="1"/>
  <c r="AI25" i="2" s="1"/>
  <c r="AH26" i="2" s="1"/>
  <c r="AG27" i="2" s="1"/>
  <c r="AK22" i="2"/>
  <c r="AJ40" i="5"/>
  <c r="AI41" i="5" s="1"/>
  <c r="AJ39" i="5"/>
  <c r="AK46" i="4"/>
  <c r="AJ47" i="4" s="1"/>
  <c r="AI48" i="4" s="1"/>
  <c r="AK45" i="4"/>
  <c r="AK21" i="6"/>
  <c r="AJ22" i="6" s="1"/>
  <c r="AI23" i="6" s="1"/>
  <c r="AH24" i="6" s="1"/>
  <c r="AK20" i="6"/>
  <c r="AK21" i="5"/>
  <c r="AJ22" i="5" s="1"/>
  <c r="AI23" i="5" s="1"/>
  <c r="AH24" i="5" s="1"/>
  <c r="AG25" i="5" s="1"/>
  <c r="AK20" i="5"/>
  <c r="AK32" i="6"/>
  <c r="AJ33" i="6" s="1"/>
  <c r="AI34" i="6" s="1"/>
  <c r="AH35" i="6" s="1"/>
  <c r="AG36" i="6" s="1"/>
  <c r="AF37" i="6" s="1"/>
  <c r="AE38" i="6" s="1"/>
  <c r="AD39" i="6" s="1"/>
  <c r="AC40" i="6" s="1"/>
  <c r="AB41" i="6" s="1"/>
  <c r="AA42" i="6" s="1"/>
  <c r="Z43" i="6" s="1"/>
  <c r="Y44" i="6" s="1"/>
  <c r="X45" i="6" s="1"/>
  <c r="AK31" i="6"/>
  <c r="AI50" i="2"/>
  <c r="AI49" i="2"/>
  <c r="AJ29" i="2"/>
  <c r="AI30" i="2" s="1"/>
  <c r="AJ28" i="2"/>
  <c r="AK33" i="4"/>
  <c r="AJ34" i="4" s="1"/>
  <c r="AI35" i="4" s="1"/>
  <c r="AH36" i="4" s="1"/>
  <c r="AG37" i="4" s="1"/>
  <c r="AF38" i="4" s="1"/>
  <c r="AK32" i="4"/>
  <c r="AK43" i="5"/>
  <c r="AJ44" i="5" s="1"/>
  <c r="AI45" i="5" s="1"/>
  <c r="AH46" i="5" s="1"/>
  <c r="AG47" i="5" s="1"/>
  <c r="AK42" i="5"/>
  <c r="AK49" i="5"/>
  <c r="AJ50" i="5" s="1"/>
  <c r="AI51" i="5" s="1"/>
  <c r="AH52" i="5" s="1"/>
  <c r="AG53" i="5" s="1"/>
  <c r="AK48" i="5"/>
  <c r="AK26" i="4"/>
  <c r="AJ27" i="4" s="1"/>
  <c r="AI28" i="4" s="1"/>
  <c r="AH29" i="4" s="1"/>
  <c r="AG30" i="4" s="1"/>
  <c r="AF31" i="4" s="1"/>
  <c r="AK25" i="4"/>
  <c r="AK50" i="4"/>
  <c r="AJ51" i="4" s="1"/>
  <c r="AK49" i="4"/>
  <c r="AK21" i="4"/>
  <c r="AJ22" i="4" s="1"/>
  <c r="AI23" i="4" s="1"/>
  <c r="AH24" i="4" s="1"/>
  <c r="AK20" i="4"/>
  <c r="AI42" i="4"/>
  <c r="AH43" i="4" s="1"/>
  <c r="AG44" i="4" s="1"/>
  <c r="AK52" i="2"/>
  <c r="AJ53" i="2" s="1"/>
  <c r="AK51" i="2"/>
  <c r="AK26" i="6"/>
  <c r="AJ27" i="6" s="1"/>
  <c r="AI28" i="6" s="1"/>
  <c r="AH29" i="6" s="1"/>
  <c r="AG30" i="6" s="1"/>
  <c r="AK25" i="6"/>
  <c r="AK32" i="5"/>
  <c r="AJ33" i="5" s="1"/>
  <c r="AI34" i="5" s="1"/>
  <c r="AH35" i="5" s="1"/>
  <c r="AK31" i="5"/>
  <c r="AK27" i="5"/>
  <c r="AJ28" i="5" s="1"/>
  <c r="AI29" i="5" s="1"/>
  <c r="AH30" i="5" s="1"/>
  <c r="AK26" i="5"/>
  <c r="AK32" i="2"/>
  <c r="AJ33" i="2" s="1"/>
  <c r="AI34" i="2" s="1"/>
  <c r="AK31" i="2"/>
  <c r="AK18" i="2"/>
  <c r="AJ19" i="2" s="1"/>
  <c r="AI20" i="2" s="1"/>
  <c r="AH21" i="2" s="1"/>
  <c r="AJ52" i="4" l="1"/>
  <c r="AI53" i="4" s="1"/>
  <c r="AJ36" i="2"/>
  <c r="AJ35" i="2"/>
  <c r="AJ40" i="4"/>
  <c r="AI41" i="4" s="1"/>
  <c r="AJ39" i="4"/>
  <c r="AJ37" i="5"/>
  <c r="AI38" i="5" s="1"/>
  <c r="AJ36" i="5"/>
  <c r="AJ41" i="2"/>
  <c r="AI42" i="2" s="1"/>
  <c r="AJ40" i="2"/>
  <c r="AI38" i="2"/>
  <c r="AH39" i="2" s="1"/>
  <c r="AI37" i="2"/>
  <c r="AJ44" i="2"/>
  <c r="AI45" i="2" s="1"/>
  <c r="AH46" i="2" s="1"/>
  <c r="AG47" i="2" s="1"/>
  <c r="AF48" i="2" s="1"/>
  <c r="AJ43" i="2"/>
  <c r="AJ32" i="2"/>
  <c r="AI33" i="2" s="1"/>
  <c r="AH34" i="2" s="1"/>
  <c r="AJ31" i="2"/>
  <c r="AJ21" i="4"/>
  <c r="AI22" i="4" s="1"/>
  <c r="AH23" i="4" s="1"/>
  <c r="AG24" i="4" s="1"/>
  <c r="AJ20" i="4"/>
  <c r="AJ50" i="4"/>
  <c r="AI51" i="4" s="1"/>
  <c r="AJ49" i="4"/>
  <c r="AJ26" i="4"/>
  <c r="AI27" i="4" s="1"/>
  <c r="AH28" i="4" s="1"/>
  <c r="AG29" i="4" s="1"/>
  <c r="AF30" i="4" s="1"/>
  <c r="AE31" i="4" s="1"/>
  <c r="AJ25" i="4"/>
  <c r="AJ27" i="5"/>
  <c r="AI28" i="5" s="1"/>
  <c r="AH29" i="5" s="1"/>
  <c r="AG30" i="5" s="1"/>
  <c r="AJ26" i="5"/>
  <c r="AJ26" i="6"/>
  <c r="AI27" i="6" s="1"/>
  <c r="AH28" i="6" s="1"/>
  <c r="AG29" i="6" s="1"/>
  <c r="AF30" i="6" s="1"/>
  <c r="AJ25" i="6"/>
  <c r="AH42" i="4"/>
  <c r="AG43" i="4" s="1"/>
  <c r="AF44" i="4" s="1"/>
  <c r="AJ33" i="4"/>
  <c r="AI34" i="4" s="1"/>
  <c r="AH35" i="4" s="1"/>
  <c r="AG36" i="4" s="1"/>
  <c r="AF37" i="4" s="1"/>
  <c r="AE38" i="4" s="1"/>
  <c r="AJ32" i="4"/>
  <c r="AH50" i="2"/>
  <c r="AH49" i="2"/>
  <c r="AJ21" i="6"/>
  <c r="AI22" i="6" s="1"/>
  <c r="AH23" i="6" s="1"/>
  <c r="AG24" i="6" s="1"/>
  <c r="AJ20" i="6"/>
  <c r="AJ23" i="2"/>
  <c r="AI24" i="2" s="1"/>
  <c r="AH25" i="2" s="1"/>
  <c r="AG26" i="2" s="1"/>
  <c r="AF27" i="2" s="1"/>
  <c r="AJ22" i="2"/>
  <c r="AJ49" i="5"/>
  <c r="AI50" i="5" s="1"/>
  <c r="AH51" i="5" s="1"/>
  <c r="AG52" i="5" s="1"/>
  <c r="AF53" i="5" s="1"/>
  <c r="AJ48" i="5"/>
  <c r="AJ43" i="5"/>
  <c r="AI44" i="5" s="1"/>
  <c r="AH45" i="5" s="1"/>
  <c r="AG46" i="5" s="1"/>
  <c r="AF47" i="5" s="1"/>
  <c r="AJ42" i="5"/>
  <c r="AI40" i="5"/>
  <c r="AH41" i="5" s="1"/>
  <c r="AI39" i="5"/>
  <c r="AJ32" i="5"/>
  <c r="AI33" i="5" s="1"/>
  <c r="AH34" i="5" s="1"/>
  <c r="AG35" i="5" s="1"/>
  <c r="AJ31" i="5"/>
  <c r="AJ52" i="2"/>
  <c r="AI53" i="2" s="1"/>
  <c r="AJ51" i="2"/>
  <c r="AI29" i="2"/>
  <c r="AH30" i="2" s="1"/>
  <c r="AI28" i="2"/>
  <c r="AJ32" i="6"/>
  <c r="AI33" i="6" s="1"/>
  <c r="AH34" i="6" s="1"/>
  <c r="AG35" i="6" s="1"/>
  <c r="AF36" i="6" s="1"/>
  <c r="AE37" i="6" s="1"/>
  <c r="AD38" i="6" s="1"/>
  <c r="AC39" i="6" s="1"/>
  <c r="AB40" i="6" s="1"/>
  <c r="AA41" i="6" s="1"/>
  <c r="Z42" i="6" s="1"/>
  <c r="Y43" i="6" s="1"/>
  <c r="X44" i="6" s="1"/>
  <c r="W45" i="6" s="1"/>
  <c r="V46" i="6" s="1"/>
  <c r="AJ31" i="6"/>
  <c r="AJ21" i="5"/>
  <c r="AI22" i="5" s="1"/>
  <c r="AH23" i="5" s="1"/>
  <c r="AG24" i="5" s="1"/>
  <c r="AF25" i="5" s="1"/>
  <c r="AJ20" i="5"/>
  <c r="AJ46" i="4"/>
  <c r="AI47" i="4" s="1"/>
  <c r="AH48" i="4" s="1"/>
  <c r="AJ45" i="4"/>
  <c r="AD25" i="7" l="1"/>
  <c r="AI52" i="4"/>
  <c r="AH53" i="4" s="1"/>
  <c r="AI36" i="2"/>
  <c r="AI35" i="2"/>
  <c r="AI40" i="4"/>
  <c r="AH41" i="4" s="1"/>
  <c r="AI39" i="4"/>
  <c r="AI41" i="2"/>
  <c r="AH42" i="2" s="1"/>
  <c r="AI40" i="2"/>
  <c r="AI37" i="5"/>
  <c r="AH38" i="5" s="1"/>
  <c r="AI36" i="5"/>
  <c r="AH38" i="2"/>
  <c r="AG39" i="2" s="1"/>
  <c r="AH37" i="2"/>
  <c r="AI44" i="2"/>
  <c r="AH45" i="2" s="1"/>
  <c r="AG46" i="2" s="1"/>
  <c r="AF47" i="2" s="1"/>
  <c r="AE48" i="2" s="1"/>
  <c r="AI43" i="2"/>
  <c r="AI32" i="6"/>
  <c r="AH33" i="6" s="1"/>
  <c r="AG34" i="6" s="1"/>
  <c r="AF35" i="6" s="1"/>
  <c r="AE36" i="6" s="1"/>
  <c r="AD37" i="6" s="1"/>
  <c r="AC38" i="6" s="1"/>
  <c r="AB39" i="6" s="1"/>
  <c r="AA40" i="6" s="1"/>
  <c r="Z41" i="6" s="1"/>
  <c r="Y42" i="6" s="1"/>
  <c r="X43" i="6" s="1"/>
  <c r="W44" i="6" s="1"/>
  <c r="V45" i="6" s="1"/>
  <c r="U46" i="6" s="1"/>
  <c r="T47" i="6" s="1"/>
  <c r="AI31" i="6"/>
  <c r="AI21" i="5"/>
  <c r="AH22" i="5" s="1"/>
  <c r="AG23" i="5" s="1"/>
  <c r="AF24" i="5" s="1"/>
  <c r="AE25" i="5" s="1"/>
  <c r="AI20" i="5"/>
  <c r="AH29" i="2"/>
  <c r="AG30" i="2" s="1"/>
  <c r="AH28" i="2"/>
  <c r="AI43" i="5"/>
  <c r="AH44" i="5" s="1"/>
  <c r="AG45" i="5" s="1"/>
  <c r="AF46" i="5" s="1"/>
  <c r="AE47" i="5" s="1"/>
  <c r="AI42" i="5"/>
  <c r="AI23" i="2"/>
  <c r="AH24" i="2" s="1"/>
  <c r="AG25" i="2" s="1"/>
  <c r="AF26" i="2" s="1"/>
  <c r="AE27" i="2" s="1"/>
  <c r="AI22" i="2"/>
  <c r="AG50" i="2"/>
  <c r="AG49" i="2"/>
  <c r="AI26" i="6"/>
  <c r="AH27" i="6" s="1"/>
  <c r="AG28" i="6" s="1"/>
  <c r="AF29" i="6" s="1"/>
  <c r="AE30" i="6" s="1"/>
  <c r="AI25" i="6"/>
  <c r="AI52" i="2"/>
  <c r="AH53" i="2" s="1"/>
  <c r="AI51" i="2"/>
  <c r="AI50" i="4"/>
  <c r="AH51" i="4" s="1"/>
  <c r="AI49" i="4"/>
  <c r="AI46" i="4"/>
  <c r="AH47" i="4" s="1"/>
  <c r="AG48" i="4" s="1"/>
  <c r="AI45" i="4"/>
  <c r="AI49" i="5"/>
  <c r="AH50" i="5" s="1"/>
  <c r="AG51" i="5" s="1"/>
  <c r="AF52" i="5" s="1"/>
  <c r="AE53" i="5" s="1"/>
  <c r="AI48" i="5"/>
  <c r="AI21" i="6"/>
  <c r="AH22" i="6" s="1"/>
  <c r="AG23" i="6" s="1"/>
  <c r="AF24" i="6" s="1"/>
  <c r="AI20" i="6"/>
  <c r="AI33" i="4"/>
  <c r="AH34" i="4" s="1"/>
  <c r="AG35" i="4" s="1"/>
  <c r="AF36" i="4" s="1"/>
  <c r="AE37" i="4" s="1"/>
  <c r="AD38" i="4" s="1"/>
  <c r="AI32" i="4"/>
  <c r="AG42" i="4"/>
  <c r="AF43" i="4" s="1"/>
  <c r="AE44" i="4" s="1"/>
  <c r="AI27" i="5"/>
  <c r="AH28" i="5" s="1"/>
  <c r="AG29" i="5" s="1"/>
  <c r="AF30" i="5" s="1"/>
  <c r="AI26" i="5"/>
  <c r="AI32" i="2"/>
  <c r="AH33" i="2" s="1"/>
  <c r="AG34" i="2" s="1"/>
  <c r="AI31" i="2"/>
  <c r="AI32" i="5"/>
  <c r="AH33" i="5" s="1"/>
  <c r="AG34" i="5" s="1"/>
  <c r="AF35" i="5" s="1"/>
  <c r="AI31" i="5"/>
  <c r="AH40" i="5"/>
  <c r="AG41" i="5" s="1"/>
  <c r="AH39" i="5"/>
  <c r="AI26" i="4"/>
  <c r="AH27" i="4" s="1"/>
  <c r="AG28" i="4" s="1"/>
  <c r="AF29" i="4" s="1"/>
  <c r="AE30" i="4" s="1"/>
  <c r="AD31" i="4" s="1"/>
  <c r="AI25" i="4"/>
  <c r="AI21" i="4"/>
  <c r="AH22" i="4" s="1"/>
  <c r="AG23" i="4" s="1"/>
  <c r="AF24" i="4" s="1"/>
  <c r="AI20" i="4"/>
  <c r="AH52" i="4" l="1"/>
  <c r="AG53" i="4" s="1"/>
  <c r="AH36" i="2"/>
  <c r="AH35" i="2"/>
  <c r="AH21" i="6"/>
  <c r="AG22" i="6" s="1"/>
  <c r="AF23" i="6" s="1"/>
  <c r="AE24" i="6" s="1"/>
  <c r="AH41" i="2"/>
  <c r="AG42" i="2" s="1"/>
  <c r="AH40" i="2"/>
  <c r="AH40" i="4"/>
  <c r="AG41" i="4" s="1"/>
  <c r="AF42" i="4" s="1"/>
  <c r="AE43" i="4" s="1"/>
  <c r="AD44" i="4" s="1"/>
  <c r="AH39" i="4"/>
  <c r="AH37" i="5"/>
  <c r="AG38" i="5" s="1"/>
  <c r="AH36" i="5"/>
  <c r="AG38" i="2"/>
  <c r="AF39" i="2" s="1"/>
  <c r="AG37" i="2"/>
  <c r="AH21" i="4"/>
  <c r="AG22" i="4" s="1"/>
  <c r="AF23" i="4" s="1"/>
  <c r="AE24" i="4" s="1"/>
  <c r="AH21" i="5"/>
  <c r="AG22" i="5" s="1"/>
  <c r="AF23" i="5" s="1"/>
  <c r="AE24" i="5" s="1"/>
  <c r="AD25" i="5" s="1"/>
  <c r="AH44" i="2"/>
  <c r="AG45" i="2" s="1"/>
  <c r="AF46" i="2" s="1"/>
  <c r="AE47" i="2" s="1"/>
  <c r="AD48" i="2" s="1"/>
  <c r="AH43" i="2"/>
  <c r="AH32" i="2"/>
  <c r="AG33" i="2" s="1"/>
  <c r="AF34" i="2" s="1"/>
  <c r="AH31" i="2"/>
  <c r="AH46" i="4"/>
  <c r="AG47" i="4" s="1"/>
  <c r="AF48" i="4" s="1"/>
  <c r="AH45" i="4"/>
  <c r="AG29" i="2"/>
  <c r="AF30" i="2" s="1"/>
  <c r="AG28" i="2"/>
  <c r="AH32" i="6"/>
  <c r="AG33" i="6" s="1"/>
  <c r="AF34" i="6" s="1"/>
  <c r="AE35" i="6" s="1"/>
  <c r="AD36" i="6" s="1"/>
  <c r="AC37" i="6" s="1"/>
  <c r="AB38" i="6" s="1"/>
  <c r="AA39" i="6" s="1"/>
  <c r="Z40" i="6" s="1"/>
  <c r="Y41" i="6" s="1"/>
  <c r="X42" i="6" s="1"/>
  <c r="W43" i="6" s="1"/>
  <c r="V44" i="6" s="1"/>
  <c r="U45" i="6" s="1"/>
  <c r="T46" i="6" s="1"/>
  <c r="S47" i="6" s="1"/>
  <c r="R48" i="6" s="1"/>
  <c r="AH31" i="6"/>
  <c r="AG40" i="5"/>
  <c r="AF41" i="5" s="1"/>
  <c r="AG39" i="5"/>
  <c r="AH52" i="2"/>
  <c r="AG53" i="2" s="1"/>
  <c r="AH51" i="2"/>
  <c r="AH26" i="6"/>
  <c r="AG27" i="6" s="1"/>
  <c r="AF28" i="6" s="1"/>
  <c r="AE29" i="6" s="1"/>
  <c r="AD30" i="6" s="1"/>
  <c r="AH25" i="6"/>
  <c r="AH23" i="2"/>
  <c r="AG24" i="2" s="1"/>
  <c r="AF25" i="2" s="1"/>
  <c r="AE26" i="2" s="1"/>
  <c r="AD27" i="2" s="1"/>
  <c r="AH22" i="2"/>
  <c r="AH27" i="5"/>
  <c r="AG28" i="5" s="1"/>
  <c r="AF29" i="5" s="1"/>
  <c r="AE30" i="5" s="1"/>
  <c r="AH26" i="5"/>
  <c r="AH33" i="4"/>
  <c r="AG34" i="4" s="1"/>
  <c r="AF35" i="4" s="1"/>
  <c r="AE36" i="4" s="1"/>
  <c r="AD37" i="4" s="1"/>
  <c r="AC38" i="4" s="1"/>
  <c r="AH32" i="4"/>
  <c r="AH49" i="5"/>
  <c r="AG50" i="5" s="1"/>
  <c r="AF51" i="5" s="1"/>
  <c r="AE52" i="5" s="1"/>
  <c r="AD53" i="5" s="1"/>
  <c r="AH48" i="5"/>
  <c r="AH50" i="4"/>
  <c r="AG51" i="4" s="1"/>
  <c r="AH49" i="4"/>
  <c r="AH26" i="4"/>
  <c r="AG27" i="4" s="1"/>
  <c r="AF28" i="4" s="1"/>
  <c r="AE29" i="4" s="1"/>
  <c r="AD30" i="4" s="1"/>
  <c r="AC31" i="4" s="1"/>
  <c r="AH25" i="4"/>
  <c r="AH32" i="5"/>
  <c r="AG33" i="5" s="1"/>
  <c r="AF34" i="5" s="1"/>
  <c r="AE35" i="5" s="1"/>
  <c r="AH31" i="5"/>
  <c r="AF50" i="2"/>
  <c r="AF49" i="2"/>
  <c r="AH43" i="5"/>
  <c r="AG44" i="5" s="1"/>
  <c r="AF45" i="5" s="1"/>
  <c r="AE46" i="5" s="1"/>
  <c r="AD47" i="5" s="1"/>
  <c r="AH42" i="5"/>
  <c r="AC26" i="7" l="1"/>
  <c r="AB27" i="7" s="1"/>
  <c r="AG52" i="4"/>
  <c r="AF53" i="4" s="1"/>
  <c r="AG36" i="2"/>
  <c r="AF37" i="2" s="1"/>
  <c r="AG35" i="2"/>
  <c r="AG41" i="2"/>
  <c r="AF42" i="2" s="1"/>
  <c r="AG40" i="2"/>
  <c r="AG37" i="5"/>
  <c r="AF38" i="5" s="1"/>
  <c r="AG36" i="5"/>
  <c r="AG40" i="4"/>
  <c r="AF41" i="4" s="1"/>
  <c r="AE42" i="4" s="1"/>
  <c r="AD43" i="4" s="1"/>
  <c r="AC44" i="4" s="1"/>
  <c r="AG39" i="4"/>
  <c r="AG44" i="2"/>
  <c r="AF45" i="2" s="1"/>
  <c r="AE46" i="2" s="1"/>
  <c r="AD47" i="2" s="1"/>
  <c r="AC48" i="2" s="1"/>
  <c r="AG43" i="2"/>
  <c r="AF38" i="2"/>
  <c r="AE39" i="2" s="1"/>
  <c r="AE50" i="2"/>
  <c r="AE49" i="2"/>
  <c r="AG32" i="6"/>
  <c r="AF33" i="6" s="1"/>
  <c r="AE34" i="6" s="1"/>
  <c r="AD35" i="6" s="1"/>
  <c r="AC36" i="6" s="1"/>
  <c r="AB37" i="6" s="1"/>
  <c r="AA38" i="6" s="1"/>
  <c r="Z39" i="6" s="1"/>
  <c r="Y40" i="6" s="1"/>
  <c r="X41" i="6" s="1"/>
  <c r="W42" i="6" s="1"/>
  <c r="V43" i="6" s="1"/>
  <c r="U44" i="6" s="1"/>
  <c r="T45" i="6" s="1"/>
  <c r="S46" i="6" s="1"/>
  <c r="R47" i="6" s="1"/>
  <c r="Q48" i="6" s="1"/>
  <c r="P49" i="6" s="1"/>
  <c r="AG31" i="6"/>
  <c r="AG50" i="4"/>
  <c r="AF51" i="4" s="1"/>
  <c r="AG49" i="4"/>
  <c r="AG33" i="4"/>
  <c r="AF34" i="4" s="1"/>
  <c r="AE35" i="4" s="1"/>
  <c r="AD36" i="4" s="1"/>
  <c r="AC37" i="4" s="1"/>
  <c r="AB38" i="4" s="1"/>
  <c r="AG32" i="4"/>
  <c r="AG23" i="2"/>
  <c r="AF24" i="2" s="1"/>
  <c r="AE25" i="2" s="1"/>
  <c r="AD26" i="2" s="1"/>
  <c r="AC27" i="2" s="1"/>
  <c r="AG22" i="2"/>
  <c r="AG52" i="2"/>
  <c r="AF53" i="2" s="1"/>
  <c r="AG51" i="2"/>
  <c r="AF40" i="5"/>
  <c r="AE41" i="5" s="1"/>
  <c r="AF39" i="5"/>
  <c r="AG32" i="2"/>
  <c r="AF33" i="2" s="1"/>
  <c r="AE34" i="2" s="1"/>
  <c r="AG31" i="2"/>
  <c r="AG43" i="5"/>
  <c r="AF44" i="5" s="1"/>
  <c r="AE45" i="5" s="1"/>
  <c r="AD46" i="5" s="1"/>
  <c r="AC47" i="5" s="1"/>
  <c r="AG42" i="5"/>
  <c r="AG32" i="5"/>
  <c r="AF33" i="5" s="1"/>
  <c r="AE34" i="5" s="1"/>
  <c r="AD35" i="5" s="1"/>
  <c r="AG31" i="5"/>
  <c r="AF29" i="2"/>
  <c r="AE30" i="2" s="1"/>
  <c r="AF28" i="2"/>
  <c r="AG26" i="4"/>
  <c r="AF27" i="4" s="1"/>
  <c r="AE28" i="4" s="1"/>
  <c r="AD29" i="4" s="1"/>
  <c r="AC30" i="4" s="1"/>
  <c r="AB31" i="4" s="1"/>
  <c r="AG25" i="4"/>
  <c r="AG49" i="5"/>
  <c r="AF50" i="5" s="1"/>
  <c r="AE51" i="5" s="1"/>
  <c r="AD52" i="5" s="1"/>
  <c r="AC53" i="5" s="1"/>
  <c r="AG48" i="5"/>
  <c r="AG27" i="5"/>
  <c r="AF28" i="5" s="1"/>
  <c r="AE29" i="5" s="1"/>
  <c r="AD30" i="5" s="1"/>
  <c r="AG26" i="5"/>
  <c r="AG26" i="6"/>
  <c r="AF27" i="6" s="1"/>
  <c r="AE28" i="6" s="1"/>
  <c r="AD29" i="6" s="1"/>
  <c r="AC30" i="6" s="1"/>
  <c r="AG25" i="6"/>
  <c r="AG46" i="4"/>
  <c r="AF47" i="4" s="1"/>
  <c r="AE48" i="4" s="1"/>
  <c r="AG45" i="4"/>
  <c r="AF52" i="4" l="1"/>
  <c r="AE53" i="4" s="1"/>
  <c r="AF36" i="2"/>
  <c r="AF35" i="2"/>
  <c r="AF37" i="5"/>
  <c r="AE38" i="5" s="1"/>
  <c r="AF36" i="5"/>
  <c r="AF41" i="2"/>
  <c r="AE42" i="2" s="1"/>
  <c r="AF40" i="2"/>
  <c r="AF40" i="4"/>
  <c r="AE41" i="4" s="1"/>
  <c r="AF39" i="4"/>
  <c r="AE38" i="2"/>
  <c r="AD39" i="2" s="1"/>
  <c r="AE37" i="2"/>
  <c r="AF44" i="2"/>
  <c r="AE45" i="2" s="1"/>
  <c r="AD46" i="2" s="1"/>
  <c r="AC47" i="2" s="1"/>
  <c r="AB48" i="2" s="1"/>
  <c r="AF43" i="2"/>
  <c r="AF46" i="4"/>
  <c r="AE47" i="4" s="1"/>
  <c r="AD48" i="4" s="1"/>
  <c r="AF45" i="4"/>
  <c r="AD42" i="4"/>
  <c r="AC43" i="4" s="1"/>
  <c r="AB44" i="4" s="1"/>
  <c r="AF26" i="6"/>
  <c r="AE27" i="6" s="1"/>
  <c r="AD28" i="6" s="1"/>
  <c r="AC29" i="6" s="1"/>
  <c r="AB30" i="6" s="1"/>
  <c r="AF25" i="6"/>
  <c r="AF49" i="5"/>
  <c r="AE50" i="5" s="1"/>
  <c r="AD51" i="5" s="1"/>
  <c r="AC52" i="5" s="1"/>
  <c r="AB53" i="5" s="1"/>
  <c r="AF48" i="5"/>
  <c r="AF52" i="2"/>
  <c r="AE53" i="2" s="1"/>
  <c r="AF51" i="2"/>
  <c r="AF33" i="4"/>
  <c r="AE34" i="4" s="1"/>
  <c r="AD35" i="4" s="1"/>
  <c r="AC36" i="4" s="1"/>
  <c r="AB37" i="4" s="1"/>
  <c r="AA38" i="4" s="1"/>
  <c r="AF32" i="4"/>
  <c r="AF26" i="4"/>
  <c r="AE27" i="4" s="1"/>
  <c r="AD28" i="4" s="1"/>
  <c r="AC29" i="4" s="1"/>
  <c r="AB30" i="4" s="1"/>
  <c r="AA31" i="4" s="1"/>
  <c r="AF25" i="4"/>
  <c r="AE29" i="2"/>
  <c r="AD30" i="2" s="1"/>
  <c r="AE28" i="2"/>
  <c r="AF32" i="2"/>
  <c r="AE33" i="2" s="1"/>
  <c r="AD34" i="2" s="1"/>
  <c r="AF31" i="2"/>
  <c r="AF32" i="6"/>
  <c r="AE33" i="6" s="1"/>
  <c r="AD34" i="6" s="1"/>
  <c r="AC35" i="6" s="1"/>
  <c r="AB36" i="6" s="1"/>
  <c r="AA37" i="6" s="1"/>
  <c r="Z38" i="6" s="1"/>
  <c r="Y39" i="6" s="1"/>
  <c r="X40" i="6" s="1"/>
  <c r="W41" i="6" s="1"/>
  <c r="V42" i="6" s="1"/>
  <c r="U43" i="6" s="1"/>
  <c r="T44" i="6" s="1"/>
  <c r="S45" i="6" s="1"/>
  <c r="R46" i="6" s="1"/>
  <c r="Q47" i="6" s="1"/>
  <c r="P48" i="6" s="1"/>
  <c r="O49" i="6" s="1"/>
  <c r="N50" i="6" s="1"/>
  <c r="AF31" i="6"/>
  <c r="AD50" i="2"/>
  <c r="AD49" i="2"/>
  <c r="AF27" i="5"/>
  <c r="AE28" i="5" s="1"/>
  <c r="AD29" i="5" s="1"/>
  <c r="AC30" i="5" s="1"/>
  <c r="AF26" i="5"/>
  <c r="AF32" i="5"/>
  <c r="AE33" i="5" s="1"/>
  <c r="AD34" i="5" s="1"/>
  <c r="AC35" i="5" s="1"/>
  <c r="AF31" i="5"/>
  <c r="AF43" i="5"/>
  <c r="AE44" i="5" s="1"/>
  <c r="AD45" i="5" s="1"/>
  <c r="AC46" i="5" s="1"/>
  <c r="AB47" i="5" s="1"/>
  <c r="AF42" i="5"/>
  <c r="AE40" i="5"/>
  <c r="AD41" i="5" s="1"/>
  <c r="AE39" i="5"/>
  <c r="AF23" i="2"/>
  <c r="AE24" i="2" s="1"/>
  <c r="AD25" i="2" s="1"/>
  <c r="AC26" i="2" s="1"/>
  <c r="AB27" i="2" s="1"/>
  <c r="AF50" i="4"/>
  <c r="AE51" i="4" s="1"/>
  <c r="AF49" i="4"/>
  <c r="AE52" i="4" l="1"/>
  <c r="AD53" i="4" s="1"/>
  <c r="AE36" i="2"/>
  <c r="AE35" i="2"/>
  <c r="AE37" i="5"/>
  <c r="AD38" i="5" s="1"/>
  <c r="AE36" i="5"/>
  <c r="AE41" i="2"/>
  <c r="AD42" i="2" s="1"/>
  <c r="AE40" i="2"/>
  <c r="AE40" i="4"/>
  <c r="AD41" i="4" s="1"/>
  <c r="AE39" i="4"/>
  <c r="AD38" i="2"/>
  <c r="AC39" i="2" s="1"/>
  <c r="AD37" i="2"/>
  <c r="AE44" i="2"/>
  <c r="AD45" i="2" s="1"/>
  <c r="AC46" i="2" s="1"/>
  <c r="AB47" i="2" s="1"/>
  <c r="AA48" i="2" s="1"/>
  <c r="AE43" i="2"/>
  <c r="AE32" i="5"/>
  <c r="AD33" i="5" s="1"/>
  <c r="AC34" i="5" s="1"/>
  <c r="AB35" i="5" s="1"/>
  <c r="AE31" i="5"/>
  <c r="AE27" i="5"/>
  <c r="AD28" i="5" s="1"/>
  <c r="AC29" i="5" s="1"/>
  <c r="AB30" i="5" s="1"/>
  <c r="AE26" i="5"/>
  <c r="AC50" i="2"/>
  <c r="AC49" i="2"/>
  <c r="AD29" i="2"/>
  <c r="AC30" i="2" s="1"/>
  <c r="AD28" i="2"/>
  <c r="AE32" i="2"/>
  <c r="AD33" i="2" s="1"/>
  <c r="AC34" i="2" s="1"/>
  <c r="AE31" i="2"/>
  <c r="AE52" i="2"/>
  <c r="AD53" i="2" s="1"/>
  <c r="AE51" i="2"/>
  <c r="AE46" i="4"/>
  <c r="AD47" i="4" s="1"/>
  <c r="AC48" i="4" s="1"/>
  <c r="AE45" i="4"/>
  <c r="AD40" i="5"/>
  <c r="AC41" i="5" s="1"/>
  <c r="AD39" i="5"/>
  <c r="AE33" i="4"/>
  <c r="AD34" i="4" s="1"/>
  <c r="AC35" i="4" s="1"/>
  <c r="AB36" i="4" s="1"/>
  <c r="AA37" i="4" s="1"/>
  <c r="Z38" i="4" s="1"/>
  <c r="AE32" i="4"/>
  <c r="AE50" i="4"/>
  <c r="AD51" i="4" s="1"/>
  <c r="AE49" i="4"/>
  <c r="AE26" i="6"/>
  <c r="AD27" i="6" s="1"/>
  <c r="AC28" i="6" s="1"/>
  <c r="AB29" i="6" s="1"/>
  <c r="AA30" i="6" s="1"/>
  <c r="AE25" i="6"/>
  <c r="AE43" i="5"/>
  <c r="AD44" i="5" s="1"/>
  <c r="AC45" i="5" s="1"/>
  <c r="AB46" i="5" s="1"/>
  <c r="AA47" i="5" s="1"/>
  <c r="AE42" i="5"/>
  <c r="AE32" i="6"/>
  <c r="AD33" i="6" s="1"/>
  <c r="AC34" i="6" s="1"/>
  <c r="AB35" i="6" s="1"/>
  <c r="AA36" i="6" s="1"/>
  <c r="Z37" i="6" s="1"/>
  <c r="Y38" i="6" s="1"/>
  <c r="X39" i="6" s="1"/>
  <c r="W40" i="6" s="1"/>
  <c r="V41" i="6" s="1"/>
  <c r="U42" i="6" s="1"/>
  <c r="T43" i="6" s="1"/>
  <c r="S44" i="6" s="1"/>
  <c r="R45" i="6" s="1"/>
  <c r="Q46" i="6" s="1"/>
  <c r="P47" i="6" s="1"/>
  <c r="O48" i="6" s="1"/>
  <c r="N49" i="6" s="1"/>
  <c r="M50" i="6" s="1"/>
  <c r="L51" i="6" s="1"/>
  <c r="AE31" i="6"/>
  <c r="AE26" i="4"/>
  <c r="AD27" i="4" s="1"/>
  <c r="AC28" i="4" s="1"/>
  <c r="AB29" i="4" s="1"/>
  <c r="AA30" i="4" s="1"/>
  <c r="Z31" i="4" s="1"/>
  <c r="AE25" i="4"/>
  <c r="AE49" i="5"/>
  <c r="AD50" i="5" s="1"/>
  <c r="AC51" i="5" s="1"/>
  <c r="AB52" i="5" s="1"/>
  <c r="AA53" i="5" s="1"/>
  <c r="AE48" i="5"/>
  <c r="AC42" i="4"/>
  <c r="AB43" i="4" s="1"/>
  <c r="AA44" i="4" s="1"/>
  <c r="AD52" i="4" l="1"/>
  <c r="AC53" i="4" s="1"/>
  <c r="AD36" i="2"/>
  <c r="AD35" i="2"/>
  <c r="AD41" i="2"/>
  <c r="AC42" i="2" s="1"/>
  <c r="AD40" i="2"/>
  <c r="AD37" i="5"/>
  <c r="AC38" i="5" s="1"/>
  <c r="AD36" i="5"/>
  <c r="AD40" i="4"/>
  <c r="AC41" i="4" s="1"/>
  <c r="AD39" i="4"/>
  <c r="AC38" i="2"/>
  <c r="AB39" i="2" s="1"/>
  <c r="AC37" i="2"/>
  <c r="AD44" i="2"/>
  <c r="AC45" i="2" s="1"/>
  <c r="AB46" i="2" s="1"/>
  <c r="AA47" i="2" s="1"/>
  <c r="Z48" i="2" s="1"/>
  <c r="AD43" i="2"/>
  <c r="AD43" i="5"/>
  <c r="AC44" i="5" s="1"/>
  <c r="AB45" i="5" s="1"/>
  <c r="AA46" i="5" s="1"/>
  <c r="Z47" i="5" s="1"/>
  <c r="AD42" i="5"/>
  <c r="AC40" i="5"/>
  <c r="AB41" i="5" s="1"/>
  <c r="AC39" i="5"/>
  <c r="AD32" i="2"/>
  <c r="AC33" i="2" s="1"/>
  <c r="AB34" i="2" s="1"/>
  <c r="AD31" i="2"/>
  <c r="AB50" i="2"/>
  <c r="AB49" i="2"/>
  <c r="AD32" i="5"/>
  <c r="AC33" i="5" s="1"/>
  <c r="AB34" i="5" s="1"/>
  <c r="AA35" i="5" s="1"/>
  <c r="AD31" i="5"/>
  <c r="AB42" i="4"/>
  <c r="AA43" i="4" s="1"/>
  <c r="Z44" i="4" s="1"/>
  <c r="AD26" i="4"/>
  <c r="AC27" i="4" s="1"/>
  <c r="AB28" i="4" s="1"/>
  <c r="AA29" i="4" s="1"/>
  <c r="Z30" i="4" s="1"/>
  <c r="Y31" i="4" s="1"/>
  <c r="AD25" i="4"/>
  <c r="AD49" i="5"/>
  <c r="AC50" i="5" s="1"/>
  <c r="AB51" i="5" s="1"/>
  <c r="AA52" i="5" s="1"/>
  <c r="Z53" i="5" s="1"/>
  <c r="AD48" i="5"/>
  <c r="AD26" i="6"/>
  <c r="AC27" i="6" s="1"/>
  <c r="AB28" i="6" s="1"/>
  <c r="AA29" i="6" s="1"/>
  <c r="Z30" i="6" s="1"/>
  <c r="AD25" i="6"/>
  <c r="AD33" i="4"/>
  <c r="AC34" i="4" s="1"/>
  <c r="AB35" i="4" s="1"/>
  <c r="AA36" i="4" s="1"/>
  <c r="Z37" i="4" s="1"/>
  <c r="Y38" i="4" s="1"/>
  <c r="AD32" i="4"/>
  <c r="AD52" i="2"/>
  <c r="AC53" i="2" s="1"/>
  <c r="AD51" i="2"/>
  <c r="AD32" i="6"/>
  <c r="AC33" i="6" s="1"/>
  <c r="AB34" i="6" s="1"/>
  <c r="AA35" i="6" s="1"/>
  <c r="Z36" i="6" s="1"/>
  <c r="Y37" i="6" s="1"/>
  <c r="X38" i="6" s="1"/>
  <c r="W39" i="6" s="1"/>
  <c r="V40" i="6" s="1"/>
  <c r="U41" i="6" s="1"/>
  <c r="T42" i="6" s="1"/>
  <c r="S43" i="6" s="1"/>
  <c r="R44" i="6" s="1"/>
  <c r="Q45" i="6" s="1"/>
  <c r="P46" i="6" s="1"/>
  <c r="O47" i="6" s="1"/>
  <c r="N48" i="6" s="1"/>
  <c r="M49" i="6" s="1"/>
  <c r="L50" i="6" s="1"/>
  <c r="K51" i="6" s="1"/>
  <c r="J52" i="6" s="1"/>
  <c r="AD31" i="6"/>
  <c r="AD50" i="4"/>
  <c r="AC51" i="4" s="1"/>
  <c r="AD49" i="4"/>
  <c r="AD46" i="4"/>
  <c r="AC47" i="4" s="1"/>
  <c r="AB48" i="4" s="1"/>
  <c r="AD45" i="4"/>
  <c r="AC29" i="2"/>
  <c r="AB30" i="2" s="1"/>
  <c r="AC28" i="2"/>
  <c r="AD27" i="5"/>
  <c r="AC28" i="5" s="1"/>
  <c r="AB29" i="5" s="1"/>
  <c r="AA30" i="5" s="1"/>
  <c r="AD26" i="5"/>
  <c r="X31" i="7" l="1"/>
  <c r="V33" i="7" s="1"/>
  <c r="AC52" i="4"/>
  <c r="AB53" i="4" s="1"/>
  <c r="AC36" i="2"/>
  <c r="AB37" i="2" s="1"/>
  <c r="AC35" i="2"/>
  <c r="AC41" i="2"/>
  <c r="AB42" i="2" s="1"/>
  <c r="AC40" i="2"/>
  <c r="AC26" i="4"/>
  <c r="AB27" i="4" s="1"/>
  <c r="AA28" i="4" s="1"/>
  <c r="Z29" i="4" s="1"/>
  <c r="Y30" i="4" s="1"/>
  <c r="X31" i="4" s="1"/>
  <c r="AC37" i="5"/>
  <c r="AB38" i="5" s="1"/>
  <c r="AC36" i="5"/>
  <c r="AC40" i="4"/>
  <c r="AB41" i="4" s="1"/>
  <c r="AC39" i="4"/>
  <c r="AB38" i="2"/>
  <c r="AA39" i="2" s="1"/>
  <c r="AC44" i="2"/>
  <c r="AB45" i="2" s="1"/>
  <c r="AA46" i="2" s="1"/>
  <c r="Z47" i="2" s="1"/>
  <c r="Y48" i="2" s="1"/>
  <c r="AC43" i="2"/>
  <c r="AC33" i="4"/>
  <c r="AB34" i="4" s="1"/>
  <c r="AA35" i="4" s="1"/>
  <c r="Z36" i="4" s="1"/>
  <c r="Y37" i="4" s="1"/>
  <c r="X38" i="4" s="1"/>
  <c r="AC32" i="4"/>
  <c r="AB29" i="2"/>
  <c r="AA30" i="2" s="1"/>
  <c r="AB28" i="2"/>
  <c r="AC32" i="6"/>
  <c r="AB33" i="6" s="1"/>
  <c r="AA34" i="6" s="1"/>
  <c r="Z35" i="6" s="1"/>
  <c r="Y36" i="6" s="1"/>
  <c r="X37" i="6" s="1"/>
  <c r="W38" i="6" s="1"/>
  <c r="V39" i="6" s="1"/>
  <c r="U40" i="6" s="1"/>
  <c r="T41" i="6" s="1"/>
  <c r="S42" i="6" s="1"/>
  <c r="R43" i="6" s="1"/>
  <c r="Q44" i="6" s="1"/>
  <c r="P45" i="6" s="1"/>
  <c r="O46" i="6" s="1"/>
  <c r="N47" i="6" s="1"/>
  <c r="M48" i="6" s="1"/>
  <c r="L49" i="6" s="1"/>
  <c r="K50" i="6" s="1"/>
  <c r="J51" i="6" s="1"/>
  <c r="I52" i="6" s="1"/>
  <c r="H53" i="6" s="1"/>
  <c r="AC31" i="6"/>
  <c r="AC26" i="6"/>
  <c r="AB27" i="6" s="1"/>
  <c r="AA28" i="6" s="1"/>
  <c r="Z29" i="6" s="1"/>
  <c r="Y30" i="6" s="1"/>
  <c r="AC52" i="2"/>
  <c r="AB53" i="2" s="1"/>
  <c r="AC51" i="2"/>
  <c r="AC32" i="5"/>
  <c r="AB33" i="5" s="1"/>
  <c r="AA34" i="5" s="1"/>
  <c r="Z35" i="5" s="1"/>
  <c r="AC31" i="5"/>
  <c r="AC46" i="4"/>
  <c r="AB47" i="4" s="1"/>
  <c r="AA48" i="4" s="1"/>
  <c r="AC45" i="4"/>
  <c r="AC43" i="5"/>
  <c r="AB44" i="5" s="1"/>
  <c r="AA45" i="5" s="1"/>
  <c r="Z46" i="5" s="1"/>
  <c r="Y47" i="5" s="1"/>
  <c r="AC42" i="5"/>
  <c r="AC50" i="4"/>
  <c r="AB51" i="4" s="1"/>
  <c r="AC49" i="4"/>
  <c r="AC32" i="2"/>
  <c r="AB33" i="2" s="1"/>
  <c r="AA34" i="2" s="1"/>
  <c r="AC31" i="2"/>
  <c r="AC27" i="5"/>
  <c r="AB28" i="5" s="1"/>
  <c r="AA29" i="5" s="1"/>
  <c r="Z30" i="5" s="1"/>
  <c r="AC26" i="5"/>
  <c r="AC49" i="5"/>
  <c r="AB50" i="5" s="1"/>
  <c r="AA51" i="5" s="1"/>
  <c r="Z52" i="5" s="1"/>
  <c r="Y53" i="5" s="1"/>
  <c r="AC48" i="5"/>
  <c r="AA42" i="4"/>
  <c r="Z43" i="4" s="1"/>
  <c r="Y44" i="4" s="1"/>
  <c r="AA50" i="2"/>
  <c r="AA49" i="2"/>
  <c r="AB40" i="5"/>
  <c r="AA41" i="5" s="1"/>
  <c r="AB39" i="5"/>
  <c r="AB52" i="4" l="1"/>
  <c r="AA53" i="4" s="1"/>
  <c r="AB36" i="2"/>
  <c r="AB35" i="2"/>
  <c r="AB37" i="5"/>
  <c r="AA38" i="5" s="1"/>
  <c r="AB36" i="5"/>
  <c r="AB40" i="4"/>
  <c r="AA41" i="4" s="1"/>
  <c r="Z42" i="4" s="1"/>
  <c r="Y43" i="4" s="1"/>
  <c r="X44" i="4" s="1"/>
  <c r="AB39" i="4"/>
  <c r="AB41" i="2"/>
  <c r="AA42" i="2" s="1"/>
  <c r="AB40" i="2"/>
  <c r="AB44" i="2"/>
  <c r="AA45" i="2" s="1"/>
  <c r="Z46" i="2" s="1"/>
  <c r="Y47" i="2" s="1"/>
  <c r="X48" i="2" s="1"/>
  <c r="AB43" i="2"/>
  <c r="AA38" i="2"/>
  <c r="Z39" i="2" s="1"/>
  <c r="AA37" i="2"/>
  <c r="AA40" i="5"/>
  <c r="Z41" i="5" s="1"/>
  <c r="AA39" i="5"/>
  <c r="AB50" i="4"/>
  <c r="AA51" i="4" s="1"/>
  <c r="AB49" i="4"/>
  <c r="AB46" i="4"/>
  <c r="AA47" i="4" s="1"/>
  <c r="Z48" i="4" s="1"/>
  <c r="AB45" i="4"/>
  <c r="AB27" i="5"/>
  <c r="AA28" i="5" s="1"/>
  <c r="Z29" i="5" s="1"/>
  <c r="Y30" i="5" s="1"/>
  <c r="AB43" i="5"/>
  <c r="AA44" i="5" s="1"/>
  <c r="Z45" i="5" s="1"/>
  <c r="Y46" i="5" s="1"/>
  <c r="X47" i="5" s="1"/>
  <c r="AB42" i="5"/>
  <c r="AB32" i="6"/>
  <c r="AA33" i="6" s="1"/>
  <c r="Z34" i="6" s="1"/>
  <c r="Y35" i="6" s="1"/>
  <c r="X36" i="6" s="1"/>
  <c r="W37" i="6" s="1"/>
  <c r="V38" i="6" s="1"/>
  <c r="U39" i="6" s="1"/>
  <c r="T40" i="6" s="1"/>
  <c r="S41" i="6" s="1"/>
  <c r="R42" i="6" s="1"/>
  <c r="Q43" i="6" s="1"/>
  <c r="P44" i="6" s="1"/>
  <c r="O45" i="6" s="1"/>
  <c r="N46" i="6" s="1"/>
  <c r="M47" i="6" s="1"/>
  <c r="L48" i="6" s="1"/>
  <c r="K49" i="6" s="1"/>
  <c r="J50" i="6" s="1"/>
  <c r="I51" i="6" s="1"/>
  <c r="H52" i="6" s="1"/>
  <c r="G53" i="6" s="1"/>
  <c r="AB31" i="6"/>
  <c r="AB52" i="2"/>
  <c r="AA53" i="2" s="1"/>
  <c r="AB51" i="2"/>
  <c r="AB32" i="2"/>
  <c r="AA33" i="2" s="1"/>
  <c r="Z34" i="2" s="1"/>
  <c r="AB31" i="2"/>
  <c r="AB33" i="4"/>
  <c r="AA34" i="4" s="1"/>
  <c r="Z35" i="4" s="1"/>
  <c r="Y36" i="4" s="1"/>
  <c r="X37" i="4" s="1"/>
  <c r="W38" i="4" s="1"/>
  <c r="AB32" i="4"/>
  <c r="Z50" i="2"/>
  <c r="Z49" i="2"/>
  <c r="AB49" i="5"/>
  <c r="AA50" i="5" s="1"/>
  <c r="Z51" i="5" s="1"/>
  <c r="Y52" i="5" s="1"/>
  <c r="X53" i="5" s="1"/>
  <c r="AB48" i="5"/>
  <c r="AB32" i="5"/>
  <c r="AA33" i="5" s="1"/>
  <c r="Z34" i="5" s="1"/>
  <c r="Y35" i="5" s="1"/>
  <c r="AB31" i="5"/>
  <c r="AA29" i="2"/>
  <c r="Z30" i="2" s="1"/>
  <c r="AA28" i="2"/>
  <c r="AA52" i="4" l="1"/>
  <c r="Z53" i="4" s="1"/>
  <c r="AA36" i="2"/>
  <c r="AA35" i="2"/>
  <c r="AA40" i="4"/>
  <c r="Z41" i="4" s="1"/>
  <c r="Y42" i="4" s="1"/>
  <c r="X43" i="4" s="1"/>
  <c r="W44" i="4" s="1"/>
  <c r="AA39" i="4"/>
  <c r="AA41" i="2"/>
  <c r="Z42" i="2" s="1"/>
  <c r="AA40" i="2"/>
  <c r="AA37" i="5"/>
  <c r="Z38" i="5" s="1"/>
  <c r="AA36" i="5"/>
  <c r="Z38" i="2"/>
  <c r="Y39" i="2" s="1"/>
  <c r="Z37" i="2"/>
  <c r="AA44" i="2"/>
  <c r="Z45" i="2" s="1"/>
  <c r="Y46" i="2" s="1"/>
  <c r="X47" i="2" s="1"/>
  <c r="W48" i="2" s="1"/>
  <c r="AA43" i="2"/>
  <c r="AA33" i="4"/>
  <c r="Z34" i="4" s="1"/>
  <c r="Y35" i="4" s="1"/>
  <c r="X36" i="4" s="1"/>
  <c r="W37" i="4" s="1"/>
  <c r="V38" i="4" s="1"/>
  <c r="AA32" i="4"/>
  <c r="Z29" i="2"/>
  <c r="Y30" i="2" s="1"/>
  <c r="Y50" i="2"/>
  <c r="Y49" i="2"/>
  <c r="AA32" i="2"/>
  <c r="Z33" i="2" s="1"/>
  <c r="Y34" i="2" s="1"/>
  <c r="AA31" i="2"/>
  <c r="AA52" i="2"/>
  <c r="Z53" i="2" s="1"/>
  <c r="AA51" i="2"/>
  <c r="AA50" i="4"/>
  <c r="Z51" i="4" s="1"/>
  <c r="AA49" i="4"/>
  <c r="AA32" i="5"/>
  <c r="Z33" i="5" s="1"/>
  <c r="Y34" i="5" s="1"/>
  <c r="X35" i="5" s="1"/>
  <c r="AA31" i="5"/>
  <c r="AA49" i="5"/>
  <c r="Z50" i="5" s="1"/>
  <c r="Y51" i="5" s="1"/>
  <c r="X52" i="5" s="1"/>
  <c r="W53" i="5" s="1"/>
  <c r="AA48" i="5"/>
  <c r="AA32" i="6"/>
  <c r="Z33" i="6" s="1"/>
  <c r="Y34" i="6" s="1"/>
  <c r="X35" i="6" s="1"/>
  <c r="W36" i="6" s="1"/>
  <c r="V37" i="6" s="1"/>
  <c r="U38" i="6" s="1"/>
  <c r="T39" i="6" s="1"/>
  <c r="S40" i="6" s="1"/>
  <c r="R41" i="6" s="1"/>
  <c r="Q42" i="6" s="1"/>
  <c r="P43" i="6" s="1"/>
  <c r="O44" i="6" s="1"/>
  <c r="N45" i="6" s="1"/>
  <c r="M46" i="6" s="1"/>
  <c r="L47" i="6" s="1"/>
  <c r="K48" i="6" s="1"/>
  <c r="J49" i="6" s="1"/>
  <c r="I50" i="6" s="1"/>
  <c r="H51" i="6" s="1"/>
  <c r="G52" i="6" s="1"/>
  <c r="F53" i="6" s="1"/>
  <c r="AA31" i="6"/>
  <c r="Z40" i="5"/>
  <c r="Y41" i="5" s="1"/>
  <c r="Z39" i="5"/>
  <c r="AA43" i="5"/>
  <c r="Z44" i="5" s="1"/>
  <c r="Y45" i="5" s="1"/>
  <c r="X46" i="5" s="1"/>
  <c r="W47" i="5" s="1"/>
  <c r="AA42" i="5"/>
  <c r="AA46" i="4"/>
  <c r="Z47" i="4" s="1"/>
  <c r="Y48" i="4" s="1"/>
  <c r="AA45" i="4"/>
  <c r="U34" i="7" l="1"/>
  <c r="Z52" i="4"/>
  <c r="Y53" i="4" s="1"/>
  <c r="Z36" i="2"/>
  <c r="Y37" i="2" s="1"/>
  <c r="Z35" i="2"/>
  <c r="Z40" i="4"/>
  <c r="Y41" i="4" s="1"/>
  <c r="Z39" i="4"/>
  <c r="Z41" i="2"/>
  <c r="Y42" i="2" s="1"/>
  <c r="Z40" i="2"/>
  <c r="Z37" i="5"/>
  <c r="Y38" i="5" s="1"/>
  <c r="Z36" i="5"/>
  <c r="Z44" i="2"/>
  <c r="Y45" i="2" s="1"/>
  <c r="X46" i="2" s="1"/>
  <c r="W47" i="2" s="1"/>
  <c r="V48" i="2" s="1"/>
  <c r="Z43" i="2"/>
  <c r="Y38" i="2"/>
  <c r="X39" i="2" s="1"/>
  <c r="Z32" i="6"/>
  <c r="Y33" i="6" s="1"/>
  <c r="X34" i="6" s="1"/>
  <c r="W35" i="6" s="1"/>
  <c r="V36" i="6" s="1"/>
  <c r="U37" i="6" s="1"/>
  <c r="T38" i="6" s="1"/>
  <c r="S39" i="6" s="1"/>
  <c r="R40" i="6" s="1"/>
  <c r="Q41" i="6" s="1"/>
  <c r="P42" i="6" s="1"/>
  <c r="O43" i="6" s="1"/>
  <c r="N44" i="6" s="1"/>
  <c r="M45" i="6" s="1"/>
  <c r="L46" i="6" s="1"/>
  <c r="K47" i="6" s="1"/>
  <c r="J48" i="6" s="1"/>
  <c r="I49" i="6" s="1"/>
  <c r="H50" i="6" s="1"/>
  <c r="G51" i="6" s="1"/>
  <c r="F52" i="6" s="1"/>
  <c r="E53" i="6" s="1"/>
  <c r="Z31" i="6"/>
  <c r="Z49" i="5"/>
  <c r="Y50" i="5" s="1"/>
  <c r="X51" i="5" s="1"/>
  <c r="W52" i="5" s="1"/>
  <c r="V53" i="5" s="1"/>
  <c r="Z48" i="5"/>
  <c r="Z52" i="2"/>
  <c r="Y53" i="2" s="1"/>
  <c r="Z51" i="2"/>
  <c r="Z32" i="2"/>
  <c r="Y33" i="2" s="1"/>
  <c r="X34" i="2" s="1"/>
  <c r="Z31" i="2"/>
  <c r="Z46" i="4"/>
  <c r="Y47" i="4" s="1"/>
  <c r="X48" i="4" s="1"/>
  <c r="Z45" i="4"/>
  <c r="X42" i="4"/>
  <c r="W43" i="4" s="1"/>
  <c r="V44" i="4" s="1"/>
  <c r="X50" i="2"/>
  <c r="X49" i="2"/>
  <c r="Z33" i="4"/>
  <c r="Y34" i="4" s="1"/>
  <c r="X35" i="4" s="1"/>
  <c r="W36" i="4" s="1"/>
  <c r="V37" i="4" s="1"/>
  <c r="U38" i="4" s="1"/>
  <c r="Z32" i="4"/>
  <c r="Z50" i="4"/>
  <c r="Y51" i="4" s="1"/>
  <c r="Z49" i="4"/>
  <c r="Y40" i="5"/>
  <c r="X41" i="5" s="1"/>
  <c r="Y39" i="5"/>
  <c r="Z43" i="5"/>
  <c r="Y44" i="5" s="1"/>
  <c r="X45" i="5" s="1"/>
  <c r="W46" i="5" s="1"/>
  <c r="V47" i="5" s="1"/>
  <c r="Z42" i="5"/>
  <c r="Z32" i="5"/>
  <c r="Y33" i="5" s="1"/>
  <c r="X34" i="5" s="1"/>
  <c r="W35" i="5" s="1"/>
  <c r="Z31" i="5"/>
  <c r="Y52" i="4" l="1"/>
  <c r="X53" i="4" s="1"/>
  <c r="Y36" i="2"/>
  <c r="Y35" i="2"/>
  <c r="Y41" i="2"/>
  <c r="X42" i="2" s="1"/>
  <c r="Y40" i="2"/>
  <c r="Y40" i="4"/>
  <c r="X41" i="4" s="1"/>
  <c r="W42" i="4" s="1"/>
  <c r="V43" i="4" s="1"/>
  <c r="U44" i="4" s="1"/>
  <c r="Y39" i="4"/>
  <c r="Y37" i="5"/>
  <c r="X38" i="5" s="1"/>
  <c r="Y36" i="5"/>
  <c r="Y44" i="2"/>
  <c r="X45" i="2" s="1"/>
  <c r="W46" i="2" s="1"/>
  <c r="V47" i="2" s="1"/>
  <c r="U48" i="2" s="1"/>
  <c r="Y43" i="2"/>
  <c r="X38" i="2"/>
  <c r="W39" i="2" s="1"/>
  <c r="X37" i="2"/>
  <c r="Y46" i="4"/>
  <c r="X47" i="4" s="1"/>
  <c r="W48" i="4" s="1"/>
  <c r="Y45" i="4"/>
  <c r="Y32" i="5"/>
  <c r="X33" i="5" s="1"/>
  <c r="W34" i="5" s="1"/>
  <c r="V35" i="5" s="1"/>
  <c r="Y31" i="5"/>
  <c r="Y43" i="5"/>
  <c r="X44" i="5" s="1"/>
  <c r="W45" i="5" s="1"/>
  <c r="V46" i="5" s="1"/>
  <c r="U47" i="5" s="1"/>
  <c r="Y42" i="5"/>
  <c r="Y32" i="2"/>
  <c r="X33" i="2" s="1"/>
  <c r="W34" i="2" s="1"/>
  <c r="Y31" i="2"/>
  <c r="Y49" i="5"/>
  <c r="X50" i="5" s="1"/>
  <c r="W51" i="5" s="1"/>
  <c r="V52" i="5" s="1"/>
  <c r="U53" i="5" s="1"/>
  <c r="Y48" i="5"/>
  <c r="Y50" i="4"/>
  <c r="X51" i="4" s="1"/>
  <c r="Y49" i="4"/>
  <c r="W50" i="2"/>
  <c r="W49" i="2"/>
  <c r="X40" i="5"/>
  <c r="W41" i="5" s="1"/>
  <c r="X39" i="5"/>
  <c r="Y52" i="2"/>
  <c r="X53" i="2" s="1"/>
  <c r="Y51" i="2"/>
  <c r="Y32" i="6"/>
  <c r="X33" i="6" s="1"/>
  <c r="W34" i="6" s="1"/>
  <c r="V35" i="6" s="1"/>
  <c r="U36" i="6" s="1"/>
  <c r="T37" i="6" s="1"/>
  <c r="S38" i="6" s="1"/>
  <c r="R39" i="6" s="1"/>
  <c r="Q40" i="6" s="1"/>
  <c r="P41" i="6" s="1"/>
  <c r="O42" i="6" s="1"/>
  <c r="N43" i="6" s="1"/>
  <c r="M44" i="6" s="1"/>
  <c r="L45" i="6" s="1"/>
  <c r="K46" i="6" s="1"/>
  <c r="J47" i="6" s="1"/>
  <c r="I48" i="6" s="1"/>
  <c r="H49" i="6" s="1"/>
  <c r="G50" i="6" s="1"/>
  <c r="F51" i="6" s="1"/>
  <c r="E52" i="6" s="1"/>
  <c r="D53" i="6" s="1"/>
  <c r="Y31" i="6"/>
  <c r="Y33" i="4"/>
  <c r="X34" i="4" s="1"/>
  <c r="W35" i="4" s="1"/>
  <c r="V36" i="4" s="1"/>
  <c r="U37" i="4" s="1"/>
  <c r="T38" i="4" s="1"/>
  <c r="Y32" i="4"/>
  <c r="T35" i="7" l="1"/>
  <c r="R37" i="7" s="1"/>
  <c r="Q38" i="7" s="1"/>
  <c r="P39" i="7" s="1"/>
  <c r="O40" i="7" s="1"/>
  <c r="X52" i="4"/>
  <c r="W53" i="4" s="1"/>
  <c r="X36" i="2"/>
  <c r="X35" i="2"/>
  <c r="X41" i="2"/>
  <c r="W42" i="2" s="1"/>
  <c r="X40" i="2"/>
  <c r="X40" i="4"/>
  <c r="W41" i="4" s="1"/>
  <c r="X39" i="4"/>
  <c r="X37" i="5"/>
  <c r="W38" i="5" s="1"/>
  <c r="X36" i="5"/>
  <c r="W38" i="2"/>
  <c r="V39" i="2" s="1"/>
  <c r="W37" i="2"/>
  <c r="X44" i="2"/>
  <c r="W45" i="2" s="1"/>
  <c r="V46" i="2" s="1"/>
  <c r="U47" i="2" s="1"/>
  <c r="T48" i="2" s="1"/>
  <c r="X43" i="2"/>
  <c r="X32" i="2"/>
  <c r="W33" i="2" s="1"/>
  <c r="V34" i="2" s="1"/>
  <c r="X31" i="2"/>
  <c r="W32" i="2" s="1"/>
  <c r="V33" i="2" s="1"/>
  <c r="U34" i="2" s="1"/>
  <c r="X32" i="5"/>
  <c r="W33" i="5" s="1"/>
  <c r="V34" i="5" s="1"/>
  <c r="U35" i="5" s="1"/>
  <c r="X31" i="5"/>
  <c r="X52" i="2"/>
  <c r="W53" i="2" s="1"/>
  <c r="X51" i="2"/>
  <c r="X32" i="6"/>
  <c r="W33" i="6" s="1"/>
  <c r="V34" i="6" s="1"/>
  <c r="U35" i="6" s="1"/>
  <c r="T36" i="6" s="1"/>
  <c r="S37" i="6" s="1"/>
  <c r="R38" i="6" s="1"/>
  <c r="Q39" i="6" s="1"/>
  <c r="P40" i="6" s="1"/>
  <c r="O41" i="6" s="1"/>
  <c r="N42" i="6" s="1"/>
  <c r="M43" i="6" s="1"/>
  <c r="L44" i="6" s="1"/>
  <c r="K45" i="6" s="1"/>
  <c r="J46" i="6" s="1"/>
  <c r="I47" i="6" s="1"/>
  <c r="H48" i="6" s="1"/>
  <c r="G49" i="6" s="1"/>
  <c r="F50" i="6" s="1"/>
  <c r="E51" i="6" s="1"/>
  <c r="D52" i="6" s="1"/>
  <c r="C53" i="6" s="1"/>
  <c r="X31" i="6"/>
  <c r="X50" i="4"/>
  <c r="W51" i="4" s="1"/>
  <c r="X49" i="4"/>
  <c r="X33" i="4"/>
  <c r="W34" i="4" s="1"/>
  <c r="V35" i="4" s="1"/>
  <c r="U36" i="4" s="1"/>
  <c r="T37" i="4" s="1"/>
  <c r="S38" i="4" s="1"/>
  <c r="X32" i="4"/>
  <c r="W40" i="5"/>
  <c r="V41" i="5" s="1"/>
  <c r="W39" i="5"/>
  <c r="V50" i="2"/>
  <c r="V49" i="2"/>
  <c r="X43" i="5"/>
  <c r="W44" i="5" s="1"/>
  <c r="V45" i="5" s="1"/>
  <c r="U46" i="5" s="1"/>
  <c r="T47" i="5" s="1"/>
  <c r="X42" i="5"/>
  <c r="X49" i="5"/>
  <c r="W50" i="5" s="1"/>
  <c r="V51" i="5" s="1"/>
  <c r="U52" i="5" s="1"/>
  <c r="T53" i="5" s="1"/>
  <c r="X48" i="5"/>
  <c r="V42" i="4"/>
  <c r="U43" i="4" s="1"/>
  <c r="T44" i="4" s="1"/>
  <c r="X46" i="4"/>
  <c r="W47" i="4" s="1"/>
  <c r="V48" i="4" s="1"/>
  <c r="X45" i="4"/>
  <c r="W52" i="4" l="1"/>
  <c r="V53" i="4" s="1"/>
  <c r="W36" i="2"/>
  <c r="V37" i="2" s="1"/>
  <c r="W35" i="2"/>
  <c r="W41" i="2"/>
  <c r="V42" i="2" s="1"/>
  <c r="W40" i="2"/>
  <c r="W32" i="6"/>
  <c r="V33" i="6" s="1"/>
  <c r="U34" i="6" s="1"/>
  <c r="T35" i="6" s="1"/>
  <c r="S36" i="6" s="1"/>
  <c r="R37" i="6" s="1"/>
  <c r="Q38" i="6" s="1"/>
  <c r="P39" i="6" s="1"/>
  <c r="O40" i="6" s="1"/>
  <c r="N41" i="6" s="1"/>
  <c r="M42" i="6" s="1"/>
  <c r="L43" i="6" s="1"/>
  <c r="K44" i="6" s="1"/>
  <c r="J45" i="6" s="1"/>
  <c r="I46" i="6" s="1"/>
  <c r="H47" i="6" s="1"/>
  <c r="G48" i="6" s="1"/>
  <c r="F49" i="6" s="1"/>
  <c r="E50" i="6" s="1"/>
  <c r="D51" i="6" s="1"/>
  <c r="C52" i="6" s="1"/>
  <c r="B53" i="6" s="1"/>
  <c r="W37" i="5"/>
  <c r="V38" i="5" s="1"/>
  <c r="W36" i="5"/>
  <c r="W40" i="4"/>
  <c r="V41" i="4" s="1"/>
  <c r="U42" i="4" s="1"/>
  <c r="T43" i="4" s="1"/>
  <c r="S44" i="4" s="1"/>
  <c r="W39" i="4"/>
  <c r="V38" i="2"/>
  <c r="U39" i="2" s="1"/>
  <c r="W44" i="2"/>
  <c r="V45" i="2" s="1"/>
  <c r="U46" i="2" s="1"/>
  <c r="T47" i="2" s="1"/>
  <c r="S48" i="2" s="1"/>
  <c r="W43" i="2"/>
  <c r="W49" i="5"/>
  <c r="V50" i="5" s="1"/>
  <c r="U51" i="5" s="1"/>
  <c r="T52" i="5" s="1"/>
  <c r="S53" i="5" s="1"/>
  <c r="W48" i="5"/>
  <c r="W43" i="5"/>
  <c r="V44" i="5" s="1"/>
  <c r="U45" i="5" s="1"/>
  <c r="T46" i="5" s="1"/>
  <c r="S47" i="5" s="1"/>
  <c r="W42" i="5"/>
  <c r="W52" i="2"/>
  <c r="V53" i="2" s="1"/>
  <c r="W51" i="2"/>
  <c r="W32" i="5"/>
  <c r="V33" i="5" s="1"/>
  <c r="U34" i="5" s="1"/>
  <c r="T35" i="5" s="1"/>
  <c r="V40" i="5"/>
  <c r="U41" i="5" s="1"/>
  <c r="V39" i="5"/>
  <c r="W46" i="4"/>
  <c r="V47" i="4" s="1"/>
  <c r="U48" i="4" s="1"/>
  <c r="W45" i="4"/>
  <c r="U50" i="2"/>
  <c r="U49" i="2"/>
  <c r="W33" i="4"/>
  <c r="V34" i="4" s="1"/>
  <c r="U35" i="4" s="1"/>
  <c r="T36" i="4" s="1"/>
  <c r="S37" i="4" s="1"/>
  <c r="R38" i="4" s="1"/>
  <c r="W32" i="4"/>
  <c r="W50" i="4"/>
  <c r="V51" i="4" s="1"/>
  <c r="W49" i="4"/>
  <c r="V52" i="4" l="1"/>
  <c r="U53" i="4" s="1"/>
  <c r="V36" i="2"/>
  <c r="V35" i="2"/>
  <c r="V37" i="5"/>
  <c r="U38" i="5" s="1"/>
  <c r="V36" i="5"/>
  <c r="V41" i="2"/>
  <c r="U42" i="2" s="1"/>
  <c r="V40" i="2"/>
  <c r="V40" i="4"/>
  <c r="U41" i="4" s="1"/>
  <c r="T42" i="4" s="1"/>
  <c r="S43" i="4" s="1"/>
  <c r="R44" i="4" s="1"/>
  <c r="V39" i="4"/>
  <c r="V44" i="2"/>
  <c r="U45" i="2" s="1"/>
  <c r="T46" i="2" s="1"/>
  <c r="S47" i="2" s="1"/>
  <c r="R48" i="2" s="1"/>
  <c r="V43" i="2"/>
  <c r="U38" i="2"/>
  <c r="T39" i="2" s="1"/>
  <c r="U37" i="2"/>
  <c r="V46" i="4"/>
  <c r="U47" i="4" s="1"/>
  <c r="T48" i="4" s="1"/>
  <c r="V45" i="4"/>
  <c r="V50" i="4"/>
  <c r="U51" i="4" s="1"/>
  <c r="V49" i="4"/>
  <c r="T50" i="2"/>
  <c r="T49" i="2"/>
  <c r="U40" i="5"/>
  <c r="T41" i="5" s="1"/>
  <c r="U39" i="5"/>
  <c r="V52" i="2"/>
  <c r="U53" i="2" s="1"/>
  <c r="V51" i="2"/>
  <c r="V43" i="5"/>
  <c r="U44" i="5" s="1"/>
  <c r="T45" i="5" s="1"/>
  <c r="S46" i="5" s="1"/>
  <c r="R47" i="5" s="1"/>
  <c r="V42" i="5"/>
  <c r="V33" i="4"/>
  <c r="U34" i="4" s="1"/>
  <c r="T35" i="4" s="1"/>
  <c r="S36" i="4" s="1"/>
  <c r="R37" i="4" s="1"/>
  <c r="Q38" i="4" s="1"/>
  <c r="V49" i="5"/>
  <c r="U50" i="5" s="1"/>
  <c r="T51" i="5" s="1"/>
  <c r="S52" i="5" s="1"/>
  <c r="R53" i="5" s="1"/>
  <c r="V48" i="5"/>
  <c r="U52" i="4" l="1"/>
  <c r="T53" i="4" s="1"/>
  <c r="U36" i="2"/>
  <c r="T37" i="2" s="1"/>
  <c r="U35" i="2"/>
  <c r="U41" i="2"/>
  <c r="T42" i="2" s="1"/>
  <c r="U40" i="2"/>
  <c r="U37" i="5"/>
  <c r="T38" i="5" s="1"/>
  <c r="U36" i="5"/>
  <c r="U40" i="4"/>
  <c r="T41" i="4" s="1"/>
  <c r="S42" i="4" s="1"/>
  <c r="R43" i="4" s="1"/>
  <c r="Q44" i="4" s="1"/>
  <c r="U39" i="4"/>
  <c r="U44" i="2"/>
  <c r="T45" i="2" s="1"/>
  <c r="S46" i="2" s="1"/>
  <c r="R47" i="2" s="1"/>
  <c r="Q48" i="2" s="1"/>
  <c r="U43" i="2"/>
  <c r="T38" i="2"/>
  <c r="S39" i="2" s="1"/>
  <c r="U49" i="5"/>
  <c r="T50" i="5" s="1"/>
  <c r="S51" i="5" s="1"/>
  <c r="R52" i="5" s="1"/>
  <c r="Q53" i="5" s="1"/>
  <c r="U48" i="5"/>
  <c r="U43" i="5"/>
  <c r="T44" i="5" s="1"/>
  <c r="S45" i="5" s="1"/>
  <c r="R46" i="5" s="1"/>
  <c r="Q47" i="5" s="1"/>
  <c r="U42" i="5"/>
  <c r="S50" i="2"/>
  <c r="S49" i="2"/>
  <c r="U46" i="4"/>
  <c r="T47" i="4" s="1"/>
  <c r="S48" i="4" s="1"/>
  <c r="U45" i="4"/>
  <c r="T40" i="5"/>
  <c r="S41" i="5" s="1"/>
  <c r="T39" i="5"/>
  <c r="U52" i="2"/>
  <c r="T53" i="2" s="1"/>
  <c r="U51" i="2"/>
  <c r="U50" i="4"/>
  <c r="T51" i="4" s="1"/>
  <c r="U49" i="4"/>
  <c r="T52" i="4" l="1"/>
  <c r="S53" i="4" s="1"/>
  <c r="T36" i="2"/>
  <c r="T35" i="2"/>
  <c r="S36" i="2" s="1"/>
  <c r="T40" i="4"/>
  <c r="S41" i="4" s="1"/>
  <c r="T39" i="4"/>
  <c r="T41" i="2"/>
  <c r="S42" i="2" s="1"/>
  <c r="T40" i="2"/>
  <c r="T37" i="5"/>
  <c r="S38" i="5" s="1"/>
  <c r="T36" i="5"/>
  <c r="S38" i="2"/>
  <c r="R39" i="2" s="1"/>
  <c r="S37" i="2"/>
  <c r="T44" i="2"/>
  <c r="S45" i="2" s="1"/>
  <c r="R46" i="2" s="1"/>
  <c r="Q47" i="2" s="1"/>
  <c r="P48" i="2" s="1"/>
  <c r="T43" i="2"/>
  <c r="T46" i="4"/>
  <c r="S47" i="4" s="1"/>
  <c r="R48" i="4" s="1"/>
  <c r="T45" i="4"/>
  <c r="R42" i="4"/>
  <c r="Q43" i="4" s="1"/>
  <c r="P44" i="4" s="1"/>
  <c r="T50" i="4"/>
  <c r="S51" i="4" s="1"/>
  <c r="T49" i="4"/>
  <c r="S40" i="5"/>
  <c r="R41" i="5" s="1"/>
  <c r="S39" i="5"/>
  <c r="R50" i="2"/>
  <c r="R49" i="2"/>
  <c r="T49" i="5"/>
  <c r="S50" i="5" s="1"/>
  <c r="R51" i="5" s="1"/>
  <c r="Q52" i="5" s="1"/>
  <c r="P53" i="5" s="1"/>
  <c r="T48" i="5"/>
  <c r="T52" i="2"/>
  <c r="S53" i="2" s="1"/>
  <c r="T51" i="2"/>
  <c r="T43" i="5"/>
  <c r="S44" i="5" s="1"/>
  <c r="R45" i="5" s="1"/>
  <c r="Q46" i="5" s="1"/>
  <c r="P47" i="5" s="1"/>
  <c r="T42" i="5"/>
  <c r="S52" i="4" l="1"/>
  <c r="R53" i="4" s="1"/>
  <c r="S37" i="5"/>
  <c r="R38" i="5" s="1"/>
  <c r="S36" i="5"/>
  <c r="R37" i="5" s="1"/>
  <c r="Q38" i="5" s="1"/>
  <c r="S40" i="4"/>
  <c r="R41" i="4" s="1"/>
  <c r="Q42" i="4" s="1"/>
  <c r="P43" i="4" s="1"/>
  <c r="O44" i="4" s="1"/>
  <c r="S39" i="4"/>
  <c r="S41" i="2"/>
  <c r="R42" i="2" s="1"/>
  <c r="S40" i="2"/>
  <c r="S44" i="2"/>
  <c r="R45" i="2" s="1"/>
  <c r="Q46" i="2" s="1"/>
  <c r="P47" i="2" s="1"/>
  <c r="O48" i="2" s="1"/>
  <c r="S43" i="2"/>
  <c r="R38" i="2"/>
  <c r="Q39" i="2" s="1"/>
  <c r="R37" i="2"/>
  <c r="Q38" i="2" s="1"/>
  <c r="P39" i="2" s="1"/>
  <c r="S43" i="5"/>
  <c r="R44" i="5" s="1"/>
  <c r="Q45" i="5" s="1"/>
  <c r="P46" i="5" s="1"/>
  <c r="O47" i="5" s="1"/>
  <c r="S42" i="5"/>
  <c r="S49" i="5"/>
  <c r="R50" i="5" s="1"/>
  <c r="Q51" i="5" s="1"/>
  <c r="P52" i="5" s="1"/>
  <c r="O53" i="5" s="1"/>
  <c r="S48" i="5"/>
  <c r="R40" i="5"/>
  <c r="Q41" i="5" s="1"/>
  <c r="R39" i="5"/>
  <c r="Q50" i="2"/>
  <c r="Q49" i="2"/>
  <c r="S50" i="4"/>
  <c r="R51" i="4" s="1"/>
  <c r="S49" i="4"/>
  <c r="S52" i="2"/>
  <c r="R53" i="2" s="1"/>
  <c r="S51" i="2"/>
  <c r="S46" i="4"/>
  <c r="R47" i="4" s="1"/>
  <c r="Q48" i="4" s="1"/>
  <c r="S45" i="4"/>
  <c r="K44" i="7" l="1"/>
  <c r="R52" i="4"/>
  <c r="Q53" i="4" s="1"/>
  <c r="R40" i="4"/>
  <c r="Q41" i="4" s="1"/>
  <c r="R39" i="4"/>
  <c r="R41" i="2"/>
  <c r="Q42" i="2" s="1"/>
  <c r="R40" i="2"/>
  <c r="R44" i="2"/>
  <c r="Q45" i="2" s="1"/>
  <c r="P46" i="2" s="1"/>
  <c r="O47" i="2" s="1"/>
  <c r="N48" i="2" s="1"/>
  <c r="R43" i="2"/>
  <c r="R52" i="2"/>
  <c r="Q53" i="2" s="1"/>
  <c r="R51" i="2"/>
  <c r="R50" i="4"/>
  <c r="Q51" i="4" s="1"/>
  <c r="R49" i="4"/>
  <c r="Q40" i="5"/>
  <c r="P41" i="5" s="1"/>
  <c r="Q39" i="5"/>
  <c r="R46" i="4"/>
  <c r="Q47" i="4" s="1"/>
  <c r="P48" i="4" s="1"/>
  <c r="R45" i="4"/>
  <c r="P50" i="2"/>
  <c r="P49" i="2"/>
  <c r="P42" i="4"/>
  <c r="O43" i="4" s="1"/>
  <c r="N44" i="4" s="1"/>
  <c r="R49" i="5"/>
  <c r="Q50" i="5" s="1"/>
  <c r="P51" i="5" s="1"/>
  <c r="O52" i="5" s="1"/>
  <c r="N53" i="5" s="1"/>
  <c r="R48" i="5"/>
  <c r="R43" i="5"/>
  <c r="Q44" i="5" s="1"/>
  <c r="P45" i="5" s="1"/>
  <c r="O46" i="5" s="1"/>
  <c r="N47" i="5" s="1"/>
  <c r="R42" i="5"/>
  <c r="Q52" i="4" l="1"/>
  <c r="P53" i="4" s="1"/>
  <c r="Q40" i="4"/>
  <c r="P41" i="4" s="1"/>
  <c r="Q39" i="4"/>
  <c r="Q41" i="2"/>
  <c r="P42" i="2" s="1"/>
  <c r="Q40" i="2"/>
  <c r="Q44" i="2"/>
  <c r="P45" i="2" s="1"/>
  <c r="O46" i="2" s="1"/>
  <c r="N47" i="2" s="1"/>
  <c r="M48" i="2" s="1"/>
  <c r="Q43" i="2"/>
  <c r="Q43" i="5"/>
  <c r="P44" i="5" s="1"/>
  <c r="O45" i="5" s="1"/>
  <c r="N46" i="5" s="1"/>
  <c r="M47" i="5" s="1"/>
  <c r="Q42" i="5"/>
  <c r="Q46" i="4"/>
  <c r="P47" i="4" s="1"/>
  <c r="O48" i="4" s="1"/>
  <c r="Q45" i="4"/>
  <c r="Q50" i="4"/>
  <c r="P51" i="4" s="1"/>
  <c r="Q49" i="4"/>
  <c r="O42" i="4"/>
  <c r="N43" i="4" s="1"/>
  <c r="M44" i="4" s="1"/>
  <c r="Q49" i="5"/>
  <c r="P50" i="5" s="1"/>
  <c r="O51" i="5" s="1"/>
  <c r="N52" i="5" s="1"/>
  <c r="M53" i="5" s="1"/>
  <c r="Q48" i="5"/>
  <c r="O50" i="2"/>
  <c r="O49" i="2"/>
  <c r="P40" i="5"/>
  <c r="O41" i="5" s="1"/>
  <c r="P39" i="5"/>
  <c r="Q52" i="2"/>
  <c r="P53" i="2" s="1"/>
  <c r="Q51" i="2"/>
  <c r="P52" i="4" l="1"/>
  <c r="O53" i="4" s="1"/>
  <c r="P41" i="2"/>
  <c r="O42" i="2" s="1"/>
  <c r="P40" i="2"/>
  <c r="P40" i="4"/>
  <c r="O41" i="4" s="1"/>
  <c r="N42" i="4" s="1"/>
  <c r="M43" i="4" s="1"/>
  <c r="L44" i="4" s="1"/>
  <c r="P39" i="4"/>
  <c r="P44" i="2"/>
  <c r="O45" i="2" s="1"/>
  <c r="N46" i="2" s="1"/>
  <c r="M47" i="2" s="1"/>
  <c r="L48" i="2" s="1"/>
  <c r="P43" i="2"/>
  <c r="P52" i="2"/>
  <c r="O53" i="2" s="1"/>
  <c r="P51" i="2"/>
  <c r="N50" i="2"/>
  <c r="N49" i="2"/>
  <c r="O40" i="5"/>
  <c r="N41" i="5" s="1"/>
  <c r="P49" i="5"/>
  <c r="O50" i="5" s="1"/>
  <c r="N51" i="5" s="1"/>
  <c r="M52" i="5" s="1"/>
  <c r="L53" i="5" s="1"/>
  <c r="P48" i="5"/>
  <c r="P43" i="5"/>
  <c r="O44" i="5" s="1"/>
  <c r="N45" i="5" s="1"/>
  <c r="M46" i="5" s="1"/>
  <c r="L47" i="5" s="1"/>
  <c r="P42" i="5"/>
  <c r="P50" i="4"/>
  <c r="O51" i="4" s="1"/>
  <c r="P49" i="4"/>
  <c r="P46" i="4"/>
  <c r="O47" i="4" s="1"/>
  <c r="N48" i="4" s="1"/>
  <c r="P45" i="4"/>
  <c r="O40" i="4" l="1"/>
  <c r="N41" i="4" s="1"/>
  <c r="O52" i="4"/>
  <c r="N53" i="4" s="1"/>
  <c r="M42" i="4"/>
  <c r="L43" i="4" s="1"/>
  <c r="K44" i="4" s="1"/>
  <c r="O41" i="2"/>
  <c r="N42" i="2" s="1"/>
  <c r="O40" i="2"/>
  <c r="O44" i="2"/>
  <c r="N45" i="2" s="1"/>
  <c r="M46" i="2" s="1"/>
  <c r="L47" i="2" s="1"/>
  <c r="K48" i="2" s="1"/>
  <c r="O43" i="2"/>
  <c r="O50" i="4"/>
  <c r="N51" i="4" s="1"/>
  <c r="O49" i="4"/>
  <c r="O52" i="2"/>
  <c r="N53" i="2" s="1"/>
  <c r="O51" i="2"/>
  <c r="O46" i="4"/>
  <c r="N47" i="4" s="1"/>
  <c r="M48" i="4" s="1"/>
  <c r="O45" i="4"/>
  <c r="O43" i="5"/>
  <c r="N44" i="5" s="1"/>
  <c r="M45" i="5" s="1"/>
  <c r="L46" i="5" s="1"/>
  <c r="K47" i="5" s="1"/>
  <c r="O42" i="5"/>
  <c r="O49" i="5"/>
  <c r="N50" i="5" s="1"/>
  <c r="M51" i="5" s="1"/>
  <c r="L52" i="5" s="1"/>
  <c r="K53" i="5" s="1"/>
  <c r="O48" i="5"/>
  <c r="M50" i="2"/>
  <c r="M49" i="2"/>
  <c r="N41" i="2" l="1"/>
  <c r="M42" i="2" s="1"/>
  <c r="N52" i="4"/>
  <c r="M53" i="4" s="1"/>
  <c r="N44" i="2"/>
  <c r="M45" i="2" s="1"/>
  <c r="L46" i="2" s="1"/>
  <c r="K47" i="2" s="1"/>
  <c r="J48" i="2" s="1"/>
  <c r="N43" i="2"/>
  <c r="N49" i="5"/>
  <c r="M50" i="5" s="1"/>
  <c r="L51" i="5" s="1"/>
  <c r="K52" i="5" s="1"/>
  <c r="J53" i="5" s="1"/>
  <c r="N48" i="5"/>
  <c r="N43" i="5"/>
  <c r="M44" i="5" s="1"/>
  <c r="L45" i="5" s="1"/>
  <c r="K46" i="5" s="1"/>
  <c r="J47" i="5" s="1"/>
  <c r="N42" i="5"/>
  <c r="N52" i="2"/>
  <c r="M53" i="2" s="1"/>
  <c r="N51" i="2"/>
  <c r="N46" i="4"/>
  <c r="M47" i="4" s="1"/>
  <c r="L48" i="4" s="1"/>
  <c r="N45" i="4"/>
  <c r="N50" i="4"/>
  <c r="M51" i="4" s="1"/>
  <c r="N49" i="4"/>
  <c r="L50" i="2"/>
  <c r="L49" i="2"/>
  <c r="I46" i="7" l="1"/>
  <c r="H47" i="7" s="1"/>
  <c r="G48" i="7" s="1"/>
  <c r="M52" i="4"/>
  <c r="L53" i="4" s="1"/>
  <c r="M44" i="2"/>
  <c r="L45" i="2" s="1"/>
  <c r="K46" i="2" s="1"/>
  <c r="J47" i="2" s="1"/>
  <c r="I48" i="2" s="1"/>
  <c r="M43" i="2"/>
  <c r="K50" i="2"/>
  <c r="K49" i="2"/>
  <c r="M52" i="2"/>
  <c r="L53" i="2" s="1"/>
  <c r="M51" i="2"/>
  <c r="M43" i="5"/>
  <c r="L44" i="5" s="1"/>
  <c r="K45" i="5" s="1"/>
  <c r="J46" i="5" s="1"/>
  <c r="I47" i="5" s="1"/>
  <c r="M42" i="5"/>
  <c r="M50" i="4"/>
  <c r="L51" i="4" s="1"/>
  <c r="M49" i="4"/>
  <c r="M46" i="4"/>
  <c r="L47" i="4" s="1"/>
  <c r="K48" i="4" s="1"/>
  <c r="M45" i="4"/>
  <c r="M49" i="5"/>
  <c r="L50" i="5" s="1"/>
  <c r="K51" i="5" s="1"/>
  <c r="J52" i="5" s="1"/>
  <c r="I53" i="5" s="1"/>
  <c r="M48" i="5"/>
  <c r="L52" i="4" l="1"/>
  <c r="K53" i="4" s="1"/>
  <c r="L44" i="2"/>
  <c r="K45" i="2" s="1"/>
  <c r="J46" i="2" s="1"/>
  <c r="I47" i="2" s="1"/>
  <c r="H48" i="2" s="1"/>
  <c r="L43" i="2"/>
  <c r="K44" i="2" s="1"/>
  <c r="J45" i="2" s="1"/>
  <c r="I46" i="2" s="1"/>
  <c r="H47" i="2" s="1"/>
  <c r="G48" i="2" s="1"/>
  <c r="L50" i="4"/>
  <c r="K51" i="4" s="1"/>
  <c r="L49" i="4"/>
  <c r="L52" i="2"/>
  <c r="K53" i="2" s="1"/>
  <c r="L51" i="2"/>
  <c r="L46" i="4"/>
  <c r="K47" i="4" s="1"/>
  <c r="J48" i="4" s="1"/>
  <c r="L45" i="4"/>
  <c r="L49" i="5"/>
  <c r="K50" i="5" s="1"/>
  <c r="J51" i="5" s="1"/>
  <c r="I52" i="5" s="1"/>
  <c r="H53" i="5" s="1"/>
  <c r="L48" i="5"/>
  <c r="J50" i="2"/>
  <c r="J49" i="2"/>
  <c r="L43" i="5"/>
  <c r="K44" i="5" s="1"/>
  <c r="J45" i="5" s="1"/>
  <c r="I46" i="5" s="1"/>
  <c r="H47" i="5" s="1"/>
  <c r="K52" i="4" l="1"/>
  <c r="J53" i="4" s="1"/>
  <c r="K49" i="5"/>
  <c r="J50" i="5" s="1"/>
  <c r="I51" i="5" s="1"/>
  <c r="H52" i="5" s="1"/>
  <c r="G53" i="5" s="1"/>
  <c r="K48" i="5"/>
  <c r="K46" i="4"/>
  <c r="J47" i="4" s="1"/>
  <c r="I48" i="4" s="1"/>
  <c r="K45" i="4"/>
  <c r="K52" i="2"/>
  <c r="J53" i="2" s="1"/>
  <c r="K51" i="2"/>
  <c r="K50" i="4"/>
  <c r="J51" i="4" s="1"/>
  <c r="K49" i="4"/>
  <c r="I50" i="2"/>
  <c r="I49" i="2"/>
  <c r="J52" i="4" l="1"/>
  <c r="I53" i="4" s="1"/>
  <c r="J50" i="4"/>
  <c r="I51" i="4" s="1"/>
  <c r="J49" i="4"/>
  <c r="H50" i="2"/>
  <c r="H49" i="2"/>
  <c r="J46" i="4"/>
  <c r="I47" i="4" s="1"/>
  <c r="H48" i="4" s="1"/>
  <c r="J45" i="4"/>
  <c r="J49" i="5"/>
  <c r="I50" i="5" s="1"/>
  <c r="H51" i="5" s="1"/>
  <c r="G52" i="5" s="1"/>
  <c r="F53" i="5" s="1"/>
  <c r="J48" i="5"/>
  <c r="J52" i="2"/>
  <c r="I53" i="2" s="1"/>
  <c r="J51" i="2"/>
  <c r="E50" i="7" l="1"/>
  <c r="D51" i="7" s="1"/>
  <c r="C52" i="7" s="1"/>
  <c r="B53" i="7" s="1"/>
  <c r="I52" i="4"/>
  <c r="H53" i="4" s="1"/>
  <c r="I52" i="2"/>
  <c r="H53" i="2" s="1"/>
  <c r="I51" i="2"/>
  <c r="I49" i="5"/>
  <c r="H50" i="5" s="1"/>
  <c r="G51" i="5" s="1"/>
  <c r="F52" i="5" s="1"/>
  <c r="E53" i="5" s="1"/>
  <c r="I48" i="5"/>
  <c r="G50" i="2"/>
  <c r="G49" i="2"/>
  <c r="I46" i="4"/>
  <c r="H47" i="4" s="1"/>
  <c r="G48" i="4" s="1"/>
  <c r="I50" i="4"/>
  <c r="H51" i="4" s="1"/>
  <c r="I49" i="4"/>
  <c r="H52" i="4" l="1"/>
  <c r="G53" i="4" s="1"/>
  <c r="H49" i="5"/>
  <c r="G50" i="5" s="1"/>
  <c r="F51" i="5" s="1"/>
  <c r="E52" i="5" s="1"/>
  <c r="D53" i="5" s="1"/>
  <c r="H48" i="5"/>
  <c r="H50" i="4"/>
  <c r="G51" i="4" s="1"/>
  <c r="H49" i="4"/>
  <c r="F50" i="2"/>
  <c r="F49" i="2"/>
  <c r="H52" i="2"/>
  <c r="G53" i="2" s="1"/>
  <c r="H51" i="2"/>
  <c r="G52" i="4" l="1"/>
  <c r="F53" i="4" s="1"/>
  <c r="E50" i="2"/>
  <c r="G49" i="5"/>
  <c r="F50" i="5" s="1"/>
  <c r="E51" i="5" s="1"/>
  <c r="D52" i="5" s="1"/>
  <c r="C53" i="5" s="1"/>
  <c r="G48" i="5"/>
  <c r="G52" i="2"/>
  <c r="F53" i="2" s="1"/>
  <c r="G51" i="2"/>
  <c r="G50" i="4"/>
  <c r="F51" i="4" s="1"/>
  <c r="G49" i="4"/>
  <c r="F49" i="5" l="1"/>
  <c r="E50" i="5" s="1"/>
  <c r="D51" i="5" s="1"/>
  <c r="C52" i="5" s="1"/>
  <c r="B53" i="5" s="1"/>
  <c r="F52" i="4"/>
  <c r="E53" i="4" s="1"/>
  <c r="F50" i="4"/>
  <c r="E51" i="4" s="1"/>
  <c r="F49" i="4"/>
  <c r="F52" i="2"/>
  <c r="E53" i="2" s="1"/>
  <c r="F51" i="2"/>
  <c r="E50" i="4" l="1"/>
  <c r="D51" i="4" s="1"/>
  <c r="E52" i="4"/>
  <c r="D53" i="4" s="1"/>
  <c r="E52" i="2"/>
  <c r="D53" i="2" s="1"/>
  <c r="E51" i="2"/>
  <c r="D52" i="4" l="1"/>
  <c r="C53" i="4" s="1"/>
  <c r="D52" i="2"/>
  <c r="C53" i="2" s="1"/>
  <c r="D51" i="2"/>
  <c r="C52" i="2" s="1"/>
  <c r="B53" i="2" s="1"/>
  <c r="C52" i="4" l="1"/>
  <c r="B53" i="4" s="1"/>
</calcChain>
</file>

<file path=xl/sharedStrings.xml><?xml version="1.0" encoding="utf-8"?>
<sst xmlns="http://schemas.openxmlformats.org/spreadsheetml/2006/main" count="85" uniqueCount="36">
  <si>
    <t>u</t>
  </si>
  <si>
    <t>d</t>
  </si>
  <si>
    <t>S</t>
  </si>
  <si>
    <t>K</t>
  </si>
  <si>
    <t>sigma</t>
  </si>
  <si>
    <t>T</t>
  </si>
  <si>
    <t>N</t>
  </si>
  <si>
    <t xml:space="preserve">r </t>
  </si>
  <si>
    <t>(per year)</t>
  </si>
  <si>
    <t>(per quarter)</t>
  </si>
  <si>
    <t>div</t>
  </si>
  <si>
    <t>Time</t>
  </si>
  <si>
    <t>Period</t>
  </si>
  <si>
    <t>Ratio</t>
  </si>
  <si>
    <t>Face</t>
  </si>
  <si>
    <t>Convertible bond:</t>
  </si>
  <si>
    <t xml:space="preserve">  owner may convert at any time</t>
  </si>
  <si>
    <t xml:space="preserve">  isssuer may call on or after time 0.5</t>
  </si>
  <si>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t</t>
    </r>
  </si>
  <si>
    <t>Inputs</t>
  </si>
  <si>
    <t>Period (t)</t>
  </si>
  <si>
    <t>i</t>
  </si>
  <si>
    <t>Dividend</t>
  </si>
  <si>
    <t>Callable --&gt;</t>
  </si>
  <si>
    <t>Period (j)</t>
  </si>
  <si>
    <t>No. of coupons per year</t>
  </si>
  <si>
    <t>Size of coupon ($)</t>
  </si>
  <si>
    <t>Coupon rate (%)</t>
  </si>
  <si>
    <t>q</t>
  </si>
  <si>
    <t>1-q</t>
  </si>
  <si>
    <t>AI(j)</t>
  </si>
  <si>
    <t>Call price</t>
  </si>
  <si>
    <t>COUPON</t>
  </si>
  <si>
    <t>Barrier level</t>
  </si>
  <si>
    <t>AUTOCALL</t>
    <phoneticPr fontId="5" type="noConversion"/>
  </si>
  <si>
    <t>COUPON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</si>
</sst>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&quot;$&quot;* #,##0.000_);_(&quot;$&quot;* \(#,##0.000\);_(&quot;$&quot;* &quot;-&quot;???_);_(@_)"/>
    <numFmt numFmtId="177" formatCode="0.000%"/>
  </numFmts>
  <fonts count="6">
    <font>
      <sz val="10"/>
      <name val="Arial"/>
    </font>
    <font>
      <sz val="10"/>
      <name val="Arial"/>
      <family val="2"/>
    </font>
    <font>
      <sz val="10"/>
      <name val="Symbol"/>
      <family val="1"/>
      <charset val="2"/>
    </font>
    <font>
      <b/>
      <sz val="10"/>
      <name val="Arial"/>
      <family val="2"/>
    </font>
    <font>
      <b/>
      <u/>
      <sz val="10"/>
      <name val="Arial"/>
      <family val="2"/>
    </font>
    <font>
      <sz val="8"/>
      <name val="나눔명조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3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0" fontId="1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0" borderId="0" xfId="0" applyFill="1"/>
    <xf numFmtId="0" fontId="4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0" fillId="7" borderId="1" xfId="0" applyFill="1" applyBorder="1"/>
    <xf numFmtId="0" fontId="0" fillId="7" borderId="0" xfId="0" applyFill="1"/>
    <xf numFmtId="0" fontId="3" fillId="0" borderId="0" xfId="0" applyFont="1" applyBorder="1"/>
    <xf numFmtId="0" fontId="0" fillId="0" borderId="1" xfId="0" applyFill="1" applyBorder="1"/>
    <xf numFmtId="176" fontId="3" fillId="0" borderId="1" xfId="0" applyNumberFormat="1" applyFont="1" applyBorder="1"/>
    <xf numFmtId="2" fontId="0" fillId="0" borderId="1" xfId="0" applyNumberFormat="1" applyFill="1" applyBorder="1"/>
    <xf numFmtId="0" fontId="3" fillId="6" borderId="1" xfId="0" applyFont="1" applyFill="1" applyBorder="1"/>
    <xf numFmtId="10" fontId="3" fillId="2" borderId="1" xfId="0" applyNumberFormat="1" applyFont="1" applyFill="1" applyBorder="1"/>
    <xf numFmtId="177" fontId="0" fillId="2" borderId="1" xfId="0" applyNumberFormat="1" applyFill="1" applyBorder="1"/>
    <xf numFmtId="10" fontId="0" fillId="2" borderId="1" xfId="0" applyNumberFormat="1" applyFill="1" applyBorder="1"/>
    <xf numFmtId="43" fontId="0" fillId="8" borderId="1" xfId="0" applyNumberFormat="1" applyFill="1" applyBorder="1"/>
  </cellXfs>
  <cellStyles count="1">
    <cellStyle name="기본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64"/>
  <sheetViews>
    <sheetView topLeftCell="Y12" workbookViewId="0">
      <selection activeCell="AN34" sqref="AN34"/>
    </sheetView>
  </sheetViews>
  <sheetFormatPr baseColWidth="10" defaultColWidth="8.83203125" defaultRowHeight="13"/>
  <cols>
    <col min="3" max="3" width="11.1640625" customWidth="1"/>
  </cols>
  <sheetData>
    <row r="1" spans="1:52">
      <c r="A1" s="7" t="s">
        <v>20</v>
      </c>
      <c r="B1" s="7">
        <v>0</v>
      </c>
      <c r="C1" s="7">
        <f>B1+1</f>
        <v>1</v>
      </c>
      <c r="D1" s="7">
        <f>C1+1</f>
        <v>2</v>
      </c>
      <c r="E1" s="7">
        <f>D1+1</f>
        <v>3</v>
      </c>
      <c r="F1" s="7">
        <f t="shared" ref="F1" si="0">E1+1</f>
        <v>4</v>
      </c>
      <c r="G1" s="7">
        <f t="shared" ref="G1" si="1">F1+1</f>
        <v>5</v>
      </c>
      <c r="H1" s="7">
        <f t="shared" ref="H1" si="2">G1+1</f>
        <v>6</v>
      </c>
      <c r="I1" s="7">
        <f t="shared" ref="I1" si="3">H1+1</f>
        <v>7</v>
      </c>
      <c r="J1" s="7">
        <f t="shared" ref="J1" si="4">I1+1</f>
        <v>8</v>
      </c>
      <c r="K1" s="7">
        <f t="shared" ref="K1" si="5">J1+1</f>
        <v>9</v>
      </c>
      <c r="L1" s="7">
        <f t="shared" ref="L1" si="6">K1+1</f>
        <v>10</v>
      </c>
      <c r="M1" s="7">
        <f t="shared" ref="M1" si="7">L1+1</f>
        <v>11</v>
      </c>
      <c r="N1" s="7">
        <f t="shared" ref="N1" si="8">M1+1</f>
        <v>12</v>
      </c>
      <c r="O1" s="7">
        <f t="shared" ref="O1" si="9">N1+1</f>
        <v>13</v>
      </c>
      <c r="P1" s="7">
        <f t="shared" ref="P1" si="10">O1+1</f>
        <v>14</v>
      </c>
      <c r="Q1" s="7">
        <f t="shared" ref="Q1" si="11">P1+1</f>
        <v>15</v>
      </c>
      <c r="R1" s="7">
        <f t="shared" ref="R1" si="12">Q1+1</f>
        <v>16</v>
      </c>
      <c r="S1" s="7">
        <f t="shared" ref="S1" si="13">R1+1</f>
        <v>17</v>
      </c>
      <c r="T1" s="7">
        <f t="shared" ref="T1" si="14">S1+1</f>
        <v>18</v>
      </c>
      <c r="U1" s="7">
        <f t="shared" ref="U1" si="15">T1+1</f>
        <v>19</v>
      </c>
      <c r="V1" s="7">
        <f t="shared" ref="V1" si="16">U1+1</f>
        <v>20</v>
      </c>
      <c r="W1" s="7">
        <f t="shared" ref="W1" si="17">V1+1</f>
        <v>21</v>
      </c>
      <c r="X1" s="7">
        <f t="shared" ref="X1" si="18">W1+1</f>
        <v>22</v>
      </c>
      <c r="Y1" s="7">
        <f t="shared" ref="Y1" si="19">X1+1</f>
        <v>23</v>
      </c>
      <c r="Z1" s="7">
        <f t="shared" ref="Z1" si="20">Y1+1</f>
        <v>24</v>
      </c>
      <c r="AA1" s="7">
        <f t="shared" ref="AA1" si="21">Z1+1</f>
        <v>25</v>
      </c>
      <c r="AB1" s="7">
        <f t="shared" ref="AB1" si="22">AA1+1</f>
        <v>26</v>
      </c>
      <c r="AC1" s="7">
        <f t="shared" ref="AC1" si="23">AB1+1</f>
        <v>27</v>
      </c>
      <c r="AD1" s="7">
        <f t="shared" ref="AD1" si="24">AC1+1</f>
        <v>28</v>
      </c>
      <c r="AE1" s="7">
        <f t="shared" ref="AE1" si="25">AD1+1</f>
        <v>29</v>
      </c>
      <c r="AF1" s="7">
        <f t="shared" ref="AF1" si="26">AE1+1</f>
        <v>30</v>
      </c>
      <c r="AG1" s="7">
        <f t="shared" ref="AG1" si="27">AF1+1</f>
        <v>31</v>
      </c>
      <c r="AH1" s="7">
        <f t="shared" ref="AH1" si="28">AG1+1</f>
        <v>32</v>
      </c>
      <c r="AI1" s="7">
        <f t="shared" ref="AI1" si="29">AH1+1</f>
        <v>33</v>
      </c>
      <c r="AJ1" s="7">
        <f t="shared" ref="AJ1" si="30">AI1+1</f>
        <v>34</v>
      </c>
      <c r="AK1" s="7">
        <f t="shared" ref="AK1" si="31">AJ1+1</f>
        <v>35</v>
      </c>
      <c r="AL1" s="7">
        <f t="shared" ref="AL1" si="32">AK1+1</f>
        <v>36</v>
      </c>
      <c r="AM1" s="7">
        <f t="shared" ref="AM1" si="33">AL1+1</f>
        <v>37</v>
      </c>
      <c r="AN1" s="7">
        <f t="shared" ref="AN1" si="34">AM1+1</f>
        <v>38</v>
      </c>
      <c r="AO1" s="7">
        <f t="shared" ref="AO1" si="35">AN1+1</f>
        <v>39</v>
      </c>
      <c r="AP1" s="7">
        <f t="shared" ref="AP1" si="36">AO1+1</f>
        <v>40</v>
      </c>
      <c r="AQ1" s="7">
        <f t="shared" ref="AQ1" si="37">AP1+1</f>
        <v>41</v>
      </c>
      <c r="AR1" s="7">
        <f t="shared" ref="AR1" si="38">AQ1+1</f>
        <v>42</v>
      </c>
      <c r="AS1" s="7">
        <f t="shared" ref="AS1" si="39">AR1+1</f>
        <v>43</v>
      </c>
      <c r="AT1" s="7">
        <f t="shared" ref="AT1" si="40">AS1+1</f>
        <v>44</v>
      </c>
      <c r="AU1" s="7">
        <f t="shared" ref="AU1" si="41">AT1+1</f>
        <v>45</v>
      </c>
      <c r="AV1" s="7">
        <f t="shared" ref="AV1" si="42">AU1+1</f>
        <v>46</v>
      </c>
      <c r="AW1" s="7">
        <f t="shared" ref="AW1" si="43">AV1+1</f>
        <v>47</v>
      </c>
      <c r="AX1" s="7">
        <f t="shared" ref="AX1" si="44">AW1+1</f>
        <v>48</v>
      </c>
      <c r="AY1" s="7">
        <f t="shared" ref="AY1" si="45">AX1+1</f>
        <v>49</v>
      </c>
      <c r="AZ1" s="7">
        <f t="shared" ref="AZ1" si="46">AY1+1</f>
        <v>50</v>
      </c>
    </row>
    <row r="2" spans="1:52">
      <c r="A2" s="11" t="s">
        <v>21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>
      <c r="A3" s="7">
        <f t="shared" ref="A3:A51" si="47">A4+1</f>
        <v>50</v>
      </c>
      <c r="B3" s="1"/>
      <c r="C3" s="15" t="s">
        <v>19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>
        <f t="shared" ref="AZ3:AZ10" si="48">AY4*u</f>
        <v>178.61583975957043</v>
      </c>
    </row>
    <row r="4" spans="1:52">
      <c r="A4" s="7">
        <f t="shared" si="47"/>
        <v>49</v>
      </c>
      <c r="B4" s="1"/>
      <c r="C4" s="8" t="s">
        <v>2</v>
      </c>
      <c r="D4" s="3">
        <v>31.19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>
        <f t="shared" ref="AY4:AY10" si="49">AX5*u</f>
        <v>172.42869499412592</v>
      </c>
      <c r="AZ4" s="1">
        <f t="shared" si="48"/>
        <v>166.58682156419422</v>
      </c>
    </row>
    <row r="5" spans="1:52">
      <c r="A5" s="7">
        <f t="shared" si="47"/>
        <v>48</v>
      </c>
      <c r="B5" s="1"/>
      <c r="C5" s="8" t="s">
        <v>3</v>
      </c>
      <c r="D5" s="3">
        <v>40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>
        <f t="shared" ref="AX5:AX10" si="50">AW6*u</f>
        <v>166.45586918494024</v>
      </c>
      <c r="AY5" s="1">
        <f t="shared" si="49"/>
        <v>160.81635472082615</v>
      </c>
      <c r="AZ5" s="1">
        <f t="shared" si="48"/>
        <v>155.36790665495118</v>
      </c>
    </row>
    <row r="6" spans="1:52">
      <c r="A6" s="7">
        <f t="shared" si="47"/>
        <v>47</v>
      </c>
      <c r="B6" s="1"/>
      <c r="C6" s="8" t="s">
        <v>4</v>
      </c>
      <c r="D6" s="26">
        <v>0.2465</v>
      </c>
      <c r="E6" s="1" t="s">
        <v>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>
        <f>AV7*u</f>
        <v>160.68993845286508</v>
      </c>
      <c r="AX6" s="1">
        <f t="shared" si="50"/>
        <v>155.24577336226267</v>
      </c>
      <c r="AY6" s="1">
        <f t="shared" si="49"/>
        <v>149.98605624531109</v>
      </c>
      <c r="AZ6" s="1">
        <f t="shared" si="48"/>
        <v>144.90453801616954</v>
      </c>
    </row>
    <row r="7" spans="1:52">
      <c r="A7" s="7">
        <f t="shared" si="47"/>
        <v>46</v>
      </c>
      <c r="B7" s="1"/>
      <c r="C7" s="8" t="s">
        <v>7</v>
      </c>
      <c r="D7" s="26">
        <v>1.966E-2</v>
      </c>
      <c r="E7" s="1" t="s">
        <v>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>
        <f>AU8*u</f>
        <v>155.12373607744013</v>
      </c>
      <c r="AW7" s="1">
        <f>AV8*u</f>
        <v>149.86815357608555</v>
      </c>
      <c r="AX7" s="1">
        <f t="shared" si="50"/>
        <v>144.79062988202227</v>
      </c>
      <c r="AY7" s="1">
        <f t="shared" si="49"/>
        <v>139.8851323739672</v>
      </c>
      <c r="AZ7" s="1">
        <f t="shared" si="48"/>
        <v>135.14583281546953</v>
      </c>
    </row>
    <row r="8" spans="1:52">
      <c r="A8" s="7">
        <f t="shared" si="47"/>
        <v>45</v>
      </c>
      <c r="B8" s="1"/>
      <c r="C8" s="8" t="s">
        <v>10</v>
      </c>
      <c r="D8" s="27">
        <f>0.25 * 1.75%</f>
        <v>4.3750000000000004E-3</v>
      </c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3">
        <f t="shared" ref="AT8:AU52" si="51">AT9*u*(1-div)</f>
        <v>149.75034358907149</v>
      </c>
      <c r="AV8" s="1">
        <f>AU9*u</f>
        <v>144.67681129001917</v>
      </c>
      <c r="AW8" s="1">
        <f>AV9*u</f>
        <v>139.77516994876086</v>
      </c>
      <c r="AX8" s="1">
        <f t="shared" si="50"/>
        <v>135.0395959103696</v>
      </c>
      <c r="AY8" s="1">
        <f t="shared" si="49"/>
        <v>130.46446282498374</v>
      </c>
      <c r="AZ8" s="1">
        <f t="shared" si="48"/>
        <v>126.0443349631243</v>
      </c>
    </row>
    <row r="9" spans="1:52">
      <c r="A9" s="7">
        <f t="shared" si="47"/>
        <v>44</v>
      </c>
      <c r="B9" s="1"/>
      <c r="C9" s="8" t="s">
        <v>5</v>
      </c>
      <c r="D9" s="3">
        <v>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>
        <f>AS10*u</f>
        <v>145.19832484095093</v>
      </c>
      <c r="AU9" s="13">
        <f t="shared" si="51"/>
        <v>139.6652939640129</v>
      </c>
      <c r="AV9" s="1">
        <f>AU10*u</f>
        <v>134.93344251713057</v>
      </c>
      <c r="AW9" s="1">
        <f>AV10*u</f>
        <v>130.36190590208568</v>
      </c>
      <c r="AX9" s="1">
        <f t="shared" si="50"/>
        <v>125.94525266237622</v>
      </c>
      <c r="AY9" s="1">
        <f t="shared" si="49"/>
        <v>121.67823535890795</v>
      </c>
      <c r="AZ9" s="1">
        <f t="shared" si="48"/>
        <v>117.55578433549556</v>
      </c>
    </row>
    <row r="10" spans="1:52">
      <c r="A10" s="7">
        <f t="shared" si="47"/>
        <v>43</v>
      </c>
      <c r="B10" s="1"/>
      <c r="C10" s="8" t="s">
        <v>6</v>
      </c>
      <c r="D10" s="3">
        <v>50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>
        <f>AR11*u</f>
        <v>140.16874260065094</v>
      </c>
      <c r="AT10" s="1">
        <f>AS11*u</f>
        <v>135.41983434536564</v>
      </c>
      <c r="AU10" s="13">
        <f t="shared" si="51"/>
        <v>130.25942959824812</v>
      </c>
      <c r="AV10" s="1">
        <f>AU11*u</f>
        <v>125.84624824932008</v>
      </c>
      <c r="AW10" s="1">
        <f>AV11*u</f>
        <v>121.58258520918997</v>
      </c>
      <c r="AX10" s="1">
        <f t="shared" si="50"/>
        <v>117.46337480688317</v>
      </c>
      <c r="AY10" s="1">
        <f t="shared" si="49"/>
        <v>113.48372299604141</v>
      </c>
      <c r="AZ10" s="1">
        <f t="shared" si="48"/>
        <v>109.6389015402919</v>
      </c>
    </row>
    <row r="11" spans="1:52">
      <c r="A11" s="7">
        <f t="shared" si="47"/>
        <v>42</v>
      </c>
      <c r="B11" s="1"/>
      <c r="C11" s="9" t="s">
        <v>18</v>
      </c>
      <c r="D11" s="8">
        <f>T/N</f>
        <v>0.02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>
        <f>AQ12*u</f>
        <v>135.31338205016488</v>
      </c>
      <c r="AS11" s="1">
        <f>AR12*u</f>
        <v>130.72897310744233</v>
      </c>
      <c r="AT11" s="1">
        <f>AS12*u</f>
        <v>126.29988365371389</v>
      </c>
      <c r="AU11" s="13">
        <f t="shared" si="51"/>
        <v>121.48701024918134</v>
      </c>
      <c r="AV11" s="1">
        <f>AU12*u</f>
        <v>117.37103792055738</v>
      </c>
      <c r="AW11" s="1">
        <f t="shared" ref="AS11:AZ14" si="52">AV12*u</f>
        <v>113.39451447766416</v>
      </c>
      <c r="AX11" s="1">
        <f t="shared" si="52"/>
        <v>109.55271540095218</v>
      </c>
      <c r="AY11" s="1">
        <f t="shared" si="52"/>
        <v>105.84107623729966</v>
      </c>
      <c r="AZ11" s="1">
        <f t="shared" si="52"/>
        <v>102.25518717697159</v>
      </c>
    </row>
    <row r="12" spans="1:52">
      <c r="A12" s="7">
        <f t="shared" si="47"/>
        <v>41</v>
      </c>
      <c r="B12" s="1"/>
      <c r="C12" s="8" t="s">
        <v>0</v>
      </c>
      <c r="D12" s="8">
        <f>EXP(rate*Dt+sigma*SQRT(Dt))</f>
        <v>1.0358823382944196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>
        <f>AP13*u</f>
        <v>130.62620825542638</v>
      </c>
      <c r="AR12" s="1">
        <f>AQ13*u</f>
        <v>126.20060046847368</v>
      </c>
      <c r="AS12" s="1">
        <f t="shared" si="52"/>
        <v>121.92493199726397</v>
      </c>
      <c r="AT12" s="1">
        <f>AS13*u</f>
        <v>117.79412290713356</v>
      </c>
      <c r="AU12" s="13">
        <f t="shared" si="51"/>
        <v>113.30537608528863</v>
      </c>
      <c r="AV12" s="1">
        <f t="shared" si="52"/>
        <v>109.46659701174966</v>
      </c>
      <c r="AW12" s="1">
        <f t="shared" si="52"/>
        <v>105.757875533751</v>
      </c>
      <c r="AX12" s="1">
        <f t="shared" si="52"/>
        <v>102.17480530806907</v>
      </c>
      <c r="AY12" s="1">
        <f t="shared" si="52"/>
        <v>98.713129278113541</v>
      </c>
      <c r="AZ12" s="1">
        <f t="shared" si="52"/>
        <v>95.368734616106309</v>
      </c>
    </row>
    <row r="13" spans="1:52">
      <c r="A13" s="7">
        <f t="shared" si="47"/>
        <v>40</v>
      </c>
      <c r="B13" s="1"/>
      <c r="C13" s="8" t="s">
        <v>1</v>
      </c>
      <c r="D13" s="8">
        <f>EXP(rate*Dt-sigma*SQRT(Dt))</f>
        <v>0.96612006238212944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>
        <f>AO14*u</f>
        <v>126.10139532883866</v>
      </c>
      <c r="AQ13" s="1">
        <f>AP14*u</f>
        <v>121.82908792157127</v>
      </c>
      <c r="AR13" s="1">
        <f>AQ14*u</f>
        <v>117.70152602274635</v>
      </c>
      <c r="AS13" s="1">
        <f t="shared" si="52"/>
        <v>113.71380566356754</v>
      </c>
      <c r="AT13" s="1">
        <f>AS14*u</f>
        <v>109.86118902139515</v>
      </c>
      <c r="AU13" s="13">
        <f t="shared" si="51"/>
        <v>105.67474023351573</v>
      </c>
      <c r="AV13" s="1">
        <f t="shared" si="52"/>
        <v>102.09448662661954</v>
      </c>
      <c r="AW13" s="1">
        <f t="shared" si="52"/>
        <v>98.635531788581218</v>
      </c>
      <c r="AX13" s="1">
        <f t="shared" si="52"/>
        <v>95.293766124678527</v>
      </c>
      <c r="AY13" s="1">
        <f t="shared" si="52"/>
        <v>92.065219273002512</v>
      </c>
      <c r="AZ13" s="1">
        <f t="shared" si="52"/>
        <v>88.946055387257616</v>
      </c>
    </row>
    <row r="14" spans="1:52">
      <c r="A14" s="7">
        <f t="shared" si="47"/>
        <v>39</v>
      </c>
      <c r="B14" s="1"/>
      <c r="C14" s="9" t="s">
        <v>28</v>
      </c>
      <c r="D14" s="8">
        <f>(EXP(rate*Dt)-d)/(u-d)</f>
        <v>0.49128579139553979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>
        <f>AN15*u</f>
        <v>121.73331918803117</v>
      </c>
      <c r="AP14" s="1">
        <f>AO15*u</f>
        <v>117.60900192792444</v>
      </c>
      <c r="AQ14" s="1">
        <f>AP15*u</f>
        <v>113.62441627930633</v>
      </c>
      <c r="AR14" s="1">
        <f>AQ15*u</f>
        <v>109.77482814389649</v>
      </c>
      <c r="AS14" s="1">
        <f t="shared" si="52"/>
        <v>106.05566381436874</v>
      </c>
      <c r="AT14" s="1">
        <f>AS15*u</f>
        <v>102.46250454031603</v>
      </c>
      <c r="AU14" s="13">
        <f t="shared" si="51"/>
        <v>98.557995297726706</v>
      </c>
      <c r="AV14" s="1">
        <f t="shared" si="52"/>
        <v>95.218856565297401</v>
      </c>
      <c r="AW14" s="1">
        <f t="shared" si="52"/>
        <v>91.992847644820088</v>
      </c>
      <c r="AX14" s="1">
        <f t="shared" si="52"/>
        <v>88.876135705323364</v>
      </c>
      <c r="AY14" s="1">
        <f t="shared" si="52"/>
        <v>85.865017771909606</v>
      </c>
      <c r="AZ14" s="1">
        <f t="shared" si="52"/>
        <v>82.955916326240001</v>
      </c>
    </row>
    <row r="15" spans="1:52">
      <c r="A15" s="7">
        <f t="shared" si="47"/>
        <v>38</v>
      </c>
      <c r="B15" s="1"/>
      <c r="C15" s="9" t="s">
        <v>29</v>
      </c>
      <c r="D15" s="8">
        <f>(u-EXP(rate*Dt))/(u-d)</f>
        <v>0.50871420860446026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>
        <f t="shared" ref="AN15:AN25" si="53">AM16*u</f>
        <v>117.51655056544848</v>
      </c>
      <c r="AO15" s="1">
        <f>AN16*u</f>
        <v>113.53509716322385</v>
      </c>
      <c r="AP15" s="1">
        <f>AO16*u</f>
        <v>109.68853515389495</v>
      </c>
      <c r="AQ15" s="1">
        <f>AP16*u</f>
        <v>105.97229442548539</v>
      </c>
      <c r="AR15" s="1">
        <f>AQ16*u</f>
        <v>102.38195970112726</v>
      </c>
      <c r="AS15" s="1">
        <f>AR16*u</f>
        <v>98.913265293257695</v>
      </c>
      <c r="AT15" s="1">
        <f>AS16*u</f>
        <v>95.562090035542255</v>
      </c>
      <c r="AU15" s="13">
        <f t="shared" si="51"/>
        <v>91.920532907313842</v>
      </c>
      <c r="AV15" s="1">
        <f t="shared" ref="AO15:AZ25" si="54">AU16*u</f>
        <v>88.80627098661256</v>
      </c>
      <c r="AW15" s="1">
        <f t="shared" si="54"/>
        <v>85.797520065510469</v>
      </c>
      <c r="AX15" s="1">
        <f t="shared" si="54"/>
        <v>82.890705437922975</v>
      </c>
      <c r="AY15" s="1">
        <f t="shared" si="54"/>
        <v>80.082373508584894</v>
      </c>
      <c r="AZ15" s="1">
        <f t="shared" si="54"/>
        <v>77.369187689823008</v>
      </c>
    </row>
    <row r="16" spans="1:52">
      <c r="A16" s="7">
        <f t="shared" si="47"/>
        <v>37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>
        <f t="shared" ref="AM16:AM25" si="55">AL17*u</f>
        <v>113.4458482600828</v>
      </c>
      <c r="AN16" s="1">
        <f t="shared" si="53"/>
        <v>109.60230999802488</v>
      </c>
      <c r="AO16" s="1">
        <f t="shared" si="54"/>
        <v>105.88899057251727</v>
      </c>
      <c r="AP16" s="1">
        <f t="shared" si="54"/>
        <v>102.30147817750111</v>
      </c>
      <c r="AQ16" s="1">
        <f t="shared" si="54"/>
        <v>98.835510478631363</v>
      </c>
      <c r="AR16" s="1">
        <f t="shared" si="54"/>
        <v>95.486969549184906</v>
      </c>
      <c r="AS16" s="1">
        <f t="shared" si="54"/>
        <v>92.251876977539027</v>
      </c>
      <c r="AT16" s="1">
        <f>AS17*u</f>
        <v>89.126389140408577</v>
      </c>
      <c r="AU16" s="13">
        <f t="shared" si="51"/>
        <v>85.730075418441928</v>
      </c>
      <c r="AV16" s="1">
        <f t="shared" si="54"/>
        <v>82.825545811289828</v>
      </c>
      <c r="AW16" s="1">
        <f t="shared" si="54"/>
        <v>80.019421486037245</v>
      </c>
      <c r="AX16" s="1">
        <f t="shared" si="54"/>
        <v>77.308368477872236</v>
      </c>
      <c r="AY16" s="1">
        <f t="shared" si="54"/>
        <v>74.689165776502563</v>
      </c>
      <c r="AZ16" s="1">
        <f t="shared" si="54"/>
        <v>72.158701499263856</v>
      </c>
    </row>
    <row r="17" spans="1:52">
      <c r="A17" s="7">
        <f t="shared" si="47"/>
        <v>36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>
        <f t="shared" ref="AL17:AL25" si="56">AK18*u</f>
        <v>109.51615262296238</v>
      </c>
      <c r="AM17" s="1">
        <f t="shared" si="55"/>
        <v>105.80575220394731</v>
      </c>
      <c r="AN17" s="1">
        <f t="shared" si="53"/>
        <v>102.22105991966569</v>
      </c>
      <c r="AO17" s="1">
        <f t="shared" si="54"/>
        <v>98.757816786354823</v>
      </c>
      <c r="AP17" s="1">
        <f t="shared" si="54"/>
        <v>95.411908114355967</v>
      </c>
      <c r="AQ17" s="1">
        <f t="shared" si="54"/>
        <v>92.179358619439554</v>
      </c>
      <c r="AR17" s="1">
        <f t="shared" si="54"/>
        <v>89.056327699757631</v>
      </c>
      <c r="AS17" s="1">
        <f t="shared" si="54"/>
        <v>86.039104872813255</v>
      </c>
      <c r="AT17" s="1">
        <f>AS18*u</f>
        <v>83.124105367024853</v>
      </c>
      <c r="AU17" s="13">
        <f t="shared" si="51"/>
        <v>79.95651894949971</v>
      </c>
      <c r="AV17" s="1">
        <f t="shared" si="54"/>
        <v>77.24759707534858</v>
      </c>
      <c r="AW17" s="1">
        <f t="shared" si="54"/>
        <v>74.63045330530538</v>
      </c>
      <c r="AX17" s="1">
        <f t="shared" si="54"/>
        <v>72.101978202928223</v>
      </c>
      <c r="AY17" s="1">
        <f t="shared" si="54"/>
        <v>69.659167679287947</v>
      </c>
      <c r="AZ17" s="1">
        <f t="shared" si="54"/>
        <v>67.299119423800889</v>
      </c>
    </row>
    <row r="18" spans="1:52">
      <c r="A18" s="7">
        <f t="shared" si="47"/>
        <v>35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f t="shared" ref="AK18:AK25" si="57">AJ19*u</f>
        <v>105.7225792682987</v>
      </c>
      <c r="AL18" s="1">
        <f t="shared" si="56"/>
        <v>102.14070487788844</v>
      </c>
      <c r="AM18" s="1">
        <f t="shared" si="55"/>
        <v>98.680184168380251</v>
      </c>
      <c r="AN18" s="1">
        <f t="shared" si="53"/>
        <v>95.336905684635553</v>
      </c>
      <c r="AO18" s="1">
        <f t="shared" si="54"/>
        <v>92.10689726735923</v>
      </c>
      <c r="AP18" s="1">
        <f t="shared" si="54"/>
        <v>88.98632133376546</v>
      </c>
      <c r="AQ18" s="1">
        <f t="shared" si="54"/>
        <v>85.971470318133711</v>
      </c>
      <c r="AR18" s="1">
        <f t="shared" si="54"/>
        <v>83.05876226683877</v>
      </c>
      <c r="AS18" s="1">
        <f t="shared" si="54"/>
        <v>80.244736582620675</v>
      </c>
      <c r="AT18" s="1">
        <f>AS19*u</f>
        <v>77.526049913039074</v>
      </c>
      <c r="AU18" s="13">
        <f t="shared" si="51"/>
        <v>74.571786987445662</v>
      </c>
      <c r="AV18" s="1">
        <f t="shared" si="54"/>
        <v>72.045299496257883</v>
      </c>
      <c r="AW18" s="1">
        <f t="shared" si="54"/>
        <v>69.604409243663852</v>
      </c>
      <c r="AX18" s="1">
        <f t="shared" si="54"/>
        <v>67.246216200559786</v>
      </c>
      <c r="AY18" s="1">
        <f t="shared" si="54"/>
        <v>64.967918590646988</v>
      </c>
      <c r="AZ18" s="1">
        <f t="shared" si="54"/>
        <v>62.766809561632982</v>
      </c>
    </row>
    <row r="19" spans="1:52">
      <c r="A19" s="7">
        <f t="shared" si="47"/>
        <v>34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 t="shared" ref="AJ19:AJ25" si="58">AI20*u</f>
        <v>102.0604130024757</v>
      </c>
      <c r="AK19" s="1">
        <f t="shared" si="57"/>
        <v>98.60261257669778</v>
      </c>
      <c r="AL19" s="1">
        <f t="shared" si="56"/>
        <v>95.261962213640203</v>
      </c>
      <c r="AM19" s="1">
        <f t="shared" si="55"/>
        <v>92.034492876486127</v>
      </c>
      <c r="AN19" s="1">
        <f t="shared" si="53"/>
        <v>88.916369999138368</v>
      </c>
      <c r="AO19" s="1">
        <f t="shared" si="54"/>
        <v>85.90388893036004</v>
      </c>
      <c r="AP19" s="1">
        <f t="shared" si="54"/>
        <v>82.993470532266969</v>
      </c>
      <c r="AQ19" s="1">
        <f t="shared" si="54"/>
        <v>80.181656927943223</v>
      </c>
      <c r="AR19" s="1">
        <f t="shared" si="54"/>
        <v>77.465107393126956</v>
      </c>
      <c r="AS19" s="1">
        <f t="shared" si="54"/>
        <v>74.840594387086213</v>
      </c>
      <c r="AT19" s="1">
        <f>AS20*u</f>
        <v>72.304999717967377</v>
      </c>
      <c r="AU19" s="13">
        <f t="shared" si="51"/>
        <v>69.549693853145982</v>
      </c>
      <c r="AV19" s="1">
        <f t="shared" si="54"/>
        <v>67.193354564059391</v>
      </c>
      <c r="AW19" s="1">
        <f t="shared" si="54"/>
        <v>64.916847903093597</v>
      </c>
      <c r="AX19" s="1">
        <f t="shared" si="54"/>
        <v>62.717469145788009</v>
      </c>
      <c r="AY19" s="1">
        <f t="shared" si="54"/>
        <v>60.592605203577989</v>
      </c>
      <c r="AZ19" s="1">
        <f t="shared" si="54"/>
        <v>58.539731519176485</v>
      </c>
    </row>
    <row r="20" spans="1:52">
      <c r="A20" s="7">
        <f t="shared" si="47"/>
        <v>33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>
        <f t="shared" ref="AI20:AI25" si="59">AH21*u</f>
        <v>98.525101963335132</v>
      </c>
      <c r="AJ20" s="1">
        <f t="shared" si="58"/>
        <v>95.18707765502306</v>
      </c>
      <c r="AK20" s="1">
        <f t="shared" si="57"/>
        <v>91.962145402043475</v>
      </c>
      <c r="AL20" s="1">
        <f t="shared" si="56"/>
        <v>88.846473652616694</v>
      </c>
      <c r="AM20" s="1">
        <f t="shared" si="55"/>
        <v>85.836360667698216</v>
      </c>
      <c r="AN20" s="1">
        <f t="shared" si="53"/>
        <v>82.928230122931538</v>
      </c>
      <c r="AO20" s="1">
        <f t="shared" si="54"/>
        <v>80.118626859606209</v>
      </c>
      <c r="AP20" s="1">
        <f t="shared" si="54"/>
        <v>77.404212779573342</v>
      </c>
      <c r="AQ20" s="1">
        <f t="shared" si="54"/>
        <v>74.781762879240972</v>
      </c>
      <c r="AR20" s="1">
        <f t="shared" si="54"/>
        <v>72.248161417937936</v>
      </c>
      <c r="AS20" s="1">
        <f t="shared" si="54"/>
        <v>69.800398216092347</v>
      </c>
      <c r="AT20" s="1">
        <f>AS21*u</f>
        <v>67.435565078828631</v>
      </c>
      <c r="AU20" s="13">
        <f t="shared" si="51"/>
        <v>64.86581736174135</v>
      </c>
      <c r="AV20" s="1">
        <f t="shared" si="54"/>
        <v>62.668167515993375</v>
      </c>
      <c r="AW20" s="1">
        <f t="shared" si="54"/>
        <v>60.544973909925261</v>
      </c>
      <c r="AX20" s="1">
        <f t="shared" si="54"/>
        <v>58.493713970781393</v>
      </c>
      <c r="AY20" s="1">
        <f t="shared" si="54"/>
        <v>56.511950590413733</v>
      </c>
      <c r="AZ20" s="1">
        <f t="shared" si="54"/>
        <v>54.5973292297463</v>
      </c>
    </row>
    <row r="21" spans="1:52">
      <c r="A21" s="7">
        <f t="shared" si="47"/>
        <v>32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3">
        <f t="shared" ref="AH21:AH52" si="60">AG22*u*(1-div)</f>
        <v>95.112251962473579</v>
      </c>
      <c r="AI21" s="1">
        <f t="shared" si="59"/>
        <v>91.88985479928985</v>
      </c>
      <c r="AJ21" s="1">
        <f t="shared" si="58"/>
        <v>88.776632250974728</v>
      </c>
      <c r="AK21" s="1">
        <f t="shared" si="57"/>
        <v>85.768885488387056</v>
      </c>
      <c r="AL21" s="1">
        <f t="shared" si="56"/>
        <v>82.863040998486184</v>
      </c>
      <c r="AM21" s="1">
        <f t="shared" si="55"/>
        <v>80.055646338630396</v>
      </c>
      <c r="AN21" s="1">
        <f t="shared" si="53"/>
        <v>77.343366034719295</v>
      </c>
      <c r="AO21" s="1">
        <f t="shared" si="54"/>
        <v>74.722977618306913</v>
      </c>
      <c r="AP21" s="1">
        <f t="shared" si="54"/>
        <v>72.191367797977094</v>
      </c>
      <c r="AQ21" s="1">
        <f t="shared" si="54"/>
        <v>69.745528760432919</v>
      </c>
      <c r="AR21" s="1">
        <f t="shared" si="54"/>
        <v>67.382554596904043</v>
      </c>
      <c r="AS21" s="1">
        <f t="shared" si="54"/>
        <v>65.099637850628184</v>
      </c>
      <c r="AT21" s="1">
        <f>AS22*u</f>
        <v>62.894066181302932</v>
      </c>
      <c r="AU21" s="13">
        <f t="shared" si="51"/>
        <v>60.497380058797532</v>
      </c>
      <c r="AV21" s="1">
        <f t="shared" si="54"/>
        <v>58.447732596360865</v>
      </c>
      <c r="AW21" s="1">
        <f t="shared" si="54"/>
        <v>56.467527062090184</v>
      </c>
      <c r="AX21" s="1">
        <f t="shared" si="54"/>
        <v>54.554410767791126</v>
      </c>
      <c r="AY21" s="1">
        <f t="shared" si="54"/>
        <v>52.706110734198646</v>
      </c>
      <c r="AZ21" s="1">
        <f t="shared" si="54"/>
        <v>50.920430990443478</v>
      </c>
    </row>
    <row r="22" spans="1:52">
      <c r="A22" s="7">
        <f t="shared" si="47"/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>
        <f>AF23*u</f>
        <v>92.221088284764718</v>
      </c>
      <c r="AH22" s="13">
        <f t="shared" si="60"/>
        <v>88.706845751020822</v>
      </c>
      <c r="AI22" s="1">
        <f t="shared" si="59"/>
        <v>85.701463350698177</v>
      </c>
      <c r="AJ22" s="1">
        <f t="shared" si="58"/>
        <v>82.79790311861629</v>
      </c>
      <c r="AK22" s="1">
        <f t="shared" si="57"/>
        <v>79.992715326067042</v>
      </c>
      <c r="AL22" s="1">
        <f t="shared" si="56"/>
        <v>77.282567120935795</v>
      </c>
      <c r="AM22" s="1">
        <f t="shared" si="55"/>
        <v>74.664238567929601</v>
      </c>
      <c r="AN22" s="1">
        <f t="shared" si="53"/>
        <v>72.134618822962366</v>
      </c>
      <c r="AO22" s="1">
        <f t="shared" si="54"/>
        <v>69.690702437151501</v>
      </c>
      <c r="AP22" s="1">
        <f t="shared" si="54"/>
        <v>67.329585786035253</v>
      </c>
      <c r="AQ22" s="1">
        <f t="shared" si="54"/>
        <v>65.048463619767304</v>
      </c>
      <c r="AR22" s="1">
        <f t="shared" si="54"/>
        <v>62.844625730191275</v>
      </c>
      <c r="AS22" s="1">
        <f t="shared" si="54"/>
        <v>60.715453730833971</v>
      </c>
      <c r="AT22" s="1">
        <f>AS23*u</f>
        <v>58.65841794599261</v>
      </c>
      <c r="AU22" s="13">
        <f t="shared" si="51"/>
        <v>56.42313845469657</v>
      </c>
      <c r="AV22" s="1">
        <f t="shared" si="54"/>
        <v>54.511526043646981</v>
      </c>
      <c r="AW22" s="1">
        <f t="shared" si="54"/>
        <v>52.664678941833273</v>
      </c>
      <c r="AX22" s="1">
        <f t="shared" si="54"/>
        <v>50.880402904618748</v>
      </c>
      <c r="AY22" s="1">
        <f t="shared" si="54"/>
        <v>49.156578028238201</v>
      </c>
      <c r="AZ22" s="1">
        <f t="shared" si="54"/>
        <v>47.491156231133466</v>
      </c>
    </row>
    <row r="23" spans="1:52">
      <c r="A23" s="7">
        <f t="shared" si="47"/>
        <v>30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>
        <f>AE24*u</f>
        <v>89.026605508697784</v>
      </c>
      <c r="AG23" s="1">
        <f>AF24*u</f>
        <v>86.010389667732383</v>
      </c>
      <c r="AH23" s="13">
        <f t="shared" si="60"/>
        <v>82.732816443038942</v>
      </c>
      <c r="AI23" s="1">
        <f t="shared" si="59"/>
        <v>79.929833782998031</v>
      </c>
      <c r="AJ23" s="1">
        <f t="shared" si="58"/>
        <v>77.221816000623264</v>
      </c>
      <c r="AK23" s="1">
        <f t="shared" si="57"/>
        <v>74.605545691783448</v>
      </c>
      <c r="AL23" s="1">
        <f t="shared" si="56"/>
        <v>72.077914457798641</v>
      </c>
      <c r="AM23" s="1">
        <f t="shared" si="55"/>
        <v>69.63591921234223</v>
      </c>
      <c r="AN23" s="1">
        <f t="shared" si="53"/>
        <v>67.276658613464974</v>
      </c>
      <c r="AO23" s="1">
        <f t="shared" si="54"/>
        <v>64.997329616502029</v>
      </c>
      <c r="AP23" s="1">
        <f t="shared" si="54"/>
        <v>62.79522414376676</v>
      </c>
      <c r="AQ23" s="1">
        <f t="shared" si="54"/>
        <v>60.667725867075752</v>
      </c>
      <c r="AR23" s="1">
        <f t="shared" si="54"/>
        <v>58.612307099281153</v>
      </c>
      <c r="AS23" s="1">
        <f t="shared" si="54"/>
        <v>56.626525791118041</v>
      </c>
      <c r="AT23" s="1">
        <f>AS24*u</f>
        <v>54.708022629798229</v>
      </c>
      <c r="AU23" s="13">
        <f t="shared" si="51"/>
        <v>52.623279718621532</v>
      </c>
      <c r="AV23" s="1">
        <f t="shared" si="54"/>
        <v>50.840406284506862</v>
      </c>
      <c r="AW23" s="1">
        <f t="shared" si="54"/>
        <v>49.117936491120545</v>
      </c>
      <c r="AX23" s="1">
        <f t="shared" si="54"/>
        <v>47.453823866882907</v>
      </c>
      <c r="AY23" s="1">
        <f t="shared" si="54"/>
        <v>45.846091274543461</v>
      </c>
      <c r="AZ23" s="1">
        <f t="shared" si="54"/>
        <v>44.292828562138737</v>
      </c>
    </row>
    <row r="24" spans="1:52">
      <c r="A24" s="7">
        <f t="shared" si="47"/>
        <v>29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>
        <f>AD25*u</f>
        <v>85.94277768581334</v>
      </c>
      <c r="AF24" s="1">
        <f>AE25*u</f>
        <v>83.031041739111515</v>
      </c>
      <c r="AG24" s="1">
        <f>AF25*u</f>
        <v>80.217955224643617</v>
      </c>
      <c r="AH24" s="13">
        <f t="shared" si="60"/>
        <v>77.161112636211669</v>
      </c>
      <c r="AI24" s="1">
        <f t="shared" si="59"/>
        <v>74.546898953571301</v>
      </c>
      <c r="AJ24" s="1">
        <f t="shared" si="58"/>
        <v>72.021254667418589</v>
      </c>
      <c r="AK24" s="1">
        <f t="shared" si="57"/>
        <v>69.581179052125691</v>
      </c>
      <c r="AL24" s="1">
        <f t="shared" si="56"/>
        <v>67.223773046461801</v>
      </c>
      <c r="AM24" s="1">
        <f t="shared" si="55"/>
        <v>64.946235809209767</v>
      </c>
      <c r="AN24" s="1">
        <f t="shared" si="53"/>
        <v>62.745861391478243</v>
      </c>
      <c r="AO24" s="1">
        <f t="shared" si="54"/>
        <v>60.620035521755405</v>
      </c>
      <c r="AP24" s="1">
        <f t="shared" si="54"/>
        <v>58.566232499885238</v>
      </c>
      <c r="AQ24" s="1">
        <f t="shared" si="54"/>
        <v>56.582012196275429</v>
      </c>
      <c r="AR24" s="1">
        <f t="shared" si="54"/>
        <v>54.66501715277203</v>
      </c>
      <c r="AS24" s="1">
        <f t="shared" si="54"/>
        <v>52.812969781756294</v>
      </c>
      <c r="AT24" s="1">
        <f>AS25*u</f>
        <v>51.023669660135901</v>
      </c>
      <c r="AU24" s="13">
        <f t="shared" si="51"/>
        <v>49.079325329762455</v>
      </c>
      <c r="AV24" s="1">
        <f t="shared" si="54"/>
        <v>47.416520849262895</v>
      </c>
      <c r="AW24" s="1">
        <f t="shared" si="54"/>
        <v>45.810052080833465</v>
      </c>
      <c r="AX24" s="1">
        <f t="shared" si="54"/>
        <v>44.258010374063389</v>
      </c>
      <c r="AY24" s="1">
        <f t="shared" si="54"/>
        <v>42.758551743499062</v>
      </c>
      <c r="AZ24" s="1">
        <f t="shared" si="54"/>
        <v>41.309894677798844</v>
      </c>
    </row>
    <row r="25" spans="1:52">
      <c r="A25" s="7">
        <f t="shared" si="47"/>
        <v>28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>
        <f>AC26*u</f>
        <v>82.965771795393422</v>
      </c>
      <c r="AE25" s="1">
        <f>AD26*u</f>
        <v>80.154896622547056</v>
      </c>
      <c r="AF25" s="1">
        <f>AE26*u</f>
        <v>77.439253725208303</v>
      </c>
      <c r="AG25" s="1">
        <f>AF26*u</f>
        <v>74.815616639823773</v>
      </c>
      <c r="AH25" s="13">
        <f t="shared" si="60"/>
        <v>71.96463941678239</v>
      </c>
      <c r="AI25" s="1">
        <f t="shared" si="59"/>
        <v>69.526481922649239</v>
      </c>
      <c r="AJ25" s="1">
        <f t="shared" si="58"/>
        <v>67.170929052319892</v>
      </c>
      <c r="AK25" s="1">
        <f t="shared" si="57"/>
        <v>64.895182166292898</v>
      </c>
      <c r="AL25" s="1">
        <f t="shared" si="56"/>
        <v>62.696537442798522</v>
      </c>
      <c r="AM25" s="1">
        <f t="shared" si="55"/>
        <v>60.57238266538004</v>
      </c>
      <c r="AN25" s="1">
        <f t="shared" si="53"/>
        <v>58.520194119311178</v>
      </c>
      <c r="AO25" s="1">
        <f t="shared" si="54"/>
        <v>56.537533593163246</v>
      </c>
      <c r="AP25" s="1">
        <f t="shared" si="54"/>
        <v>54.622045481958615</v>
      </c>
      <c r="AQ25" s="1">
        <f t="shared" si="54"/>
        <v>52.771453988469375</v>
      </c>
      <c r="AR25" s="1">
        <f t="shared" si="54"/>
        <v>50.98356041933571</v>
      </c>
      <c r="AS25" s="1">
        <f t="shared" si="54"/>
        <v>49.256240572791675</v>
      </c>
      <c r="AT25" s="1">
        <f>AS26*u</f>
        <v>47.587442214894651</v>
      </c>
      <c r="AU25" s="13">
        <f t="shared" si="51"/>
        <v>45.774041217204463</v>
      </c>
      <c r="AV25" s="1">
        <f t="shared" si="54"/>
        <v>44.223219556247791</v>
      </c>
      <c r="AW25" s="1">
        <f t="shared" si="54"/>
        <v>42.724939636420686</v>
      </c>
      <c r="AX25" s="1">
        <f t="shared" si="54"/>
        <v>41.277421346811479</v>
      </c>
      <c r="AY25" s="1">
        <f t="shared" si="54"/>
        <v>39.878944886554969</v>
      </c>
      <c r="AZ25" s="1">
        <f t="shared" si="54"/>
        <v>38.527848721531967</v>
      </c>
    </row>
    <row r="26" spans="1:52">
      <c r="A26" s="7">
        <f t="shared" si="47"/>
        <v>27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>
        <f>AB27*u</f>
        <v>80.09188759024174</v>
      </c>
      <c r="AD26" s="1">
        <f>AC27*u</f>
        <v>77.378379434986897</v>
      </c>
      <c r="AE26" s="1">
        <f t="shared" ref="AE26:AZ41" si="61">AD27*u</f>
        <v>74.756804766757625</v>
      </c>
      <c r="AF26" s="1">
        <f t="shared" si="61"/>
        <v>72.224048884748527</v>
      </c>
      <c r="AG26" s="1">
        <f t="shared" si="61"/>
        <v>69.777102614023178</v>
      </c>
      <c r="AH26" s="13">
        <f t="shared" si="60"/>
        <v>67.11812659835924</v>
      </c>
      <c r="AI26" s="1">
        <f t="shared" si="61"/>
        <v>64.844168656178496</v>
      </c>
      <c r="AJ26" s="1">
        <f t="shared" si="61"/>
        <v>62.647252267224502</v>
      </c>
      <c r="AK26" s="1">
        <f t="shared" si="61"/>
        <v>60.524767268479913</v>
      </c>
      <c r="AL26" s="1">
        <f t="shared" si="61"/>
        <v>58.474191929087695</v>
      </c>
      <c r="AM26" s="1">
        <f t="shared" si="61"/>
        <v>56.493089954274815</v>
      </c>
      <c r="AN26" s="1">
        <f t="shared" si="61"/>
        <v>54.579107590783238</v>
      </c>
      <c r="AO26" s="1">
        <f t="shared" si="61"/>
        <v>52.729970830368458</v>
      </c>
      <c r="AP26" s="1">
        <f t="shared" si="61"/>
        <v>50.943482708043447</v>
      </c>
      <c r="AQ26" s="1">
        <f t="shared" si="61"/>
        <v>49.217520691857871</v>
      </c>
      <c r="AR26" s="1">
        <f t="shared" si="61"/>
        <v>47.550034161111469</v>
      </c>
      <c r="AS26" s="1">
        <f t="shared" si="61"/>
        <v>45.939041970005377</v>
      </c>
      <c r="AT26" s="1">
        <f t="shared" si="61"/>
        <v>44.382630093836838</v>
      </c>
      <c r="AU26" s="13">
        <f t="shared" si="51"/>
        <v>42.691353951512802</v>
      </c>
      <c r="AV26" s="1">
        <f t="shared" si="61"/>
        <v>41.244973542813085</v>
      </c>
      <c r="AW26" s="1">
        <f t="shared" si="61"/>
        <v>39.847596412131864</v>
      </c>
      <c r="AX26" s="1">
        <f t="shared" si="61"/>
        <v>38.497562331466774</v>
      </c>
      <c r="AY26" s="1">
        <f t="shared" si="61"/>
        <v>37.193267321236576</v>
      </c>
      <c r="AZ26" s="1">
        <f t="shared" si="61"/>
        <v>35.933161744588297</v>
      </c>
    </row>
    <row r="27" spans="1:52">
      <c r="A27" s="7">
        <f t="shared" si="47"/>
        <v>26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>
        <f>AA28*u</f>
        <v>77.317552997489116</v>
      </c>
      <c r="AC27" s="1">
        <f t="shared" ref="AC27:AZ27" si="62">AB28*u</f>
        <v>74.698039125167838</v>
      </c>
      <c r="AD27" s="1">
        <f t="shared" si="62"/>
        <v>72.167274219429899</v>
      </c>
      <c r="AE27" s="1">
        <f t="shared" si="62"/>
        <v>69.722251470823835</v>
      </c>
      <c r="AF27" s="1">
        <f t="shared" si="62"/>
        <v>67.360065940414799</v>
      </c>
      <c r="AG27" s="1">
        <f t="shared" si="62"/>
        <v>65.077911108417908</v>
      </c>
      <c r="AH27" s="13">
        <f t="shared" si="60"/>
        <v>62.598005834276918</v>
      </c>
      <c r="AI27" s="1">
        <f t="shared" si="62"/>
        <v>60.477189301608533</v>
      </c>
      <c r="AJ27" s="1">
        <f t="shared" si="62"/>
        <v>58.428225900765867</v>
      </c>
      <c r="AK27" s="1">
        <f t="shared" si="62"/>
        <v>56.448681252125084</v>
      </c>
      <c r="AL27" s="1">
        <f t="shared" si="62"/>
        <v>54.536203452692028</v>
      </c>
      <c r="AM27" s="1">
        <f t="shared" si="62"/>
        <v>52.688520281799327</v>
      </c>
      <c r="AN27" s="1">
        <f t="shared" si="62"/>
        <v>50.903436501474062</v>
      </c>
      <c r="AO27" s="1">
        <f t="shared" si="62"/>
        <v>49.178831248268892</v>
      </c>
      <c r="AP27" s="1">
        <f t="shared" si="62"/>
        <v>47.512655513457759</v>
      </c>
      <c r="AQ27" s="1">
        <f t="shared" si="62"/>
        <v>45.902929708602436</v>
      </c>
      <c r="AR27" s="1">
        <f t="shared" si="62"/>
        <v>44.347741313597467</v>
      </c>
      <c r="AS27" s="1">
        <f t="shared" si="62"/>
        <v>42.845242604399303</v>
      </c>
      <c r="AT27" s="1">
        <f t="shared" si="61"/>
        <v>41.393648457739772</v>
      </c>
      <c r="AU27" s="13">
        <f t="shared" si="51"/>
        <v>39.816272580458261</v>
      </c>
      <c r="AV27" s="1">
        <f t="shared" si="62"/>
        <v>38.467299749256213</v>
      </c>
      <c r="AW27" s="1">
        <f t="shared" si="62"/>
        <v>37.164030033423501</v>
      </c>
      <c r="AX27" s="1">
        <f t="shared" si="62"/>
        <v>35.904915014262428</v>
      </c>
      <c r="AY27" s="1">
        <f t="shared" si="62"/>
        <v>34.688458733404275</v>
      </c>
      <c r="AZ27" s="1">
        <f t="shared" si="62"/>
        <v>33.513215915456477</v>
      </c>
    </row>
    <row r="28" spans="1:52">
      <c r="A28" s="7">
        <f t="shared" si="47"/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>
        <f>Z29*u</f>
        <v>74.639319678712241</v>
      </c>
      <c r="AB28" s="1">
        <f t="shared" ref="AB28:AZ28" si="63">AA29*u</f>
        <v>72.11054418415722</v>
      </c>
      <c r="AC28" s="1">
        <f t="shared" si="63"/>
        <v>69.667443445607276</v>
      </c>
      <c r="AD28" s="1">
        <f t="shared" si="63"/>
        <v>67.307114807673557</v>
      </c>
      <c r="AE28" s="1">
        <f t="shared" si="63"/>
        <v>65.026753956750682</v>
      </c>
      <c r="AF28" s="1">
        <f t="shared" si="63"/>
        <v>62.823651589203365</v>
      </c>
      <c r="AG28" s="1">
        <f t="shared" si="63"/>
        <v>60.695190192434318</v>
      </c>
      <c r="AH28" s="13">
        <f t="shared" si="60"/>
        <v>58.382296005919201</v>
      </c>
      <c r="AI28" s="1">
        <f t="shared" si="63"/>
        <v>56.404307459250582</v>
      </c>
      <c r="AJ28" s="1">
        <f t="shared" si="63"/>
        <v>54.493333041151999</v>
      </c>
      <c r="AK28" s="1">
        <f t="shared" si="63"/>
        <v>52.647102317127924</v>
      </c>
      <c r="AL28" s="1">
        <f t="shared" si="63"/>
        <v>50.863421774861983</v>
      </c>
      <c r="AM28" s="1">
        <f t="shared" si="63"/>
        <v>49.140172218098222</v>
      </c>
      <c r="AN28" s="1">
        <f t="shared" si="63"/>
        <v>47.475306248817645</v>
      </c>
      <c r="AO28" s="1">
        <f t="shared" si="63"/>
        <v>45.866845834718404</v>
      </c>
      <c r="AP28" s="1">
        <f t="shared" si="63"/>
        <v>44.312879959109658</v>
      </c>
      <c r="AQ28" s="1">
        <f t="shared" si="63"/>
        <v>42.811562350426819</v>
      </c>
      <c r="AR28" s="1">
        <f t="shared" si="63"/>
        <v>41.361109288670761</v>
      </c>
      <c r="AS28" s="1">
        <f t="shared" si="63"/>
        <v>39.95979748616471</v>
      </c>
      <c r="AT28" s="1">
        <f t="shared" si="61"/>
        <v>38.605962040110683</v>
      </c>
      <c r="AU28" s="13">
        <f t="shared" si="51"/>
        <v>37.134815728775365</v>
      </c>
      <c r="AV28" s="1">
        <f t="shared" si="63"/>
        <v>35.876690488433354</v>
      </c>
      <c r="AW28" s="1">
        <f t="shared" si="63"/>
        <v>34.661190452749565</v>
      </c>
      <c r="AX28" s="1">
        <f t="shared" si="63"/>
        <v>33.486871482449281</v>
      </c>
      <c r="AY28" s="1">
        <f t="shared" si="63"/>
        <v>32.352338365606265</v>
      </c>
      <c r="AZ28" s="1">
        <f t="shared" si="63"/>
        <v>31.256243159987275</v>
      </c>
    </row>
    <row r="29" spans="1:52">
      <c r="A29" s="7">
        <f t="shared" si="47"/>
        <v>24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>
        <f>Y30*u</f>
        <v>72.053858743847201</v>
      </c>
      <c r="AA29" s="1">
        <f t="shared" ref="AA29:AZ29" si="64">Z30*u</f>
        <v>69.612678504478836</v>
      </c>
      <c r="AB29" s="1">
        <f t="shared" si="64"/>
        <v>67.254205299334217</v>
      </c>
      <c r="AC29" s="1">
        <f t="shared" si="64"/>
        <v>64.975637019253298</v>
      </c>
      <c r="AD29" s="1">
        <f t="shared" si="64"/>
        <v>62.774266490359558</v>
      </c>
      <c r="AE29" s="1">
        <f t="shared" si="64"/>
        <v>60.647478257658605</v>
      </c>
      <c r="AF29" s="1">
        <f t="shared" si="64"/>
        <v>58.59274547760797</v>
      </c>
      <c r="AG29" s="1">
        <f t="shared" si="64"/>
        <v>56.607626915966861</v>
      </c>
      <c r="AH29" s="13">
        <f t="shared" si="60"/>
        <v>54.450496329650996</v>
      </c>
      <c r="AI29" s="1">
        <f t="shared" si="64"/>
        <v>52.605716910740348</v>
      </c>
      <c r="AJ29" s="1">
        <f t="shared" si="64"/>
        <v>50.823438503461105</v>
      </c>
      <c r="AK29" s="1">
        <f t="shared" si="64"/>
        <v>49.101543577438164</v>
      </c>
      <c r="AL29" s="1">
        <f t="shared" si="64"/>
        <v>47.43798634409341</v>
      </c>
      <c r="AM29" s="1">
        <f t="shared" si="64"/>
        <v>45.830790326038134</v>
      </c>
      <c r="AN29" s="1">
        <f t="shared" si="64"/>
        <v>44.278046008814258</v>
      </c>
      <c r="AO29" s="1">
        <f t="shared" si="64"/>
        <v>42.777908572194427</v>
      </c>
      <c r="AP29" s="1">
        <f t="shared" si="64"/>
        <v>41.328595698345495</v>
      </c>
      <c r="AQ29" s="1">
        <f t="shared" si="64"/>
        <v>39.928385454251334</v>
      </c>
      <c r="AR29" s="1">
        <f t="shared" si="64"/>
        <v>38.575614245879045</v>
      </c>
      <c r="AS29" s="1">
        <f t="shared" si="64"/>
        <v>37.268674841657599</v>
      </c>
      <c r="AT29" s="1">
        <f t="shared" si="61"/>
        <v>36.006014462921549</v>
      </c>
      <c r="AU29" s="13">
        <f t="shared" si="51"/>
        <v>34.633943607441296</v>
      </c>
      <c r="AV29" s="1">
        <f t="shared" si="64"/>
        <v>33.460547758560324</v>
      </c>
      <c r="AW29" s="1">
        <f t="shared" si="64"/>
        <v>32.326906487840525</v>
      </c>
      <c r="AX29" s="1">
        <f t="shared" si="64"/>
        <v>31.23167291265376</v>
      </c>
      <c r="AY29" s="1">
        <f t="shared" si="64"/>
        <v>30.173545782671304</v>
      </c>
      <c r="AZ29" s="1">
        <f t="shared" si="64"/>
        <v>29.151267933844434</v>
      </c>
    </row>
    <row r="30" spans="1:52">
      <c r="A30" s="7">
        <f t="shared" si="47"/>
        <v>23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>
        <f>X31*u</f>
        <v>69.557956613570511</v>
      </c>
      <c r="Z30" s="1">
        <f t="shared" ref="Z30:AZ30" si="65">Y31*u</f>
        <v>67.201337382676229</v>
      </c>
      <c r="AA30" s="1">
        <f t="shared" si="65"/>
        <v>64.924560264313683</v>
      </c>
      <c r="AB30" s="1">
        <f t="shared" si="65"/>
        <v>62.724920212691039</v>
      </c>
      <c r="AC30" s="1">
        <f t="shared" si="65"/>
        <v>60.599803828799125</v>
      </c>
      <c r="AD30" s="1">
        <f t="shared" si="65"/>
        <v>58.546686255424227</v>
      </c>
      <c r="AE30" s="1">
        <f t="shared" si="65"/>
        <v>56.563128177357413</v>
      </c>
      <c r="AF30" s="1">
        <f t="shared" si="65"/>
        <v>54.646772923236945</v>
      </c>
      <c r="AG30" s="1">
        <f t="shared" si="65"/>
        <v>52.795343665579715</v>
      </c>
      <c r="AH30" s="13">
        <f t="shared" si="60"/>
        <v>50.783486662544775</v>
      </c>
      <c r="AI30" s="1">
        <f t="shared" si="65"/>
        <v>49.06294530239979</v>
      </c>
      <c r="AJ30" s="1">
        <f t="shared" si="65"/>
        <v>47.400695776205495</v>
      </c>
      <c r="AK30" s="1">
        <f t="shared" si="65"/>
        <v>45.794763160263997</v>
      </c>
      <c r="AL30" s="1">
        <f t="shared" si="65"/>
        <v>44.243239441169095</v>
      </c>
      <c r="AM30" s="1">
        <f t="shared" si="65"/>
        <v>42.744281248889777</v>
      </c>
      <c r="AN30" s="1">
        <f t="shared" si="65"/>
        <v>41.296107666656681</v>
      </c>
      <c r="AO30" s="1">
        <f t="shared" si="65"/>
        <v>39.89699811504947</v>
      </c>
      <c r="AP30" s="1">
        <f t="shared" si="65"/>
        <v>38.545290307771275</v>
      </c>
      <c r="AQ30" s="1">
        <f t="shared" si="65"/>
        <v>37.239378276681308</v>
      </c>
      <c r="AR30" s="1">
        <f t="shared" si="65"/>
        <v>35.977710463739037</v>
      </c>
      <c r="AS30" s="1">
        <f t="shared" si="65"/>
        <v>34.758787877593761</v>
      </c>
      <c r="AT30" s="1">
        <f t="shared" si="61"/>
        <v>33.581162312628102</v>
      </c>
      <c r="AU30" s="13">
        <f t="shared" si="51"/>
        <v>32.301494601841675</v>
      </c>
      <c r="AV30" s="1">
        <f t="shared" si="65"/>
        <v>31.207121979767297</v>
      </c>
      <c r="AW30" s="1">
        <f t="shared" si="65"/>
        <v>30.149826633859512</v>
      </c>
      <c r="AX30" s="1">
        <f t="shared" si="65"/>
        <v>29.128352388314731</v>
      </c>
      <c r="AY30" s="1">
        <f t="shared" si="65"/>
        <v>28.14148562648727</v>
      </c>
      <c r="AZ30" s="1">
        <f t="shared" si="65"/>
        <v>27.188053848987678</v>
      </c>
    </row>
    <row r="31" spans="1:52">
      <c r="A31" s="7">
        <f t="shared" si="47"/>
        <v>22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>
        <f>W32*u</f>
        <v>67.148511025004723</v>
      </c>
      <c r="Y31" s="1">
        <f>X32*u</f>
        <v>64.873523660344702</v>
      </c>
      <c r="Z31" s="1">
        <f t="shared" ref="Z31:AG31" si="66">Y32*u</f>
        <v>62.675612725680772</v>
      </c>
      <c r="AA31" s="1">
        <f t="shared" si="66"/>
        <v>60.55216687637288</v>
      </c>
      <c r="AB31" s="1">
        <f t="shared" si="66"/>
        <v>58.50066323997445</v>
      </c>
      <c r="AC31" s="1">
        <f t="shared" si="66"/>
        <v>56.518664418800071</v>
      </c>
      <c r="AD31" s="1">
        <f t="shared" si="66"/>
        <v>54.603815594045763</v>
      </c>
      <c r="AE31" s="1">
        <f t="shared" si="66"/>
        <v>52.753841728021797</v>
      </c>
      <c r="AF31" s="1">
        <f t="shared" si="66"/>
        <v>50.966544861173382</v>
      </c>
      <c r="AG31" s="1">
        <f t="shared" si="66"/>
        <v>49.239801500678446</v>
      </c>
      <c r="AH31" s="13">
        <f t="shared" si="60"/>
        <v>47.363434522092476</v>
      </c>
      <c r="AI31" s="1">
        <f t="shared" ref="AI31:AS31" si="67">AH32*u</f>
        <v>45.75876431511589</v>
      </c>
      <c r="AJ31" s="1">
        <f t="shared" si="67"/>
        <v>44.208460234648932</v>
      </c>
      <c r="AK31" s="1">
        <f t="shared" si="67"/>
        <v>42.71068035971691</v>
      </c>
      <c r="AL31" s="1">
        <f t="shared" si="67"/>
        <v>41.263645173512892</v>
      </c>
      <c r="AM31" s="1">
        <f t="shared" si="67"/>
        <v>39.865635449148336</v>
      </c>
      <c r="AN31" s="1">
        <f t="shared" si="67"/>
        <v>38.514990207034408</v>
      </c>
      <c r="AO31" s="1">
        <f t="shared" si="67"/>
        <v>37.210104741467163</v>
      </c>
      <c r="AP31" s="1">
        <f t="shared" si="67"/>
        <v>35.949428714071864</v>
      </c>
      <c r="AQ31" s="1">
        <f t="shared" si="67"/>
        <v>34.731464311840995</v>
      </c>
      <c r="AR31" s="1">
        <f t="shared" si="67"/>
        <v>33.554764467578536</v>
      </c>
      <c r="AS31" s="1">
        <f t="shared" si="67"/>
        <v>32.41793114063465</v>
      </c>
      <c r="AT31" s="1">
        <f t="shared" si="61"/>
        <v>31.319613655889519</v>
      </c>
      <c r="AU31" s="13">
        <f t="shared" si="51"/>
        <v>30.126126130453994</v>
      </c>
      <c r="AV31" s="1">
        <f t="shared" ref="AU31:AZ40" si="68">AU32*u</f>
        <v>29.105454856486119</v>
      </c>
      <c r="AW31" s="1">
        <f t="shared" si="68"/>
        <v>28.119363861608615</v>
      </c>
      <c r="AX31" s="1">
        <f t="shared" si="68"/>
        <v>27.166681568123106</v>
      </c>
      <c r="AY31" s="1">
        <f t="shared" si="68"/>
        <v>26.246276091310538</v>
      </c>
      <c r="AZ31" s="1">
        <f t="shared" si="68"/>
        <v>25.357053894635541</v>
      </c>
    </row>
    <row r="32" spans="1:52">
      <c r="A32" s="7">
        <f t="shared" si="47"/>
        <v>21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>
        <f>V33*u</f>
        <v>64.822527175784032</v>
      </c>
      <c r="X32" s="1">
        <f t="shared" ref="X32:AO47" si="69">W33*u</f>
        <v>62.626343998835779</v>
      </c>
      <c r="Y32" s="1">
        <f t="shared" si="69"/>
        <v>60.504567370919922</v>
      </c>
      <c r="Z32" s="1">
        <f t="shared" si="69"/>
        <v>58.454676402796899</v>
      </c>
      <c r="AA32" s="1">
        <f t="shared" si="69"/>
        <v>56.474235612797301</v>
      </c>
      <c r="AB32" s="1">
        <f t="shared" si="69"/>
        <v>54.560892033218813</v>
      </c>
      <c r="AC32" s="1">
        <f t="shared" si="69"/>
        <v>52.712372414757986</v>
      </c>
      <c r="AD32" s="1">
        <f t="shared" si="69"/>
        <v>50.926480525656039</v>
      </c>
      <c r="AE32" s="1">
        <f t="shared" si="69"/>
        <v>49.20109454234909</v>
      </c>
      <c r="AF32" s="1">
        <f t="shared" si="69"/>
        <v>47.53416452852337</v>
      </c>
      <c r="AG32" s="1">
        <f t="shared" si="69"/>
        <v>45.923709999579401</v>
      </c>
      <c r="AH32" s="13">
        <f t="shared" si="60"/>
        <v>44.173708367745419</v>
      </c>
      <c r="AI32" s="1">
        <f t="shared" si="69"/>
        <v>42.677105883896203</v>
      </c>
      <c r="AJ32" s="1">
        <f t="shared" si="69"/>
        <v>41.231208198838537</v>
      </c>
      <c r="AK32" s="1">
        <f t="shared" si="69"/>
        <v>39.834297437152458</v>
      </c>
      <c r="AL32" s="1">
        <f t="shared" si="69"/>
        <v>38.484713924930034</v>
      </c>
      <c r="AM32" s="1">
        <f t="shared" si="69"/>
        <v>37.180854217911801</v>
      </c>
      <c r="AN32" s="1">
        <f t="shared" si="69"/>
        <v>35.921169196429787</v>
      </c>
      <c r="AO32" s="1">
        <f t="shared" si="69"/>
        <v>34.704162224893807</v>
      </c>
      <c r="AP32" s="1">
        <f t="shared" ref="AP32:AS46" si="70">AO33*u</f>
        <v>33.528387373633919</v>
      </c>
      <c r="AQ32" s="1">
        <f t="shared" si="70"/>
        <v>32.392447700987411</v>
      </c>
      <c r="AR32" s="1">
        <f t="shared" si="70"/>
        <v>31.294993593587837</v>
      </c>
      <c r="AS32" s="1">
        <f t="shared" si="70"/>
        <v>30.234721162885418</v>
      </c>
      <c r="AT32" s="1">
        <f t="shared" si="61"/>
        <v>29.210370695993145</v>
      </c>
      <c r="AU32" s="13">
        <f t="shared" si="51"/>
        <v>28.097259486447328</v>
      </c>
      <c r="AV32" s="1">
        <f t="shared" si="68"/>
        <v>27.145326087813363</v>
      </c>
      <c r="AW32" s="1">
        <f t="shared" si="68"/>
        <v>26.225644133341486</v>
      </c>
      <c r="AX32" s="1">
        <f t="shared" si="68"/>
        <v>25.337120946115402</v>
      </c>
      <c r="AY32" s="1">
        <f t="shared" si="68"/>
        <v>24.47870086904458</v>
      </c>
      <c r="AZ32" s="1">
        <f t="shared" si="68"/>
        <v>23.64936401063483</v>
      </c>
    </row>
    <row r="33" spans="1:52">
      <c r="A33" s="7">
        <f t="shared" si="47"/>
        <v>20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3">
        <f t="shared" ref="U33:V52" si="71">U34*u*(1-div)</f>
        <v>62.577114001687043</v>
      </c>
      <c r="W33" s="1">
        <f>V34*u</f>
        <v>60.457005283003532</v>
      </c>
      <c r="X33" s="1">
        <f t="shared" ref="W33:AL38" si="72">W34*u</f>
        <v>58.408725715452107</v>
      </c>
      <c r="Y33" s="1">
        <f t="shared" si="72"/>
        <v>56.429841731873267</v>
      </c>
      <c r="Z33" s="1">
        <f t="shared" si="72"/>
        <v>54.518002214211066</v>
      </c>
      <c r="AA33" s="1">
        <f t="shared" si="72"/>
        <v>52.670935700142671</v>
      </c>
      <c r="AB33" s="1">
        <f t="shared" si="72"/>
        <v>50.886447684346969</v>
      </c>
      <c r="AC33" s="1">
        <f>AB34*u</f>
        <v>49.16241801120627</v>
      </c>
      <c r="AD33" s="1">
        <f t="shared" si="72"/>
        <v>47.496798355842905</v>
      </c>
      <c r="AE33" s="1">
        <f t="shared" si="72"/>
        <v>45.887609790498388</v>
      </c>
      <c r="AF33" s="1">
        <f t="shared" si="72"/>
        <v>44.332940433363113</v>
      </c>
      <c r="AG33" s="1">
        <f t="shared" si="72"/>
        <v>42.830943177064007</v>
      </c>
      <c r="AH33" s="13">
        <f t="shared" si="60"/>
        <v>41.198796722573789</v>
      </c>
      <c r="AI33" s="1">
        <f t="shared" si="72"/>
        <v>39.802984059681648</v>
      </c>
      <c r="AJ33" s="1">
        <f t="shared" si="72"/>
        <v>38.454461442734541</v>
      </c>
      <c r="AK33" s="1">
        <f t="shared" si="72"/>
        <v>37.151626687925891</v>
      </c>
      <c r="AL33" s="1">
        <f t="shared" si="72"/>
        <v>35.892931893336538</v>
      </c>
      <c r="AM33" s="1">
        <f t="shared" si="69"/>
        <v>34.676881599867798</v>
      </c>
      <c r="AN33" s="1">
        <f t="shared" si="69"/>
        <v>33.502031014482029</v>
      </c>
      <c r="AO33" s="1">
        <f t="shared" ref="AO33:AO46" si="73">AN34*u</f>
        <v>32.366984293639383</v>
      </c>
      <c r="AP33" s="1">
        <f t="shared" si="70"/>
        <v>31.270392884892292</v>
      </c>
      <c r="AQ33" s="1">
        <f t="shared" si="70"/>
        <v>30.210953924665855</v>
      </c>
      <c r="AR33" s="1">
        <f t="shared" si="70"/>
        <v>29.18740869032181</v>
      </c>
      <c r="AS33" s="1">
        <f t="shared" si="70"/>
        <v>28.198541104666411</v>
      </c>
      <c r="AT33" s="1">
        <f t="shared" si="61"/>
        <v>27.243176291125359</v>
      </c>
      <c r="AU33" s="13">
        <f t="shared" si="51"/>
        <v>26.205028393966199</v>
      </c>
      <c r="AV33" s="1">
        <f t="shared" si="68"/>
        <v>25.317203666704092</v>
      </c>
      <c r="AW33" s="1">
        <f t="shared" si="68"/>
        <v>24.459458385817232</v>
      </c>
      <c r="AX33" s="1">
        <f t="shared" si="68"/>
        <v>23.630773461538851</v>
      </c>
      <c r="AY33" s="1">
        <f t="shared" si="68"/>
        <v>22.830164330799878</v>
      </c>
      <c r="AZ33" s="1">
        <f t="shared" si="68"/>
        <v>22.056679787466653</v>
      </c>
    </row>
    <row r="34" spans="1:52">
      <c r="A34" s="7">
        <f t="shared" si="47"/>
        <v>19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>
        <f>T35*u</f>
        <v>60.674933416909106</v>
      </c>
      <c r="V34" s="13">
        <f t="shared" si="71"/>
        <v>58.362811149523026</v>
      </c>
      <c r="W34" s="1">
        <f t="shared" si="72"/>
        <v>56.385482748573629</v>
      </c>
      <c r="X34" s="1">
        <f t="shared" si="72"/>
        <v>54.475146110498429</v>
      </c>
      <c r="Y34" s="1">
        <f t="shared" si="72"/>
        <v>52.629531558550333</v>
      </c>
      <c r="Z34" s="1">
        <f t="shared" si="72"/>
        <v>50.846446312488901</v>
      </c>
      <c r="AA34" s="1">
        <f t="shared" si="72"/>
        <v>49.123771883331379</v>
      </c>
      <c r="AB34" s="1">
        <f t="shared" si="72"/>
        <v>47.459461556369618</v>
      </c>
      <c r="AC34" s="1">
        <f t="shared" si="72"/>
        <v>45.851537959462071</v>
      </c>
      <c r="AD34" s="1">
        <f t="shared" si="69"/>
        <v>44.298090713712085</v>
      </c>
      <c r="AE34" s="1">
        <f t="shared" si="69"/>
        <v>42.797274163740745</v>
      </c>
      <c r="AF34" s="1">
        <f t="shared" si="69"/>
        <v>41.347305184858314</v>
      </c>
      <c r="AG34" s="1">
        <f t="shared" si="69"/>
        <v>39.946461064528258</v>
      </c>
      <c r="AH34" s="13">
        <f t="shared" si="60"/>
        <v>38.424232741739054</v>
      </c>
      <c r="AI34" s="1">
        <f t="shared" si="69"/>
        <v>37.122422133434398</v>
      </c>
      <c r="AJ34" s="1">
        <f t="shared" si="69"/>
        <v>35.864716787329392</v>
      </c>
      <c r="AK34" s="1">
        <f t="shared" si="69"/>
        <v>34.649622419892069</v>
      </c>
      <c r="AL34" s="1">
        <f t="shared" si="69"/>
        <v>33.475695373823335</v>
      </c>
      <c r="AM34" s="1">
        <f t="shared" si="69"/>
        <v>32.341540902843391</v>
      </c>
      <c r="AN34" s="1">
        <f t="shared" si="69"/>
        <v>31.245811514589221</v>
      </c>
      <c r="AO34" s="1">
        <f t="shared" si="73"/>
        <v>30.187205369655207</v>
      </c>
      <c r="AP34" s="1">
        <f t="shared" si="70"/>
        <v>29.164464734873455</v>
      </c>
      <c r="AQ34" s="1">
        <f t="shared" si="70"/>
        <v>28.176374488997354</v>
      </c>
      <c r="AR34" s="1">
        <f t="shared" si="70"/>
        <v>27.221760679012363</v>
      </c>
      <c r="AS34" s="1">
        <f t="shared" si="70"/>
        <v>26.299489125358825</v>
      </c>
      <c r="AT34" s="1">
        <f t="shared" si="61"/>
        <v>25.4084640744098</v>
      </c>
      <c r="AU34" s="13">
        <f t="shared" si="51"/>
        <v>24.440231028930246</v>
      </c>
      <c r="AV34" s="1">
        <f t="shared" si="68"/>
        <v>23.612197526303746</v>
      </c>
      <c r="AW34" s="1">
        <f t="shared" si="68"/>
        <v>22.812217747091744</v>
      </c>
      <c r="AX34" s="1">
        <f t="shared" si="68"/>
        <v>22.039341232894991</v>
      </c>
      <c r="AY34" s="1">
        <f t="shared" si="68"/>
        <v>21.292649726785552</v>
      </c>
      <c r="AZ34" s="1">
        <f t="shared" si="68"/>
        <v>20.57125608232289</v>
      </c>
    </row>
    <row r="35" spans="1:52">
      <c r="A35" s="7">
        <f t="shared" si="47"/>
        <v>18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>
        <f>S36*u</f>
        <v>58.573190384547338</v>
      </c>
      <c r="U35" s="1">
        <f>T36*u</f>
        <v>56.588734348239235</v>
      </c>
      <c r="V35" s="13">
        <f t="shared" si="71"/>
        <v>54.432323695577566</v>
      </c>
      <c r="W35" s="1">
        <f t="shared" si="72"/>
        <v>52.588159964375649</v>
      </c>
      <c r="X35" s="1">
        <f t="shared" si="72"/>
        <v>50.806476385343984</v>
      </c>
      <c r="Y35" s="1">
        <f t="shared" si="72"/>
        <v>49.085156134824715</v>
      </c>
      <c r="Z35" s="1">
        <f t="shared" si="72"/>
        <v>47.422154107013426</v>
      </c>
      <c r="AA35" s="1">
        <f t="shared" si="72"/>
        <v>45.815494484162777</v>
      </c>
      <c r="AB35" s="1">
        <f t="shared" si="72"/>
        <v>44.263268389107431</v>
      </c>
      <c r="AC35" s="1">
        <f t="shared" si="72"/>
        <v>42.763631617321423</v>
      </c>
      <c r="AD35" s="1">
        <f t="shared" si="69"/>
        <v>41.314802445812973</v>
      </c>
      <c r="AE35" s="1">
        <f t="shared" si="69"/>
        <v>39.915059516254189</v>
      </c>
      <c r="AF35" s="1">
        <f t="shared" si="69"/>
        <v>38.562739789829905</v>
      </c>
      <c r="AG35" s="1">
        <f t="shared" si="69"/>
        <v>37.256236571376284</v>
      </c>
      <c r="AH35" s="13">
        <f t="shared" si="60"/>
        <v>35.836523860959417</v>
      </c>
      <c r="AI35" s="1">
        <f t="shared" si="69"/>
        <v>34.622384668108786</v>
      </c>
      <c r="AJ35" s="1">
        <f t="shared" si="69"/>
        <v>33.449380435371339</v>
      </c>
      <c r="AK35" s="1">
        <f t="shared" si="69"/>
        <v>32.316117512864516</v>
      </c>
      <c r="AL35" s="1">
        <f t="shared" si="69"/>
        <v>31.22124946747692</v>
      </c>
      <c r="AM35" s="1">
        <f t="shared" si="69"/>
        <v>30.163475483166799</v>
      </c>
      <c r="AN35" s="1">
        <f t="shared" si="69"/>
        <v>29.141538815458951</v>
      </c>
      <c r="AO35" s="1">
        <f t="shared" si="73"/>
        <v>28.15422529830246</v>
      </c>
      <c r="AP35" s="1">
        <f t="shared" si="70"/>
        <v>27.200361901516498</v>
      </c>
      <c r="AQ35" s="1">
        <f t="shared" si="70"/>
        <v>26.278815337109613</v>
      </c>
      <c r="AR35" s="1">
        <f t="shared" si="70"/>
        <v>25.388490712816804</v>
      </c>
      <c r="AS35" s="1">
        <f t="shared" si="70"/>
        <v>24.528330231254682</v>
      </c>
      <c r="AT35" s="1">
        <f t="shared" si="61"/>
        <v>23.697311933149237</v>
      </c>
      <c r="AU35" s="13">
        <f t="shared" si="51"/>
        <v>22.794285271029171</v>
      </c>
      <c r="AV35" s="1">
        <f t="shared" si="68"/>
        <v>22.022016308002765</v>
      </c>
      <c r="AW35" s="1">
        <f t="shared" si="68"/>
        <v>21.275911769267896</v>
      </c>
      <c r="AX35" s="1">
        <f t="shared" si="68"/>
        <v>20.555085205761788</v>
      </c>
      <c r="AY35" s="1">
        <f t="shared" si="68"/>
        <v>19.858680201260565</v>
      </c>
      <c r="AZ35" s="1">
        <f t="shared" si="68"/>
        <v>19.185869354868615</v>
      </c>
    </row>
    <row r="36" spans="1:52">
      <c r="A36" s="7">
        <f t="shared" si="47"/>
        <v>17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>
        <f>R37*u</f>
        <v>56.544250460904763</v>
      </c>
      <c r="T36" s="1">
        <f>S37*u</f>
        <v>54.628534782640081</v>
      </c>
      <c r="U36" s="1">
        <f>T37*u</f>
        <v>52.77772343204856</v>
      </c>
      <c r="V36" s="13">
        <f t="shared" si="71"/>
        <v>50.76653787819383</v>
      </c>
      <c r="W36" s="1">
        <f t="shared" si="72"/>
        <v>49.046570741805347</v>
      </c>
      <c r="X36" s="1">
        <f t="shared" si="72"/>
        <v>47.384875984702504</v>
      </c>
      <c r="Y36" s="1">
        <f t="shared" si="72"/>
        <v>45.77947934231026</v>
      </c>
      <c r="Z36" s="1">
        <f t="shared" si="72"/>
        <v>44.228473438014198</v>
      </c>
      <c r="AA36" s="1">
        <f t="shared" si="72"/>
        <v>42.730015517000616</v>
      </c>
      <c r="AB36" s="1">
        <f t="shared" si="72"/>
        <v>41.28232525687401</v>
      </c>
      <c r="AC36" s="1">
        <f t="shared" si="72"/>
        <v>39.883682652450474</v>
      </c>
      <c r="AD36" s="1">
        <f t="shared" si="69"/>
        <v>38.532425972214511</v>
      </c>
      <c r="AE36" s="1">
        <f t="shared" si="69"/>
        <v>37.226949784010664</v>
      </c>
      <c r="AF36" s="1">
        <f t="shared" si="69"/>
        <v>35.965703047624778</v>
      </c>
      <c r="AG36" s="1">
        <f t="shared" si="69"/>
        <v>34.747187271988395</v>
      </c>
      <c r="AH36" s="13">
        <f t="shared" si="60"/>
        <v>33.423086182852145</v>
      </c>
      <c r="AI36" s="1">
        <f t="shared" si="69"/>
        <v>32.290714107980399</v>
      </c>
      <c r="AJ36" s="1">
        <f t="shared" si="69"/>
        <v>31.196706728365513</v>
      </c>
      <c r="AK36" s="1">
        <f t="shared" si="69"/>
        <v>30.139764250525509</v>
      </c>
      <c r="AL36" s="1">
        <f t="shared" si="69"/>
        <v>29.118630917900354</v>
      </c>
      <c r="AM36" s="1">
        <f t="shared" si="69"/>
        <v>28.132093518884105</v>
      </c>
      <c r="AN36" s="1">
        <f t="shared" si="69"/>
        <v>27.178979945404222</v>
      </c>
      <c r="AO36" s="1">
        <f t="shared" si="73"/>
        <v>26.258157800336569</v>
      </c>
      <c r="AP36" s="1">
        <f t="shared" si="70"/>
        <v>25.368533052100961</v>
      </c>
      <c r="AQ36" s="1">
        <f t="shared" si="70"/>
        <v>24.509048734838899</v>
      </c>
      <c r="AR36" s="1">
        <f t="shared" si="70"/>
        <v>23.678683692629203</v>
      </c>
      <c r="AS36" s="1">
        <f t="shared" si="70"/>
        <v>22.876451366249633</v>
      </c>
      <c r="AT36" s="1">
        <f t="shared" si="61"/>
        <v>22.101398621042843</v>
      </c>
      <c r="AU36" s="13">
        <f t="shared" si="51"/>
        <v>21.259186969305819</v>
      </c>
      <c r="AV36" s="1">
        <f t="shared" si="68"/>
        <v>20.538927040979083</v>
      </c>
      <c r="AW36" s="1">
        <f t="shared" si="68"/>
        <v>19.843069474092722</v>
      </c>
      <c r="AX36" s="1">
        <f t="shared" si="68"/>
        <v>19.17078751816339</v>
      </c>
      <c r="AY36" s="1">
        <f t="shared" si="68"/>
        <v>18.521282432962561</v>
      </c>
      <c r="AZ36" s="1">
        <f t="shared" si="68"/>
        <v>17.893782539530825</v>
      </c>
    </row>
    <row r="37" spans="1:52">
      <c r="A37" s="7">
        <f t="shared" si="47"/>
        <v>16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>
        <f>Q38*u</f>
        <v>54.585591790284674</v>
      </c>
      <c r="S37" s="1">
        <f>R38*u</f>
        <v>52.736235345595304</v>
      </c>
      <c r="T37" s="1">
        <f>S38*u</f>
        <v>50.949534981885193</v>
      </c>
      <c r="U37" s="1">
        <f>T38*u</f>
        <v>49.223367915039397</v>
      </c>
      <c r="V37" s="13">
        <f t="shared" si="71"/>
        <v>47.347627166383134</v>
      </c>
      <c r="W37" s="1">
        <f t="shared" si="72"/>
        <v>45.743492511631878</v>
      </c>
      <c r="X37" s="1">
        <f t="shared" si="72"/>
        <v>44.193705838914276</v>
      </c>
      <c r="Y37" s="1">
        <f t="shared" si="72"/>
        <v>42.696425841989338</v>
      </c>
      <c r="Z37" s="1">
        <f t="shared" si="72"/>
        <v>41.249873597956686</v>
      </c>
      <c r="AA37" s="1">
        <f t="shared" si="72"/>
        <v>39.852330453712888</v>
      </c>
      <c r="AB37" s="1">
        <f t="shared" si="72"/>
        <v>38.50213598401433</v>
      </c>
      <c r="AC37" s="1">
        <f t="shared" si="72"/>
        <v>37.197686018721157</v>
      </c>
      <c r="AD37" s="1">
        <f t="shared" si="69"/>
        <v>35.937430736877744</v>
      </c>
      <c r="AE37" s="1">
        <f t="shared" si="69"/>
        <v>34.719872825365776</v>
      </c>
      <c r="AF37" s="1">
        <f t="shared" si="69"/>
        <v>33.543565699941986</v>
      </c>
      <c r="AG37" s="1">
        <f t="shared" si="69"/>
        <v>32.407111786547013</v>
      </c>
      <c r="AH37" s="13">
        <f t="shared" si="60"/>
        <v>31.172183282077253</v>
      </c>
      <c r="AI37" s="1">
        <f t="shared" si="69"/>
        <v>30.116071657067632</v>
      </c>
      <c r="AJ37" s="1">
        <f t="shared" si="69"/>
        <v>29.095741028030883</v>
      </c>
      <c r="AK37" s="1">
        <f t="shared" si="69"/>
        <v>28.109979137055454</v>
      </c>
      <c r="AL37" s="1">
        <f t="shared" si="69"/>
        <v>27.157614797452386</v>
      </c>
      <c r="AM37" s="1">
        <f t="shared" si="69"/>
        <v>26.237516502264551</v>
      </c>
      <c r="AN37" s="1">
        <f t="shared" si="69"/>
        <v>25.348591079919974</v>
      </c>
      <c r="AO37" s="1">
        <f t="shared" si="73"/>
        <v>24.489782395431373</v>
      </c>
      <c r="AP37" s="1">
        <f t="shared" si="70"/>
        <v>23.66007009559894</v>
      </c>
      <c r="AQ37" s="1">
        <f t="shared" si="70"/>
        <v>22.858468396725598</v>
      </c>
      <c r="AR37" s="1">
        <f t="shared" si="70"/>
        <v>22.084024913404463</v>
      </c>
      <c r="AS37" s="1">
        <f t="shared" si="70"/>
        <v>21.335819526986821</v>
      </c>
      <c r="AT37" s="1">
        <f t="shared" si="61"/>
        <v>20.612963292386372</v>
      </c>
      <c r="AU37" s="13">
        <f t="shared" si="51"/>
        <v>19.827471018374954</v>
      </c>
      <c r="AV37" s="1">
        <f t="shared" si="68"/>
        <v>19.155717537152277</v>
      </c>
      <c r="AW37" s="1">
        <f t="shared" si="68"/>
        <v>18.506723021968011</v>
      </c>
      <c r="AX37" s="1">
        <f t="shared" si="68"/>
        <v>17.879716400472525</v>
      </c>
      <c r="AY37" s="1">
        <f t="shared" si="68"/>
        <v>17.273952724199297</v>
      </c>
      <c r="AZ37" s="1">
        <f t="shared" si="68"/>
        <v>16.688712283489384</v>
      </c>
    </row>
    <row r="38" spans="1:52">
      <c r="A38" s="7">
        <f t="shared" si="47"/>
        <v>15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>
        <f>P39*u</f>
        <v>52.69477987254794</v>
      </c>
      <c r="R38" s="1">
        <f>Q39*u</f>
        <v>50.909484017678615</v>
      </c>
      <c r="S38" s="1">
        <f>R39*u</f>
        <v>49.184673875001685</v>
      </c>
      <c r="T38" s="1">
        <f>S39*u</f>
        <v>47.518300192361309</v>
      </c>
      <c r="U38" s="1">
        <f>T39*u</f>
        <v>45.908383146136842</v>
      </c>
      <c r="V38" s="13">
        <f t="shared" si="71"/>
        <v>44.158965570306513</v>
      </c>
      <c r="W38" s="1">
        <f t="shared" si="72"/>
        <v>42.66286257151485</v>
      </c>
      <c r="X38" s="1">
        <f t="shared" si="72"/>
        <v>41.217447448992139</v>
      </c>
      <c r="Y38" s="1">
        <f t="shared" si="72"/>
        <v>39.821002900652417</v>
      </c>
      <c r="Z38" s="1">
        <f t="shared" si="72"/>
        <v>38.471869806497288</v>
      </c>
      <c r="AA38" s="1">
        <f t="shared" si="72"/>
        <v>37.168445257410319</v>
      </c>
      <c r="AB38" s="1">
        <f t="shared" si="72"/>
        <v>35.909180650736019</v>
      </c>
      <c r="AC38" s="1">
        <f t="shared" si="72"/>
        <v>34.692579850380234</v>
      </c>
      <c r="AD38" s="1">
        <f t="shared" si="69"/>
        <v>33.517197409246357</v>
      </c>
      <c r="AE38" s="1">
        <f t="shared" si="69"/>
        <v>32.381636851895237</v>
      </c>
      <c r="AF38" s="1">
        <f t="shared" si="69"/>
        <v>31.284549015388496</v>
      </c>
      <c r="AG38" s="1">
        <f t="shared" si="69"/>
        <v>30.224630446343919</v>
      </c>
      <c r="AH38" s="13">
        <f t="shared" si="60"/>
        <v>29.072869131694773</v>
      </c>
      <c r="AI38" s="1">
        <f t="shared" si="69"/>
        <v>28.087882139140461</v>
      </c>
      <c r="AJ38" s="1">
        <f t="shared" si="69"/>
        <v>27.136266444448257</v>
      </c>
      <c r="AK38" s="1">
        <f t="shared" si="69"/>
        <v>26.216891430128449</v>
      </c>
      <c r="AL38" s="1">
        <f t="shared" si="69"/>
        <v>25.328664783941221</v>
      </c>
      <c r="AM38" s="1">
        <f t="shared" si="69"/>
        <v>24.470531201117332</v>
      </c>
      <c r="AN38" s="1">
        <f t="shared" si="69"/>
        <v>23.64147113054732</v>
      </c>
      <c r="AO38" s="1">
        <f t="shared" si="73"/>
        <v>22.840499563449697</v>
      </c>
      <c r="AP38" s="1">
        <f t="shared" si="70"/>
        <v>22.066664863079016</v>
      </c>
      <c r="AQ38" s="1">
        <f t="shared" si="70"/>
        <v>21.319047634083436</v>
      </c>
      <c r="AR38" s="1">
        <f t="shared" si="70"/>
        <v>20.596759630168279</v>
      </c>
      <c r="AS38" s="1">
        <f t="shared" si="70"/>
        <v>19.898942698767911</v>
      </c>
      <c r="AT38" s="1">
        <f t="shared" si="61"/>
        <v>19.224767761472069</v>
      </c>
      <c r="AU38" s="13">
        <f t="shared" si="51"/>
        <v>18.492175055993492</v>
      </c>
      <c r="AV38" s="1">
        <f t="shared" si="68"/>
        <v>17.865661318677692</v>
      </c>
      <c r="AW38" s="1">
        <f t="shared" si="68"/>
        <v>17.260373827698889</v>
      </c>
      <c r="AX38" s="1">
        <f t="shared" si="68"/>
        <v>16.675593439155321</v>
      </c>
      <c r="AY38" s="1">
        <f t="shared" si="68"/>
        <v>16.110625373695772</v>
      </c>
      <c r="AZ38" s="1">
        <f t="shared" si="68"/>
        <v>15.564798391050079</v>
      </c>
    </row>
    <row r="39" spans="1:52">
      <c r="A39" s="7">
        <f t="shared" si="47"/>
        <v>14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f>O40*u</f>
        <v>50.869464537169257</v>
      </c>
      <c r="Q39" s="1">
        <f>P40*u</f>
        <v>49.146010251995499</v>
      </c>
      <c r="R39" s="1">
        <f>Q40*u</f>
        <v>47.480946490490666</v>
      </c>
      <c r="S39" s="1">
        <f>R40*u</f>
        <v>45.872294985355381</v>
      </c>
      <c r="T39" s="1">
        <f t="shared" ref="Q39:AF40" si="74">S40*u</f>
        <v>44.318144492862963</v>
      </c>
      <c r="U39" s="1">
        <f>T40*u</f>
        <v>42.816648522104998</v>
      </c>
      <c r="V39" s="13">
        <f t="shared" si="71"/>
        <v>41.185046789927185</v>
      </c>
      <c r="W39" s="1">
        <f t="shared" si="74"/>
        <v>39.789699973895367</v>
      </c>
      <c r="X39" s="1">
        <f t="shared" si="74"/>
        <v>38.441627420945998</v>
      </c>
      <c r="Y39" s="1">
        <f t="shared" si="74"/>
        <v>37.139227481994944</v>
      </c>
      <c r="Z39" s="1">
        <f t="shared" si="74"/>
        <v>35.880952771729049</v>
      </c>
      <c r="AA39" s="1">
        <f t="shared" si="74"/>
        <v>34.665308330153103</v>
      </c>
      <c r="AB39" s="1">
        <f t="shared" si="74"/>
        <v>33.490849846423266</v>
      </c>
      <c r="AC39" s="1">
        <f t="shared" si="74"/>
        <v>32.356181942856971</v>
      </c>
      <c r="AD39" s="1">
        <f t="shared" si="74"/>
        <v>31.259956517080511</v>
      </c>
      <c r="AE39" s="1">
        <f t="shared" si="74"/>
        <v>30.200871140344482</v>
      </c>
      <c r="AF39" s="1">
        <f t="shared" si="74"/>
        <v>29.177667510104264</v>
      </c>
      <c r="AG39" s="1">
        <f t="shared" si="69"/>
        <v>28.189129955026946</v>
      </c>
      <c r="AH39" s="13">
        <f t="shared" si="60"/>
        <v>27.114934873189522</v>
      </c>
      <c r="AI39" s="1">
        <f t="shared" si="69"/>
        <v>26.196282571173214</v>
      </c>
      <c r="AJ39" s="1">
        <f t="shared" si="69"/>
        <v>25.308754151841768</v>
      </c>
      <c r="AK39" s="1">
        <f t="shared" si="69"/>
        <v>24.451295139991355</v>
      </c>
      <c r="AL39" s="1">
        <f t="shared" si="69"/>
        <v>23.622886785972302</v>
      </c>
      <c r="AM39" s="1">
        <f t="shared" si="69"/>
        <v>22.822544855309538</v>
      </c>
      <c r="AN39" s="1">
        <f t="shared" si="69"/>
        <v>22.049318459330607</v>
      </c>
      <c r="AO39" s="1">
        <f t="shared" si="73"/>
        <v>21.302288925411919</v>
      </c>
      <c r="AP39" s="1">
        <f t="shared" si="70"/>
        <v>20.580568705501101</v>
      </c>
      <c r="AQ39" s="1">
        <f t="shared" si="70"/>
        <v>19.883300321618425</v>
      </c>
      <c r="AR39" s="1">
        <f t="shared" si="70"/>
        <v>19.209655347084617</v>
      </c>
      <c r="AS39" s="1">
        <f t="shared" si="70"/>
        <v>18.558833422264591</v>
      </c>
      <c r="AT39" s="1">
        <f t="shared" si="61"/>
        <v>17.930061303657816</v>
      </c>
      <c r="AU39" s="13">
        <f t="shared" si="51"/>
        <v>17.246805605445022</v>
      </c>
      <c r="AV39" s="1">
        <f t="shared" si="68"/>
        <v>16.662484907425004</v>
      </c>
      <c r="AW39" s="1">
        <f t="shared" si="68"/>
        <v>16.097960958202734</v>
      </c>
      <c r="AX39" s="1">
        <f t="shared" si="68"/>
        <v>15.552563045163911</v>
      </c>
      <c r="AY39" s="1">
        <f t="shared" si="68"/>
        <v>15.025643179395763</v>
      </c>
      <c r="AZ39" s="1">
        <f t="shared" si="68"/>
        <v>14.516575325809447</v>
      </c>
    </row>
    <row r="40" spans="1:52">
      <c r="A40" s="7">
        <f t="shared" si="47"/>
        <v>13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>
        <f>N41*u</f>
        <v>49.107377022110292</v>
      </c>
      <c r="P40" s="1">
        <f>O41*u</f>
        <v>47.443622152023956</v>
      </c>
      <c r="Q40" s="1">
        <f t="shared" si="74"/>
        <v>45.836235193147566</v>
      </c>
      <c r="R40" s="1">
        <f t="shared" si="74"/>
        <v>44.283306404165671</v>
      </c>
      <c r="S40" s="1">
        <f t="shared" si="74"/>
        <v>42.78299074567947</v>
      </c>
      <c r="T40" s="1">
        <f t="shared" si="74"/>
        <v>41.333505688109923</v>
      </c>
      <c r="U40" s="1">
        <f>T41*u</f>
        <v>39.933129093868871</v>
      </c>
      <c r="V40" s="13">
        <f t="shared" si="71"/>
        <v>38.41140880865786</v>
      </c>
      <c r="W40" s="1">
        <f t="shared" si="74"/>
        <v>37.110032674406</v>
      </c>
      <c r="X40" s="1">
        <f t="shared" si="74"/>
        <v>35.852747082400001</v>
      </c>
      <c r="Y40" s="1">
        <f t="shared" si="74"/>
        <v>34.638058247818996</v>
      </c>
      <c r="Z40" s="1">
        <f t="shared" si="74"/>
        <v>33.464522995178719</v>
      </c>
      <c r="AA40" s="1">
        <f t="shared" si="74"/>
        <v>32.330747043690266</v>
      </c>
      <c r="AB40" s="1">
        <f t="shared" si="74"/>
        <v>31.23538335071088</v>
      </c>
      <c r="AC40" s="1">
        <f t="shared" si="74"/>
        <v>30.177130511318531</v>
      </c>
      <c r="AD40" s="1">
        <f t="shared" si="69"/>
        <v>29.154731212108725</v>
      </c>
      <c r="AE40" s="1">
        <f t="shared" si="69"/>
        <v>28.166970737376698</v>
      </c>
      <c r="AF40" s="1">
        <f t="shared" si="69"/>
        <v>27.212675525909972</v>
      </c>
      <c r="AG40" s="1">
        <f t="shared" si="69"/>
        <v>26.290711776676812</v>
      </c>
      <c r="AH40" s="13">
        <f t="shared" si="60"/>
        <v>25.288859171308392</v>
      </c>
      <c r="AI40" s="1">
        <f t="shared" si="69"/>
        <v>24.432074200157363</v>
      </c>
      <c r="AJ40" s="1">
        <f t="shared" si="69"/>
        <v>23.604317050380853</v>
      </c>
      <c r="AK40" s="1">
        <f t="shared" si="69"/>
        <v>22.804604261201508</v>
      </c>
      <c r="AL40" s="1">
        <f t="shared" si="69"/>
        <v>22.031985691431771</v>
      </c>
      <c r="AM40" s="1">
        <f t="shared" si="69"/>
        <v>21.285543390608254</v>
      </c>
      <c r="AN40" s="1">
        <f t="shared" si="69"/>
        <v>20.564390508371964</v>
      </c>
      <c r="AO40" s="1">
        <f t="shared" si="73"/>
        <v>19.867670240798788</v>
      </c>
      <c r="AP40" s="1">
        <f t="shared" si="70"/>
        <v>19.194554812428102</v>
      </c>
      <c r="AQ40" s="1">
        <f t="shared" si="70"/>
        <v>18.544244492780248</v>
      </c>
      <c r="AR40" s="1">
        <f t="shared" si="70"/>
        <v>17.91596664619431</v>
      </c>
      <c r="AS40" s="1">
        <f t="shared" si="70"/>
        <v>17.308974813857397</v>
      </c>
      <c r="AT40" s="1">
        <f t="shared" si="61"/>
        <v>16.722547826934619</v>
      </c>
      <c r="AU40" s="13">
        <f t="shared" si="51"/>
        <v>16.085306498091075</v>
      </c>
      <c r="AV40" s="1">
        <f t="shared" si="68"/>
        <v>15.540337317371421</v>
      </c>
      <c r="AW40" s="1">
        <f t="shared" si="68"/>
        <v>15.013831658498212</v>
      </c>
      <c r="AX40" s="1">
        <f t="shared" si="68"/>
        <v>14.505163978503086</v>
      </c>
      <c r="AY40" s="1">
        <f t="shared" si="68"/>
        <v>14.013729927774413</v>
      </c>
      <c r="AZ40" s="1">
        <f t="shared" si="68"/>
        <v>13.538945632027735</v>
      </c>
    </row>
    <row r="41" spans="1:52">
      <c r="A41" s="7">
        <f t="shared" si="47"/>
        <v>12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>
        <f t="shared" ref="N41:N52" si="75">M42*u</f>
        <v>47.406327153878884</v>
      </c>
      <c r="O41" s="1">
        <f>N42*u</f>
        <v>45.800203747213111</v>
      </c>
      <c r="P41" s="1">
        <f>O42*u</f>
        <v>44.248495701371773</v>
      </c>
      <c r="Q41" s="1">
        <f>P42*u</f>
        <v>42.74935942732467</v>
      </c>
      <c r="R41" s="1">
        <f>Q42*u</f>
        <v>41.30101379672297</v>
      </c>
      <c r="S41" s="1">
        <f>R42*u</f>
        <v>39.901738025735192</v>
      </c>
      <c r="T41" s="1">
        <f t="shared" ref="O41:AD52" si="76">S42*u</f>
        <v>38.549869630578677</v>
      </c>
      <c r="U41" s="1">
        <f>T42*u</f>
        <v>37.243802452317631</v>
      </c>
      <c r="V41" s="13">
        <f t="shared" si="71"/>
        <v>35.824563565305759</v>
      </c>
      <c r="W41" s="1">
        <f t="shared" si="76"/>
        <v>34.610829586525774</v>
      </c>
      <c r="X41" s="1">
        <f t="shared" si="76"/>
        <v>33.438216839231536</v>
      </c>
      <c r="Y41" s="1">
        <f t="shared" si="76"/>
        <v>32.305332138665534</v>
      </c>
      <c r="Z41" s="1">
        <f t="shared" si="76"/>
        <v>31.210829501082955</v>
      </c>
      <c r="AA41" s="1">
        <f t="shared" si="76"/>
        <v>30.153408544584266</v>
      </c>
      <c r="AB41" s="1">
        <f t="shared" si="76"/>
        <v>29.131812944127592</v>
      </c>
      <c r="AC41" s="1">
        <f t="shared" si="76"/>
        <v>28.14482893888508</v>
      </c>
      <c r="AD41" s="1">
        <f t="shared" si="76"/>
        <v>27.191283890170016</v>
      </c>
      <c r="AE41" s="1">
        <f t="shared" si="69"/>
        <v>26.270044888221232</v>
      </c>
      <c r="AF41" s="1">
        <f t="shared" si="69"/>
        <v>25.380017406189658</v>
      </c>
      <c r="AG41" s="1">
        <f t="shared" si="69"/>
        <v>24.520143999727463</v>
      </c>
      <c r="AH41" s="13">
        <f t="shared" si="60"/>
        <v>23.585761912288973</v>
      </c>
      <c r="AI41" s="1">
        <f t="shared" si="69"/>
        <v>22.786677770030682</v>
      </c>
      <c r="AJ41" s="1">
        <f t="shared" si="69"/>
        <v>22.01466654866352</v>
      </c>
      <c r="AK41" s="1">
        <f t="shared" si="69"/>
        <v>21.268811019316576</v>
      </c>
      <c r="AL41" s="1">
        <f t="shared" si="69"/>
        <v>20.54822502877586</v>
      </c>
      <c r="AM41" s="1">
        <f t="shared" si="69"/>
        <v>19.852052446642961</v>
      </c>
      <c r="AN41" s="1">
        <f t="shared" si="69"/>
        <v>19.179466148164</v>
      </c>
      <c r="AO41" s="1">
        <f t="shared" si="73"/>
        <v>18.529667031520145</v>
      </c>
      <c r="AP41" s="1">
        <f t="shared" si="70"/>
        <v>17.901883068412335</v>
      </c>
      <c r="AQ41" s="1">
        <f t="shared" si="70"/>
        <v>17.295368386812108</v>
      </c>
      <c r="AR41" s="1">
        <f t="shared" si="70"/>
        <v>16.709402384788824</v>
      </c>
      <c r="AS41" s="1">
        <f t="shared" si="70"/>
        <v>16.143288874360284</v>
      </c>
      <c r="AT41" s="1">
        <f t="shared" si="61"/>
        <v>15.596355254349692</v>
      </c>
      <c r="AU41" s="13">
        <f t="shared" si="51"/>
        <v>15.002029422529386</v>
      </c>
      <c r="AV41" s="1">
        <f t="shared" ref="AU41:AZ46" si="77">AU42*u</f>
        <v>14.493761601552633</v>
      </c>
      <c r="AW41" s="1">
        <f t="shared" si="77"/>
        <v>14.002713862643745</v>
      </c>
      <c r="AX41" s="1">
        <f t="shared" si="77"/>
        <v>13.528302790496479</v>
      </c>
      <c r="AY41" s="1">
        <f t="shared" si="77"/>
        <v>13.069964735878798</v>
      </c>
      <c r="AZ41" s="1">
        <f t="shared" si="77"/>
        <v>12.627155145959449</v>
      </c>
    </row>
    <row r="42" spans="1:52">
      <c r="A42" s="7">
        <f t="shared" si="47"/>
        <v>11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>
        <f t="shared" ref="M42:M52" si="78">L43*u</f>
        <v>45.764200625269282</v>
      </c>
      <c r="N42" s="1">
        <f t="shared" si="75"/>
        <v>44.213712362953451</v>
      </c>
      <c r="O42" s="1">
        <f t="shared" si="76"/>
        <v>42.715754546242124</v>
      </c>
      <c r="P42" s="1">
        <f t="shared" si="76"/>
        <v>41.268547446915157</v>
      </c>
      <c r="Q42" s="1">
        <f t="shared" si="76"/>
        <v>39.870371633833528</v>
      </c>
      <c r="R42" s="1">
        <f t="shared" si="76"/>
        <v>38.519565930077938</v>
      </c>
      <c r="S42" s="1">
        <f t="shared" si="76"/>
        <v>37.21452543929945</v>
      </c>
      <c r="T42" s="1">
        <f t="shared" si="76"/>
        <v>35.95369963893733</v>
      </c>
      <c r="U42" s="1">
        <f>T43*u</f>
        <v>34.735590538038466</v>
      </c>
      <c r="V42" s="13">
        <f t="shared" si="71"/>
        <v>33.411931362313318</v>
      </c>
      <c r="W42" s="1">
        <f t="shared" si="76"/>
        <v>32.279937212065576</v>
      </c>
      <c r="X42" s="1">
        <f t="shared" si="76"/>
        <v>31.186294953012005</v>
      </c>
      <c r="Y42" s="1">
        <f t="shared" si="76"/>
        <v>30.129705225471447</v>
      </c>
      <c r="Z42" s="1">
        <f t="shared" si="76"/>
        <v>29.108912691987644</v>
      </c>
      <c r="AA42" s="1">
        <f t="shared" si="76"/>
        <v>28.122704545859065</v>
      </c>
      <c r="AB42" s="1">
        <f t="shared" si="76"/>
        <v>27.169909070199562</v>
      </c>
      <c r="AC42" s="1">
        <f t="shared" si="76"/>
        <v>26.249394245817985</v>
      </c>
      <c r="AD42" s="1">
        <f t="shared" si="69"/>
        <v>25.360066406262767</v>
      </c>
      <c r="AE42" s="1">
        <f t="shared" si="69"/>
        <v>24.500868938433548</v>
      </c>
      <c r="AF42" s="1">
        <f t="shared" si="69"/>
        <v>23.670781027215778</v>
      </c>
      <c r="AG42" s="1">
        <f t="shared" si="69"/>
        <v>22.868816442647447</v>
      </c>
      <c r="AH42" s="13">
        <f t="shared" si="60"/>
        <v>21.997361020315253</v>
      </c>
      <c r="AI42" s="1">
        <f t="shared" si="69"/>
        <v>21.252091801189188</v>
      </c>
      <c r="AJ42" s="1">
        <f t="shared" si="69"/>
        <v>20.53207225671564</v>
      </c>
      <c r="AK42" s="1">
        <f t="shared" si="69"/>
        <v>19.83644692949251</v>
      </c>
      <c r="AL42" s="1">
        <f t="shared" si="69"/>
        <v>19.164389344961098</v>
      </c>
      <c r="AM42" s="1">
        <f t="shared" si="69"/>
        <v>18.515101029469228</v>
      </c>
      <c r="AN42" s="1">
        <f t="shared" si="69"/>
        <v>17.88781056160224</v>
      </c>
      <c r="AO42" s="1">
        <f t="shared" si="73"/>
        <v>17.281772655654876</v>
      </c>
      <c r="AP42" s="1">
        <f t="shared" si="70"/>
        <v>16.696267276155066</v>
      </c>
      <c r="AQ42" s="1">
        <f t="shared" si="70"/>
        <v>16.13059878238764</v>
      </c>
      <c r="AR42" s="1">
        <f t="shared" si="70"/>
        <v>15.584095101901449</v>
      </c>
      <c r="AS42" s="1">
        <f t="shared" si="70"/>
        <v>15.056106932018064</v>
      </c>
      <c r="AT42" s="1">
        <f>AS43*u</f>
        <v>14.546006968393304</v>
      </c>
      <c r="AU42" s="13">
        <f t="shared" si="51"/>
        <v>13.991706457141275</v>
      </c>
      <c r="AV42" s="1">
        <f t="shared" si="77"/>
        <v>13.517668315205775</v>
      </c>
      <c r="AW42" s="1">
        <f t="shared" si="77"/>
        <v>13.059690555947533</v>
      </c>
      <c r="AX42" s="1">
        <f t="shared" si="77"/>
        <v>12.617229054603342</v>
      </c>
      <c r="AY42" s="1">
        <f t="shared" si="77"/>
        <v>12.18975812132299</v>
      </c>
      <c r="AZ42" s="1">
        <f t="shared" si="77"/>
        <v>11.77676987659564</v>
      </c>
    </row>
    <row r="43" spans="1:52">
      <c r="A43" s="7">
        <f t="shared" si="47"/>
        <v>10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>
        <f t="shared" ref="L43:L52" si="79">K44*u</f>
        <v>44.178956367399842</v>
      </c>
      <c r="M43" s="1">
        <f t="shared" si="78"/>
        <v>42.682176081649715</v>
      </c>
      <c r="N43" s="1">
        <f t="shared" si="75"/>
        <v>41.23610661860846</v>
      </c>
      <c r="O43" s="1">
        <f t="shared" si="76"/>
        <v>39.839029898766135</v>
      </c>
      <c r="P43" s="1">
        <f t="shared" si="76"/>
        <v>38.48928605103945</v>
      </c>
      <c r="Q43" s="1">
        <f t="shared" si="76"/>
        <v>37.185271440673858</v>
      </c>
      <c r="R43" s="1">
        <f t="shared" si="76"/>
        <v>35.925436763960249</v>
      </c>
      <c r="S43" s="1">
        <f t="shared" si="76"/>
        <v>34.708285207502527</v>
      </c>
      <c r="T43" s="1">
        <f t="shared" si="76"/>
        <v>33.532370669849072</v>
      </c>
      <c r="U43" s="1">
        <f>T44*u</f>
        <v>32.39629604337528</v>
      </c>
      <c r="V43" s="13">
        <f t="shared" si="71"/>
        <v>31.161779691325268</v>
      </c>
      <c r="W43" s="1">
        <f t="shared" si="76"/>
        <v>30.106020539321335</v>
      </c>
      <c r="X43" s="1">
        <f t="shared" si="76"/>
        <v>29.086030441526798</v>
      </c>
      <c r="Y43" s="1">
        <f t="shared" si="76"/>
        <v>28.100597544616384</v>
      </c>
      <c r="Z43" s="1">
        <f t="shared" si="76"/>
        <v>27.148551052779897</v>
      </c>
      <c r="AA43" s="1">
        <f t="shared" si="76"/>
        <v>26.228759836696145</v>
      </c>
      <c r="AB43" s="1">
        <f t="shared" si="76"/>
        <v>25.34013108963477</v>
      </c>
      <c r="AC43" s="1">
        <f t="shared" si="76"/>
        <v>24.48160902908927</v>
      </c>
      <c r="AD43" s="1">
        <f t="shared" si="69"/>
        <v>23.652173642398648</v>
      </c>
      <c r="AE43" s="1">
        <f t="shared" si="69"/>
        <v>22.850839474867119</v>
      </c>
      <c r="AF43" s="1">
        <f t="shared" si="69"/>
        <v>22.076654458942659</v>
      </c>
      <c r="AG43" s="1">
        <f t="shared" si="69"/>
        <v>21.328698783062404</v>
      </c>
      <c r="AH43" s="13">
        <f t="shared" si="60"/>
        <v>20.515932182202047</v>
      </c>
      <c r="AI43" s="1">
        <f t="shared" si="69"/>
        <v>19.820853679696576</v>
      </c>
      <c r="AJ43" s="1">
        <f t="shared" si="69"/>
        <v>19.149324393495522</v>
      </c>
      <c r="AK43" s="1">
        <f t="shared" si="69"/>
        <v>18.500546477619523</v>
      </c>
      <c r="AL43" s="1">
        <f t="shared" si="69"/>
        <v>17.873749117061255</v>
      </c>
      <c r="AM43" s="1">
        <f t="shared" si="69"/>
        <v>17.268187611977751</v>
      </c>
      <c r="AN43" s="1">
        <f t="shared" si="69"/>
        <v>16.683142492910264</v>
      </c>
      <c r="AO43" s="1">
        <f t="shared" si="73"/>
        <v>16.117918665980415</v>
      </c>
      <c r="AP43" s="1">
        <f t="shared" si="70"/>
        <v>15.571844587047089</v>
      </c>
      <c r="AQ43" s="1">
        <f t="shared" si="70"/>
        <v>15.04427146384276</v>
      </c>
      <c r="AR43" s="1">
        <f t="shared" si="70"/>
        <v>14.534572485141457</v>
      </c>
      <c r="AS43" s="1">
        <f t="shared" si="70"/>
        <v>14.042142076042445</v>
      </c>
      <c r="AT43" s="1">
        <f>AS44*u</f>
        <v>13.566395178484852</v>
      </c>
      <c r="AU43" s="13">
        <f t="shared" si="51"/>
        <v>13.049424452455304</v>
      </c>
      <c r="AV43" s="1">
        <f t="shared" si="77"/>
        <v>12.607310766056997</v>
      </c>
      <c r="AW43" s="1">
        <f t="shared" si="77"/>
        <v>12.180175863773885</v>
      </c>
      <c r="AX43" s="1">
        <f t="shared" si="77"/>
        <v>11.767512265334526</v>
      </c>
      <c r="AY43" s="1">
        <f t="shared" si="77"/>
        <v>11.368829683867469</v>
      </c>
      <c r="AZ43" s="1">
        <f t="shared" si="77"/>
        <v>10.98365444338984</v>
      </c>
    </row>
    <row r="44" spans="1:52">
      <c r="A44" s="7">
        <f t="shared" si="47"/>
        <v>9</v>
      </c>
      <c r="B44" s="1"/>
      <c r="C44" s="1"/>
      <c r="D44" s="1"/>
      <c r="E44" s="1"/>
      <c r="F44" s="1"/>
      <c r="G44" s="1"/>
      <c r="H44" s="1"/>
      <c r="I44" s="1"/>
      <c r="J44" s="1"/>
      <c r="K44" s="1">
        <f t="shared" ref="K44:K52" si="80">J45*u</f>
        <v>42.648624012781703</v>
      </c>
      <c r="L44" s="1">
        <f t="shared" si="79"/>
        <v>41.203691291740647</v>
      </c>
      <c r="M44" s="1">
        <f t="shared" si="78"/>
        <v>39.80771280115048</v>
      </c>
      <c r="N44" s="1">
        <f t="shared" si="75"/>
        <v>38.459029974737383</v>
      </c>
      <c r="O44" s="1">
        <f t="shared" si="76"/>
        <v>37.156040438349464</v>
      </c>
      <c r="P44" s="1">
        <f t="shared" si="76"/>
        <v>35.897196106171108</v>
      </c>
      <c r="Q44" s="1">
        <f t="shared" si="76"/>
        <v>34.681001341437565</v>
      </c>
      <c r="R44" s="1">
        <f t="shared" si="76"/>
        <v>33.50601117946438</v>
      </c>
      <c r="S44" s="1">
        <f t="shared" si="76"/>
        <v>32.370829610880449</v>
      </c>
      <c r="T44" s="1">
        <f t="shared" si="76"/>
        <v>31.274107923025106</v>
      </c>
      <c r="U44" s="1">
        <f>T45*u</f>
        <v>30.214543097538467</v>
      </c>
      <c r="V44" s="13">
        <f t="shared" si="71"/>
        <v>29.063166178594088</v>
      </c>
      <c r="W44" s="1">
        <f t="shared" si="76"/>
        <v>28.078507921485517</v>
      </c>
      <c r="X44" s="1">
        <f t="shared" si="76"/>
        <v>27.1272098247027</v>
      </c>
      <c r="Y44" s="1">
        <f t="shared" si="76"/>
        <v>26.208141648094891</v>
      </c>
      <c r="Z44" s="1">
        <f t="shared" si="76"/>
        <v>25.320211443977126</v>
      </c>
      <c r="AA44" s="1">
        <f t="shared" si="76"/>
        <v>24.462364259783886</v>
      </c>
      <c r="AB44" s="1">
        <f t="shared" si="76"/>
        <v>23.633580884676771</v>
      </c>
      <c r="AC44" s="1">
        <f t="shared" si="76"/>
        <v>22.832876638617041</v>
      </c>
      <c r="AD44" s="1">
        <f t="shared" si="69"/>
        <v>22.059300202464144</v>
      </c>
      <c r="AE44" s="1">
        <f t="shared" si="69"/>
        <v>21.311932487710791</v>
      </c>
      <c r="AF44" s="1">
        <f t="shared" si="69"/>
        <v>20.589885544510885</v>
      </c>
      <c r="AG44" s="1">
        <f t="shared" si="69"/>
        <v>19.892301506703756</v>
      </c>
      <c r="AH44" s="13">
        <f t="shared" si="60"/>
        <v>19.134271284450719</v>
      </c>
      <c r="AI44" s="1">
        <f t="shared" si="69"/>
        <v>18.48600336697012</v>
      </c>
      <c r="AJ44" s="1">
        <f t="shared" si="69"/>
        <v>17.859698726093423</v>
      </c>
      <c r="AK44" s="1">
        <f t="shared" si="69"/>
        <v>17.254613247379414</v>
      </c>
      <c r="AL44" s="1">
        <f t="shared" si="69"/>
        <v>16.670028026937718</v>
      </c>
      <c r="AM44" s="1">
        <f t="shared" si="69"/>
        <v>16.105248517296918</v>
      </c>
      <c r="AN44" s="1">
        <f t="shared" si="69"/>
        <v>15.559603702210593</v>
      </c>
      <c r="AO44" s="1">
        <f t="shared" si="73"/>
        <v>15.03244529942091</v>
      </c>
      <c r="AP44" s="1">
        <f t="shared" si="70"/>
        <v>14.52314699043248</v>
      </c>
      <c r="AQ44" s="1">
        <f t="shared" si="70"/>
        <v>14.031103676381463</v>
      </c>
      <c r="AR44" s="1">
        <f t="shared" si="70"/>
        <v>13.555730759115784</v>
      </c>
      <c r="AS44" s="1">
        <f t="shared" si="70"/>
        <v>13.096463446632292</v>
      </c>
      <c r="AT44" s="1">
        <f>AS45*u</f>
        <v>12.652756082045672</v>
      </c>
      <c r="AU44" s="13">
        <f t="shared" si="51"/>
        <v>12.170601138749925</v>
      </c>
      <c r="AV44" s="1">
        <f t="shared" si="77"/>
        <v>11.758261931397099</v>
      </c>
      <c r="AW44" s="1">
        <f t="shared" si="77"/>
        <v>11.359892750666777</v>
      </c>
      <c r="AX44" s="1">
        <f t="shared" si="77"/>
        <v>10.975020292928489</v>
      </c>
      <c r="AY44" s="1">
        <f t="shared" si="77"/>
        <v>10.603187290049204</v>
      </c>
      <c r="AZ44" s="1">
        <f t="shared" si="77"/>
        <v>10.243951966111746</v>
      </c>
    </row>
    <row r="45" spans="1:52">
      <c r="A45" s="7">
        <f t="shared" si="47"/>
        <v>8</v>
      </c>
      <c r="B45" s="1"/>
      <c r="C45" s="1"/>
      <c r="D45" s="1"/>
      <c r="E45" s="1"/>
      <c r="F45" s="1"/>
      <c r="G45" s="1"/>
      <c r="H45" s="1"/>
      <c r="I45" s="1"/>
      <c r="J45" s="1">
        <f t="shared" ref="J45:J52" si="81">I46*u</f>
        <v>41.171301446265289</v>
      </c>
      <c r="K45" s="1">
        <f t="shared" si="80"/>
        <v>39.776420321619277</v>
      </c>
      <c r="L45" s="1">
        <f t="shared" si="79"/>
        <v>38.428797682460619</v>
      </c>
      <c r="M45" s="1">
        <f t="shared" si="78"/>
        <v>37.12683241424908</v>
      </c>
      <c r="N45" s="1">
        <f t="shared" si="75"/>
        <v>35.868977648105179</v>
      </c>
      <c r="O45" s="1">
        <f t="shared" si="76"/>
        <v>34.653738922970582</v>
      </c>
      <c r="P45" s="1">
        <f t="shared" si="76"/>
        <v>33.479672410034368</v>
      </c>
      <c r="Q45" s="1">
        <f t="shared" si="76"/>
        <v>32.345383197315662</v>
      </c>
      <c r="R45" s="1">
        <f t="shared" si="76"/>
        <v>31.249523632364486</v>
      </c>
      <c r="S45" s="1">
        <f t="shared" si="76"/>
        <v>30.190791721111811</v>
      </c>
      <c r="T45" s="1">
        <f t="shared" si="76"/>
        <v>29.167929580966423</v>
      </c>
      <c r="U45" s="1">
        <f>T46*u</f>
        <v>28.179721946320832</v>
      </c>
      <c r="V45" s="13">
        <f t="shared" si="71"/>
        <v>27.105885372770025</v>
      </c>
      <c r="W45" s="1">
        <f t="shared" si="76"/>
        <v>26.187539667263422</v>
      </c>
      <c r="X45" s="1">
        <f t="shared" si="76"/>
        <v>25.30030745697103</v>
      </c>
      <c r="Y45" s="1">
        <f t="shared" si="76"/>
        <v>24.443134618615911</v>
      </c>
      <c r="Z45" s="1">
        <f t="shared" si="76"/>
        <v>23.61500274255199</v>
      </c>
      <c r="AA45" s="1">
        <f t="shared" si="76"/>
        <v>22.814927922788478</v>
      </c>
      <c r="AB45" s="1">
        <f t="shared" si="76"/>
        <v>22.041959588008204</v>
      </c>
      <c r="AC45" s="1">
        <f t="shared" si="76"/>
        <v>21.295179372190848</v>
      </c>
      <c r="AD45" s="1">
        <f t="shared" si="69"/>
        <v>20.573700023499669</v>
      </c>
      <c r="AE45" s="1">
        <f t="shared" si="69"/>
        <v>19.876664350134721</v>
      </c>
      <c r="AF45" s="1">
        <f t="shared" si="69"/>
        <v>19.203244201900802</v>
      </c>
      <c r="AG45" s="1">
        <f t="shared" si="69"/>
        <v>18.55263948627967</v>
      </c>
      <c r="AH45" s="13">
        <f t="shared" si="60"/>
        <v>17.845659380009632</v>
      </c>
      <c r="AI45" s="1">
        <f t="shared" si="69"/>
        <v>17.241049553465135</v>
      </c>
      <c r="AJ45" s="1">
        <f t="shared" si="69"/>
        <v>16.65692387012712</v>
      </c>
      <c r="AK45" s="1">
        <f t="shared" si="69"/>
        <v>16.092588328501595</v>
      </c>
      <c r="AL45" s="1">
        <f t="shared" si="69"/>
        <v>15.547372439821892</v>
      </c>
      <c r="AM45" s="1">
        <f t="shared" si="69"/>
        <v>15.020628431438924</v>
      </c>
      <c r="AN45" s="1">
        <f t="shared" si="69"/>
        <v>14.511730477200562</v>
      </c>
      <c r="AO45" s="1">
        <f t="shared" si="73"/>
        <v>14.020073953905657</v>
      </c>
      <c r="AP45" s="1">
        <f t="shared" si="70"/>
        <v>13.545074722949401</v>
      </c>
      <c r="AQ45" s="1">
        <f t="shared" si="70"/>
        <v>13.08616843630648</v>
      </c>
      <c r="AR45" s="1">
        <f t="shared" si="70"/>
        <v>12.64280986602747</v>
      </c>
      <c r="AS45" s="1">
        <f t="shared" si="70"/>
        <v>12.214472256451863</v>
      </c>
      <c r="AT45" s="1">
        <f>AS46*u</f>
        <v>11.800646698368059</v>
      </c>
      <c r="AU45" s="13">
        <f t="shared" si="51"/>
        <v>11.350962842707675</v>
      </c>
      <c r="AV45" s="1">
        <f t="shared" si="77"/>
        <v>10.966392929693967</v>
      </c>
      <c r="AW45" s="1">
        <f t="shared" si="77"/>
        <v>10.594852221342881</v>
      </c>
      <c r="AX45" s="1">
        <f t="shared" si="77"/>
        <v>10.235899289013224</v>
      </c>
      <c r="AY45" s="1">
        <f t="shared" si="77"/>
        <v>9.8891076596386558</v>
      </c>
      <c r="AZ45" s="1">
        <f t="shared" si="77"/>
        <v>9.5540653090336889</v>
      </c>
    </row>
    <row r="46" spans="1:52">
      <c r="A46" s="7">
        <f t="shared" si="47"/>
        <v>7</v>
      </c>
      <c r="B46" s="1"/>
      <c r="C46" s="1"/>
      <c r="D46" s="1"/>
      <c r="E46" s="1"/>
      <c r="F46" s="1"/>
      <c r="G46" s="1"/>
      <c r="H46" s="1"/>
      <c r="I46" s="13">
        <f t="shared" ref="I46:I52" si="82">H47*u*(1-div)</f>
        <v>39.74515244082049</v>
      </c>
      <c r="J46" s="1">
        <f t="shared" si="81"/>
        <v>38.398589155512738</v>
      </c>
      <c r="K46" s="1">
        <f t="shared" si="80"/>
        <v>37.097647350309728</v>
      </c>
      <c r="L46" s="1">
        <f t="shared" si="79"/>
        <v>35.840781372311469</v>
      </c>
      <c r="M46" s="1">
        <f t="shared" si="78"/>
        <v>34.626497935241815</v>
      </c>
      <c r="N46" s="1">
        <f t="shared" si="75"/>
        <v>33.453354345270498</v>
      </c>
      <c r="O46" s="1">
        <f t="shared" si="76"/>
        <v>32.319956786944218</v>
      </c>
      <c r="P46" s="1">
        <f t="shared" si="76"/>
        <v>31.224958667190272</v>
      </c>
      <c r="Q46" s="1">
        <f t="shared" si="76"/>
        <v>30.167059015425277</v>
      </c>
      <c r="R46" s="1">
        <f t="shared" si="76"/>
        <v>29.145000937868055</v>
      </c>
      <c r="S46" s="1">
        <f t="shared" si="76"/>
        <v>28.157570124220307</v>
      </c>
      <c r="T46" s="1">
        <f t="shared" si="76"/>
        <v>27.203593404940904</v>
      </c>
      <c r="U46" s="1">
        <f>T47*u</f>
        <v>26.281937357399592</v>
      </c>
      <c r="V46" s="13">
        <f t="shared" si="71"/>
        <v>25.280419116307371</v>
      </c>
      <c r="W46" s="1">
        <f t="shared" si="76"/>
        <v>24.423920093693258</v>
      </c>
      <c r="X46" s="1">
        <f t="shared" si="76"/>
        <v>23.596439204535081</v>
      </c>
      <c r="Y46" s="1">
        <f t="shared" si="76"/>
        <v>22.796993316281554</v>
      </c>
      <c r="Z46" s="1">
        <f t="shared" si="76"/>
        <v>22.024632604850915</v>
      </c>
      <c r="AA46" s="1">
        <f t="shared" si="76"/>
        <v>21.278439426142061</v>
      </c>
      <c r="AB46" s="1">
        <f t="shared" si="76"/>
        <v>20.557527225778717</v>
      </c>
      <c r="AC46" s="1">
        <f t="shared" si="76"/>
        <v>19.861039485791668</v>
      </c>
      <c r="AD46" s="1">
        <f t="shared" si="69"/>
        <v>19.188148706986986</v>
      </c>
      <c r="AE46" s="1">
        <f t="shared" si="69"/>
        <v>18.538055425791839</v>
      </c>
      <c r="AF46" s="1">
        <f t="shared" si="69"/>
        <v>17.909987264409388</v>
      </c>
      <c r="AG46" s="1">
        <f t="shared" si="69"/>
        <v>17.30319801315434</v>
      </c>
      <c r="AH46" s="13">
        <f t="shared" si="60"/>
        <v>16.643830014374533</v>
      </c>
      <c r="AI46" s="1">
        <f t="shared" si="69"/>
        <v>16.079938091765083</v>
      </c>
      <c r="AJ46" s="1">
        <f t="shared" si="69"/>
        <v>15.535150792316863</v>
      </c>
      <c r="AK46" s="1">
        <f t="shared" si="69"/>
        <v>15.008820852588956</v>
      </c>
      <c r="AL46" s="1">
        <f t="shared" si="69"/>
        <v>14.500322938385446</v>
      </c>
      <c r="AM46" s="1">
        <f t="shared" si="69"/>
        <v>14.00905290179397</v>
      </c>
      <c r="AN46" s="1">
        <f t="shared" si="69"/>
        <v>13.534427063395743</v>
      </c>
      <c r="AO46" s="1">
        <f t="shared" si="73"/>
        <v>13.075881518794276</v>
      </c>
      <c r="AP46" s="1">
        <f t="shared" si="70"/>
        <v>12.632871468638859</v>
      </c>
      <c r="AQ46" s="1">
        <f t="shared" si="70"/>
        <v>12.204870571346799</v>
      </c>
      <c r="AR46" s="1">
        <f t="shared" si="70"/>
        <v>11.791370317755387</v>
      </c>
      <c r="AS46" s="1">
        <f t="shared" si="70"/>
        <v>11.391879426960619</v>
      </c>
      <c r="AT46" s="1">
        <f>AS47*u</f>
        <v>11.005923262624895</v>
      </c>
      <c r="AU46" s="13">
        <f t="shared" si="51"/>
        <v>10.586523704757951</v>
      </c>
      <c r="AV46" s="1">
        <f t="shared" si="77"/>
        <v>10.227852942050646</v>
      </c>
      <c r="AW46" s="1">
        <f t="shared" si="77"/>
        <v>9.8813339224092136</v>
      </c>
      <c r="AX46" s="1">
        <f t="shared" si="77"/>
        <v>9.546554945536645</v>
      </c>
      <c r="AY46" s="1">
        <f t="shared" si="77"/>
        <v>9.2231182595162871</v>
      </c>
      <c r="AZ46" s="1">
        <f t="shared" si="77"/>
        <v>8.9106395882416347</v>
      </c>
    </row>
    <row r="47" spans="1:52">
      <c r="A47" s="7">
        <f t="shared" si="47"/>
        <v>6</v>
      </c>
      <c r="B47" s="1"/>
      <c r="C47" s="1"/>
      <c r="D47" s="1"/>
      <c r="E47" s="1"/>
      <c r="F47" s="1"/>
      <c r="G47" s="1"/>
      <c r="H47" s="1">
        <f t="shared" ref="H47:H52" si="83">G48*u</f>
        <v>38.537003766691321</v>
      </c>
      <c r="I47" s="13">
        <f t="shared" si="82"/>
        <v>37.068485228482629</v>
      </c>
      <c r="J47" s="1">
        <f t="shared" si="81"/>
        <v>35.812607261352682</v>
      </c>
      <c r="K47" s="1">
        <f t="shared" si="80"/>
        <v>34.59927836140475</v>
      </c>
      <c r="L47" s="1">
        <f t="shared" si="79"/>
        <v>33.42705696889702</v>
      </c>
      <c r="M47" s="1">
        <f t="shared" si="78"/>
        <v>32.294550364041783</v>
      </c>
      <c r="N47" s="1">
        <f t="shared" si="75"/>
        <v>31.200413012310872</v>
      </c>
      <c r="O47" s="1">
        <f t="shared" si="76"/>
        <v>30.143344965801976</v>
      </c>
      <c r="P47" s="1">
        <f t="shared" si="76"/>
        <v>29.122090318766652</v>
      </c>
      <c r="Q47" s="1">
        <f t="shared" si="76"/>
        <v>28.135435715464851</v>
      </c>
      <c r="R47" s="1">
        <f t="shared" si="76"/>
        <v>27.182208908573294</v>
      </c>
      <c r="S47" s="1">
        <f t="shared" si="76"/>
        <v>26.261277366434904</v>
      </c>
      <c r="T47" s="1">
        <f t="shared" si="76"/>
        <v>25.371546927494492</v>
      </c>
      <c r="U47" s="1">
        <f>T48*u</f>
        <v>24.5119605003221</v>
      </c>
      <c r="V47" s="13">
        <f t="shared" si="71"/>
        <v>23.577890259145885</v>
      </c>
      <c r="W47" s="1">
        <f t="shared" si="76"/>
        <v>22.779072808005029</v>
      </c>
      <c r="X47" s="1">
        <f t="shared" si="76"/>
        <v>22.007319242276886</v>
      </c>
      <c r="Y47" s="1">
        <f t="shared" si="76"/>
        <v>21.261712639211975</v>
      </c>
      <c r="Z47" s="1">
        <f t="shared" si="76"/>
        <v>20.541367141346395</v>
      </c>
      <c r="AA47" s="1">
        <f t="shared" si="76"/>
        <v>19.845426904011791</v>
      </c>
      <c r="AB47" s="1">
        <f t="shared" si="76"/>
        <v>19.173065078503871</v>
      </c>
      <c r="AC47" s="1">
        <f t="shared" si="76"/>
        <v>18.523482829700789</v>
      </c>
      <c r="AD47" s="1">
        <f t="shared" si="69"/>
        <v>17.895908386964827</v>
      </c>
      <c r="AE47" s="1">
        <f t="shared" si="69"/>
        <v>17.289596127199335</v>
      </c>
      <c r="AF47" s="1">
        <f t="shared" si="69"/>
        <v>16.703825688971644</v>
      </c>
      <c r="AG47" s="1">
        <f t="shared" si="69"/>
        <v>16.137901116649498</v>
      </c>
      <c r="AH47" s="13">
        <f t="shared" si="60"/>
        <v>15.522938752137337</v>
      </c>
      <c r="AI47" s="1">
        <f t="shared" si="69"/>
        <v>14.997022555568899</v>
      </c>
      <c r="AJ47" s="1">
        <f t="shared" si="69"/>
        <v>14.488924366932428</v>
      </c>
      <c r="AK47" s="1">
        <f t="shared" si="69"/>
        <v>13.998040513230711</v>
      </c>
      <c r="AL47" s="1">
        <f t="shared" si="69"/>
        <v>13.52378777387003</v>
      </c>
      <c r="AM47" s="1">
        <f t="shared" si="69"/>
        <v>13.065602687733994</v>
      </c>
      <c r="AN47" s="1">
        <f t="shared" si="69"/>
        <v>12.622940883733685</v>
      </c>
      <c r="AO47" s="1">
        <f t="shared" ref="AO47:AZ52" si="84">AN48*u</f>
        <v>12.195276434038719</v>
      </c>
      <c r="AP47" s="1">
        <f t="shared" si="84"/>
        <v>11.782101229220801</v>
      </c>
      <c r="AQ47" s="1">
        <f t="shared" si="84"/>
        <v>11.382924374567366</v>
      </c>
      <c r="AR47" s="1">
        <f t="shared" si="84"/>
        <v>10.997271606848081</v>
      </c>
      <c r="AS47" s="1">
        <f t="shared" si="84"/>
        <v>10.624684730841294</v>
      </c>
      <c r="AT47" s="1">
        <f>AS48*u</f>
        <v>10.264721074950845</v>
      </c>
      <c r="AU47" s="13">
        <f t="shared" si="51"/>
        <v>9.873566296043629</v>
      </c>
      <c r="AV47" s="1">
        <f t="shared" si="84"/>
        <v>9.5390504858677598</v>
      </c>
      <c r="AW47" s="1">
        <f t="shared" si="84"/>
        <v>9.2158680504728459</v>
      </c>
      <c r="AX47" s="1">
        <f t="shared" si="84"/>
        <v>8.9036350158282964</v>
      </c>
      <c r="AY47" s="1">
        <f t="shared" si="84"/>
        <v>8.6019804169197478</v>
      </c>
      <c r="AZ47" s="1">
        <f t="shared" si="84"/>
        <v>8.310545857004362</v>
      </c>
    </row>
    <row r="48" spans="1:52">
      <c r="A48" s="7">
        <f t="shared" si="47"/>
        <v>5</v>
      </c>
      <c r="B48" s="1"/>
      <c r="C48" s="1"/>
      <c r="D48" s="1"/>
      <c r="E48" s="1"/>
      <c r="F48" s="1"/>
      <c r="G48" s="1">
        <f>F49*u</f>
        <v>37.202105241163302</v>
      </c>
      <c r="H48" s="1">
        <f t="shared" si="83"/>
        <v>35.94170023633923</v>
      </c>
      <c r="I48" s="13">
        <f t="shared" si="82"/>
        <v>34.572080184626131</v>
      </c>
      <c r="J48" s="1">
        <f t="shared" si="81"/>
        <v>33.400780264650969</v>
      </c>
      <c r="K48" s="1">
        <f t="shared" si="80"/>
        <v>32.269163912896396</v>
      </c>
      <c r="L48" s="1">
        <f t="shared" si="79"/>
        <v>31.175886652546623</v>
      </c>
      <c r="M48" s="1">
        <f t="shared" si="78"/>
        <v>30.119649557576544</v>
      </c>
      <c r="N48" s="1">
        <f t="shared" si="75"/>
        <v>29.099197709493723</v>
      </c>
      <c r="O48" s="1">
        <f t="shared" si="76"/>
        <v>28.113318706365995</v>
      </c>
      <c r="P48" s="1">
        <f t="shared" si="76"/>
        <v>27.160841222363004</v>
      </c>
      <c r="Q48" s="1">
        <f t="shared" si="76"/>
        <v>26.24063361610046</v>
      </c>
      <c r="R48" s="1">
        <f t="shared" si="76"/>
        <v>25.351602586133577</v>
      </c>
      <c r="S48" s="1">
        <f t="shared" si="76"/>
        <v>24.492691872002325</v>
      </c>
      <c r="T48" s="1">
        <f t="shared" si="76"/>
        <v>23.662880999285157</v>
      </c>
      <c r="U48" s="1">
        <f>T49*u</f>
        <v>22.861184067170285</v>
      </c>
      <c r="V48" s="13">
        <f t="shared" si="71"/>
        <v>21.990019489579073</v>
      </c>
      <c r="W48" s="1">
        <f t="shared" si="76"/>
        <v>21.244999001056375</v>
      </c>
      <c r="X48" s="1">
        <f t="shared" si="76"/>
        <v>20.525219760208856</v>
      </c>
      <c r="Y48" s="1">
        <f t="shared" si="76"/>
        <v>19.829826595139906</v>
      </c>
      <c r="Z48" s="1">
        <f t="shared" si="76"/>
        <v>19.157993307123366</v>
      </c>
      <c r="AA48" s="1">
        <f t="shared" si="76"/>
        <v>18.508921688994452</v>
      </c>
      <c r="AB48" s="1">
        <f t="shared" si="76"/>
        <v>17.88184057679727</v>
      </c>
      <c r="AC48" s="1">
        <f t="shared" si="76"/>
        <v>17.276004933562671</v>
      </c>
      <c r="AD48" s="1">
        <f t="shared" ref="AD48:AS52" si="85">AC49*u</f>
        <v>16.690694964127545</v>
      </c>
      <c r="AE48" s="1">
        <f t="shared" si="85"/>
        <v>16.125215259943996</v>
      </c>
      <c r="AF48" s="1">
        <f t="shared" si="85"/>
        <v>15.578893972862357</v>
      </c>
      <c r="AG48" s="1">
        <f t="shared" si="85"/>
        <v>15.05108201690636</v>
      </c>
      <c r="AH48" s="13">
        <f t="shared" si="60"/>
        <v>14.477534755792341</v>
      </c>
      <c r="AI48" s="1">
        <f t="shared" si="85"/>
        <v>13.987036781405545</v>
      </c>
      <c r="AJ48" s="1">
        <f t="shared" si="85"/>
        <v>13.513156847792663</v>
      </c>
      <c r="AK48" s="1">
        <f t="shared" si="85"/>
        <v>13.055331936768948</v>
      </c>
      <c r="AL48" s="1">
        <f t="shared" si="85"/>
        <v>12.613018105170623</v>
      </c>
      <c r="AM48" s="1">
        <f t="shared" si="85"/>
        <v>12.185689838594371</v>
      </c>
      <c r="AN48" s="1">
        <f t="shared" si="85"/>
        <v>11.772839427032075</v>
      </c>
      <c r="AO48" s="1">
        <f t="shared" si="85"/>
        <v>11.373976361659022</v>
      </c>
      <c r="AP48" s="1">
        <f t="shared" si="85"/>
        <v>10.988626752058881</v>
      </c>
      <c r="AQ48" s="1">
        <f t="shared" si="85"/>
        <v>10.616332763193057</v>
      </c>
      <c r="AR48" s="1">
        <f t="shared" si="85"/>
        <v>10.256652071445526</v>
      </c>
      <c r="AS48" s="1">
        <f t="shared" si="85"/>
        <v>9.9091573390967458</v>
      </c>
      <c r="AT48" s="1">
        <f>AS49*u</f>
        <v>9.5734357066024849</v>
      </c>
      <c r="AU48" s="13">
        <f t="shared" si="51"/>
        <v>9.208623540752523</v>
      </c>
      <c r="AV48" s="1">
        <f t="shared" si="84"/>
        <v>8.8966359496453755</v>
      </c>
      <c r="AW48" s="1">
        <f t="shared" si="84"/>
        <v>8.595218478662483</v>
      </c>
      <c r="AX48" s="1">
        <f t="shared" si="84"/>
        <v>8.3040130127934315</v>
      </c>
      <c r="AY48" s="1">
        <f t="shared" si="84"/>
        <v>8.022673569942004</v>
      </c>
      <c r="AZ48" s="1">
        <f t="shared" si="84"/>
        <v>7.7508658898638307</v>
      </c>
    </row>
    <row r="49" spans="1:52">
      <c r="A49" s="7">
        <f t="shared" si="47"/>
        <v>4</v>
      </c>
      <c r="B49" s="1"/>
      <c r="C49" s="1"/>
      <c r="D49" s="1"/>
      <c r="E49" s="1"/>
      <c r="F49" s="1">
        <f>E50*u</f>
        <v>35.91344679398297</v>
      </c>
      <c r="G49" s="1">
        <f>F50*u</f>
        <v>34.696701456960106</v>
      </c>
      <c r="H49" s="1">
        <f t="shared" si="83"/>
        <v>33.521179376052423</v>
      </c>
      <c r="I49" s="13">
        <f t="shared" si="82"/>
        <v>32.243797417808437</v>
      </c>
      <c r="J49" s="1">
        <f t="shared" si="81"/>
        <v>31.15137957272983</v>
      </c>
      <c r="K49" s="1">
        <f t="shared" si="80"/>
        <v>30.095972776095135</v>
      </c>
      <c r="L49" s="1">
        <f t="shared" si="79"/>
        <v>29.076323095891905</v>
      </c>
      <c r="M49" s="1">
        <f t="shared" si="78"/>
        <v>28.091219083246035</v>
      </c>
      <c r="N49" s="1">
        <f t="shared" si="75"/>
        <v>27.139490333095726</v>
      </c>
      <c r="O49" s="1">
        <f t="shared" si="76"/>
        <v>26.220006093629642</v>
      </c>
      <c r="P49" s="1">
        <f t="shared" si="76"/>
        <v>25.331673922837286</v>
      </c>
      <c r="Q49" s="1">
        <f t="shared" si="76"/>
        <v>24.473438390575318</v>
      </c>
      <c r="R49" s="1">
        <f t="shared" si="76"/>
        <v>23.644279824607828</v>
      </c>
      <c r="S49" s="1">
        <f t="shared" si="76"/>
        <v>22.843213099130637</v>
      </c>
      <c r="T49" s="1">
        <f t="shared" si="76"/>
        <v>22.069286464340369</v>
      </c>
      <c r="U49" s="1">
        <f>T50*u</f>
        <v>21.321580415657603</v>
      </c>
      <c r="V49" s="13">
        <f t="shared" si="71"/>
        <v>20.509085072380199</v>
      </c>
      <c r="W49" s="1">
        <f t="shared" si="76"/>
        <v>19.814238549528351</v>
      </c>
      <c r="X49" s="1">
        <f t="shared" si="76"/>
        <v>19.142933383524735</v>
      </c>
      <c r="Y49" s="1">
        <f t="shared" si="76"/>
        <v>18.494371994667855</v>
      </c>
      <c r="Z49" s="1">
        <f t="shared" si="76"/>
        <v>17.867783825206821</v>
      </c>
      <c r="AA49" s="1">
        <f t="shared" si="76"/>
        <v>17.262424423839221</v>
      </c>
      <c r="AB49" s="1">
        <f t="shared" si="76"/>
        <v>16.67757456122634</v>
      </c>
      <c r="AC49" s="1">
        <f t="shared" si="76"/>
        <v>16.112539375474608</v>
      </c>
      <c r="AD49" s="1">
        <f t="shared" si="85"/>
        <v>15.566647546568044</v>
      </c>
      <c r="AE49" s="1">
        <f t="shared" si="85"/>
        <v>15.03925049877094</v>
      </c>
      <c r="AF49" s="1">
        <f t="shared" si="85"/>
        <v>14.529721630053052</v>
      </c>
      <c r="AG49" s="1">
        <f t="shared" si="85"/>
        <v>14.03745556762183</v>
      </c>
      <c r="AH49" s="13">
        <f t="shared" si="60"/>
        <v>13.502534278589209</v>
      </c>
      <c r="AI49" s="1">
        <f t="shared" si="85"/>
        <v>13.045069259547448</v>
      </c>
      <c r="AJ49" s="1">
        <f t="shared" si="85"/>
        <v>12.603103126813179</v>
      </c>
      <c r="AK49" s="1">
        <f t="shared" si="85"/>
        <v>12.17611077908516</v>
      </c>
      <c r="AL49" s="1">
        <f t="shared" si="85"/>
        <v>11.763584905461475</v>
      </c>
      <c r="AM49" s="1">
        <f t="shared" si="85"/>
        <v>11.365035382701917</v>
      </c>
      <c r="AN49" s="1">
        <f t="shared" si="85"/>
        <v>10.979988692911084</v>
      </c>
      <c r="AO49" s="1">
        <f t="shared" si="84"/>
        <v>10.607987360950334</v>
      </c>
      <c r="AP49" s="1">
        <f t="shared" si="84"/>
        <v>10.248589410910173</v>
      </c>
      <c r="AQ49" s="1">
        <f t="shared" si="84"/>
        <v>9.9013678409973718</v>
      </c>
      <c r="AR49" s="1">
        <f t="shared" si="84"/>
        <v>9.5659101162127875</v>
      </c>
      <c r="AS49" s="1">
        <f t="shared" si="84"/>
        <v>9.2418176782173429</v>
      </c>
      <c r="AT49" s="1">
        <f>AS50*u</f>
        <v>8.928705471803605</v>
      </c>
      <c r="AU49" s="13">
        <f t="shared" si="51"/>
        <v>8.5884618559031409</v>
      </c>
      <c r="AV49" s="1">
        <f t="shared" si="84"/>
        <v>8.2974853039916781</v>
      </c>
      <c r="AW49" s="1">
        <f t="shared" si="84"/>
        <v>8.0163670195072445</v>
      </c>
      <c r="AX49" s="1">
        <f t="shared" si="84"/>
        <v>7.7447730049643839</v>
      </c>
      <c r="AY49" s="1">
        <f t="shared" si="84"/>
        <v>7.4823805786916235</v>
      </c>
      <c r="AZ49" s="1">
        <f t="shared" si="84"/>
        <v>7.2288779914523849</v>
      </c>
    </row>
    <row r="50" spans="1:52">
      <c r="A50" s="7">
        <f t="shared" si="47"/>
        <v>3</v>
      </c>
      <c r="B50" s="1"/>
      <c r="C50" s="1"/>
      <c r="D50" s="1"/>
      <c r="E50" s="1">
        <f>D51*u</f>
        <v>34.669426696775687</v>
      </c>
      <c r="F50" s="1">
        <f>E51*u</f>
        <v>33.494828683041582</v>
      </c>
      <c r="G50" s="1">
        <f>F51*u</f>
        <v>32.360025976738875</v>
      </c>
      <c r="H50" s="1">
        <f t="shared" si="83"/>
        <v>31.263670315334288</v>
      </c>
      <c r="I50" s="13">
        <f t="shared" si="82"/>
        <v>30.072314606715452</v>
      </c>
      <c r="J50" s="1">
        <f t="shared" si="81"/>
        <v>29.053466463814953</v>
      </c>
      <c r="K50" s="1">
        <f t="shared" si="80"/>
        <v>28.069136832438012</v>
      </c>
      <c r="L50" s="1">
        <f t="shared" si="79"/>
        <v>27.118156227567535</v>
      </c>
      <c r="M50" s="1">
        <f t="shared" si="78"/>
        <v>26.199394786265881</v>
      </c>
      <c r="N50" s="1">
        <f t="shared" si="75"/>
        <v>25.311760925281231</v>
      </c>
      <c r="O50" s="1">
        <f t="shared" si="76"/>
        <v>24.45420004413425</v>
      </c>
      <c r="P50" s="1">
        <f t="shared" si="76"/>
        <v>23.625693272144051</v>
      </c>
      <c r="Q50" s="1">
        <f t="shared" si="76"/>
        <v>22.825256257904869</v>
      </c>
      <c r="R50" s="1">
        <f t="shared" si="76"/>
        <v>22.051937999775138</v>
      </c>
      <c r="S50" s="1">
        <f t="shared" si="76"/>
        <v>21.304819715989609</v>
      </c>
      <c r="T50" s="1">
        <f t="shared" si="76"/>
        <v>20.583013753051905</v>
      </c>
      <c r="U50" s="1">
        <f>T51*u</f>
        <v>19.885662531110736</v>
      </c>
      <c r="V50" s="13">
        <f t="shared" si="71"/>
        <v>19.127885298394506</v>
      </c>
      <c r="W50" s="1">
        <f t="shared" si="76"/>
        <v>18.479833737723126</v>
      </c>
      <c r="X50" s="1">
        <f t="shared" si="76"/>
        <v>17.853738123500438</v>
      </c>
      <c r="Y50" s="1">
        <f t="shared" si="76"/>
        <v>17.248854589630451</v>
      </c>
      <c r="Z50" s="1">
        <f t="shared" si="76"/>
        <v>16.664464472154052</v>
      </c>
      <c r="AA50" s="1">
        <f t="shared" si="76"/>
        <v>16.09987345540225</v>
      </c>
      <c r="AB50" s="1">
        <f t="shared" si="76"/>
        <v>15.554410747077613</v>
      </c>
      <c r="AC50" s="1">
        <f t="shared" si="76"/>
        <v>15.027428281283887</v>
      </c>
      <c r="AD50" s="1">
        <f t="shared" si="85"/>
        <v>14.518299948556965</v>
      </c>
      <c r="AE50" s="1">
        <f t="shared" si="85"/>
        <v>14.026420851982321</v>
      </c>
      <c r="AF50" s="1">
        <f t="shared" si="85"/>
        <v>13.551206588515162</v>
      </c>
      <c r="AG50" s="1">
        <f t="shared" si="85"/>
        <v>13.09209255464939</v>
      </c>
      <c r="AH50" s="13">
        <f t="shared" si="60"/>
        <v>12.593195942529686</v>
      </c>
      <c r="AI50" s="1">
        <f t="shared" si="85"/>
        <v>12.16653924958716</v>
      </c>
      <c r="AJ50" s="1">
        <f t="shared" si="85"/>
        <v>11.754337658785774</v>
      </c>
      <c r="AK50" s="1">
        <f t="shared" si="85"/>
        <v>11.356101432166726</v>
      </c>
      <c r="AL50" s="1">
        <f t="shared" si="85"/>
        <v>10.971357424062708</v>
      </c>
      <c r="AM50" s="1">
        <f t="shared" si="85"/>
        <v>10.599648518952101</v>
      </c>
      <c r="AN50" s="1">
        <f t="shared" si="85"/>
        <v>10.240533088358651</v>
      </c>
      <c r="AO50" s="1">
        <f t="shared" si="84"/>
        <v>9.8935844661513173</v>
      </c>
      <c r="AP50" s="1">
        <f t="shared" si="84"/>
        <v>9.5583904416209808</v>
      </c>
      <c r="AQ50" s="1">
        <f t="shared" si="84"/>
        <v>9.234552769731609</v>
      </c>
      <c r="AR50" s="1">
        <f t="shared" si="84"/>
        <v>8.9216866979641694</v>
      </c>
      <c r="AS50" s="1">
        <f t="shared" si="84"/>
        <v>8.6194205091909577</v>
      </c>
      <c r="AT50" s="1">
        <f>AS51*u</f>
        <v>8.3273950800373751</v>
      </c>
      <c r="AU50" s="13">
        <f t="shared" si="51"/>
        <v>8.010065426594192</v>
      </c>
      <c r="AV50" s="1">
        <f t="shared" si="84"/>
        <v>7.7386849096261203</v>
      </c>
      <c r="AW50" s="1">
        <f t="shared" si="84"/>
        <v>7.4764987476436309</v>
      </c>
      <c r="AX50" s="1">
        <f t="shared" si="84"/>
        <v>7.2231954364733779</v>
      </c>
      <c r="AY50" s="1">
        <f t="shared" si="84"/>
        <v>6.9784740256839726</v>
      </c>
      <c r="AZ50" s="1">
        <f t="shared" si="84"/>
        <v>6.7420437610258688</v>
      </c>
    </row>
    <row r="51" spans="1:52">
      <c r="A51" s="7">
        <f t="shared" si="47"/>
        <v>2</v>
      </c>
      <c r="B51" s="1"/>
      <c r="C51" s="1"/>
      <c r="D51" s="1">
        <f>C52*u</f>
        <v>33.468498704069908</v>
      </c>
      <c r="E51" s="1">
        <f>D52*u</f>
        <v>32.334588055812233</v>
      </c>
      <c r="F51" s="1">
        <f>E52*u</f>
        <v>31.23909422958177</v>
      </c>
      <c r="G51" s="1">
        <f>F52*u</f>
        <v>30.180715665844758</v>
      </c>
      <c r="H51" s="1">
        <f t="shared" si="83"/>
        <v>29.158194901823247</v>
      </c>
      <c r="I51" s="13">
        <f t="shared" si="82"/>
        <v>28.047071940285701</v>
      </c>
      <c r="J51" s="1">
        <f t="shared" si="81"/>
        <v>27.096838892584895</v>
      </c>
      <c r="K51" s="1">
        <f t="shared" si="80"/>
        <v>26.178799681262628</v>
      </c>
      <c r="L51" s="1">
        <f t="shared" si="79"/>
        <v>25.291863581150722</v>
      </c>
      <c r="M51" s="1">
        <f t="shared" si="78"/>
        <v>24.434976820781642</v>
      </c>
      <c r="N51" s="1">
        <f t="shared" si="75"/>
        <v>23.607121330399448</v>
      </c>
      <c r="O51" s="1">
        <f t="shared" si="76"/>
        <v>22.807313532388012</v>
      </c>
      <c r="P51" s="1">
        <f t="shared" si="76"/>
        <v>22.034603172679493</v>
      </c>
      <c r="Q51" s="1">
        <f t="shared" si="76"/>
        <v>21.288072191754576</v>
      </c>
      <c r="R51" s="1">
        <f t="shared" si="76"/>
        <v>20.566833633893207</v>
      </c>
      <c r="S51" s="1">
        <f t="shared" si="76"/>
        <v>19.870030593379784</v>
      </c>
      <c r="T51" s="1">
        <f t="shared" si="76"/>
        <v>19.196835196410898</v>
      </c>
      <c r="U51" s="1">
        <f>T52*u</f>
        <v>18.546447617495954</v>
      </c>
      <c r="V51" s="13">
        <f t="shared" si="71"/>
        <v>17.83970346299192</v>
      </c>
      <c r="W51" s="1">
        <f t="shared" si="76"/>
        <v>17.235295422544439</v>
      </c>
      <c r="X51" s="1">
        <f t="shared" si="76"/>
        <v>16.651364688803067</v>
      </c>
      <c r="Y51" s="1">
        <f t="shared" si="76"/>
        <v>16.087217491894005</v>
      </c>
      <c r="Z51" s="1">
        <f t="shared" si="76"/>
        <v>15.542183566823521</v>
      </c>
      <c r="AA51" s="1">
        <f t="shared" si="76"/>
        <v>15.015615357134047</v>
      </c>
      <c r="AB51" s="1">
        <f t="shared" si="76"/>
        <v>14.506887245540407</v>
      </c>
      <c r="AC51" s="1">
        <f t="shared" si="76"/>
        <v>14.015394810632015</v>
      </c>
      <c r="AD51" s="1">
        <f t="shared" si="85"/>
        <v>13.540554108757975</v>
      </c>
      <c r="AE51" s="1">
        <f t="shared" si="85"/>
        <v>13.081800980241855</v>
      </c>
      <c r="AF51" s="1">
        <f t="shared" si="85"/>
        <v>12.638590379101862</v>
      </c>
      <c r="AG51" s="1">
        <f t="shared" si="85"/>
        <v>12.210395725480073</v>
      </c>
      <c r="AH51" s="13">
        <f t="shared" si="60"/>
        <v>11.745097681286245</v>
      </c>
      <c r="AI51" s="1">
        <f t="shared" si="85"/>
        <v>11.347174504528471</v>
      </c>
      <c r="AJ51" s="1">
        <f t="shared" si="85"/>
        <v>10.962732940175956</v>
      </c>
      <c r="AK51" s="1">
        <f t="shared" si="85"/>
        <v>10.59131623204142</v>
      </c>
      <c r="AL51" s="1">
        <f t="shared" si="85"/>
        <v>10.232483098808716</v>
      </c>
      <c r="AM51" s="1">
        <f t="shared" si="85"/>
        <v>9.8858072097451632</v>
      </c>
      <c r="AN51" s="1">
        <f t="shared" si="85"/>
        <v>9.5508766781766994</v>
      </c>
      <c r="AO51" s="1">
        <f t="shared" si="84"/>
        <v>9.2272935721241005</v>
      </c>
      <c r="AP51" s="1">
        <f t="shared" si="84"/>
        <v>8.9146734415187563</v>
      </c>
      <c r="AQ51" s="1">
        <f t="shared" si="84"/>
        <v>8.6126448614364133</v>
      </c>
      <c r="AR51" s="1">
        <f t="shared" si="84"/>
        <v>8.3208489908060752</v>
      </c>
      <c r="AS51" s="1">
        <f t="shared" si="84"/>
        <v>8.0389391460698452</v>
      </c>
      <c r="AT51" s="1">
        <f>AS52*u</f>
        <v>7.7665803892871397</v>
      </c>
      <c r="AU51" s="13">
        <f t="shared" si="51"/>
        <v>7.4706215402493168</v>
      </c>
      <c r="AV51" s="1">
        <f t="shared" si="84"/>
        <v>7.2175173484989497</v>
      </c>
      <c r="AW51" s="1">
        <f t="shared" si="84"/>
        <v>6.9729883109759072</v>
      </c>
      <c r="AX51" s="1">
        <f t="shared" si="84"/>
        <v>6.7367439019899029</v>
      </c>
      <c r="AY51" s="1">
        <f t="shared" si="84"/>
        <v>6.5085034388429142</v>
      </c>
      <c r="AZ51" s="1">
        <f t="shared" si="84"/>
        <v>6.2879957483492213</v>
      </c>
    </row>
    <row r="52" spans="1:52">
      <c r="A52" s="7">
        <f>A53+1</f>
        <v>1</v>
      </c>
      <c r="B52" s="1"/>
      <c r="C52" s="1">
        <f>B53*u</f>
        <v>32.309170131402951</v>
      </c>
      <c r="D52" s="1">
        <f>C53*u</f>
        <v>31.214537462865849</v>
      </c>
      <c r="E52" s="1">
        <f>D53*u</f>
        <v>30.156990880853268</v>
      </c>
      <c r="F52" s="1">
        <f>E53*u</f>
        <v>29.135273911067266</v>
      </c>
      <c r="G52" s="1">
        <f>F53*u</f>
        <v>28.148172648480735</v>
      </c>
      <c r="H52" s="1">
        <f t="shared" si="83"/>
        <v>27.194514315093155</v>
      </c>
      <c r="I52" s="13">
        <f t="shared" si="82"/>
        <v>26.158220765883357</v>
      </c>
      <c r="J52" s="1">
        <f t="shared" si="81"/>
        <v>25.271981878140743</v>
      </c>
      <c r="K52" s="1">
        <f t="shared" si="80"/>
        <v>24.415768708629379</v>
      </c>
      <c r="L52" s="1">
        <f t="shared" si="79"/>
        <v>23.588563987888659</v>
      </c>
      <c r="M52" s="1">
        <f t="shared" si="78"/>
        <v>22.789384911483843</v>
      </c>
      <c r="N52" s="1">
        <f t="shared" si="75"/>
        <v>22.01728197233313</v>
      </c>
      <c r="O52" s="1">
        <f t="shared" si="76"/>
        <v>21.271337832595417</v>
      </c>
      <c r="P52" s="1">
        <f t="shared" si="76"/>
        <v>20.550666233778433</v>
      </c>
      <c r="Q52" s="1">
        <f t="shared" si="76"/>
        <v>19.854410943772344</v>
      </c>
      <c r="R52" s="1">
        <f t="shared" si="76"/>
        <v>19.181744739557768</v>
      </c>
      <c r="S52" s="1">
        <f t="shared" si="76"/>
        <v>18.531868424379635</v>
      </c>
      <c r="T52" s="1">
        <f t="shared" si="76"/>
        <v>17.904009878219068</v>
      </c>
      <c r="U52" s="1">
        <f>T53*u</f>
        <v>17.297423140435271</v>
      </c>
      <c r="V52" s="13">
        <f t="shared" si="71"/>
        <v>16.638275203072151</v>
      </c>
      <c r="W52" s="1">
        <f t="shared" si="76"/>
        <v>16.074571477123108</v>
      </c>
      <c r="X52" s="1">
        <f t="shared" si="76"/>
        <v>15.529965998244174</v>
      </c>
      <c r="Y52" s="1">
        <f t="shared" si="76"/>
        <v>15.003811719016012</v>
      </c>
      <c r="Z52" s="1">
        <f t="shared" si="76"/>
        <v>14.495483513945475</v>
      </c>
      <c r="AA52" s="1">
        <f t="shared" si="76"/>
        <v>14.004377436752131</v>
      </c>
      <c r="AB52" s="1">
        <f t="shared" si="76"/>
        <v>13.529910002817854</v>
      </c>
      <c r="AC52" s="1">
        <f t="shared" si="76"/>
        <v>13.071517495946981</v>
      </c>
      <c r="AD52" s="1">
        <f t="shared" si="85"/>
        <v>12.628655298613396</v>
      </c>
      <c r="AE52" s="1">
        <f t="shared" si="85"/>
        <v>12.200797244898782</v>
      </c>
      <c r="AF52" s="1">
        <f t="shared" si="85"/>
        <v>11.787434995353324</v>
      </c>
      <c r="AG52" s="1">
        <f t="shared" si="85"/>
        <v>11.388077433036051</v>
      </c>
      <c r="AH52" s="13">
        <f t="shared" si="60"/>
        <v>10.954115235917234</v>
      </c>
      <c r="AI52" s="1">
        <f t="shared" si="85"/>
        <v>10.582990495065392</v>
      </c>
      <c r="AJ52" s="1">
        <f t="shared" si="85"/>
        <v>10.22443943728206</v>
      </c>
      <c r="AK52" s="1">
        <f t="shared" si="85"/>
        <v>9.8780360669692477</v>
      </c>
      <c r="AL52" s="1">
        <f t="shared" si="85"/>
        <v>9.5433688212332548</v>
      </c>
      <c r="AM52" s="1">
        <f t="shared" si="85"/>
        <v>9.2200400809055392</v>
      </c>
      <c r="AN52" s="1">
        <f t="shared" si="85"/>
        <v>8.9076656981301952</v>
      </c>
      <c r="AO52" s="1">
        <f t="shared" si="84"/>
        <v>8.605874539956698</v>
      </c>
      <c r="AP52" s="1">
        <f t="shared" si="84"/>
        <v>8.3143080473957447</v>
      </c>
      <c r="AQ52" s="1">
        <f t="shared" si="84"/>
        <v>8.0326198094142178</v>
      </c>
      <c r="AR52" s="1">
        <f t="shared" si="84"/>
        <v>7.7604751513631935</v>
      </c>
      <c r="AS52" s="1">
        <f t="shared" si="84"/>
        <v>7.4975507373499735</v>
      </c>
      <c r="AT52" s="1">
        <f>AS53*u</f>
        <v>7.243534186081737</v>
      </c>
      <c r="AU52" s="13">
        <f t="shared" si="51"/>
        <v>6.9675069085380805</v>
      </c>
      <c r="AV52" s="1">
        <f t="shared" si="84"/>
        <v>6.7314482091247294</v>
      </c>
      <c r="AW52" s="1">
        <f t="shared" si="84"/>
        <v>6.5033871637216567</v>
      </c>
      <c r="AX52" s="1">
        <f t="shared" si="84"/>
        <v>6.2830528123099061</v>
      </c>
      <c r="AY52" s="1">
        <f t="shared" si="84"/>
        <v>6.0701833749790612</v>
      </c>
      <c r="AZ52" s="1">
        <f t="shared" si="84"/>
        <v>5.8645259409057351</v>
      </c>
    </row>
    <row r="53" spans="1:52">
      <c r="A53" s="7">
        <v>0</v>
      </c>
      <c r="B53" s="1">
        <f>S</f>
        <v>31.19</v>
      </c>
      <c r="C53" s="1">
        <f>B53*d</f>
        <v>30.133284745698617</v>
      </c>
      <c r="D53" s="1">
        <f>C53*d</f>
        <v>29.112370938292816</v>
      </c>
      <c r="E53" s="1">
        <f t="shared" ref="E53:N53" si="86">D53*d</f>
        <v>28.126045626995147</v>
      </c>
      <c r="F53" s="1">
        <f t="shared" si="86"/>
        <v>27.173136955715169</v>
      </c>
      <c r="G53" s="1">
        <f t="shared" si="86"/>
        <v>26.252512770773684</v>
      </c>
      <c r="H53" s="1">
        <f t="shared" si="86"/>
        <v>25.363079275787523</v>
      </c>
      <c r="I53" s="13">
        <f>H53*d*(1-div)</f>
        <v>24.396575695798681</v>
      </c>
      <c r="J53" s="1">
        <f t="shared" si="86"/>
        <v>23.570021233135364</v>
      </c>
      <c r="K53" s="1">
        <f t="shared" si="86"/>
        <v>22.771470384104852</v>
      </c>
      <c r="L53" s="1">
        <f t="shared" si="86"/>
        <v>21.999974388024192</v>
      </c>
      <c r="M53" s="1">
        <f t="shared" si="86"/>
        <v>21.254616628163184</v>
      </c>
      <c r="N53" s="1">
        <f t="shared" si="86"/>
        <v>20.534511542709261</v>
      </c>
      <c r="O53" s="1">
        <f t="shared" ref="O53:V53" si="87">N53*d</f>
        <v>19.838803572628827</v>
      </c>
      <c r="P53" s="1">
        <f t="shared" si="87"/>
        <v>19.166666145174975</v>
      </c>
      <c r="Q53" s="1">
        <f t="shared" si="87"/>
        <v>18.517300691833896</v>
      </c>
      <c r="R53" s="1">
        <f t="shared" si="87"/>
        <v>17.889935699543212</v>
      </c>
      <c r="S53" s="1">
        <f t="shared" si="87"/>
        <v>17.283825794054973</v>
      </c>
      <c r="T53" s="1">
        <f t="shared" si="87"/>
        <v>16.698250854354249</v>
      </c>
      <c r="U53" s="1">
        <f t="shared" si="87"/>
        <v>16.132515157081173</v>
      </c>
      <c r="V53" s="13">
        <f>U53*d*(1-div)</f>
        <v>15.517758033783926</v>
      </c>
      <c r="W53" s="1">
        <f t="shared" ref="W53:AC53" si="88">V53*d</f>
        <v>14.992017359630117</v>
      </c>
      <c r="X53" s="1">
        <f t="shared" si="88"/>
        <v>14.484088746719816</v>
      </c>
      <c r="Y53" s="1">
        <f t="shared" si="88"/>
        <v>13.993368723529247</v>
      </c>
      <c r="Z53" s="1">
        <f t="shared" si="88"/>
        <v>13.519274264112216</v>
      </c>
      <c r="AA53" s="1">
        <f t="shared" si="88"/>
        <v>13.061242095405211</v>
      </c>
      <c r="AB53" s="1">
        <f t="shared" si="88"/>
        <v>12.618728028000977</v>
      </c>
      <c r="AC53" s="1">
        <f t="shared" si="88"/>
        <v>12.19120630959543</v>
      </c>
      <c r="AD53" s="1">
        <f t="shared" ref="AD53:AN53" si="89">AC53*d</f>
        <v>11.778169000339746</v>
      </c>
      <c r="AE53" s="1">
        <f t="shared" si="89"/>
        <v>11.379125369355499</v>
      </c>
      <c r="AF53" s="1">
        <f t="shared" si="89"/>
        <v>10.993601311695807</v>
      </c>
      <c r="AG53" s="1">
        <f t="shared" si="89"/>
        <v>10.621138785059813</v>
      </c>
      <c r="AH53" s="13">
        <f>AG53*d*(1-div)</f>
        <v>10.216402098804279</v>
      </c>
      <c r="AI53" s="1">
        <f t="shared" si="89"/>
        <v>9.8702710330177084</v>
      </c>
      <c r="AJ53" s="1">
        <f t="shared" si="89"/>
        <v>9.5358668661475932</v>
      </c>
      <c r="AK53" s="1">
        <f t="shared" si="89"/>
        <v>9.2127922915901941</v>
      </c>
      <c r="AL53" s="1">
        <f t="shared" si="89"/>
        <v>8.9006634634647188</v>
      </c>
      <c r="AM53" s="1">
        <f t="shared" si="89"/>
        <v>8.599109540564875</v>
      </c>
      <c r="AN53" s="1">
        <f t="shared" si="89"/>
        <v>8.307772245761301</v>
      </c>
      <c r="AO53" s="1">
        <f t="shared" ref="AO53:AZ53" si="90">AN53*d</f>
        <v>8.0263054403314325</v>
      </c>
      <c r="AP53" s="1">
        <f t="shared" si="90"/>
        <v>7.7543747127110283</v>
      </c>
      <c r="AQ53" s="1">
        <f t="shared" si="90"/>
        <v>7.4916569811787861</v>
      </c>
      <c r="AR53" s="1">
        <f t="shared" si="90"/>
        <v>7.2378401100019643</v>
      </c>
      <c r="AS53" s="1">
        <f t="shared" si="90"/>
        <v>6.9926225385869767</v>
      </c>
      <c r="AT53" s="1">
        <f t="shared" si="90"/>
        <v>6.7557129231943343</v>
      </c>
      <c r="AU53" s="13">
        <f>AT53*d*(1-div)</f>
        <v>6.4982749104575523</v>
      </c>
      <c r="AV53" s="1">
        <f t="shared" si="90"/>
        <v>6.2781137618674769</v>
      </c>
      <c r="AW53" s="1">
        <f t="shared" si="90"/>
        <v>6.0654116592575118</v>
      </c>
      <c r="AX53" s="1">
        <f t="shared" si="90"/>
        <v>5.8599158906151629</v>
      </c>
      <c r="AY53" s="1">
        <f t="shared" si="90"/>
        <v>5.6613823057951524</v>
      </c>
      <c r="AZ53" s="1">
        <f t="shared" si="90"/>
        <v>5.4695750264438967</v>
      </c>
    </row>
    <row r="54" spans="1:52">
      <c r="I54" s="14"/>
    </row>
    <row r="55" spans="1:52">
      <c r="A55" s="2" t="s">
        <v>11</v>
      </c>
      <c r="B55" s="1">
        <v>0</v>
      </c>
      <c r="C55" s="1">
        <f t="shared" ref="C55:AH55" si="91">C56*Dt</f>
        <v>0.02</v>
      </c>
      <c r="D55" s="1">
        <f t="shared" si="91"/>
        <v>0.04</v>
      </c>
      <c r="E55" s="1">
        <f t="shared" si="91"/>
        <v>0.06</v>
      </c>
      <c r="F55" s="1">
        <f t="shared" si="91"/>
        <v>0.08</v>
      </c>
      <c r="G55" s="1">
        <f t="shared" si="91"/>
        <v>0.1</v>
      </c>
      <c r="H55" s="1">
        <f t="shared" si="91"/>
        <v>0.12</v>
      </c>
      <c r="I55" s="13">
        <f t="shared" si="91"/>
        <v>0.14000000000000001</v>
      </c>
      <c r="J55" s="1">
        <f t="shared" si="91"/>
        <v>0.16</v>
      </c>
      <c r="K55" s="1">
        <f t="shared" si="91"/>
        <v>0.18</v>
      </c>
      <c r="L55" s="1">
        <f t="shared" si="91"/>
        <v>0.2</v>
      </c>
      <c r="M55" s="1">
        <f t="shared" si="91"/>
        <v>0.22</v>
      </c>
      <c r="N55" s="1">
        <f t="shared" si="91"/>
        <v>0.24</v>
      </c>
      <c r="O55" s="1">
        <f t="shared" si="91"/>
        <v>0.26</v>
      </c>
      <c r="P55" s="1">
        <f t="shared" si="91"/>
        <v>0.28000000000000003</v>
      </c>
      <c r="Q55" s="1">
        <f t="shared" si="91"/>
        <v>0.3</v>
      </c>
      <c r="R55" s="1">
        <f t="shared" si="91"/>
        <v>0.32</v>
      </c>
      <c r="S55" s="1">
        <f t="shared" si="91"/>
        <v>0.34</v>
      </c>
      <c r="T55" s="1">
        <f t="shared" si="91"/>
        <v>0.36</v>
      </c>
      <c r="U55">
        <f t="shared" si="91"/>
        <v>0.38</v>
      </c>
      <c r="V55" s="13">
        <f t="shared" si="91"/>
        <v>0.4</v>
      </c>
      <c r="W55" s="1">
        <f t="shared" si="91"/>
        <v>0.42</v>
      </c>
      <c r="X55" s="1">
        <f t="shared" si="91"/>
        <v>0.44</v>
      </c>
      <c r="Y55" s="1">
        <f t="shared" si="91"/>
        <v>0.46</v>
      </c>
      <c r="Z55" s="1">
        <f t="shared" si="91"/>
        <v>0.48</v>
      </c>
      <c r="AA55" s="1">
        <f t="shared" si="91"/>
        <v>0.5</v>
      </c>
      <c r="AB55" s="1">
        <f t="shared" si="91"/>
        <v>0.52</v>
      </c>
      <c r="AC55" s="1">
        <f t="shared" si="91"/>
        <v>0.54</v>
      </c>
      <c r="AD55" s="1">
        <f t="shared" si="91"/>
        <v>0.56000000000000005</v>
      </c>
      <c r="AE55" s="1">
        <f t="shared" si="91"/>
        <v>0.57999999999999996</v>
      </c>
      <c r="AF55" s="1">
        <f t="shared" si="91"/>
        <v>0.6</v>
      </c>
      <c r="AG55" s="1">
        <f t="shared" si="91"/>
        <v>0.62</v>
      </c>
      <c r="AH55" s="13">
        <f t="shared" si="91"/>
        <v>0.64</v>
      </c>
      <c r="AI55" s="1">
        <f t="shared" ref="AI55:AZ55" si="92">AI56*Dt</f>
        <v>0.66</v>
      </c>
      <c r="AJ55" s="1">
        <f t="shared" si="92"/>
        <v>0.68</v>
      </c>
      <c r="AK55" s="1">
        <f t="shared" si="92"/>
        <v>0.70000000000000007</v>
      </c>
      <c r="AL55" s="1">
        <f t="shared" si="92"/>
        <v>0.72</v>
      </c>
      <c r="AM55" s="1">
        <f t="shared" si="92"/>
        <v>0.74</v>
      </c>
      <c r="AN55" s="1">
        <f t="shared" si="92"/>
        <v>0.76</v>
      </c>
      <c r="AO55" s="1">
        <f t="shared" si="92"/>
        <v>0.78</v>
      </c>
      <c r="AP55" s="1">
        <f t="shared" si="92"/>
        <v>0.8</v>
      </c>
      <c r="AQ55" s="1">
        <f t="shared" si="92"/>
        <v>0.82000000000000006</v>
      </c>
      <c r="AR55" s="1">
        <f t="shared" si="92"/>
        <v>0.84</v>
      </c>
      <c r="AS55" s="1">
        <f t="shared" si="92"/>
        <v>0.86</v>
      </c>
      <c r="AT55" s="1">
        <f t="shared" si="92"/>
        <v>0.88</v>
      </c>
      <c r="AU55" s="13">
        <f t="shared" si="92"/>
        <v>0.9</v>
      </c>
      <c r="AV55" s="1">
        <f t="shared" si="92"/>
        <v>0.92</v>
      </c>
      <c r="AW55" s="1">
        <f t="shared" si="92"/>
        <v>0.94000000000000006</v>
      </c>
      <c r="AX55" s="1">
        <f t="shared" si="92"/>
        <v>0.96</v>
      </c>
      <c r="AY55" s="1">
        <f t="shared" si="92"/>
        <v>0.98</v>
      </c>
      <c r="AZ55" s="1">
        <f t="shared" si="92"/>
        <v>1</v>
      </c>
    </row>
    <row r="56" spans="1:52">
      <c r="A56" s="2" t="s">
        <v>24</v>
      </c>
      <c r="B56" s="1">
        <v>0</v>
      </c>
      <c r="C56" s="1">
        <f>B56+1</f>
        <v>1</v>
      </c>
      <c r="D56" s="1">
        <f>C56+1</f>
        <v>2</v>
      </c>
      <c r="E56" s="1">
        <f>D56+1</f>
        <v>3</v>
      </c>
      <c r="F56" s="1">
        <f t="shared" ref="F56:T56" si="93">E56+1</f>
        <v>4</v>
      </c>
      <c r="G56" s="1">
        <f t="shared" si="93"/>
        <v>5</v>
      </c>
      <c r="H56" s="1">
        <f t="shared" si="93"/>
        <v>6</v>
      </c>
      <c r="I56" s="13">
        <f t="shared" si="93"/>
        <v>7</v>
      </c>
      <c r="J56" s="1">
        <f t="shared" si="93"/>
        <v>8</v>
      </c>
      <c r="K56" s="1">
        <f t="shared" si="93"/>
        <v>9</v>
      </c>
      <c r="L56" s="1">
        <f t="shared" si="93"/>
        <v>10</v>
      </c>
      <c r="M56" s="1">
        <f t="shared" si="93"/>
        <v>11</v>
      </c>
      <c r="N56" s="1">
        <f t="shared" si="93"/>
        <v>12</v>
      </c>
      <c r="O56" s="1">
        <f t="shared" si="93"/>
        <v>13</v>
      </c>
      <c r="P56" s="1">
        <f t="shared" si="93"/>
        <v>14</v>
      </c>
      <c r="Q56" s="1">
        <f t="shared" si="93"/>
        <v>15</v>
      </c>
      <c r="R56" s="1">
        <f t="shared" si="93"/>
        <v>16</v>
      </c>
      <c r="S56" s="1">
        <f t="shared" si="93"/>
        <v>17</v>
      </c>
      <c r="T56" s="1">
        <f t="shared" si="93"/>
        <v>18</v>
      </c>
      <c r="U56" s="1">
        <f t="shared" ref="U56:AD56" si="94">T56+1</f>
        <v>19</v>
      </c>
      <c r="V56" s="13">
        <f t="shared" si="94"/>
        <v>20</v>
      </c>
      <c r="W56" s="1">
        <f t="shared" si="94"/>
        <v>21</v>
      </c>
      <c r="X56" s="1">
        <f t="shared" si="94"/>
        <v>22</v>
      </c>
      <c r="Y56" s="1">
        <f t="shared" si="94"/>
        <v>23</v>
      </c>
      <c r="Z56" s="1">
        <f t="shared" si="94"/>
        <v>24</v>
      </c>
      <c r="AA56" s="1">
        <f t="shared" si="94"/>
        <v>25</v>
      </c>
      <c r="AB56" s="1">
        <f t="shared" si="94"/>
        <v>26</v>
      </c>
      <c r="AC56" s="1">
        <f t="shared" si="94"/>
        <v>27</v>
      </c>
      <c r="AD56" s="1">
        <f t="shared" si="94"/>
        <v>28</v>
      </c>
      <c r="AE56" s="1">
        <f t="shared" ref="AE56:AO56" si="95">AD56+1</f>
        <v>29</v>
      </c>
      <c r="AF56" s="1">
        <f t="shared" si="95"/>
        <v>30</v>
      </c>
      <c r="AG56" s="1">
        <f t="shared" si="95"/>
        <v>31</v>
      </c>
      <c r="AH56" s="13">
        <f t="shared" si="95"/>
        <v>32</v>
      </c>
      <c r="AI56" s="1">
        <f t="shared" si="95"/>
        <v>33</v>
      </c>
      <c r="AJ56" s="1">
        <f t="shared" si="95"/>
        <v>34</v>
      </c>
      <c r="AK56" s="1">
        <f t="shared" si="95"/>
        <v>35</v>
      </c>
      <c r="AL56" s="1">
        <f t="shared" si="95"/>
        <v>36</v>
      </c>
      <c r="AM56" s="1">
        <f t="shared" si="95"/>
        <v>37</v>
      </c>
      <c r="AN56" s="1">
        <f t="shared" si="95"/>
        <v>38</v>
      </c>
      <c r="AO56" s="1">
        <f t="shared" si="95"/>
        <v>39</v>
      </c>
      <c r="AP56" s="1">
        <f t="shared" ref="AP56:AZ56" si="96">AO56+1</f>
        <v>40</v>
      </c>
      <c r="AQ56" s="1">
        <f t="shared" si="96"/>
        <v>41</v>
      </c>
      <c r="AR56" s="1">
        <f t="shared" si="96"/>
        <v>42</v>
      </c>
      <c r="AS56" s="1">
        <f t="shared" si="96"/>
        <v>43</v>
      </c>
      <c r="AT56" s="1">
        <f t="shared" si="96"/>
        <v>44</v>
      </c>
      <c r="AU56" s="13">
        <f t="shared" si="96"/>
        <v>45</v>
      </c>
      <c r="AV56" s="1">
        <f t="shared" si="96"/>
        <v>46</v>
      </c>
      <c r="AW56" s="1">
        <f t="shared" si="96"/>
        <v>47</v>
      </c>
      <c r="AX56" s="1">
        <f t="shared" si="96"/>
        <v>48</v>
      </c>
      <c r="AY56" s="1">
        <f t="shared" si="96"/>
        <v>49</v>
      </c>
      <c r="AZ56" s="1">
        <f t="shared" si="96"/>
        <v>50</v>
      </c>
    </row>
    <row r="58" spans="1:52">
      <c r="I58" s="4" t="s">
        <v>22</v>
      </c>
      <c r="U58" s="4"/>
      <c r="V58" s="4" t="s">
        <v>22</v>
      </c>
      <c r="AH58" s="4" t="s">
        <v>22</v>
      </c>
      <c r="AU58" s="4" t="s">
        <v>22</v>
      </c>
    </row>
    <row r="64" spans="1:52">
      <c r="O64">
        <f>1/1.224</f>
        <v>0.81699346405228757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56"/>
  <sheetViews>
    <sheetView topLeftCell="A23" workbookViewId="0">
      <selection activeCell="K51" sqref="K51"/>
    </sheetView>
  </sheetViews>
  <sheetFormatPr baseColWidth="10" defaultColWidth="8.83203125" defaultRowHeight="13"/>
  <sheetData>
    <row r="1" spans="1:52">
      <c r="A1" s="7" t="s">
        <v>20</v>
      </c>
      <c r="B1" s="7">
        <v>0</v>
      </c>
      <c r="C1" s="7">
        <f>B1+1</f>
        <v>1</v>
      </c>
      <c r="D1" s="7">
        <f>C1+1</f>
        <v>2</v>
      </c>
      <c r="E1" s="7">
        <f>D1+1</f>
        <v>3</v>
      </c>
      <c r="F1" s="7">
        <f t="shared" ref="F1:AZ1" si="0">E1+1</f>
        <v>4</v>
      </c>
      <c r="G1" s="7">
        <f t="shared" si="0"/>
        <v>5</v>
      </c>
      <c r="H1" s="7">
        <f t="shared" si="0"/>
        <v>6</v>
      </c>
      <c r="I1" s="7">
        <f t="shared" si="0"/>
        <v>7</v>
      </c>
      <c r="J1" s="7">
        <f t="shared" si="0"/>
        <v>8</v>
      </c>
      <c r="K1" s="7">
        <f t="shared" si="0"/>
        <v>9</v>
      </c>
      <c r="L1" s="7">
        <f t="shared" si="0"/>
        <v>10</v>
      </c>
      <c r="M1" s="7">
        <f t="shared" si="0"/>
        <v>11</v>
      </c>
      <c r="N1" s="7">
        <f t="shared" si="0"/>
        <v>12</v>
      </c>
      <c r="O1" s="7">
        <f t="shared" si="0"/>
        <v>13</v>
      </c>
      <c r="P1" s="7">
        <f t="shared" si="0"/>
        <v>14</v>
      </c>
      <c r="Q1" s="7">
        <f t="shared" si="0"/>
        <v>15</v>
      </c>
      <c r="R1" s="7">
        <f t="shared" si="0"/>
        <v>16</v>
      </c>
      <c r="S1" s="7">
        <f t="shared" si="0"/>
        <v>17</v>
      </c>
      <c r="T1" s="7">
        <f t="shared" si="0"/>
        <v>18</v>
      </c>
      <c r="U1" s="7">
        <f t="shared" si="0"/>
        <v>19</v>
      </c>
      <c r="V1" s="7">
        <f t="shared" si="0"/>
        <v>20</v>
      </c>
      <c r="W1" s="7">
        <f t="shared" si="0"/>
        <v>21</v>
      </c>
      <c r="X1" s="7">
        <f t="shared" si="0"/>
        <v>22</v>
      </c>
      <c r="Y1" s="7">
        <f t="shared" si="0"/>
        <v>23</v>
      </c>
      <c r="Z1" s="7">
        <f t="shared" si="0"/>
        <v>24</v>
      </c>
      <c r="AA1" s="7">
        <f t="shared" si="0"/>
        <v>25</v>
      </c>
      <c r="AB1" s="7">
        <f t="shared" si="0"/>
        <v>26</v>
      </c>
      <c r="AC1" s="7">
        <f t="shared" si="0"/>
        <v>27</v>
      </c>
      <c r="AD1" s="7">
        <f t="shared" si="0"/>
        <v>28</v>
      </c>
      <c r="AE1" s="7">
        <f t="shared" si="0"/>
        <v>29</v>
      </c>
      <c r="AF1" s="7">
        <f t="shared" si="0"/>
        <v>30</v>
      </c>
      <c r="AG1" s="7">
        <f t="shared" si="0"/>
        <v>31</v>
      </c>
      <c r="AH1" s="7">
        <f t="shared" si="0"/>
        <v>32</v>
      </c>
      <c r="AI1" s="7">
        <f t="shared" si="0"/>
        <v>33</v>
      </c>
      <c r="AJ1" s="7">
        <f t="shared" si="0"/>
        <v>34</v>
      </c>
      <c r="AK1" s="7">
        <f t="shared" si="0"/>
        <v>35</v>
      </c>
      <c r="AL1" s="7">
        <f t="shared" si="0"/>
        <v>36</v>
      </c>
      <c r="AM1" s="7">
        <f t="shared" si="0"/>
        <v>37</v>
      </c>
      <c r="AN1" s="7">
        <f t="shared" si="0"/>
        <v>38</v>
      </c>
      <c r="AO1" s="7">
        <f t="shared" si="0"/>
        <v>39</v>
      </c>
      <c r="AP1" s="7">
        <f t="shared" si="0"/>
        <v>40</v>
      </c>
      <c r="AQ1" s="7">
        <f t="shared" si="0"/>
        <v>41</v>
      </c>
      <c r="AR1" s="7">
        <f t="shared" si="0"/>
        <v>42</v>
      </c>
      <c r="AS1" s="7">
        <f t="shared" si="0"/>
        <v>43</v>
      </c>
      <c r="AT1" s="7">
        <f t="shared" si="0"/>
        <v>44</v>
      </c>
      <c r="AU1" s="7">
        <f t="shared" si="0"/>
        <v>45</v>
      </c>
      <c r="AV1" s="7">
        <f t="shared" si="0"/>
        <v>46</v>
      </c>
      <c r="AW1" s="7">
        <f t="shared" si="0"/>
        <v>47</v>
      </c>
      <c r="AX1" s="7">
        <f t="shared" si="0"/>
        <v>48</v>
      </c>
      <c r="AY1" s="7">
        <f t="shared" si="0"/>
        <v>49</v>
      </c>
      <c r="AZ1" s="7">
        <f t="shared" si="0"/>
        <v>50</v>
      </c>
    </row>
    <row r="2" spans="1:52">
      <c r="A2" s="10" t="s">
        <v>21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>
      <c r="A3" s="7">
        <f t="shared" ref="A3:A51" si="1">A4+1</f>
        <v>50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>
        <f>MAX(Stock!AZ3-K,0)</f>
        <v>138.61583975957043</v>
      </c>
    </row>
    <row r="4" spans="1:52">
      <c r="A4" s="7">
        <f t="shared" si="1"/>
        <v>49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>
        <f>EXP(-rate*Dt)*(p*AZ3+(1-p)*AZ4)</f>
        <v>132.44441990240642</v>
      </c>
      <c r="AZ4" s="1">
        <f>MAX(Stock!AZ4-K,0)</f>
        <v>126.58682156419422</v>
      </c>
    </row>
    <row r="5" spans="1:52">
      <c r="A5" s="7">
        <f t="shared" si="1"/>
        <v>48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>
        <f t="shared" ref="AX5:AX53" si="2">EXP(-rate*Dt)*(p*AY4+(1-p)*AY5)</f>
        <v>126.48731281968271</v>
      </c>
      <c r="AY5" s="1">
        <f t="shared" ref="AY5:AY53" si="3">EXP(-rate*Dt)*(p*AZ4+(1-p)*AZ5)</f>
        <v>120.83207962910659</v>
      </c>
      <c r="AZ5" s="1">
        <f>MAX(Stock!AZ5-K,0)</f>
        <v>115.36790665495118</v>
      </c>
    </row>
    <row r="6" spans="1:52">
      <c r="A6" s="7">
        <f t="shared" si="1"/>
        <v>47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>
        <f t="shared" ref="AK6:AX19" si="4">EXP(-rate*Dt)*(p*AX5+(1-p)*AX6)</f>
        <v>120.7370946346812</v>
      </c>
      <c r="AX6" s="1">
        <f t="shared" si="2"/>
        <v>115.27721699700503</v>
      </c>
      <c r="AY6" s="1">
        <f t="shared" si="3"/>
        <v>110.00178115359155</v>
      </c>
      <c r="AZ6" s="1">
        <f>MAX(Stock!AZ6-K,0)</f>
        <v>104.90453801616954</v>
      </c>
    </row>
    <row r="7" spans="1:52">
      <c r="A7" s="7">
        <f t="shared" si="1"/>
        <v>46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>
        <f t="shared" si="4"/>
        <v>115.18659862937082</v>
      </c>
      <c r="AW7" s="1">
        <f t="shared" si="4"/>
        <v>109.91530975790153</v>
      </c>
      <c r="AX7" s="1">
        <f t="shared" si="2"/>
        <v>104.82207351676465</v>
      </c>
      <c r="AY7" s="1">
        <f t="shared" si="3"/>
        <v>99.900857282247586</v>
      </c>
      <c r="AZ7" s="1">
        <f>MAX(Stock!AZ7-K,0)</f>
        <v>95.145832815469532</v>
      </c>
    </row>
    <row r="8" spans="1:52">
      <c r="A8" s="7">
        <f t="shared" si="1"/>
        <v>45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f t="shared" si="4"/>
        <v>109.82890633658604</v>
      </c>
      <c r="AV8" s="1">
        <f t="shared" si="4"/>
        <v>104.73967384194974</v>
      </c>
      <c r="AW8" s="1">
        <f t="shared" si="4"/>
        <v>99.82232613057684</v>
      </c>
      <c r="AX8" s="1">
        <f t="shared" si="2"/>
        <v>95.071039545111901</v>
      </c>
      <c r="AY8" s="1">
        <f t="shared" si="3"/>
        <v>90.480187733264174</v>
      </c>
      <c r="AZ8" s="1">
        <f>MAX(Stock!AZ8-K,0)</f>
        <v>86.0443349631243</v>
      </c>
    </row>
    <row r="9" spans="1:52">
      <c r="A9" s="7">
        <f t="shared" si="1"/>
        <v>44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>
        <f t="shared" si="4"/>
        <v>104.65733894076676</v>
      </c>
      <c r="AU9" s="1">
        <f t="shared" si="4"/>
        <v>99.743856711527314</v>
      </c>
      <c r="AV9" s="1">
        <f t="shared" si="4"/>
        <v>94.996305069061108</v>
      </c>
      <c r="AW9" s="1">
        <f t="shared" si="4"/>
        <v>90.409062083901588</v>
      </c>
      <c r="AX9" s="1">
        <f t="shared" si="2"/>
        <v>85.976696297118579</v>
      </c>
      <c r="AY9" s="1">
        <f t="shared" si="3"/>
        <v>81.693960267188388</v>
      </c>
      <c r="AZ9" s="1">
        <f>MAX(Stock!AZ9-K,0)</f>
        <v>77.555784335495559</v>
      </c>
    </row>
    <row r="10" spans="1:52">
      <c r="A10" s="7">
        <f t="shared" si="1"/>
        <v>43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>
        <f t="shared" si="4"/>
        <v>99.665448976571554</v>
      </c>
      <c r="AT10" s="1">
        <f t="shared" si="4"/>
        <v>94.921629341099518</v>
      </c>
      <c r="AU10" s="1">
        <f t="shared" si="4"/>
        <v>90.337992345762487</v>
      </c>
      <c r="AV10" s="1">
        <f t="shared" si="4"/>
        <v>85.909110801250577</v>
      </c>
      <c r="AW10" s="1">
        <f t="shared" si="4"/>
        <v>81.629741391005965</v>
      </c>
      <c r="AX10" s="1">
        <f t="shared" si="2"/>
        <v>77.49481844162554</v>
      </c>
      <c r="AY10" s="1">
        <f t="shared" si="3"/>
        <v>73.499447904321883</v>
      </c>
      <c r="AZ10" s="1">
        <f>MAX(Stock!AZ10-K,0)</f>
        <v>69.638901540291897</v>
      </c>
    </row>
    <row r="11" spans="1:52">
      <c r="A11" s="7">
        <f t="shared" si="1"/>
        <v>42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>
        <f t="shared" si="4"/>
        <v>94.84701231504576</v>
      </c>
      <c r="AS11" s="1">
        <f t="shared" si="4"/>
        <v>90.266978474895566</v>
      </c>
      <c r="AT11" s="1">
        <f t="shared" si="4"/>
        <v>85.841578433723726</v>
      </c>
      <c r="AU11" s="1">
        <f t="shared" si="4"/>
        <v>81.565572996695693</v>
      </c>
      <c r="AV11" s="1">
        <f t="shared" si="4"/>
        <v>77.433900472487977</v>
      </c>
      <c r="AW11" s="1">
        <f t="shared" si="4"/>
        <v>73.441670659480195</v>
      </c>
      <c r="AX11" s="1">
        <f t="shared" si="2"/>
        <v>69.584159035694583</v>
      </c>
      <c r="AY11" s="1">
        <f t="shared" si="3"/>
        <v>65.85680114558005</v>
      </c>
      <c r="AZ11" s="1">
        <f>MAX(Stock!AZ11-K,0)</f>
        <v>62.255187176971589</v>
      </c>
    </row>
    <row r="12" spans="1:52">
      <c r="A12" s="7">
        <f t="shared" si="1"/>
        <v>41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>
        <f t="shared" si="4"/>
        <v>90.196020427384084</v>
      </c>
      <c r="AR12" s="1">
        <f t="shared" si="4"/>
        <v>85.774099152774326</v>
      </c>
      <c r="AS12" s="1">
        <f t="shared" si="4"/>
        <v>81.501455044574257</v>
      </c>
      <c r="AT12" s="1">
        <f t="shared" si="4"/>
        <v>77.373030390409681</v>
      </c>
      <c r="AU12" s="1">
        <f t="shared" si="4"/>
        <v>73.383938832803082</v>
      </c>
      <c r="AV12" s="1">
        <f t="shared" si="4"/>
        <v>69.529459563680291</v>
      </c>
      <c r="AW12" s="1">
        <f t="shared" si="4"/>
        <v>65.80503171556704</v>
      </c>
      <c r="AX12" s="1">
        <f t="shared" si="2"/>
        <v>62.206248942811392</v>
      </c>
      <c r="AY12" s="1">
        <f t="shared" si="3"/>
        <v>58.72885418639401</v>
      </c>
      <c r="AZ12" s="1">
        <f>MAX(Stock!AZ12-K,0)</f>
        <v>55.368734616106309</v>
      </c>
    </row>
    <row r="13" spans="1:52">
      <c r="A13" s="7">
        <f t="shared" si="1"/>
        <v>40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>
        <f t="shared" si="4"/>
        <v>85.706672916671494</v>
      </c>
      <c r="AQ13" s="1">
        <f t="shared" si="4"/>
        <v>81.437387494989466</v>
      </c>
      <c r="AR13" s="1">
        <f t="shared" si="4"/>
        <v>77.312208157747079</v>
      </c>
      <c r="AS13" s="1">
        <f t="shared" si="4"/>
        <v>73.326252388587747</v>
      </c>
      <c r="AT13" s="1">
        <f t="shared" si="4"/>
        <v>69.47480309042146</v>
      </c>
      <c r="AU13" s="1">
        <f t="shared" si="4"/>
        <v>65.753302981030231</v>
      </c>
      <c r="AV13" s="1">
        <f t="shared" si="4"/>
        <v>62.157349178550184</v>
      </c>
      <c r="AW13" s="1">
        <f t="shared" si="4"/>
        <v>58.682687970397197</v>
      </c>
      <c r="AX13" s="1">
        <f t="shared" si="2"/>
        <v>55.325209759420943</v>
      </c>
      <c r="AY13" s="1">
        <f t="shared" si="3"/>
        <v>52.080944181282959</v>
      </c>
      <c r="AZ13" s="1">
        <f>MAX(Stock!AZ13-K,0)</f>
        <v>48.946055387257616</v>
      </c>
    </row>
    <row r="14" spans="1:52">
      <c r="A14" s="7">
        <f t="shared" si="1"/>
        <v>39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>
        <f t="shared" si="4"/>
        <v>81.373370308320389</v>
      </c>
      <c r="AP14" s="1">
        <f t="shared" si="4"/>
        <v>77.251433736886156</v>
      </c>
      <c r="AQ14" s="1">
        <f t="shared" si="4"/>
        <v>73.268611291159459</v>
      </c>
      <c r="AR14" s="1">
        <f t="shared" si="4"/>
        <v>69.42018958211716</v>
      </c>
      <c r="AS14" s="1">
        <f t="shared" si="4"/>
        <v>65.70161490997927</v>
      </c>
      <c r="AT14" s="1">
        <f t="shared" si="4"/>
        <v>62.108487853947118</v>
      </c>
      <c r="AU14" s="1">
        <f t="shared" si="4"/>
        <v>58.636558045241195</v>
      </c>
      <c r="AV14" s="1">
        <f t="shared" si="4"/>
        <v>55.281719117227979</v>
      </c>
      <c r="AW14" s="1">
        <f t="shared" si="4"/>
        <v>52.040003826636145</v>
      </c>
      <c r="AX14" s="1">
        <f t="shared" si="2"/>
        <v>48.907579340065745</v>
      </c>
      <c r="AY14" s="1">
        <f t="shared" si="3"/>
        <v>45.880742680190068</v>
      </c>
      <c r="AZ14" s="1">
        <f>MAX(Stock!AZ14-K,0)</f>
        <v>42.955916326240001</v>
      </c>
    </row>
    <row r="15" spans="1:52">
      <c r="A15" s="7">
        <f t="shared" si="1"/>
        <v>38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>
        <f t="shared" si="4"/>
        <v>77.19070709024254</v>
      </c>
      <c r="AO15" s="1">
        <f t="shared" si="4"/>
        <v>73.211015504871511</v>
      </c>
      <c r="AP15" s="1">
        <f t="shared" si="4"/>
        <v>69.365619004993064</v>
      </c>
      <c r="AQ15" s="1">
        <f t="shared" si="4"/>
        <v>65.649967470448985</v>
      </c>
      <c r="AR15" s="1">
        <f t="shared" si="4"/>
        <v>62.059664938785147</v>
      </c>
      <c r="AS15" s="1">
        <f t="shared" si="4"/>
        <v>58.590464382398132</v>
      </c>
      <c r="AT15" s="1">
        <f t="shared" si="4"/>
        <v>55.238262662631712</v>
      </c>
      <c r="AU15" s="1">
        <f t="shared" si="4"/>
        <v>51.999095654828281</v>
      </c>
      <c r="AV15" s="1">
        <f t="shared" si="4"/>
        <v>48.869133538543217</v>
      </c>
      <c r="AW15" s="1">
        <f t="shared" si="4"/>
        <v>45.844676247326483</v>
      </c>
      <c r="AX15" s="1">
        <f t="shared" si="2"/>
        <v>42.922149072665363</v>
      </c>
      <c r="AY15" s="1">
        <f t="shared" si="3"/>
        <v>40.098098416865326</v>
      </c>
      <c r="AZ15" s="1">
        <f>MAX(Stock!AZ15-K,0)</f>
        <v>37.369187689823008</v>
      </c>
    </row>
    <row r="16" spans="1:52">
      <c r="A16" s="7">
        <f t="shared" si="1"/>
        <v>37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>
        <f t="shared" si="4"/>
        <v>73.153464994105249</v>
      </c>
      <c r="AN16" s="1">
        <f t="shared" si="4"/>
        <v>69.311091325301334</v>
      </c>
      <c r="AO16" s="1">
        <f t="shared" si="4"/>
        <v>65.5983606304993</v>
      </c>
      <c r="AP16" s="1">
        <f t="shared" si="4"/>
        <v>62.010880402870967</v>
      </c>
      <c r="AQ16" s="1">
        <f t="shared" si="4"/>
        <v>58.544406953362518</v>
      </c>
      <c r="AR16" s="1">
        <f t="shared" si="4"/>
        <v>55.194840368757575</v>
      </c>
      <c r="AS16" s="1">
        <f t="shared" si="4"/>
        <v>51.958219640560721</v>
      </c>
      <c r="AT16" s="1">
        <f t="shared" si="4"/>
        <v>48.8307179589142</v>
      </c>
      <c r="AU16" s="1">
        <f t="shared" si="4"/>
        <v>45.808638165956438</v>
      </c>
      <c r="AV16" s="1">
        <f t="shared" si="4"/>
        <v>42.888408363220428</v>
      </c>
      <c r="AW16" s="1">
        <f t="shared" si="4"/>
        <v>40.066577667853259</v>
      </c>
      <c r="AX16" s="1">
        <f t="shared" si="2"/>
        <v>37.339812112614595</v>
      </c>
      <c r="AY16" s="1">
        <f t="shared" si="3"/>
        <v>34.704890684782995</v>
      </c>
      <c r="AZ16" s="1">
        <f>MAX(Stock!AZ16-K,0)</f>
        <v>32.158701499263856</v>
      </c>
    </row>
    <row r="17" spans="1:52">
      <c r="A17" s="7">
        <f t="shared" si="1"/>
        <v>36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>
        <f t="shared" si="4"/>
        <v>69.256606509320704</v>
      </c>
      <c r="AM17" s="1">
        <f t="shared" si="4"/>
        <v>65.546794358215251</v>
      </c>
      <c r="AN17" s="1">
        <f t="shared" si="4"/>
        <v>61.962134216034997</v>
      </c>
      <c r="AO17" s="1">
        <f t="shared" si="4"/>
        <v>58.498385729651311</v>
      </c>
      <c r="AP17" s="1">
        <f t="shared" si="4"/>
        <v>55.151452208752147</v>
      </c>
      <c r="AQ17" s="1">
        <f t="shared" si="4"/>
        <v>51.917375758554712</v>
      </c>
      <c r="AR17" s="1">
        <f t="shared" si="4"/>
        <v>48.79233257742154</v>
      </c>
      <c r="AS17" s="1">
        <f t="shared" si="4"/>
        <v>45.772628413793079</v>
      </c>
      <c r="AT17" s="1">
        <f t="shared" si="4"/>
        <v>42.854694177039093</v>
      </c>
      <c r="AU17" s="1">
        <f t="shared" si="4"/>
        <v>40.035081697014164</v>
      </c>
      <c r="AV17" s="1">
        <f t="shared" si="4"/>
        <v>37.310459627279172</v>
      </c>
      <c r="AW17" s="1">
        <f t="shared" si="4"/>
        <v>34.677609487121366</v>
      </c>
      <c r="AX17" s="1">
        <f t="shared" si="4"/>
        <v>32.133421837670582</v>
      </c>
      <c r="AY17" s="1">
        <f t="shared" si="3"/>
        <v>29.67489258756839</v>
      </c>
      <c r="AZ17" s="1">
        <f>MAX(Stock!AZ17-K,0)</f>
        <v>27.299119423800889</v>
      </c>
    </row>
    <row r="18" spans="1:52">
      <c r="A18" s="7">
        <f t="shared" si="1"/>
        <v>35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f t="shared" si="4"/>
        <v>65.495268621706984</v>
      </c>
      <c r="AL18" s="1">
        <f t="shared" si="4"/>
        <v>61.913426348131367</v>
      </c>
      <c r="AM18" s="1">
        <f t="shared" si="4"/>
        <v>58.452400682803813</v>
      </c>
      <c r="AN18" s="1">
        <f t="shared" si="4"/>
        <v>55.108098155783111</v>
      </c>
      <c r="AO18" s="1">
        <f t="shared" si="4"/>
        <v>51.876563983551392</v>
      </c>
      <c r="AP18" s="1">
        <f t="shared" si="4"/>
        <v>48.753977370326751</v>
      </c>
      <c r="AQ18" s="1">
        <f t="shared" si="4"/>
        <v>45.736646968567072</v>
      </c>
      <c r="AR18" s="1">
        <f t="shared" si="4"/>
        <v>42.821006493271653</v>
      </c>
      <c r="AS18" s="1">
        <f t="shared" si="4"/>
        <v>40.003610484870151</v>
      </c>
      <c r="AT18" s="1">
        <f t="shared" si="4"/>
        <v>37.281130215664447</v>
      </c>
      <c r="AU18" s="1">
        <f t="shared" si="4"/>
        <v>34.650349734960102</v>
      </c>
      <c r="AV18" s="1">
        <f t="shared" si="4"/>
        <v>32.108162048188454</v>
      </c>
      <c r="AW18" s="1">
        <f t="shared" si="4"/>
        <v>29.651565425479845</v>
      </c>
      <c r="AX18" s="1">
        <f t="shared" si="2"/>
        <v>27.277659835302156</v>
      </c>
      <c r="AY18" s="1">
        <f t="shared" si="3"/>
        <v>24.983643498927425</v>
      </c>
      <c r="AZ18" s="1">
        <f>MAX(Stock!AZ18-K,0)</f>
        <v>22.766809561632982</v>
      </c>
    </row>
    <row r="19" spans="1:52">
      <c r="A19" s="7">
        <f t="shared" si="1"/>
        <v>34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 t="shared" ref="AJ19:AJ32" si="5">EXP(-rate*Dt)*(p*AK18+(1-p)*AK19)</f>
        <v>61.864756769037932</v>
      </c>
      <c r="AK19" s="1">
        <f t="shared" si="4"/>
        <v>58.40645178438173</v>
      </c>
      <c r="AL19" s="1">
        <f t="shared" si="4"/>
        <v>55.064778183039216</v>
      </c>
      <c r="AM19" s="1">
        <f t="shared" si="4"/>
        <v>51.835784290311729</v>
      </c>
      <c r="AN19" s="1">
        <f t="shared" si="4"/>
        <v>48.715652313910034</v>
      </c>
      <c r="AO19" s="1">
        <f t="shared" si="4"/>
        <v>45.7006938080266</v>
      </c>
      <c r="AP19" s="1">
        <f t="shared" si="4"/>
        <v>42.787345291084812</v>
      </c>
      <c r="AQ19" s="1">
        <f t="shared" si="4"/>
        <v>39.972164011958625</v>
      </c>
      <c r="AR19" s="1">
        <f t="shared" si="4"/>
        <v>37.251823859632374</v>
      </c>
      <c r="AS19" s="1">
        <f t="shared" si="4"/>
        <v>34.623111411441094</v>
      </c>
      <c r="AT19" s="1">
        <f t="shared" si="4"/>
        <v>32.082922115196176</v>
      </c>
      <c r="AU19" s="1">
        <f t="shared" si="4"/>
        <v>29.628256600660407</v>
      </c>
      <c r="AV19" s="1">
        <f t="shared" si="4"/>
        <v>27.256217115989973</v>
      </c>
      <c r="AW19" s="1">
        <f t="shared" si="4"/>
        <v>24.964004084909597</v>
      </c>
      <c r="AX19" s="1">
        <f t="shared" si="2"/>
        <v>22.748912780530365</v>
      </c>
      <c r="AY19" s="1">
        <f t="shared" si="3"/>
        <v>20.608330111858415</v>
      </c>
      <c r="AZ19" s="1">
        <f>MAX(Stock!AZ19-K,0)</f>
        <v>18.539731519176485</v>
      </c>
    </row>
    <row r="20" spans="1:52">
      <c r="A20" s="7">
        <f t="shared" si="1"/>
        <v>33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>
        <f t="shared" ref="AI20:AI32" si="6">EXP(-rate*Dt)*(p*AJ19+(1-p)*AJ20)</f>
        <v>58.36053900596913</v>
      </c>
      <c r="AJ20" s="1">
        <f t="shared" si="5"/>
        <v>55.02149226373033</v>
      </c>
      <c r="AK20" s="1">
        <f t="shared" ref="AK20:AW20" si="7">EXP(-rate*Dt)*(p*AL19+(1-p)*AL20)</f>
        <v>51.795036653616549</v>
      </c>
      <c r="AL20" s="1">
        <f t="shared" si="7"/>
        <v>48.677357384470199</v>
      </c>
      <c r="AM20" s="1">
        <f t="shared" si="7"/>
        <v>45.664768909937315</v>
      </c>
      <c r="AN20" s="1">
        <f t="shared" si="7"/>
        <v>42.753710549661619</v>
      </c>
      <c r="AO20" s="1">
        <f t="shared" si="7"/>
        <v>39.940742258832294</v>
      </c>
      <c r="AP20" s="1">
        <f t="shared" si="7"/>
        <v>37.222540541059161</v>
      </c>
      <c r="AQ20" s="1">
        <f t="shared" si="7"/>
        <v>34.595894499719471</v>
      </c>
      <c r="AR20" s="1">
        <f t="shared" si="7"/>
        <v>32.057702023084751</v>
      </c>
      <c r="AS20" s="1">
        <f t="shared" si="7"/>
        <v>29.604966098695321</v>
      </c>
      <c r="AT20" s="1">
        <f t="shared" si="7"/>
        <v>27.234791252603646</v>
      </c>
      <c r="AU20" s="1">
        <f t="shared" si="7"/>
        <v>24.944380109255789</v>
      </c>
      <c r="AV20" s="1">
        <f t="shared" si="7"/>
        <v>22.731030067923953</v>
      </c>
      <c r="AW20" s="1">
        <f t="shared" si="7"/>
        <v>20.59213009174124</v>
      </c>
      <c r="AX20" s="1">
        <f t="shared" si="2"/>
        <v>18.525157605523731</v>
      </c>
      <c r="AY20" s="1">
        <f t="shared" si="3"/>
        <v>16.527675498694155</v>
      </c>
      <c r="AZ20" s="1">
        <f>MAX(Stock!AZ20-K,0)</f>
        <v>14.5973292297463</v>
      </c>
    </row>
    <row r="21" spans="1:52">
      <c r="A21" s="7">
        <f t="shared" si="1"/>
        <v>32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 t="shared" ref="AH21:AH32" si="8">EXP(-rate*Dt)*(p*AI20+(1-p)*AI21)</f>
        <v>54.978240371087352</v>
      </c>
      <c r="AI21" s="1">
        <f t="shared" si="6"/>
        <v>51.754321048266483</v>
      </c>
      <c r="AJ21" s="1">
        <f t="shared" si="5"/>
        <v>48.639092558324705</v>
      </c>
      <c r="AK21" s="1">
        <f t="shared" ref="AK21:AW21" si="9">EXP(-rate*Dt)*(p*AL20+(1-p)*AL21)</f>
        <v>45.628872252082374</v>
      </c>
      <c r="AL21" s="1">
        <f t="shared" si="9"/>
        <v>42.720102248201535</v>
      </c>
      <c r="AM21" s="1">
        <f t="shared" si="9"/>
        <v>39.909345206059172</v>
      </c>
      <c r="AN21" s="1">
        <f t="shared" si="9"/>
        <v>37.193280241835282</v>
      </c>
      <c r="AO21" s="1">
        <f t="shared" si="9"/>
        <v>34.568698982963625</v>
      </c>
      <c r="AP21" s="1">
        <f t="shared" si="9"/>
        <v>32.032501756257432</v>
      </c>
      <c r="AQ21" s="1">
        <f t="shared" si="9"/>
        <v>29.581693905181158</v>
      </c>
      <c r="AR21" s="1">
        <f t="shared" si="9"/>
        <v>27.213382231892876</v>
      </c>
      <c r="AS21" s="1">
        <f t="shared" si="9"/>
        <v>24.924771559830049</v>
      </c>
      <c r="AT21" s="1">
        <f t="shared" si="9"/>
        <v>22.713161412754626</v>
      </c>
      <c r="AU21" s="1">
        <f t="shared" si="9"/>
        <v>20.575942806311954</v>
      </c>
      <c r="AV21" s="1">
        <f t="shared" si="9"/>
        <v>18.510595148291429</v>
      </c>
      <c r="AW21" s="1">
        <f t="shared" si="9"/>
        <v>16.514683243906148</v>
      </c>
      <c r="AX21" s="1">
        <f t="shared" si="2"/>
        <v>14.585854402533483</v>
      </c>
      <c r="AY21" s="1">
        <f t="shared" si="3"/>
        <v>12.721835642479114</v>
      </c>
      <c r="AZ21" s="1">
        <f>MAX(Stock!AZ21-K,0)</f>
        <v>10.920430990443478</v>
      </c>
    </row>
    <row r="22" spans="1:52">
      <c r="A22" s="7">
        <f t="shared" si="1"/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>
        <f t="shared" ref="AG22:AG32" si="10">EXP(-rate*Dt)*(p*AH21+(1-p)*AH22)</f>
        <v>51.713637449081993</v>
      </c>
      <c r="AH22" s="1">
        <f t="shared" si="8"/>
        <v>48.600857811809632</v>
      </c>
      <c r="AI22" s="1">
        <f t="shared" si="6"/>
        <v>45.593003812262388</v>
      </c>
      <c r="AJ22" s="1">
        <f t="shared" si="5"/>
        <v>42.686520365920337</v>
      </c>
      <c r="AK22" s="1">
        <f t="shared" ref="AK22:AW22" si="11">EXP(-rate*Dt)*(p*AL21+(1-p)*AL22)</f>
        <v>39.877972834222533</v>
      </c>
      <c r="AL22" s="1">
        <f t="shared" si="11"/>
        <v>37.164042943865432</v>
      </c>
      <c r="AM22" s="1">
        <f t="shared" si="11"/>
        <v>34.541524844355173</v>
      </c>
      <c r="AN22" s="1">
        <f t="shared" si="11"/>
        <v>32.00732129912975</v>
      </c>
      <c r="AO22" s="1">
        <f t="shared" si="11"/>
        <v>29.558440005725799</v>
      </c>
      <c r="AP22" s="1">
        <f t="shared" si="11"/>
        <v>27.191990040617796</v>
      </c>
      <c r="AQ22" s="1">
        <f t="shared" si="11"/>
        <v>24.905178424505959</v>
      </c>
      <c r="AR22" s="1">
        <f t="shared" si="11"/>
        <v>22.695306803971963</v>
      </c>
      <c r="AS22" s="1">
        <f t="shared" si="11"/>
        <v>20.55976824555993</v>
      </c>
      <c r="AT22" s="1">
        <f t="shared" si="11"/>
        <v>18.496044138473774</v>
      </c>
      <c r="AU22" s="1">
        <f t="shared" si="11"/>
        <v>16.501701202210981</v>
      </c>
      <c r="AV22" s="1">
        <f t="shared" si="11"/>
        <v>14.574388595577535</v>
      </c>
      <c r="AW22" s="1">
        <f t="shared" si="11"/>
        <v>12.711835123649262</v>
      </c>
      <c r="AX22" s="1">
        <f t="shared" si="2"/>
        <v>10.911846539361145</v>
      </c>
      <c r="AY22" s="1">
        <f t="shared" si="3"/>
        <v>9.1723029365186193</v>
      </c>
      <c r="AZ22" s="1">
        <f>MAX(Stock!AZ22-K,0)</f>
        <v>7.4911562311334663</v>
      </c>
    </row>
    <row r="23" spans="1:52">
      <c r="A23" s="7">
        <f t="shared" si="1"/>
        <v>30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>
        <f t="shared" ref="AF23:AF32" si="12">EXP(-rate*Dt)*(p*AG22+(1-p)*AG23)</f>
        <v>48.562653121279652</v>
      </c>
      <c r="AG23" s="1">
        <f t="shared" si="10"/>
        <v>45.557163568295415</v>
      </c>
      <c r="AH23" s="1">
        <f t="shared" si="8"/>
        <v>42.652964882050149</v>
      </c>
      <c r="AI23" s="1">
        <f t="shared" si="6"/>
        <v>39.846625123920937</v>
      </c>
      <c r="AJ23" s="1">
        <f t="shared" si="5"/>
        <v>37.134828629068551</v>
      </c>
      <c r="AK23" s="1">
        <f t="shared" ref="AK23:AW23" si="13">EXP(-rate*Dt)*(p*AL22+(1-p)*AL23)</f>
        <v>34.514372067088942</v>
      </c>
      <c r="AL23" s="1">
        <f t="shared" si="13"/>
        <v>31.982160636129485</v>
      </c>
      <c r="AM23" s="1">
        <f t="shared" si="13"/>
        <v>29.535204385948461</v>
      </c>
      <c r="AN23" s="1">
        <f t="shared" si="13"/>
        <v>27.170614665548936</v>
      </c>
      <c r="AO23" s="1">
        <f t="shared" si="13"/>
        <v>24.885600691166641</v>
      </c>
      <c r="AP23" s="1">
        <f t="shared" si="13"/>
        <v>22.677466230534229</v>
      </c>
      <c r="AQ23" s="1">
        <f t="shared" si="13"/>
        <v>20.543606399482417</v>
      </c>
      <c r="AR23" s="1">
        <f t="shared" si="13"/>
        <v>18.481504567072069</v>
      </c>
      <c r="AS23" s="1">
        <f t="shared" si="13"/>
        <v>16.488729365580248</v>
      </c>
      <c r="AT23" s="1">
        <f t="shared" si="13"/>
        <v>14.562931801787734</v>
      </c>
      <c r="AU23" s="1">
        <f t="shared" si="13"/>
        <v>12.701842466135945</v>
      </c>
      <c r="AV23" s="1">
        <f t="shared" si="13"/>
        <v>10.903268836437446</v>
      </c>
      <c r="AW23" s="1">
        <f t="shared" si="13"/>
        <v>9.16509267293657</v>
      </c>
      <c r="AX23" s="1">
        <f t="shared" si="2"/>
        <v>7.4852675016252448</v>
      </c>
      <c r="AY23" s="1">
        <f t="shared" si="3"/>
        <v>5.8618161828239028</v>
      </c>
      <c r="AZ23" s="1">
        <f>MAX(Stock!AZ23-K,0)</f>
        <v>4.2928285621387374</v>
      </c>
    </row>
    <row r="24" spans="1:52">
      <c r="A24" s="7">
        <f t="shared" si="1"/>
        <v>29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>
        <f t="shared" ref="AE24:AE32" si="14">EXP(-rate*Dt)*(p*AF23+(1-p)*AF24)</f>
        <v>45.521351498016948</v>
      </c>
      <c r="AF24" s="1">
        <f t="shared" si="12"/>
        <v>42.619435775839428</v>
      </c>
      <c r="AG24" s="1">
        <f t="shared" si="10"/>
        <v>39.81530205576815</v>
      </c>
      <c r="AH24" s="1">
        <f t="shared" si="8"/>
        <v>37.10563727937776</v>
      </c>
      <c r="AI24" s="1">
        <f t="shared" si="6"/>
        <v>34.487240634372966</v>
      </c>
      <c r="AJ24" s="1">
        <f t="shared" si="5"/>
        <v>31.957019751696656</v>
      </c>
      <c r="AK24" s="1">
        <f t="shared" ref="AK24:AW24" si="15">EXP(-rate*Dt)*(p*AL23+(1-p)*AL24)</f>
        <v>29.511987031479659</v>
      </c>
      <c r="AL24" s="1">
        <f t="shared" si="15"/>
        <v>27.149256093467223</v>
      </c>
      <c r="AM24" s="1">
        <f t="shared" si="15"/>
        <v>24.866038347704723</v>
      </c>
      <c r="AN24" s="1">
        <f t="shared" si="15"/>
        <v>22.659639681408368</v>
      </c>
      <c r="AO24" s="1">
        <f t="shared" si="15"/>
        <v>20.527457258084528</v>
      </c>
      <c r="AP24" s="1">
        <f t="shared" si="15"/>
        <v>18.466976425094675</v>
      </c>
      <c r="AQ24" s="1">
        <f t="shared" si="15"/>
        <v>16.475767725991837</v>
      </c>
      <c r="AR24" s="1">
        <f t="shared" si="15"/>
        <v>14.551484014078913</v>
      </c>
      <c r="AS24" s="1">
        <f t="shared" si="15"/>
        <v>12.69185766375945</v>
      </c>
      <c r="AT24" s="1">
        <f t="shared" si="15"/>
        <v>10.894697876367687</v>
      </c>
      <c r="AU24" s="1">
        <f t="shared" si="15"/>
        <v>9.1578880772768869</v>
      </c>
      <c r="AV24" s="1">
        <f t="shared" si="15"/>
        <v>7.4793834011935063</v>
      </c>
      <c r="AW24" s="1">
        <f t="shared" si="15"/>
        <v>5.8572082626494302</v>
      </c>
      <c r="AX24" s="1">
        <f t="shared" si="2"/>
        <v>4.2894540088057633</v>
      </c>
      <c r="AY24" s="1">
        <f t="shared" si="3"/>
        <v>2.7742766517795086</v>
      </c>
      <c r="AZ24" s="1">
        <f>MAX(Stock!AZ24-K,0)</f>
        <v>1.3098946777988445</v>
      </c>
    </row>
    <row r="25" spans="1:52">
      <c r="A25" s="7">
        <f t="shared" si="1"/>
        <v>28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>
        <f t="shared" ref="AD25:AD32" si="16">EXP(-rate*Dt)*(p*AE24+(1-p)*AE25)</f>
        <v>42.585933535439167</v>
      </c>
      <c r="AE25" s="1">
        <f t="shared" si="14"/>
        <v>39.7840046111248</v>
      </c>
      <c r="AF25" s="1">
        <f t="shared" si="12"/>
        <v>37.076470844692416</v>
      </c>
      <c r="AG25" s="1">
        <f t="shared" si="10"/>
        <v>34.460134399432405</v>
      </c>
      <c r="AH25" s="1">
        <f t="shared" si="8"/>
        <v>31.931906240697785</v>
      </c>
      <c r="AI25" s="1">
        <f t="shared" si="6"/>
        <v>29.488802893942406</v>
      </c>
      <c r="AJ25" s="1">
        <f t="shared" si="5"/>
        <v>27.127943741965677</v>
      </c>
      <c r="AK25" s="1">
        <f t="shared" ref="AK25:AW25" si="17">EXP(-rate*Dt)*(p*AL24+(1-p)*AL25)</f>
        <v>24.846549258086476</v>
      </c>
      <c r="AL25" s="1">
        <f t="shared" si="17"/>
        <v>22.641940959622115</v>
      </c>
      <c r="AM25" s="1">
        <f t="shared" si="17"/>
        <v>20.511544628230975</v>
      </c>
      <c r="AN25" s="1">
        <f t="shared" si="17"/>
        <v>18.45289984238164</v>
      </c>
      <c r="AO25" s="1">
        <f t="shared" si="17"/>
        <v>16.463681814299871</v>
      </c>
      <c r="AP25" s="1">
        <f t="shared" si="17"/>
        <v>14.541747319105205</v>
      </c>
      <c r="AQ25" s="1">
        <f t="shared" si="17"/>
        <v>12.685227900377722</v>
      </c>
      <c r="AR25" s="1">
        <f t="shared" si="17"/>
        <v>10.892715947701351</v>
      </c>
      <c r="AS25" s="1">
        <f t="shared" si="17"/>
        <v>9.163633313745839</v>
      </c>
      <c r="AT25" s="1">
        <f t="shared" si="17"/>
        <v>7.4989588065440378</v>
      </c>
      <c r="AU25" s="1">
        <f t="shared" si="17"/>
        <v>5.9026613264770305</v>
      </c>
      <c r="AV25" s="1">
        <f t="shared" si="17"/>
        <v>4.384520577825624</v>
      </c>
      <c r="AW25" s="1">
        <f t="shared" si="17"/>
        <v>2.9656763819372611</v>
      </c>
      <c r="AX25" s="1">
        <f t="shared" si="2"/>
        <v>1.6895437423767707</v>
      </c>
      <c r="AY25" s="1">
        <f t="shared" si="3"/>
        <v>0.64327965613237703</v>
      </c>
      <c r="AZ25" s="1">
        <f>MAX(Stock!AZ25-K,0)</f>
        <v>0</v>
      </c>
    </row>
    <row r="26" spans="1:52">
      <c r="A26" s="7">
        <f t="shared" si="1"/>
        <v>27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>
        <f t="shared" ref="AC26:AC32" si="18">EXP(-rate*Dt)*(p*AD25+(1-p)*AD26)</f>
        <v>39.752736231249202</v>
      </c>
      <c r="AD26" s="1">
        <f t="shared" si="16"/>
        <v>37.047335620865816</v>
      </c>
      <c r="AE26" s="1">
        <f t="shared" si="14"/>
        <v>34.433064795407276</v>
      </c>
      <c r="AF26" s="1">
        <f t="shared" si="12"/>
        <v>31.906840703458958</v>
      </c>
      <c r="AG26" s="1">
        <f t="shared" si="10"/>
        <v>29.46568876293809</v>
      </c>
      <c r="AH26" s="1">
        <f t="shared" si="8"/>
        <v>27.106742623617833</v>
      </c>
      <c r="AI26" s="1">
        <f t="shared" si="6"/>
        <v>24.827246831020741</v>
      </c>
      <c r="AJ26" s="1">
        <f t="shared" si="5"/>
        <v>22.624564675160347</v>
      </c>
      <c r="AK26" s="1">
        <f t="shared" ref="AK26:AW26" si="19">EXP(-rate*Dt)*(p*AL25+(1-p)*AL26)</f>
        <v>20.496195331491304</v>
      </c>
      <c r="AL26" s="1">
        <f t="shared" si="19"/>
        <v>18.439807613743728</v>
      </c>
      <c r="AM26" s="1">
        <f t="shared" si="19"/>
        <v>16.453303239307608</v>
      </c>
      <c r="AN26" s="1">
        <f t="shared" si="19"/>
        <v>14.534932035566051</v>
      </c>
      <c r="AO26" s="1">
        <f t="shared" si="19"/>
        <v>12.683497405867566</v>
      </c>
      <c r="AP26" s="1">
        <f t="shared" si="19"/>
        <v>10.89871602548515</v>
      </c>
      <c r="AQ26" s="1">
        <f t="shared" si="19"/>
        <v>9.1818351761499351</v>
      </c>
      <c r="AR26" s="1">
        <f t="shared" si="19"/>
        <v>7.5366670400718405</v>
      </c>
      <c r="AS26" s="1">
        <f t="shared" si="19"/>
        <v>5.9712666645722825</v>
      </c>
      <c r="AT26" s="1">
        <f t="shared" si="19"/>
        <v>4.5005291333378885</v>
      </c>
      <c r="AU26" s="1">
        <f t="shared" si="19"/>
        <v>3.1499129002537161</v>
      </c>
      <c r="AV26" s="1">
        <f t="shared" si="19"/>
        <v>1.9600377003511023</v>
      </c>
      <c r="AW26" s="1">
        <f t="shared" si="19"/>
        <v>0.99036720788821464</v>
      </c>
      <c r="AX26" s="1">
        <f t="shared" si="2"/>
        <v>0.31590991474914309</v>
      </c>
      <c r="AY26" s="1">
        <f t="shared" si="3"/>
        <v>0</v>
      </c>
      <c r="AZ26" s="1">
        <f>MAX(Stock!AZ26-K,0)</f>
        <v>0</v>
      </c>
    </row>
    <row r="27" spans="1:52">
      <c r="A27" s="7">
        <f t="shared" si="1"/>
        <v>26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>
        <f t="shared" ref="AB27:AB32" si="20">EXP(-rate*Dt)*(p*AC26+(1-p)*AC27)</f>
        <v>37.018243719196498</v>
      </c>
      <c r="AC27" s="1">
        <f t="shared" si="18"/>
        <v>34.406052315966022</v>
      </c>
      <c r="AD27" s="1">
        <f t="shared" si="16"/>
        <v>31.881857360893544</v>
      </c>
      <c r="AE27" s="1">
        <f t="shared" si="14"/>
        <v>29.442700892905748</v>
      </c>
      <c r="AF27" s="1">
        <f t="shared" si="12"/>
        <v>27.085743468964218</v>
      </c>
      <c r="AG27" s="1">
        <f t="shared" si="10"/>
        <v>24.808273960126598</v>
      </c>
      <c r="AH27" s="1">
        <f t="shared" si="8"/>
        <v>22.607729044971563</v>
      </c>
      <c r="AI27" s="1">
        <f t="shared" si="6"/>
        <v>20.481728971049876</v>
      </c>
      <c r="AJ27" s="1">
        <f t="shared" si="5"/>
        <v>18.428140300409268</v>
      </c>
      <c r="AK27" s="1">
        <f t="shared" ref="AK27:AW27" si="21">EXP(-rate*Dt)*(p*AL26+(1-p)*AL27)</f>
        <v>16.445182745800416</v>
      </c>
      <c r="AL27" s="1">
        <f t="shared" si="21"/>
        <v>14.531606669030307</v>
      </c>
      <c r="AM27" s="1">
        <f t="shared" si="21"/>
        <v>12.686981035913069</v>
      </c>
      <c r="AN27" s="1">
        <f t="shared" si="21"/>
        <v>10.912148424128054</v>
      </c>
      <c r="AO27" s="1">
        <f t="shared" si="21"/>
        <v>9.2099213754811338</v>
      </c>
      <c r="AP27" s="1">
        <f t="shared" si="21"/>
        <v>7.5861044090471523</v>
      </c>
      <c r="AQ27" s="1">
        <f t="shared" si="21"/>
        <v>6.050907638835672</v>
      </c>
      <c r="AR27" s="1">
        <f t="shared" si="21"/>
        <v>4.620727812412885</v>
      </c>
      <c r="AS27" s="1">
        <f t="shared" si="21"/>
        <v>3.3200302691117245</v>
      </c>
      <c r="AT27" s="1">
        <f t="shared" si="21"/>
        <v>2.1825416431184714</v>
      </c>
      <c r="AU27" s="1">
        <f t="shared" si="21"/>
        <v>1.2499995566237412</v>
      </c>
      <c r="AV27" s="1">
        <f t="shared" si="21"/>
        <v>0.56525348701717237</v>
      </c>
      <c r="AW27" s="1">
        <f t="shared" si="21"/>
        <v>0.15514103902622678</v>
      </c>
      <c r="AX27" s="1">
        <f t="shared" si="2"/>
        <v>0</v>
      </c>
      <c r="AY27" s="1">
        <f t="shared" si="3"/>
        <v>0</v>
      </c>
      <c r="AZ27" s="1">
        <f>MAX(Stock!AZ27-K,0)</f>
        <v>0</v>
      </c>
    </row>
    <row r="28" spans="1:52">
      <c r="A28" s="7">
        <f t="shared" si="1"/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>
        <f>EXP(-rate*Dt)*(p*AB27+(1-p)*AB28)</f>
        <v>34.37912587615871</v>
      </c>
      <c r="AB28" s="1">
        <f t="shared" si="20"/>
        <v>31.857001378464663</v>
      </c>
      <c r="AC28" s="1">
        <f t="shared" si="18"/>
        <v>29.419908310770435</v>
      </c>
      <c r="AD28" s="1">
        <f t="shared" si="16"/>
        <v>27.065048971860037</v>
      </c>
      <c r="AE28" s="1">
        <f t="shared" si="14"/>
        <v>24.789778267063742</v>
      </c>
      <c r="AF28" s="1">
        <f t="shared" si="12"/>
        <v>22.591636746883115</v>
      </c>
      <c r="AG28" s="1">
        <f t="shared" si="10"/>
        <v>20.468406117437198</v>
      </c>
      <c r="AH28" s="1">
        <f t="shared" si="8"/>
        <v>18.418199576910137</v>
      </c>
      <c r="AI28" s="1">
        <f t="shared" si="6"/>
        <v>16.439604927107556</v>
      </c>
      <c r="AJ28" s="1">
        <f t="shared" si="5"/>
        <v>14.531905408361739</v>
      </c>
      <c r="AK28" s="1">
        <f t="shared" ref="AK28:AW28" si="22">EXP(-rate*Dt)*(p*AL27+(1-p)*AL28)</f>
        <v>12.695410798293409</v>
      </c>
      <c r="AL28" s="1">
        <f t="shared" si="22"/>
        <v>10.931937104637786</v>
      </c>
      <c r="AM28" s="1">
        <f t="shared" si="22"/>
        <v>9.2454717978973129</v>
      </c>
      <c r="AN28" s="1">
        <f t="shared" si="22"/>
        <v>7.6430425808207128</v>
      </c>
      <c r="AO28" s="1">
        <f t="shared" si="22"/>
        <v>6.1357533397596971</v>
      </c>
      <c r="AP28" s="1">
        <f t="shared" si="22"/>
        <v>4.7398343575946962</v>
      </c>
      <c r="AQ28" s="1">
        <f t="shared" si="22"/>
        <v>3.4773423839726898</v>
      </c>
      <c r="AR28" s="1">
        <f t="shared" si="22"/>
        <v>2.3758173120692283</v>
      </c>
      <c r="AS28" s="1">
        <f t="shared" si="22"/>
        <v>1.4657895460525192</v>
      </c>
      <c r="AT28" s="1">
        <f t="shared" si="22"/>
        <v>0.77472636456325128</v>
      </c>
      <c r="AU28" s="1">
        <f t="shared" si="22"/>
        <v>0.31633483540375684</v>
      </c>
      <c r="AV28" s="1">
        <f t="shared" si="22"/>
        <v>7.6188624878233607E-2</v>
      </c>
      <c r="AW28" s="1">
        <f t="shared" si="22"/>
        <v>0</v>
      </c>
      <c r="AX28" s="1">
        <f t="shared" si="2"/>
        <v>0</v>
      </c>
      <c r="AY28" s="1">
        <f t="shared" si="3"/>
        <v>0</v>
      </c>
      <c r="AZ28" s="1">
        <f>MAX(Stock!AZ28-K,0)</f>
        <v>0</v>
      </c>
    </row>
    <row r="29" spans="1:52">
      <c r="A29" s="7">
        <f t="shared" si="1"/>
        <v>24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>
        <f>EXP(-rate*Dt)*(p*AA28+(1-p)*AA29)</f>
        <v>31.832324876593695</v>
      </c>
      <c r="AA29" s="1">
        <f>EXP(-rate*Dt)*(p*AB28+(1-p)*AB29)</f>
        <v>29.397385587608142</v>
      </c>
      <c r="AB29" s="1">
        <f t="shared" si="20"/>
        <v>27.044762159214933</v>
      </c>
      <c r="AC29" s="1">
        <f t="shared" si="18"/>
        <v>24.771895693543861</v>
      </c>
      <c r="AD29" s="1">
        <f t="shared" si="16"/>
        <v>22.576455936494177</v>
      </c>
      <c r="AE29" s="1">
        <f t="shared" si="14"/>
        <v>20.456414886702362</v>
      </c>
      <c r="AF29" s="1">
        <f t="shared" si="12"/>
        <v>18.410159641828898</v>
      </c>
      <c r="AG29" s="1">
        <f t="shared" si="10"/>
        <v>16.436660703613846</v>
      </c>
      <c r="AH29" s="1">
        <f t="shared" si="8"/>
        <v>14.535715710469518</v>
      </c>
      <c r="AI29" s="1">
        <f t="shared" si="6"/>
        <v>12.708290532283758</v>
      </c>
      <c r="AJ29" s="1">
        <f t="shared" si="5"/>
        <v>10.956976768742326</v>
      </c>
      <c r="AK29" s="1">
        <f t="shared" ref="AK29:AW29" si="23">EXP(-rate*Dt)*(p*AL28+(1-p)*AL29)</f>
        <v>9.2865716704788586</v>
      </c>
      <c r="AL29" s="1">
        <f t="shared" si="23"/>
        <v>7.7047553030783371</v>
      </c>
      <c r="AM29" s="1">
        <f t="shared" si="23"/>
        <v>6.2227797571689862</v>
      </c>
      <c r="AN29" s="1">
        <f t="shared" si="23"/>
        <v>4.855985483600425</v>
      </c>
      <c r="AO29" s="1">
        <f t="shared" si="23"/>
        <v>3.6238162135280643</v>
      </c>
      <c r="AP29" s="1">
        <f t="shared" si="23"/>
        <v>2.5488340660555986</v>
      </c>
      <c r="AQ29" s="1">
        <f t="shared" si="23"/>
        <v>1.6541066582632313</v>
      </c>
      <c r="AR29" s="1">
        <f t="shared" si="23"/>
        <v>0.95840038329567689</v>
      </c>
      <c r="AS29" s="1">
        <f t="shared" si="23"/>
        <v>0.4691351631919537</v>
      </c>
      <c r="AT29" s="1">
        <f t="shared" si="23"/>
        <v>0.17437611684247753</v>
      </c>
      <c r="AU29" s="1">
        <f t="shared" si="23"/>
        <v>3.7415674132844405E-2</v>
      </c>
      <c r="AV29" s="1">
        <f t="shared" si="23"/>
        <v>0</v>
      </c>
      <c r="AW29" s="1">
        <f t="shared" si="23"/>
        <v>0</v>
      </c>
      <c r="AX29" s="1">
        <f t="shared" si="2"/>
        <v>0</v>
      </c>
      <c r="AY29" s="1">
        <f t="shared" si="3"/>
        <v>0</v>
      </c>
      <c r="AZ29" s="1">
        <f>MAX(Stock!AZ29-K,0)</f>
        <v>0</v>
      </c>
    </row>
    <row r="30" spans="1:52">
      <c r="A30" s="7">
        <f t="shared" si="1"/>
        <v>23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>
        <f>EXP(-rate*Dt)*(p*Z29+(1-p)*Z30)</f>
        <v>29.375206862143276</v>
      </c>
      <c r="Z30" s="1">
        <f>EXP(-rate*Dt)*(p*AA29+(1-p)*AA30)</f>
        <v>27.024978491030236</v>
      </c>
      <c r="AA30" s="1">
        <f>EXP(-rate*Dt)*(p*AB29+(1-p)*AB30)</f>
        <v>24.754741946642753</v>
      </c>
      <c r="AB30" s="1">
        <f t="shared" si="20"/>
        <v>22.56231465607841</v>
      </c>
      <c r="AC30" s="1">
        <f t="shared" si="18"/>
        <v>20.445875791300757</v>
      </c>
      <c r="AD30" s="1">
        <f t="shared" si="16"/>
        <v>18.404095089884812</v>
      </c>
      <c r="AE30" s="1">
        <f t="shared" si="14"/>
        <v>16.436315095587901</v>
      </c>
      <c r="AF30" s="1">
        <f t="shared" si="12"/>
        <v>14.542800556661053</v>
      </c>
      <c r="AG30" s="1">
        <f t="shared" si="10"/>
        <v>12.725066331987435</v>
      </c>
      <c r="AH30" s="1">
        <f t="shared" si="8"/>
        <v>10.986286840500574</v>
      </c>
      <c r="AI30" s="1">
        <f t="shared" si="6"/>
        <v>9.3317718399437251</v>
      </c>
      <c r="AJ30" s="1">
        <f t="shared" si="5"/>
        <v>7.7694602275987137</v>
      </c>
      <c r="AK30" s="1">
        <f t="shared" ref="AK30:AW30" si="24">EXP(-rate*Dt)*(p*AL29+(1-p)*AL30)</f>
        <v>6.3103310528049938</v>
      </c>
      <c r="AL30" s="1">
        <f t="shared" si="24"/>
        <v>4.9685578140213016</v>
      </c>
      <c r="AM30" s="1">
        <f t="shared" si="24"/>
        <v>3.7611462881232671</v>
      </c>
      <c r="AN30" s="1">
        <f t="shared" si="24"/>
        <v>2.706723671217409</v>
      </c>
      <c r="AO30" s="1">
        <f t="shared" si="24"/>
        <v>1.8231429989732117</v>
      </c>
      <c r="AP30" s="1">
        <f t="shared" si="24"/>
        <v>1.1237233574499284</v>
      </c>
      <c r="AQ30" s="1">
        <f t="shared" si="24"/>
        <v>0.61237958057020392</v>
      </c>
      <c r="AR30" s="1">
        <f t="shared" si="24"/>
        <v>0.27868678009614617</v>
      </c>
      <c r="AS30" s="1">
        <f t="shared" si="24"/>
        <v>9.4978556813998069E-2</v>
      </c>
      <c r="AT30" s="1">
        <f t="shared" si="24"/>
        <v>1.8374562778270456E-2</v>
      </c>
      <c r="AU30" s="1">
        <f t="shared" si="24"/>
        <v>0</v>
      </c>
      <c r="AV30" s="1">
        <f t="shared" si="24"/>
        <v>0</v>
      </c>
      <c r="AW30" s="1">
        <f t="shared" si="24"/>
        <v>0</v>
      </c>
      <c r="AX30" s="1">
        <f t="shared" si="2"/>
        <v>0</v>
      </c>
      <c r="AY30" s="1">
        <f t="shared" si="3"/>
        <v>0</v>
      </c>
      <c r="AZ30" s="1">
        <f>MAX(Stock!AZ30-K,0)</f>
        <v>0</v>
      </c>
    </row>
    <row r="31" spans="1:52">
      <c r="A31" s="7">
        <f t="shared" si="1"/>
        <v>22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>
        <f>EXP(-rate*Dt)*(p*Y30+(1-p)*Y31)</f>
        <v>27.005781374057165</v>
      </c>
      <c r="Y31" s="1">
        <f>EXP(-rate*Dt)*(p*Z30+(1-p)*Z31)</f>
        <v>24.73840944809843</v>
      </c>
      <c r="Z31" s="1">
        <f>EXP(-rate*Dt)*(p*AA30+(1-p)*AA31)</f>
        <v>22.549302464650133</v>
      </c>
      <c r="AA31" s="1">
        <f>EXP(-rate*Dt)*(p*AB30+(1-p)*AB31)</f>
        <v>20.436853207247442</v>
      </c>
      <c r="AB31" s="1">
        <f t="shared" si="20"/>
        <v>18.400008861791775</v>
      </c>
      <c r="AC31" s="1">
        <f t="shared" si="18"/>
        <v>16.43845750225297</v>
      </c>
      <c r="AD31" s="1">
        <f t="shared" si="16"/>
        <v>14.552870409910032</v>
      </c>
      <c r="AE31" s="1">
        <f t="shared" si="14"/>
        <v>12.745202600314695</v>
      </c>
      <c r="AF31" s="1">
        <f t="shared" si="12"/>
        <v>11.019042959584322</v>
      </c>
      <c r="AG31" s="1">
        <f t="shared" si="10"/>
        <v>9.3799861199337098</v>
      </c>
      <c r="AH31" s="1">
        <f t="shared" si="8"/>
        <v>7.8359683360820265</v>
      </c>
      <c r="AI31" s="1">
        <f t="shared" si="6"/>
        <v>6.3974685119854051</v>
      </c>
      <c r="AJ31" s="1">
        <f t="shared" si="5"/>
        <v>5.0774266393446421</v>
      </c>
      <c r="AK31" s="1">
        <f t="shared" ref="AK31:AW31" si="25">EXP(-rate*Dt)*(p*AL30+(1-p)*AL31)</f>
        <v>3.8906864745061056</v>
      </c>
      <c r="AL31" s="1">
        <f t="shared" si="25"/>
        <v>2.852750544268631</v>
      </c>
      <c r="AM31" s="1">
        <f t="shared" si="25"/>
        <v>1.9776816110227358</v>
      </c>
      <c r="AN31" s="1">
        <f t="shared" si="25"/>
        <v>1.2751452514165444</v>
      </c>
      <c r="AO31" s="1">
        <f t="shared" si="25"/>
        <v>0.7469075555793413</v>
      </c>
      <c r="AP31" s="1">
        <f t="shared" si="25"/>
        <v>0.38357878569365322</v>
      </c>
      <c r="AQ31" s="1">
        <f t="shared" si="25"/>
        <v>0.16291318436015789</v>
      </c>
      <c r="AR31" s="1">
        <f t="shared" si="25"/>
        <v>5.1231907164698103E-2</v>
      </c>
      <c r="AS31" s="1">
        <f t="shared" si="25"/>
        <v>9.0236128338584964E-3</v>
      </c>
      <c r="AT31" s="1">
        <f t="shared" si="25"/>
        <v>0</v>
      </c>
      <c r="AU31" s="1">
        <f t="shared" si="25"/>
        <v>0</v>
      </c>
      <c r="AV31" s="1">
        <f t="shared" si="25"/>
        <v>0</v>
      </c>
      <c r="AW31" s="1">
        <f t="shared" si="25"/>
        <v>0</v>
      </c>
      <c r="AX31" s="1">
        <f t="shared" si="2"/>
        <v>0</v>
      </c>
      <c r="AY31" s="1">
        <f t="shared" si="3"/>
        <v>0</v>
      </c>
      <c r="AZ31" s="1">
        <f>MAX(Stock!AZ31-K,0)</f>
        <v>0</v>
      </c>
    </row>
    <row r="32" spans="1:52">
      <c r="A32" s="7">
        <f t="shared" si="1"/>
        <v>21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>
        <f>EXP(-rate*Dt)*(p*X31+(1-p)*X32)</f>
        <v>24.722967598872255</v>
      </c>
      <c r="X32" s="1">
        <f>EXP(-rate*Dt)*(p*Y31+(1-p)*Y32)</f>
        <v>22.537475290868159</v>
      </c>
      <c r="Y32" s="1">
        <f>EXP(-rate*Dt)*(p*Z31+(1-p)*Z32)</f>
        <v>20.429367863602849</v>
      </c>
      <c r="Z32" s="1">
        <f>EXP(-rate*Dt)*(p*AA31+(1-p)*AA32)</f>
        <v>18.39785523077801</v>
      </c>
      <c r="AA32" s="1">
        <f>EXP(-rate*Dt)*(p*AB31+(1-p)*AB32)</f>
        <v>16.442935830792937</v>
      </c>
      <c r="AB32" s="1">
        <f t="shared" si="20"/>
        <v>14.565623337698883</v>
      </c>
      <c r="AC32" s="1">
        <f t="shared" si="18"/>
        <v>12.768212394564788</v>
      </c>
      <c r="AD32" s="1">
        <f t="shared" si="16"/>
        <v>11.054567164239561</v>
      </c>
      <c r="AE32" s="1">
        <f t="shared" si="14"/>
        <v>9.4303985372877346</v>
      </c>
      <c r="AF32" s="1">
        <f t="shared" si="12"/>
        <v>7.9034711243787683</v>
      </c>
      <c r="AG32" s="1">
        <f t="shared" si="10"/>
        <v>6.4836511744095304</v>
      </c>
      <c r="AH32" s="1">
        <f t="shared" si="8"/>
        <v>5.1826764367632894</v>
      </c>
      <c r="AI32" s="1">
        <f t="shared" si="6"/>
        <v>4.0135094527633006</v>
      </c>
      <c r="AJ32" s="1">
        <f t="shared" si="5"/>
        <v>2.9891445619060648</v>
      </c>
      <c r="AK32" s="1">
        <f t="shared" ref="AK32:AW32" si="26">EXP(-rate*Dt)*(p*AL31+(1-p)*AL32)</f>
        <v>2.1208000930587367</v>
      </c>
      <c r="AL32" s="1">
        <f t="shared" si="26"/>
        <v>1.4155656253472624</v>
      </c>
      <c r="AM32" s="1">
        <f t="shared" si="26"/>
        <v>0.87380193490731561</v>
      </c>
      <c r="AN32" s="1">
        <f t="shared" si="26"/>
        <v>0.48688405633020476</v>
      </c>
      <c r="AO32" s="1">
        <f t="shared" si="26"/>
        <v>0.23614529574707427</v>
      </c>
      <c r="AP32" s="1">
        <f t="shared" si="26"/>
        <v>9.3945398485292833E-2</v>
      </c>
      <c r="AQ32" s="1">
        <f t="shared" si="26"/>
        <v>2.7413058523193135E-2</v>
      </c>
      <c r="AR32" s="1">
        <f t="shared" si="26"/>
        <v>4.4314299914482158E-3</v>
      </c>
      <c r="AS32" s="1">
        <f t="shared" si="26"/>
        <v>0</v>
      </c>
      <c r="AT32" s="1">
        <f t="shared" si="26"/>
        <v>0</v>
      </c>
      <c r="AU32" s="1">
        <f t="shared" si="26"/>
        <v>0</v>
      </c>
      <c r="AV32" s="1">
        <f t="shared" si="26"/>
        <v>0</v>
      </c>
      <c r="AW32" s="1">
        <f t="shared" si="26"/>
        <v>0</v>
      </c>
      <c r="AX32" s="1">
        <f t="shared" si="2"/>
        <v>0</v>
      </c>
      <c r="AY32" s="1">
        <f t="shared" si="3"/>
        <v>0</v>
      </c>
      <c r="AZ32" s="1">
        <f>MAX(Stock!AZ32-K,0)</f>
        <v>0</v>
      </c>
    </row>
    <row r="33" spans="1:52">
      <c r="A33" s="7">
        <f t="shared" si="1"/>
        <v>20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>
        <f>EXP(-rate*Dt)*(p*W32+(1-p)*W33)</f>
        <v>22.526861267173164</v>
      </c>
      <c r="W33" s="1">
        <f t="shared" ref="W33:AW33" si="27">EXP(-rate*Dt)*(p*X32+(1-p)*X33)</f>
        <v>20.423408059884487</v>
      </c>
      <c r="X33" s="1">
        <f t="shared" si="27"/>
        <v>18.397557175131158</v>
      </c>
      <c r="Y33" s="1">
        <f t="shared" si="27"/>
        <v>16.449578598094828</v>
      </c>
      <c r="Z33" s="1">
        <f t="shared" si="27"/>
        <v>14.580766276382812</v>
      </c>
      <c r="AA33" s="1">
        <f t="shared" si="27"/>
        <v>12.793666283326431</v>
      </c>
      <c r="AB33" s="1">
        <f t="shared" si="27"/>
        <v>11.092306560255134</v>
      </c>
      <c r="AC33" s="1">
        <f t="shared" si="27"/>
        <v>9.4823920783338824</v>
      </c>
      <c r="AD33" s="1">
        <f t="shared" si="27"/>
        <v>7.9714099618320073</v>
      </c>
      <c r="AE33" s="1">
        <f t="shared" si="27"/>
        <v>6.5685685035701802</v>
      </c>
      <c r="AF33" s="1">
        <f t="shared" si="27"/>
        <v>5.2844773370998626</v>
      </c>
      <c r="AG33" s="1">
        <f t="shared" si="27"/>
        <v>4.1304722145677317</v>
      </c>
      <c r="AH33" s="1">
        <f t="shared" si="27"/>
        <v>3.1175094266603689</v>
      </c>
      <c r="AI33" s="1">
        <f t="shared" si="27"/>
        <v>2.2546162171562587</v>
      </c>
      <c r="AJ33" s="1">
        <f t="shared" si="27"/>
        <v>1.546995624580169</v>
      </c>
      <c r="AK33" s="1">
        <f t="shared" si="27"/>
        <v>0.99404550177623696</v>
      </c>
      <c r="AL33" s="1">
        <f t="shared" si="27"/>
        <v>0.58773502635120456</v>
      </c>
      <c r="AM33" s="1">
        <f t="shared" si="27"/>
        <v>0.3119230629014258</v>
      </c>
      <c r="AN33" s="1">
        <f t="shared" si="27"/>
        <v>0.14319732966242013</v>
      </c>
      <c r="AO33" s="1">
        <f t="shared" si="27"/>
        <v>5.3544439996639673E-2</v>
      </c>
      <c r="AP33" s="1">
        <f t="shared" si="27"/>
        <v>1.456900208794318E-2</v>
      </c>
      <c r="AQ33" s="1">
        <f t="shared" si="27"/>
        <v>2.1762427234712938E-3</v>
      </c>
      <c r="AR33" s="1">
        <f t="shared" si="27"/>
        <v>0</v>
      </c>
      <c r="AS33" s="1">
        <f t="shared" si="27"/>
        <v>0</v>
      </c>
      <c r="AT33" s="1">
        <f t="shared" si="27"/>
        <v>0</v>
      </c>
      <c r="AU33" s="1">
        <f t="shared" si="27"/>
        <v>0</v>
      </c>
      <c r="AV33" s="1">
        <f t="shared" si="27"/>
        <v>0</v>
      </c>
      <c r="AW33" s="1">
        <f t="shared" si="27"/>
        <v>0</v>
      </c>
      <c r="AX33" s="1">
        <f t="shared" si="2"/>
        <v>0</v>
      </c>
      <c r="AY33" s="1">
        <f t="shared" si="3"/>
        <v>0</v>
      </c>
      <c r="AZ33" s="1">
        <f>MAX(Stock!AZ33-K,0)</f>
        <v>0</v>
      </c>
    </row>
    <row r="34" spans="1:52">
      <c r="A34" s="7">
        <f t="shared" si="1"/>
        <v>19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>
        <f>EXP(-rate*Dt)*(p*V33+(1-p)*V34)</f>
        <v>20.418938909799152</v>
      </c>
      <c r="V34" s="1">
        <f>EXP(-rate*Dt)*(p*W33+(1-p)*W34)</f>
        <v>18.399018921859749</v>
      </c>
      <c r="W34" s="1">
        <f>EXP(-rate*Dt)*(p*X33+(1-p)*X34)</f>
        <v>16.458208764920322</v>
      </c>
      <c r="X34" s="1">
        <f t="shared" ref="X34:AW34" si="28">EXP(-rate*Dt)*(p*Y33+(1-p)*Y34)</f>
        <v>14.598025458906418</v>
      </c>
      <c r="Y34" s="1">
        <f t="shared" si="28"/>
        <v>12.821191508179071</v>
      </c>
      <c r="Z34" s="1">
        <f t="shared" si="28"/>
        <v>11.131811136584654</v>
      </c>
      <c r="AA34" s="1">
        <f t="shared" si="28"/>
        <v>9.5354965095486364</v>
      </c>
      <c r="AB34" s="1">
        <f t="shared" si="28"/>
        <v>8.0393940801434596</v>
      </c>
      <c r="AC34" s="1">
        <f t="shared" si="28"/>
        <v>6.6520479233391541</v>
      </c>
      <c r="AD34" s="1">
        <f t="shared" si="28"/>
        <v>5.3830294592112509</v>
      </c>
      <c r="AE34" s="1">
        <f t="shared" si="28"/>
        <v>4.24226819392777</v>
      </c>
      <c r="AF34" s="1">
        <f t="shared" si="28"/>
        <v>3.2390444835745602</v>
      </c>
      <c r="AG34" s="1">
        <f t="shared" si="28"/>
        <v>2.3806608799814692</v>
      </c>
      <c r="AH34" s="1">
        <f t="shared" si="28"/>
        <v>1.6708970177342255</v>
      </c>
      <c r="AI34" s="1">
        <f t="shared" si="28"/>
        <v>1.1084676259233293</v>
      </c>
      <c r="AJ34" s="1">
        <f t="shared" si="28"/>
        <v>0.68582041838946128</v>
      </c>
      <c r="AK34" s="1">
        <f t="shared" si="28"/>
        <v>0.38868524140516941</v>
      </c>
      <c r="AL34" s="1">
        <f t="shared" si="28"/>
        <v>0.19675533580113713</v>
      </c>
      <c r="AM34" s="1">
        <f t="shared" si="28"/>
        <v>8.5685333064509359E-2</v>
      </c>
      <c r="AN34" s="1">
        <f t="shared" si="28"/>
        <v>3.0209924301723753E-2</v>
      </c>
      <c r="AO34" s="1">
        <f t="shared" si="28"/>
        <v>7.6981977990151539E-3</v>
      </c>
      <c r="AP34" s="1">
        <f t="shared" si="28"/>
        <v>1.0687368187247369E-3</v>
      </c>
      <c r="AQ34" s="1">
        <f t="shared" si="28"/>
        <v>0</v>
      </c>
      <c r="AR34" s="1">
        <f t="shared" si="28"/>
        <v>0</v>
      </c>
      <c r="AS34" s="1">
        <f t="shared" si="28"/>
        <v>0</v>
      </c>
      <c r="AT34" s="1">
        <f t="shared" si="28"/>
        <v>0</v>
      </c>
      <c r="AU34" s="1">
        <f t="shared" si="28"/>
        <v>0</v>
      </c>
      <c r="AV34" s="1">
        <f t="shared" si="28"/>
        <v>0</v>
      </c>
      <c r="AW34" s="1">
        <f t="shared" si="28"/>
        <v>0</v>
      </c>
      <c r="AX34" s="1">
        <f t="shared" si="2"/>
        <v>0</v>
      </c>
      <c r="AY34" s="1">
        <f t="shared" si="3"/>
        <v>0</v>
      </c>
      <c r="AZ34" s="1">
        <f>MAX(Stock!AZ34-K,0)</f>
        <v>0</v>
      </c>
    </row>
    <row r="35" spans="1:52">
      <c r="A35" s="7">
        <f t="shared" si="1"/>
        <v>18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>
        <f>EXP(-rate*Dt)*(p*U34+(1-p)*U35)</f>
        <v>18.402134738787495</v>
      </c>
      <c r="U35" s="1">
        <f>EXP(-rate*Dt)*(p*V34+(1-p)*V35)</f>
        <v>16.468652098632127</v>
      </c>
      <c r="V35" s="1">
        <f>EXP(-rate*Dt)*(p*W34+(1-p)*W35)</f>
        <v>14.617150746297833</v>
      </c>
      <c r="W35" s="1">
        <f>EXP(-rate*Dt)*(p*X34+(1-p)*X35)</f>
        <v>12.850467141417569</v>
      </c>
      <c r="X35" s="1">
        <f t="shared" ref="X35:AW35" si="29">EXP(-rate*Dt)*(p*Y34+(1-p)*Y35)</f>
        <v>11.172714172481793</v>
      </c>
      <c r="Y35" s="1">
        <f t="shared" si="29"/>
        <v>9.5893506575058716</v>
      </c>
      <c r="Z35" s="1">
        <f t="shared" si="29"/>
        <v>8.1071478207370422</v>
      </c>
      <c r="AA35" s="1">
        <f t="shared" si="29"/>
        <v>6.7340014708940084</v>
      </c>
      <c r="AB35" s="1">
        <f t="shared" si="29"/>
        <v>5.4785372037111797</v>
      </c>
      <c r="AC35" s="1">
        <f t="shared" si="29"/>
        <v>4.349466011091633</v>
      </c>
      <c r="AD35" s="1">
        <f t="shared" si="29"/>
        <v>3.3546746691153722</v>
      </c>
      <c r="AE35" s="1">
        <f t="shared" si="29"/>
        <v>2.500083304295968</v>
      </c>
      <c r="AF35" s="1">
        <f t="shared" si="29"/>
        <v>1.7883715109083511</v>
      </c>
      <c r="AG35" s="1">
        <f t="shared" si="29"/>
        <v>1.2177563785461945</v>
      </c>
      <c r="AH35" s="1">
        <f t="shared" si="29"/>
        <v>0.78108164482955922</v>
      </c>
      <c r="AI35" s="1">
        <f t="shared" si="29"/>
        <v>0.46551566218650825</v>
      </c>
      <c r="AJ35" s="1">
        <f t="shared" si="29"/>
        <v>0.25311837128544168</v>
      </c>
      <c r="AK35" s="1">
        <f t="shared" si="29"/>
        <v>0.12239166808753604</v>
      </c>
      <c r="AL35" s="1">
        <f t="shared" si="29"/>
        <v>5.0670299074762677E-2</v>
      </c>
      <c r="AM35" s="1">
        <f t="shared" si="29"/>
        <v>1.6894043340823787E-2</v>
      </c>
      <c r="AN35" s="1">
        <f t="shared" si="29"/>
        <v>4.0474214822414315E-3</v>
      </c>
      <c r="AO35" s="1">
        <f t="shared" si="29"/>
        <v>5.2484880265376232E-4</v>
      </c>
      <c r="AP35" s="1">
        <f t="shared" si="29"/>
        <v>0</v>
      </c>
      <c r="AQ35" s="1">
        <f t="shared" si="29"/>
        <v>0</v>
      </c>
      <c r="AR35" s="1">
        <f t="shared" si="29"/>
        <v>0</v>
      </c>
      <c r="AS35" s="1">
        <f t="shared" si="29"/>
        <v>0</v>
      </c>
      <c r="AT35" s="1">
        <f t="shared" si="29"/>
        <v>0</v>
      </c>
      <c r="AU35" s="1">
        <f t="shared" si="29"/>
        <v>0</v>
      </c>
      <c r="AV35" s="1">
        <f t="shared" si="29"/>
        <v>0</v>
      </c>
      <c r="AW35" s="1">
        <f t="shared" si="29"/>
        <v>0</v>
      </c>
      <c r="AX35" s="1">
        <f t="shared" si="2"/>
        <v>0</v>
      </c>
      <c r="AY35" s="1">
        <f t="shared" si="3"/>
        <v>0</v>
      </c>
      <c r="AZ35" s="1">
        <f>MAX(Stock!AZ35-K,0)</f>
        <v>0</v>
      </c>
    </row>
    <row r="36" spans="1:52">
      <c r="A36" s="7">
        <f t="shared" si="1"/>
        <v>17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>
        <f>EXP(-rate*Dt)*(p*T35+(1-p)*T36)</f>
        <v>16.480741992195021</v>
      </c>
      <c r="T36" s="1">
        <f>EXP(-rate*Dt)*(p*U35+(1-p)*U36)</f>
        <v>14.637916613419057</v>
      </c>
      <c r="U36" s="1">
        <f>EXP(-rate*Dt)*(p*V35+(1-p)*V36)</f>
        <v>12.881217948321813</v>
      </c>
      <c r="V36" s="1">
        <f>EXP(-rate*Dt)*(p*W35+(1-p)*W36)</f>
        <v>11.214715984473283</v>
      </c>
      <c r="W36" s="1">
        <f>EXP(-rate*Dt)*(p*X35+(1-p)*X36)</f>
        <v>9.6436751234626854</v>
      </c>
      <c r="X36" s="1">
        <f t="shared" ref="X36:AW36" si="30">EXP(-rate*Dt)*(p*Y35+(1-p)*Y36)</f>
        <v>8.1744758992461595</v>
      </c>
      <c r="Y36" s="1">
        <f t="shared" si="30"/>
        <v>6.8143939166407597</v>
      </c>
      <c r="Z36" s="1">
        <f t="shared" si="30"/>
        <v>5.5711975057176932</v>
      </c>
      <c r="AA36" s="1">
        <f t="shared" si="30"/>
        <v>4.4525378908349049</v>
      </c>
      <c r="AB36" s="1">
        <f t="shared" si="30"/>
        <v>3.4651312217017551</v>
      </c>
      <c r="AC36" s="1">
        <f t="shared" si="30"/>
        <v>2.6137723407395344</v>
      </c>
      <c r="AD36" s="1">
        <f t="shared" si="30"/>
        <v>1.9002737923600492</v>
      </c>
      <c r="AE36" s="1">
        <f t="shared" si="30"/>
        <v>1.3224826648174617</v>
      </c>
      <c r="AF36" s="1">
        <f t="shared" si="30"/>
        <v>0.87357743637625163</v>
      </c>
      <c r="AG36" s="1">
        <f t="shared" si="30"/>
        <v>0.54186532190344938</v>
      </c>
      <c r="AH36" s="1">
        <f t="shared" si="30"/>
        <v>0.3112633941386323</v>
      </c>
      <c r="AI36" s="1">
        <f t="shared" si="30"/>
        <v>0.1625364007278304</v>
      </c>
      <c r="AJ36" s="1">
        <f t="shared" si="30"/>
        <v>7.5183398863612555E-2</v>
      </c>
      <c r="AK36" s="1">
        <f t="shared" si="30"/>
        <v>2.9650595593726507E-2</v>
      </c>
      <c r="AL36" s="1">
        <f t="shared" si="30"/>
        <v>9.3739440307480243E-3</v>
      </c>
      <c r="AM36" s="1">
        <f t="shared" si="30"/>
        <v>2.1187281964477169E-3</v>
      </c>
      <c r="AN36" s="1">
        <f t="shared" si="30"/>
        <v>2.577493923862249E-4</v>
      </c>
      <c r="AO36" s="1">
        <f t="shared" si="30"/>
        <v>0</v>
      </c>
      <c r="AP36" s="1">
        <f t="shared" si="30"/>
        <v>0</v>
      </c>
      <c r="AQ36" s="1">
        <f t="shared" si="30"/>
        <v>0</v>
      </c>
      <c r="AR36" s="1">
        <f t="shared" si="30"/>
        <v>0</v>
      </c>
      <c r="AS36" s="1">
        <f t="shared" si="30"/>
        <v>0</v>
      </c>
      <c r="AT36" s="1">
        <f t="shared" si="30"/>
        <v>0</v>
      </c>
      <c r="AU36" s="1">
        <f t="shared" si="30"/>
        <v>0</v>
      </c>
      <c r="AV36" s="1">
        <f t="shared" si="30"/>
        <v>0</v>
      </c>
      <c r="AW36" s="1">
        <f t="shared" si="30"/>
        <v>0</v>
      </c>
      <c r="AX36" s="1">
        <f t="shared" si="2"/>
        <v>0</v>
      </c>
      <c r="AY36" s="1">
        <f t="shared" si="3"/>
        <v>0</v>
      </c>
      <c r="AZ36" s="1">
        <f>MAX(Stock!AZ36-K,0)</f>
        <v>0</v>
      </c>
    </row>
    <row r="37" spans="1:52">
      <c r="A37" s="7">
        <f t="shared" si="1"/>
        <v>16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>
        <f>EXP(-rate*Dt)*(p*S36+(1-p)*S37)</f>
        <v>14.660121370099771</v>
      </c>
      <c r="S37" s="1">
        <f>EXP(-rate*Dt)*(p*T36+(1-p)*T37)</f>
        <v>12.913208201602673</v>
      </c>
      <c r="T37" s="1">
        <f>EXP(-rate*Dt)*(p*U36+(1-p)*U37)</f>
        <v>11.257570810405634</v>
      </c>
      <c r="U37" s="1">
        <f>EXP(-rate*Dt)*(p*V36+(1-p)*V37)</f>
        <v>9.6982524181156382</v>
      </c>
      <c r="V37" s="1">
        <f>EXP(-rate*Dt)*(p*W36+(1-p)*W37)</f>
        <v>8.2412400364493354</v>
      </c>
      <c r="W37" s="1">
        <f t="shared" ref="W37:AW37" si="31">EXP(-rate*Dt)*(p*X36+(1-p)*X37)</f>
        <v>6.8932231592600184</v>
      </c>
      <c r="X37" s="1">
        <f t="shared" si="31"/>
        <v>5.6611948269328858</v>
      </c>
      <c r="Y37" s="1">
        <f t="shared" si="31"/>
        <v>4.5518806021926261</v>
      </c>
      <c r="Z37" s="1">
        <f t="shared" si="31"/>
        <v>3.5710042047620569</v>
      </c>
      <c r="AA37" s="1">
        <f t="shared" si="31"/>
        <v>2.7224323104383674</v>
      </c>
      <c r="AB37" s="1">
        <f t="shared" si="31"/>
        <v>2.0072827325995704</v>
      </c>
      <c r="AC37" s="1">
        <f t="shared" si="31"/>
        <v>1.4231230938047046</v>
      </c>
      <c r="AD37" s="1">
        <f t="shared" si="31"/>
        <v>0.96341964425987692</v>
      </c>
      <c r="AE37" s="1">
        <f t="shared" si="31"/>
        <v>0.61740283138343532</v>
      </c>
      <c r="AF37" s="1">
        <f t="shared" si="31"/>
        <v>0.37048200452624519</v>
      </c>
      <c r="AG37" s="1">
        <f t="shared" si="31"/>
        <v>0.20525664789057604</v>
      </c>
      <c r="AH37" s="1">
        <f t="shared" si="31"/>
        <v>0.10304034537490674</v>
      </c>
      <c r="AI37" s="1">
        <f t="shared" si="31"/>
        <v>4.5662268027978216E-2</v>
      </c>
      <c r="AJ37" s="1">
        <f t="shared" si="31"/>
        <v>1.7187824133190931E-2</v>
      </c>
      <c r="AK37" s="1">
        <f t="shared" si="31"/>
        <v>5.1653115805081621E-3</v>
      </c>
      <c r="AL37" s="1">
        <f t="shared" si="31"/>
        <v>1.1048589939467064E-3</v>
      </c>
      <c r="AM37" s="1">
        <f t="shared" si="31"/>
        <v>1.2657883363657873E-4</v>
      </c>
      <c r="AN37" s="1">
        <f t="shared" si="31"/>
        <v>0</v>
      </c>
      <c r="AO37" s="1">
        <f t="shared" si="31"/>
        <v>0</v>
      </c>
      <c r="AP37" s="1">
        <f t="shared" si="31"/>
        <v>0</v>
      </c>
      <c r="AQ37" s="1">
        <f t="shared" si="31"/>
        <v>0</v>
      </c>
      <c r="AR37" s="1">
        <f t="shared" si="31"/>
        <v>0</v>
      </c>
      <c r="AS37" s="1">
        <f t="shared" si="31"/>
        <v>0</v>
      </c>
      <c r="AT37" s="1">
        <f t="shared" si="31"/>
        <v>0</v>
      </c>
      <c r="AU37" s="1">
        <f t="shared" si="31"/>
        <v>0</v>
      </c>
      <c r="AV37" s="1">
        <f t="shared" si="31"/>
        <v>0</v>
      </c>
      <c r="AW37" s="1">
        <f t="shared" si="31"/>
        <v>0</v>
      </c>
      <c r="AX37" s="1">
        <f t="shared" si="2"/>
        <v>0</v>
      </c>
      <c r="AY37" s="1">
        <f t="shared" si="3"/>
        <v>0</v>
      </c>
      <c r="AZ37" s="1">
        <f>MAX(Stock!AZ37-K,0)</f>
        <v>0</v>
      </c>
    </row>
    <row r="38" spans="1:52">
      <c r="A38" s="7">
        <f t="shared" si="1"/>
        <v>15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>
        <f t="shared" ref="Q38:Q44" si="32">EXP(-rate*Dt)*(p*R37+(1-p)*R38)</f>
        <v>12.946235980721687</v>
      </c>
      <c r="R38" s="1">
        <f t="shared" ref="R38:W38" si="33">EXP(-rate*Dt)*(p*S37+(1-p)*S38)</f>
        <v>11.301076351163639</v>
      </c>
      <c r="S38" s="1">
        <f t="shared" si="33"/>
        <v>9.7529123688892483</v>
      </c>
      <c r="T38" s="1">
        <f t="shared" si="33"/>
        <v>8.3073429281125115</v>
      </c>
      <c r="U38" s="1">
        <f t="shared" si="33"/>
        <v>6.9705078868536443</v>
      </c>
      <c r="V38" s="1">
        <f t="shared" si="33"/>
        <v>5.7486994595694769</v>
      </c>
      <c r="W38" s="1">
        <f t="shared" si="33"/>
        <v>4.6478310564014826</v>
      </c>
      <c r="X38" s="1">
        <f t="shared" ref="X38:AW38" si="34">EXP(-rate*Dt)*(p*Y37+(1-p)*Y38)</f>
        <v>3.6727780166456241</v>
      </c>
      <c r="Y38" s="1">
        <f t="shared" si="34"/>
        <v>2.8266326133776611</v>
      </c>
      <c r="Z38" s="1">
        <f t="shared" si="34"/>
        <v>2.1099482162855101</v>
      </c>
      <c r="AA38" s="1">
        <f t="shared" si="34"/>
        <v>1.5200788297577588</v>
      </c>
      <c r="AB38" s="1">
        <f t="shared" si="34"/>
        <v>1.0507415507469871</v>
      </c>
      <c r="AC38" s="1">
        <f t="shared" si="34"/>
        <v>0.69193001141739385</v>
      </c>
      <c r="AD38" s="1">
        <f t="shared" si="34"/>
        <v>0.43027646115387252</v>
      </c>
      <c r="AE38" s="1">
        <f t="shared" si="34"/>
        <v>0.24989363054582173</v>
      </c>
      <c r="AF38" s="1">
        <f t="shared" si="34"/>
        <v>0.13362977109769572</v>
      </c>
      <c r="AG38" s="1">
        <f t="shared" si="34"/>
        <v>6.4560119221011222E-2</v>
      </c>
      <c r="AH38" s="1">
        <f t="shared" si="34"/>
        <v>2.7448125866910426E-2</v>
      </c>
      <c r="AI38" s="1">
        <f t="shared" si="34"/>
        <v>9.8792151311273505E-3</v>
      </c>
      <c r="AJ38" s="1">
        <f t="shared" si="34"/>
        <v>2.8286346170997962E-3</v>
      </c>
      <c r="AK38" s="1">
        <f t="shared" si="34"/>
        <v>5.7419836589388902E-4</v>
      </c>
      <c r="AL38" s="1">
        <f t="shared" si="34"/>
        <v>6.2161935578060218E-5</v>
      </c>
      <c r="AM38" s="1">
        <f t="shared" si="34"/>
        <v>0</v>
      </c>
      <c r="AN38" s="1">
        <f t="shared" si="34"/>
        <v>0</v>
      </c>
      <c r="AO38" s="1">
        <f t="shared" si="34"/>
        <v>0</v>
      </c>
      <c r="AP38" s="1">
        <f t="shared" si="34"/>
        <v>0</v>
      </c>
      <c r="AQ38" s="1">
        <f t="shared" si="34"/>
        <v>0</v>
      </c>
      <c r="AR38" s="1">
        <f t="shared" si="34"/>
        <v>0</v>
      </c>
      <c r="AS38" s="1">
        <f t="shared" si="34"/>
        <v>0</v>
      </c>
      <c r="AT38" s="1">
        <f t="shared" si="34"/>
        <v>0</v>
      </c>
      <c r="AU38" s="1">
        <f t="shared" si="34"/>
        <v>0</v>
      </c>
      <c r="AV38" s="1">
        <f t="shared" si="34"/>
        <v>0</v>
      </c>
      <c r="AW38" s="1">
        <f t="shared" si="34"/>
        <v>0</v>
      </c>
      <c r="AX38" s="1">
        <f t="shared" si="2"/>
        <v>0</v>
      </c>
      <c r="AY38" s="1">
        <f t="shared" si="3"/>
        <v>0</v>
      </c>
      <c r="AZ38" s="1">
        <f>MAX(Stock!AZ38-K,0)</f>
        <v>0</v>
      </c>
    </row>
    <row r="39" spans="1:52">
      <c r="A39" s="7">
        <f t="shared" si="1"/>
        <v>14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f t="shared" ref="P39:P44" si="35">EXP(-rate*Dt)*(p*Q38+(1-p)*Q39)</f>
        <v>11.345065466135173</v>
      </c>
      <c r="Q39" s="1">
        <f t="shared" si="32"/>
        <v>9.8075212943332026</v>
      </c>
      <c r="R39" s="1">
        <f>EXP(-rate*Dt)*(p*S38+(1-p)*S39)</f>
        <v>8.3727170562802247</v>
      </c>
      <c r="S39" s="1">
        <f>EXP(-rate*Dt)*(p*T38+(1-p)*T39)</f>
        <v>7.0462796669686218</v>
      </c>
      <c r="T39" s="1">
        <f>EXP(-rate*Dt)*(p*U38+(1-p)*U39)</f>
        <v>5.8338674522458751</v>
      </c>
      <c r="U39" s="1">
        <f>EXP(-rate*Dt)*(p*V38+(1-p)*V39)</f>
        <v>4.740678077298897</v>
      </c>
      <c r="V39" s="1">
        <f>EXP(-rate*Dt)*(p*W38+(1-p)*W39)</f>
        <v>3.7708561752360139</v>
      </c>
      <c r="W39" s="1">
        <f t="shared" ref="W39:AW39" si="36">EXP(-rate*Dt)*(p*X38+(1-p)*X39)</f>
        <v>2.9268414041133766</v>
      </c>
      <c r="X39" s="1">
        <f t="shared" si="36"/>
        <v>2.208723072610018</v>
      </c>
      <c r="Y39" s="1">
        <f t="shared" si="36"/>
        <v>1.6136904748346144</v>
      </c>
      <c r="Z39" s="1">
        <f t="shared" si="36"/>
        <v>1.1356819087723815</v>
      </c>
      <c r="AA39" s="1">
        <f t="shared" si="36"/>
        <v>0.76533230103613281</v>
      </c>
      <c r="AB39" s="1">
        <f t="shared" si="36"/>
        <v>0.49029276229681606</v>
      </c>
      <c r="AC39" s="1">
        <f t="shared" si="36"/>
        <v>0.29594258922030098</v>
      </c>
      <c r="AD39" s="1">
        <f t="shared" si="36"/>
        <v>0.16643974860086461</v>
      </c>
      <c r="AE39" s="1">
        <f t="shared" si="36"/>
        <v>8.5973646481358953E-2</v>
      </c>
      <c r="AF39" s="1">
        <f t="shared" si="36"/>
        <v>4.0016672964897651E-2</v>
      </c>
      <c r="AG39" s="1">
        <f t="shared" si="36"/>
        <v>1.6345014960859491E-2</v>
      </c>
      <c r="AH39" s="1">
        <f t="shared" si="36"/>
        <v>5.6349297839403158E-3</v>
      </c>
      <c r="AI39" s="1">
        <f t="shared" si="36"/>
        <v>1.5404088123921712E-3</v>
      </c>
      <c r="AJ39" s="1">
        <f t="shared" si="36"/>
        <v>2.97508151415136E-4</v>
      </c>
      <c r="AK39" s="1">
        <f t="shared" si="36"/>
        <v>3.0527270032406586E-5</v>
      </c>
      <c r="AL39" s="1">
        <f t="shared" si="36"/>
        <v>0</v>
      </c>
      <c r="AM39" s="1">
        <f t="shared" si="36"/>
        <v>0</v>
      </c>
      <c r="AN39" s="1">
        <f t="shared" si="36"/>
        <v>0</v>
      </c>
      <c r="AO39" s="1">
        <f t="shared" si="36"/>
        <v>0</v>
      </c>
      <c r="AP39" s="1">
        <f t="shared" si="36"/>
        <v>0</v>
      </c>
      <c r="AQ39" s="1">
        <f t="shared" si="36"/>
        <v>0</v>
      </c>
      <c r="AR39" s="1">
        <f t="shared" si="36"/>
        <v>0</v>
      </c>
      <c r="AS39" s="1">
        <f t="shared" si="36"/>
        <v>0</v>
      </c>
      <c r="AT39" s="1">
        <f t="shared" si="36"/>
        <v>0</v>
      </c>
      <c r="AU39" s="1">
        <f t="shared" si="36"/>
        <v>0</v>
      </c>
      <c r="AV39" s="1">
        <f t="shared" si="36"/>
        <v>0</v>
      </c>
      <c r="AW39" s="1">
        <f t="shared" si="36"/>
        <v>0</v>
      </c>
      <c r="AX39" s="1">
        <f t="shared" si="2"/>
        <v>0</v>
      </c>
      <c r="AY39" s="1">
        <f t="shared" si="3"/>
        <v>0</v>
      </c>
      <c r="AZ39" s="1">
        <f>MAX(Stock!AZ39-K,0)</f>
        <v>0</v>
      </c>
    </row>
    <row r="40" spans="1:52">
      <c r="A40" s="7">
        <f t="shared" si="1"/>
        <v>13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>
        <f t="shared" ref="O40:O46" si="37">EXP(-rate*Dt)*(p*P39+(1-p)*P40)</f>
        <v>9.8619738925939533</v>
      </c>
      <c r="P40" s="1">
        <f t="shared" si="35"/>
        <v>8.4373167578707626</v>
      </c>
      <c r="Q40" s="1">
        <f t="shared" si="32"/>
        <v>7.1205778041040269</v>
      </c>
      <c r="R40" s="1">
        <f t="shared" ref="R40:W40" si="38">EXP(-rate*Dt)*(p*S39+(1-p)*S40)</f>
        <v>5.9168413025915969</v>
      </c>
      <c r="S40" s="1">
        <f t="shared" si="38"/>
        <v>4.8306714023231976</v>
      </c>
      <c r="T40" s="1">
        <f t="shared" si="38"/>
        <v>3.8655790901040166</v>
      </c>
      <c r="U40" s="1">
        <f t="shared" si="38"/>
        <v>3.0234491737999756</v>
      </c>
      <c r="V40" s="1">
        <f t="shared" si="38"/>
        <v>2.3039855141721399</v>
      </c>
      <c r="W40" s="1">
        <f t="shared" si="38"/>
        <v>1.704249673454574</v>
      </c>
      <c r="X40" s="1">
        <f t="shared" ref="X40:AW40" si="39">EXP(-rate*Dt)*(p*Y39+(1-p)*Y40)</f>
        <v>1.2183769255959154</v>
      </c>
      <c r="Y40" s="1">
        <f t="shared" si="39"/>
        <v>0.83754862041696732</v>
      </c>
      <c r="Z40" s="1">
        <f t="shared" si="39"/>
        <v>0.55027679437383903</v>
      </c>
      <c r="AA40" s="1">
        <f t="shared" si="39"/>
        <v>0.34301444230673267</v>
      </c>
      <c r="AB40" s="1">
        <f t="shared" si="39"/>
        <v>0.2010470174306366</v>
      </c>
      <c r="AC40" s="1">
        <f t="shared" si="39"/>
        <v>0.1095579690247713</v>
      </c>
      <c r="AD40" s="1">
        <f t="shared" si="39"/>
        <v>5.4709641694054172E-2</v>
      </c>
      <c r="AE40" s="1">
        <f t="shared" si="39"/>
        <v>2.4559028611500618E-2</v>
      </c>
      <c r="AF40" s="1">
        <f t="shared" si="39"/>
        <v>9.6499452751274365E-3</v>
      </c>
      <c r="AG40" s="1">
        <f t="shared" si="39"/>
        <v>3.1917071349641208E-3</v>
      </c>
      <c r="AH40" s="1">
        <f t="shared" si="39"/>
        <v>8.3465611030253872E-4</v>
      </c>
      <c r="AI40" s="1">
        <f t="shared" si="39"/>
        <v>1.5372757006506675E-4</v>
      </c>
      <c r="AJ40" s="1">
        <f t="shared" si="39"/>
        <v>1.499171811439514E-5</v>
      </c>
      <c r="AK40" s="1">
        <f t="shared" si="39"/>
        <v>0</v>
      </c>
      <c r="AL40" s="1">
        <f t="shared" si="39"/>
        <v>0</v>
      </c>
      <c r="AM40" s="1">
        <f t="shared" si="39"/>
        <v>0</v>
      </c>
      <c r="AN40" s="1">
        <f t="shared" si="39"/>
        <v>0</v>
      </c>
      <c r="AO40" s="1">
        <f t="shared" si="39"/>
        <v>0</v>
      </c>
      <c r="AP40" s="1">
        <f t="shared" si="39"/>
        <v>0</v>
      </c>
      <c r="AQ40" s="1">
        <f t="shared" si="39"/>
        <v>0</v>
      </c>
      <c r="AR40" s="1">
        <f t="shared" si="39"/>
        <v>0</v>
      </c>
      <c r="AS40" s="1">
        <f t="shared" si="39"/>
        <v>0</v>
      </c>
      <c r="AT40" s="1">
        <f t="shared" si="39"/>
        <v>0</v>
      </c>
      <c r="AU40" s="1">
        <f t="shared" si="39"/>
        <v>0</v>
      </c>
      <c r="AV40" s="1">
        <f t="shared" si="39"/>
        <v>0</v>
      </c>
      <c r="AW40" s="1">
        <f t="shared" si="39"/>
        <v>0</v>
      </c>
      <c r="AX40" s="1">
        <f t="shared" si="2"/>
        <v>0</v>
      </c>
      <c r="AY40" s="1">
        <f t="shared" si="3"/>
        <v>0</v>
      </c>
      <c r="AZ40" s="1">
        <f>MAX(Stock!AZ40-K,0)</f>
        <v>0</v>
      </c>
    </row>
    <row r="41" spans="1:52">
      <c r="A41" s="7">
        <f t="shared" si="1"/>
        <v>12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>
        <f t="shared" ref="N41:N46" si="40">EXP(-rate*Dt)*(p*O40+(1-p)*O41)</f>
        <v>8.5011125242834265</v>
      </c>
      <c r="O41" s="1">
        <f t="shared" si="37"/>
        <v>7.1934459634422323</v>
      </c>
      <c r="P41" s="1">
        <f t="shared" si="35"/>
        <v>5.9977509774466036</v>
      </c>
      <c r="Q41" s="1">
        <f t="shared" si="32"/>
        <v>4.9180286550617796</v>
      </c>
      <c r="R41" s="1">
        <f t="shared" ref="R41:W41" si="41">EXP(-rate*Dt)*(p*S40+(1-p)*S41)</f>
        <v>3.9572371052396882</v>
      </c>
      <c r="S41" s="1">
        <f t="shared" si="41"/>
        <v>3.1167857062687232</v>
      </c>
      <c r="T41" s="1">
        <f t="shared" si="41"/>
        <v>2.3960553180483344</v>
      </c>
      <c r="U41" s="1">
        <f t="shared" si="41"/>
        <v>1.7920081584757155</v>
      </c>
      <c r="V41" s="1">
        <f t="shared" si="41"/>
        <v>1.2989563821078123</v>
      </c>
      <c r="W41" s="1">
        <f t="shared" si="41"/>
        <v>0.90855253265482971</v>
      </c>
      <c r="X41" s="1">
        <f t="shared" ref="X41:AW41" si="42">EXP(-rate*Dt)*(p*Y40+(1-p)*Y41)</f>
        <v>0.61004502802410276</v>
      </c>
      <c r="Y41" s="1">
        <f t="shared" si="42"/>
        <v>0.3908072641125595</v>
      </c>
      <c r="Z41" s="1">
        <f t="shared" si="42"/>
        <v>0.23710324440067077</v>
      </c>
      <c r="AA41" s="1">
        <f t="shared" si="42"/>
        <v>0.13500383676570099</v>
      </c>
      <c r="AB41" s="1">
        <f t="shared" si="42"/>
        <v>7.1327647295955046E-2</v>
      </c>
      <c r="AC41" s="1">
        <f t="shared" si="42"/>
        <v>3.4462228553660497E-2</v>
      </c>
      <c r="AD41" s="1">
        <f t="shared" si="42"/>
        <v>1.4935128646254099E-2</v>
      </c>
      <c r="AE41" s="1">
        <f t="shared" si="42"/>
        <v>5.6524870695132921E-3</v>
      </c>
      <c r="AF41" s="1">
        <f t="shared" si="42"/>
        <v>1.7963505787137993E-3</v>
      </c>
      <c r="AG41" s="1">
        <f t="shared" si="42"/>
        <v>4.5018730176157553E-4</v>
      </c>
      <c r="AH41" s="1">
        <f t="shared" si="42"/>
        <v>7.9238326429976178E-5</v>
      </c>
      <c r="AI41" s="1">
        <f t="shared" si="42"/>
        <v>7.3623226637329719E-6</v>
      </c>
      <c r="AJ41" s="1">
        <f t="shared" si="42"/>
        <v>0</v>
      </c>
      <c r="AK41" s="1">
        <f t="shared" si="42"/>
        <v>0</v>
      </c>
      <c r="AL41" s="1">
        <f t="shared" si="42"/>
        <v>0</v>
      </c>
      <c r="AM41" s="1">
        <f t="shared" si="42"/>
        <v>0</v>
      </c>
      <c r="AN41" s="1">
        <f t="shared" si="42"/>
        <v>0</v>
      </c>
      <c r="AO41" s="1">
        <f t="shared" si="42"/>
        <v>0</v>
      </c>
      <c r="AP41" s="1">
        <f t="shared" si="42"/>
        <v>0</v>
      </c>
      <c r="AQ41" s="1">
        <f t="shared" si="42"/>
        <v>0</v>
      </c>
      <c r="AR41" s="1">
        <f t="shared" si="42"/>
        <v>0</v>
      </c>
      <c r="AS41" s="1">
        <f t="shared" si="42"/>
        <v>0</v>
      </c>
      <c r="AT41" s="1">
        <f t="shared" si="42"/>
        <v>0</v>
      </c>
      <c r="AU41" s="1">
        <f t="shared" si="42"/>
        <v>0</v>
      </c>
      <c r="AV41" s="1">
        <f t="shared" si="42"/>
        <v>0</v>
      </c>
      <c r="AW41" s="1">
        <f t="shared" si="42"/>
        <v>0</v>
      </c>
      <c r="AX41" s="1">
        <f t="shared" si="2"/>
        <v>0</v>
      </c>
      <c r="AY41" s="1">
        <f t="shared" si="3"/>
        <v>0</v>
      </c>
      <c r="AZ41" s="1">
        <f>MAX(Stock!AZ41-K,0)</f>
        <v>0</v>
      </c>
    </row>
    <row r="42" spans="1:52">
      <c r="A42" s="7">
        <f t="shared" si="1"/>
        <v>11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>
        <f>EXP(-rate*Dt)*(p*N41+(1-p)*N42)</f>
        <v>7.2649299420952671</v>
      </c>
      <c r="N42" s="1">
        <f t="shared" si="40"/>
        <v>6.0767150350862895</v>
      </c>
      <c r="O42" s="1">
        <f t="shared" si="37"/>
        <v>5.0029408127202242</v>
      </c>
      <c r="P42" s="1">
        <f t="shared" si="35"/>
        <v>4.0460802656557453</v>
      </c>
      <c r="Q42" s="1">
        <f t="shared" si="32"/>
        <v>3.2071325505130663</v>
      </c>
      <c r="R42" s="1">
        <f t="shared" ref="R42:W42" si="43">EXP(-rate*Dt)*(p*S41+(1-p)*S42)</f>
        <v>2.4852057572099389</v>
      </c>
      <c r="S42" s="1">
        <f t="shared" si="43"/>
        <v>1.8771848393190445</v>
      </c>
      <c r="T42" s="1">
        <f t="shared" si="43"/>
        <v>1.3775419450081365</v>
      </c>
      <c r="U42" s="1">
        <f t="shared" si="43"/>
        <v>0.97834018838292158</v>
      </c>
      <c r="V42" s="1">
        <f t="shared" si="43"/>
        <v>0.66946455878595712</v>
      </c>
      <c r="W42" s="1">
        <f t="shared" si="43"/>
        <v>0.43908522742457962</v>
      </c>
      <c r="X42" s="1">
        <f t="shared" ref="X42:AW42" si="44">EXP(-rate*Dt)*(p*Y41+(1-p)*Y42)</f>
        <v>0.27432191384274818</v>
      </c>
      <c r="Y42" s="1">
        <f t="shared" si="44"/>
        <v>0.16203939461698644</v>
      </c>
      <c r="Z42" s="1">
        <f t="shared" si="44"/>
        <v>8.9672482496705591E-2</v>
      </c>
      <c r="AA42" s="1">
        <f t="shared" si="44"/>
        <v>4.5963492796803944E-2</v>
      </c>
      <c r="AB42" s="1">
        <f t="shared" si="44"/>
        <v>2.1503841175565048E-2</v>
      </c>
      <c r="AC42" s="1">
        <f t="shared" si="44"/>
        <v>9.0060290094440259E-3</v>
      </c>
      <c r="AD42" s="1">
        <f t="shared" si="44"/>
        <v>3.2870211829820225E-3</v>
      </c>
      <c r="AE42" s="1">
        <f t="shared" si="44"/>
        <v>1.0051366796797088E-3</v>
      </c>
      <c r="AF42" s="1">
        <f t="shared" si="44"/>
        <v>2.4180661629788375E-4</v>
      </c>
      <c r="AG42" s="1">
        <f t="shared" si="44"/>
        <v>4.0751935333162372E-5</v>
      </c>
      <c r="AH42" s="1">
        <f t="shared" si="44"/>
        <v>3.6155825897546289E-6</v>
      </c>
      <c r="AI42" s="1">
        <f t="shared" si="44"/>
        <v>0</v>
      </c>
      <c r="AJ42" s="1">
        <f t="shared" si="44"/>
        <v>0</v>
      </c>
      <c r="AK42" s="1">
        <f t="shared" si="44"/>
        <v>0</v>
      </c>
      <c r="AL42" s="1">
        <f t="shared" si="44"/>
        <v>0</v>
      </c>
      <c r="AM42" s="1">
        <f t="shared" si="44"/>
        <v>0</v>
      </c>
      <c r="AN42" s="1">
        <f t="shared" si="44"/>
        <v>0</v>
      </c>
      <c r="AO42" s="1">
        <f t="shared" si="44"/>
        <v>0</v>
      </c>
      <c r="AP42" s="1">
        <f t="shared" si="44"/>
        <v>0</v>
      </c>
      <c r="AQ42" s="1">
        <f t="shared" si="44"/>
        <v>0</v>
      </c>
      <c r="AR42" s="1">
        <f t="shared" si="44"/>
        <v>0</v>
      </c>
      <c r="AS42" s="1">
        <f t="shared" si="44"/>
        <v>0</v>
      </c>
      <c r="AT42" s="1">
        <f t="shared" si="44"/>
        <v>0</v>
      </c>
      <c r="AU42" s="1">
        <f t="shared" si="44"/>
        <v>0</v>
      </c>
      <c r="AV42" s="1">
        <f t="shared" si="44"/>
        <v>0</v>
      </c>
      <c r="AW42" s="1">
        <f t="shared" si="44"/>
        <v>0</v>
      </c>
      <c r="AX42" s="1">
        <f t="shared" si="2"/>
        <v>0</v>
      </c>
      <c r="AY42" s="1">
        <f t="shared" si="3"/>
        <v>0</v>
      </c>
      <c r="AZ42" s="1">
        <f>MAX(Stock!AZ42-K,0)</f>
        <v>0</v>
      </c>
    </row>
    <row r="43" spans="1:52">
      <c r="A43" s="7">
        <f t="shared" si="1"/>
        <v>10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>
        <f>EXP(-rate*Dt)*(p*M42+(1-p)*M43)</f>
        <v>6.1538417357858135</v>
      </c>
      <c r="M43" s="1">
        <f>EXP(-rate*Dt)*(p*N42+(1-p)*N43)</f>
        <v>5.0855765424589663</v>
      </c>
      <c r="N43" s="1">
        <f t="shared" si="40"/>
        <v>4.1323257610736048</v>
      </c>
      <c r="O43" s="1">
        <f t="shared" si="37"/>
        <v>3.2947323786415068</v>
      </c>
      <c r="P43" s="1">
        <f t="shared" si="35"/>
        <v>2.5716725710602391</v>
      </c>
      <c r="Q43" s="1">
        <f t="shared" si="32"/>
        <v>1.9599713974680635</v>
      </c>
      <c r="R43" s="1">
        <f t="shared" ref="R43:W43" si="45">EXP(-rate*Dt)*(p*S42+(1-p)*S43)</f>
        <v>1.4542466477811475</v>
      </c>
      <c r="S43" s="1">
        <f t="shared" si="45"/>
        <v>1.0469224598150102</v>
      </c>
      <c r="T43" s="1">
        <f t="shared" si="45"/>
        <v>0.72843926858241836</v>
      </c>
      <c r="U43" s="1">
        <f t="shared" si="45"/>
        <v>0.4876630322507059</v>
      </c>
      <c r="V43" s="1">
        <f t="shared" si="45"/>
        <v>0.31246698203975365</v>
      </c>
      <c r="W43" s="1">
        <f t="shared" si="45"/>
        <v>0.19042820729404319</v>
      </c>
      <c r="X43" s="1">
        <f t="shared" ref="X43:AW43" si="46">EXP(-rate*Dt)*(p*Y42+(1-p)*Y43)</f>
        <v>0.1095558938707282</v>
      </c>
      <c r="Y43" s="1">
        <f t="shared" si="46"/>
        <v>5.8955159870479341E-2</v>
      </c>
      <c r="Z43" s="1">
        <f t="shared" si="46"/>
        <v>2.9335781889202873E-2</v>
      </c>
      <c r="AA43" s="1">
        <f t="shared" si="46"/>
        <v>1.3300410993564866E-2</v>
      </c>
      <c r="AB43" s="1">
        <f t="shared" si="46"/>
        <v>5.3883105034626512E-3</v>
      </c>
      <c r="AC43" s="1">
        <f t="shared" si="46"/>
        <v>1.8986996985089898E-3</v>
      </c>
      <c r="AD43" s="1">
        <f t="shared" si="46"/>
        <v>5.5940959775931077E-4</v>
      </c>
      <c r="AE43" s="1">
        <f t="shared" si="46"/>
        <v>1.2938547933692883E-4</v>
      </c>
      <c r="AF43" s="1">
        <f t="shared" si="46"/>
        <v>2.0915886912657502E-5</v>
      </c>
      <c r="AG43" s="1">
        <f t="shared" si="46"/>
        <v>1.7755860562498868E-6</v>
      </c>
      <c r="AH43" s="1">
        <f t="shared" si="46"/>
        <v>0</v>
      </c>
      <c r="AI43" s="1">
        <f t="shared" si="46"/>
        <v>0</v>
      </c>
      <c r="AJ43" s="1">
        <f t="shared" si="46"/>
        <v>0</v>
      </c>
      <c r="AK43" s="1">
        <f t="shared" si="46"/>
        <v>0</v>
      </c>
      <c r="AL43" s="1">
        <f t="shared" si="46"/>
        <v>0</v>
      </c>
      <c r="AM43" s="1">
        <f t="shared" si="46"/>
        <v>0</v>
      </c>
      <c r="AN43" s="1">
        <f t="shared" si="46"/>
        <v>0</v>
      </c>
      <c r="AO43" s="1">
        <f t="shared" si="46"/>
        <v>0</v>
      </c>
      <c r="AP43" s="1">
        <f t="shared" si="46"/>
        <v>0</v>
      </c>
      <c r="AQ43" s="1">
        <f t="shared" si="46"/>
        <v>0</v>
      </c>
      <c r="AR43" s="1">
        <f t="shared" si="46"/>
        <v>0</v>
      </c>
      <c r="AS43" s="1">
        <f t="shared" si="46"/>
        <v>0</v>
      </c>
      <c r="AT43" s="1">
        <f t="shared" si="46"/>
        <v>0</v>
      </c>
      <c r="AU43" s="1">
        <f t="shared" si="46"/>
        <v>0</v>
      </c>
      <c r="AV43" s="1">
        <f t="shared" si="46"/>
        <v>0</v>
      </c>
      <c r="AW43" s="1">
        <f t="shared" si="46"/>
        <v>0</v>
      </c>
      <c r="AX43" s="1">
        <f t="shared" si="2"/>
        <v>0</v>
      </c>
      <c r="AY43" s="1">
        <f t="shared" si="3"/>
        <v>0</v>
      </c>
      <c r="AZ43" s="1">
        <f>MAX(Stock!AZ43-K,0)</f>
        <v>0</v>
      </c>
    </row>
    <row r="44" spans="1:52">
      <c r="A44" s="7">
        <f t="shared" si="1"/>
        <v>9</v>
      </c>
      <c r="B44" s="1"/>
      <c r="C44" s="1"/>
      <c r="D44" s="1"/>
      <c r="E44" s="1"/>
      <c r="F44" s="1"/>
      <c r="G44" s="1"/>
      <c r="H44" s="1"/>
      <c r="I44" s="1"/>
      <c r="J44" s="1"/>
      <c r="K44" s="1">
        <f>EXP(-rate*Dt)*(p*L43+(1-p)*L44)</f>
        <v>5.1660856771168442</v>
      </c>
      <c r="L44" s="1">
        <f>EXP(-rate*Dt)*(p*M43+(1-p)*M44)</f>
        <v>4.2161636884634355</v>
      </c>
      <c r="M44" s="1">
        <f>EXP(-rate*Dt)*(p*N43+(1-p)*N44)</f>
        <v>3.3797961302145709</v>
      </c>
      <c r="N44" s="1">
        <f t="shared" si="40"/>
        <v>2.6556608262011432</v>
      </c>
      <c r="O44" s="1">
        <f t="shared" si="37"/>
        <v>2.0405367409061177</v>
      </c>
      <c r="P44" s="1">
        <f t="shared" si="35"/>
        <v>1.5291749871969715</v>
      </c>
      <c r="Q44" s="1">
        <f t="shared" si="32"/>
        <v>1.1143197267180478</v>
      </c>
      <c r="R44" s="1">
        <f t="shared" ref="R44:W44" si="47">EXP(-rate*Dt)*(p*S43+(1-p)*S44)</f>
        <v>0.78690007351073299</v>
      </c>
      <c r="S44" s="1">
        <f t="shared" si="47"/>
        <v>0.53639432444007973</v>
      </c>
      <c r="T44" s="1">
        <f t="shared" si="47"/>
        <v>0.35134346669823074</v>
      </c>
      <c r="U44" s="1">
        <f t="shared" si="47"/>
        <v>0.21996579117807047</v>
      </c>
      <c r="V44" s="1">
        <f t="shared" si="47"/>
        <v>0.13080371857432097</v>
      </c>
      <c r="W44" s="1">
        <f t="shared" si="47"/>
        <v>7.3323071292155734E-2</v>
      </c>
      <c r="X44" s="1">
        <f t="shared" ref="X44:AW44" si="48">EXP(-rate*Dt)*(p*Y43+(1-p)*Y44)</f>
        <v>3.8388260520339765E-2</v>
      </c>
      <c r="Y44" s="1">
        <f t="shared" si="48"/>
        <v>1.8555655059004143E-2</v>
      </c>
      <c r="Z44" s="1">
        <f t="shared" si="48"/>
        <v>8.1591976110002937E-3</v>
      </c>
      <c r="AA44" s="1">
        <f t="shared" si="48"/>
        <v>3.200428590193928E-3</v>
      </c>
      <c r="AB44" s="1">
        <f t="shared" si="48"/>
        <v>1.0899771360695738E-3</v>
      </c>
      <c r="AC44" s="1">
        <f t="shared" si="48"/>
        <v>3.0980384011100468E-4</v>
      </c>
      <c r="AD44" s="1">
        <f t="shared" si="48"/>
        <v>6.8989014636945708E-5</v>
      </c>
      <c r="AE44" s="1">
        <f t="shared" si="48"/>
        <v>1.0715051295864169E-5</v>
      </c>
      <c r="AF44" s="1">
        <f t="shared" si="48"/>
        <v>8.719772719568783E-7</v>
      </c>
      <c r="AG44" s="1">
        <f t="shared" si="48"/>
        <v>0</v>
      </c>
      <c r="AH44" s="1">
        <f t="shared" si="48"/>
        <v>0</v>
      </c>
      <c r="AI44" s="1">
        <f t="shared" si="48"/>
        <v>0</v>
      </c>
      <c r="AJ44" s="1">
        <f t="shared" si="48"/>
        <v>0</v>
      </c>
      <c r="AK44" s="1">
        <f t="shared" si="48"/>
        <v>0</v>
      </c>
      <c r="AL44" s="1">
        <f t="shared" si="48"/>
        <v>0</v>
      </c>
      <c r="AM44" s="1">
        <f t="shared" si="48"/>
        <v>0</v>
      </c>
      <c r="AN44" s="1">
        <f t="shared" si="48"/>
        <v>0</v>
      </c>
      <c r="AO44" s="1">
        <f t="shared" si="48"/>
        <v>0</v>
      </c>
      <c r="AP44" s="1">
        <f t="shared" si="48"/>
        <v>0</v>
      </c>
      <c r="AQ44" s="1">
        <f t="shared" si="48"/>
        <v>0</v>
      </c>
      <c r="AR44" s="1">
        <f t="shared" si="48"/>
        <v>0</v>
      </c>
      <c r="AS44" s="1">
        <f t="shared" si="48"/>
        <v>0</v>
      </c>
      <c r="AT44" s="1">
        <f t="shared" si="48"/>
        <v>0</v>
      </c>
      <c r="AU44" s="1">
        <f t="shared" si="48"/>
        <v>0</v>
      </c>
      <c r="AV44" s="1">
        <f t="shared" si="48"/>
        <v>0</v>
      </c>
      <c r="AW44" s="1">
        <f t="shared" si="48"/>
        <v>0</v>
      </c>
      <c r="AX44" s="1">
        <f t="shared" si="2"/>
        <v>0</v>
      </c>
      <c r="AY44" s="1">
        <f t="shared" si="3"/>
        <v>0</v>
      </c>
      <c r="AZ44" s="1">
        <f>MAX(Stock!AZ44-K,0)</f>
        <v>0</v>
      </c>
    </row>
    <row r="45" spans="1:52">
      <c r="A45" s="7">
        <f t="shared" si="1"/>
        <v>8</v>
      </c>
      <c r="B45" s="1"/>
      <c r="C45" s="1"/>
      <c r="D45" s="1"/>
      <c r="E45" s="1"/>
      <c r="F45" s="1"/>
      <c r="G45" s="1"/>
      <c r="H45" s="1"/>
      <c r="I45" s="1"/>
      <c r="J45" s="1">
        <f>EXP(-rate*Dt)*(p*K44+(1-p)*K45)</f>
        <v>4.2977615756004601</v>
      </c>
      <c r="K45" s="1">
        <f>EXP(-rate*Dt)*(p*L44+(1-p)*L45)</f>
        <v>3.4625085512324691</v>
      </c>
      <c r="L45" s="1">
        <f>EXP(-rate*Dt)*(p*M44+(1-p)*M45)</f>
        <v>2.7373502438093809</v>
      </c>
      <c r="M45" s="1">
        <f>EXP(-rate*Dt)*(p*N44+(1-p)*N45)</f>
        <v>2.119030580898932</v>
      </c>
      <c r="N45" s="1">
        <f t="shared" si="40"/>
        <v>1.6024233313835925</v>
      </c>
      <c r="O45" s="1">
        <f t="shared" si="37"/>
        <v>1.1805583770617125</v>
      </c>
      <c r="P45" s="1">
        <f t="shared" ref="P45:W45" si="49">EXP(-rate*Dt)*(p*Q44+(1-p)*Q45)</f>
        <v>0.84479794912747153</v>
      </c>
      <c r="Q45" s="1">
        <f t="shared" si="49"/>
        <v>0.58516301520931824</v>
      </c>
      <c r="R45" s="1">
        <f t="shared" si="49"/>
        <v>0.39078979478318182</v>
      </c>
      <c r="S45" s="1">
        <f t="shared" si="49"/>
        <v>0.25047575083591456</v>
      </c>
      <c r="T45" s="1">
        <f t="shared" si="49"/>
        <v>0.15325737488564015</v>
      </c>
      <c r="U45" s="1">
        <f t="shared" si="49"/>
        <v>8.8952852053305553E-2</v>
      </c>
      <c r="V45" s="1">
        <f t="shared" si="49"/>
        <v>4.8604553158702012E-2</v>
      </c>
      <c r="W45" s="1">
        <f t="shared" si="49"/>
        <v>2.4770460321975232E-2</v>
      </c>
      <c r="X45" s="1">
        <f t="shared" ref="X45:AW45" si="50">EXP(-rate*Dt)*(p*Y44+(1-p)*Y45)</f>
        <v>1.1638352009603191E-2</v>
      </c>
      <c r="Y45" s="1">
        <f t="shared" si="50"/>
        <v>4.9670313628911731E-3</v>
      </c>
      <c r="Z45" s="1">
        <f t="shared" si="50"/>
        <v>1.8880678226039938E-3</v>
      </c>
      <c r="AA45" s="1">
        <f t="shared" si="50"/>
        <v>6.2212782492231805E-4</v>
      </c>
      <c r="AB45" s="1">
        <f t="shared" si="50"/>
        <v>1.7078786539727317E-4</v>
      </c>
      <c r="AC45" s="1">
        <f t="shared" si="50"/>
        <v>3.6666574882919532E-5</v>
      </c>
      <c r="AD45" s="1">
        <f t="shared" si="50"/>
        <v>5.4798397888524882E-6</v>
      </c>
      <c r="AE45" s="1">
        <f t="shared" si="50"/>
        <v>4.2822163427845298E-7</v>
      </c>
      <c r="AF45" s="1">
        <f t="shared" si="50"/>
        <v>0</v>
      </c>
      <c r="AG45" s="1">
        <f t="shared" si="50"/>
        <v>0</v>
      </c>
      <c r="AH45" s="1">
        <f t="shared" si="50"/>
        <v>0</v>
      </c>
      <c r="AI45" s="1">
        <f t="shared" si="50"/>
        <v>0</v>
      </c>
      <c r="AJ45" s="1">
        <f t="shared" si="50"/>
        <v>0</v>
      </c>
      <c r="AK45" s="1">
        <f t="shared" si="50"/>
        <v>0</v>
      </c>
      <c r="AL45" s="1">
        <f t="shared" si="50"/>
        <v>0</v>
      </c>
      <c r="AM45" s="1">
        <f t="shared" si="50"/>
        <v>0</v>
      </c>
      <c r="AN45" s="1">
        <f t="shared" si="50"/>
        <v>0</v>
      </c>
      <c r="AO45" s="1">
        <f t="shared" si="50"/>
        <v>0</v>
      </c>
      <c r="AP45" s="1">
        <f t="shared" si="50"/>
        <v>0</v>
      </c>
      <c r="AQ45" s="1">
        <f t="shared" si="50"/>
        <v>0</v>
      </c>
      <c r="AR45" s="1">
        <f t="shared" si="50"/>
        <v>0</v>
      </c>
      <c r="AS45" s="1">
        <f t="shared" si="50"/>
        <v>0</v>
      </c>
      <c r="AT45" s="1">
        <f t="shared" si="50"/>
        <v>0</v>
      </c>
      <c r="AU45" s="1">
        <f t="shared" si="50"/>
        <v>0</v>
      </c>
      <c r="AV45" s="1">
        <f t="shared" si="50"/>
        <v>0</v>
      </c>
      <c r="AW45" s="1">
        <f t="shared" si="50"/>
        <v>0</v>
      </c>
      <c r="AX45" s="1">
        <f t="shared" si="2"/>
        <v>0</v>
      </c>
      <c r="AY45" s="1">
        <f t="shared" si="3"/>
        <v>0</v>
      </c>
      <c r="AZ45" s="1">
        <f>MAX(Stock!AZ45-K,0)</f>
        <v>0</v>
      </c>
    </row>
    <row r="46" spans="1:52">
      <c r="A46" s="7">
        <f t="shared" si="1"/>
        <v>7</v>
      </c>
      <c r="B46" s="1"/>
      <c r="C46" s="1"/>
      <c r="D46" s="1"/>
      <c r="E46" s="1"/>
      <c r="F46" s="1"/>
      <c r="G46" s="1"/>
      <c r="H46" s="1"/>
      <c r="I46" s="1">
        <f>EXP(-rate*Dt)*(p*J45+(1-p)*J46)</f>
        <v>3.5430325478691871</v>
      </c>
      <c r="J46" s="1">
        <f>EXP(-rate*Dt)*(p*K45+(1-p)*K46)</f>
        <v>2.8168993927322403</v>
      </c>
      <c r="K46" s="1">
        <f>EXP(-rate*Dt)*(p*L45+(1-p)*L46)</f>
        <v>2.19558632854993</v>
      </c>
      <c r="L46" s="1">
        <f>EXP(-rate*Dt)*(p*M45+(1-p)*M46)</f>
        <v>1.6740804710798558</v>
      </c>
      <c r="M46" s="1">
        <f>EXP(-rate*Dt)*(p*N45+(1-p)*N46)</f>
        <v>1.2456684368219015</v>
      </c>
      <c r="N46" s="1">
        <f t="shared" si="40"/>
        <v>0.90209887533392863</v>
      </c>
      <c r="O46" s="1">
        <f t="shared" si="37"/>
        <v>0.63387671965583792</v>
      </c>
      <c r="P46" s="1">
        <f t="shared" ref="P46:W46" si="51">EXP(-rate*Dt)*(p*Q45+(1-p)*Q46)</f>
        <v>0.43067163502996741</v>
      </c>
      <c r="Q46" s="1">
        <f t="shared" si="51"/>
        <v>0.28180603365541435</v>
      </c>
      <c r="R46" s="1">
        <f t="shared" si="51"/>
        <v>0.17677388689914467</v>
      </c>
      <c r="S46" s="1">
        <f t="shared" si="51"/>
        <v>0.10573369029966526</v>
      </c>
      <c r="T46" s="1">
        <f t="shared" si="51"/>
        <v>5.9919895567754192E-2</v>
      </c>
      <c r="U46" s="1">
        <f t="shared" si="51"/>
        <v>3.192792359771425E-2</v>
      </c>
      <c r="V46" s="1">
        <f t="shared" si="51"/>
        <v>1.584731392472909E-2</v>
      </c>
      <c r="W46" s="1">
        <f t="shared" si="51"/>
        <v>7.242123473147984E-3</v>
      </c>
      <c r="X46" s="1">
        <f t="shared" ref="X46:AW46" si="52">EXP(-rate*Dt)*(p*Y45+(1-p)*Y46)</f>
        <v>3.0021073376769536E-3</v>
      </c>
      <c r="Y46" s="1">
        <f t="shared" si="52"/>
        <v>1.106821973628316E-3</v>
      </c>
      <c r="Z46" s="1">
        <f t="shared" si="52"/>
        <v>3.5319706846167597E-4</v>
      </c>
      <c r="AA46" s="1">
        <f t="shared" si="52"/>
        <v>9.3752860118647658E-5</v>
      </c>
      <c r="AB46" s="1">
        <f t="shared" si="52"/>
        <v>1.9429532755228723E-5</v>
      </c>
      <c r="AC46" s="1">
        <f t="shared" si="52"/>
        <v>2.7980478360419675E-6</v>
      </c>
      <c r="AD46" s="1">
        <f t="shared" si="52"/>
        <v>2.102964996468136E-7</v>
      </c>
      <c r="AE46" s="1">
        <f t="shared" si="52"/>
        <v>0</v>
      </c>
      <c r="AF46" s="1">
        <f t="shared" si="52"/>
        <v>0</v>
      </c>
      <c r="AG46" s="1">
        <f t="shared" si="52"/>
        <v>0</v>
      </c>
      <c r="AH46" s="1">
        <f t="shared" si="52"/>
        <v>0</v>
      </c>
      <c r="AI46" s="1">
        <f t="shared" si="52"/>
        <v>0</v>
      </c>
      <c r="AJ46" s="1">
        <f t="shared" si="52"/>
        <v>0</v>
      </c>
      <c r="AK46" s="1">
        <f t="shared" si="52"/>
        <v>0</v>
      </c>
      <c r="AL46" s="1">
        <f t="shared" si="52"/>
        <v>0</v>
      </c>
      <c r="AM46" s="1">
        <f t="shared" si="52"/>
        <v>0</v>
      </c>
      <c r="AN46" s="1">
        <f t="shared" si="52"/>
        <v>0</v>
      </c>
      <c r="AO46" s="1">
        <f t="shared" si="52"/>
        <v>0</v>
      </c>
      <c r="AP46" s="1">
        <f t="shared" si="52"/>
        <v>0</v>
      </c>
      <c r="AQ46" s="1">
        <f t="shared" si="52"/>
        <v>0</v>
      </c>
      <c r="AR46" s="1">
        <f t="shared" si="52"/>
        <v>0</v>
      </c>
      <c r="AS46" s="1">
        <f t="shared" si="52"/>
        <v>0</v>
      </c>
      <c r="AT46" s="1">
        <f t="shared" si="52"/>
        <v>0</v>
      </c>
      <c r="AU46" s="1">
        <f t="shared" si="52"/>
        <v>0</v>
      </c>
      <c r="AV46" s="1">
        <f t="shared" si="52"/>
        <v>0</v>
      </c>
      <c r="AW46" s="1">
        <f t="shared" si="52"/>
        <v>0</v>
      </c>
      <c r="AX46" s="1">
        <f t="shared" si="2"/>
        <v>0</v>
      </c>
      <c r="AY46" s="1">
        <f t="shared" si="3"/>
        <v>0</v>
      </c>
      <c r="AZ46" s="1">
        <f>MAX(Stock!AZ46-K,0)</f>
        <v>0</v>
      </c>
    </row>
    <row r="47" spans="1:52">
      <c r="A47" s="7">
        <f t="shared" si="1"/>
        <v>6</v>
      </c>
      <c r="B47" s="1"/>
      <c r="C47" s="1"/>
      <c r="D47" s="1"/>
      <c r="E47" s="1"/>
      <c r="F47" s="1"/>
      <c r="G47" s="1"/>
      <c r="H47" s="1">
        <f t="shared" ref="H47:H53" si="53">EXP(-rate*Dt)*(p*I46+(1-p)*I47)</f>
        <v>2.894449030198599</v>
      </c>
      <c r="I47" s="1">
        <f t="shared" ref="I47:W47" si="54">EXP(-rate*Dt)*(p*J46+(1-p)*J47)</f>
        <v>2.2703234597767583</v>
      </c>
      <c r="J47" s="1">
        <f t="shared" si="54"/>
        <v>1.7442282209519953</v>
      </c>
      <c r="K47" s="1">
        <f t="shared" si="54"/>
        <v>1.3096819551576209</v>
      </c>
      <c r="L47" s="1">
        <f t="shared" si="54"/>
        <v>0.95878012843771721</v>
      </c>
      <c r="M47" s="1">
        <f t="shared" si="54"/>
        <v>0.68246175404170273</v>
      </c>
      <c r="N47" s="1">
        <f t="shared" si="54"/>
        <v>0.47087694196394086</v>
      </c>
      <c r="O47" s="1">
        <f t="shared" si="54"/>
        <v>0.31382552053574075</v>
      </c>
      <c r="P47" s="1">
        <f t="shared" si="54"/>
        <v>0.2012251362642225</v>
      </c>
      <c r="Q47" s="1">
        <f t="shared" si="54"/>
        <v>0.1235604829146932</v>
      </c>
      <c r="R47" s="1">
        <f t="shared" si="54"/>
        <v>7.2265678654771209E-2</v>
      </c>
      <c r="S47" s="1">
        <f t="shared" si="54"/>
        <v>4.0000139658950724E-2</v>
      </c>
      <c r="T47" s="1">
        <f t="shared" si="54"/>
        <v>2.0793752785246214E-2</v>
      </c>
      <c r="U47" s="1">
        <f t="shared" si="54"/>
        <v>1.0057111041167415E-2</v>
      </c>
      <c r="V47" s="1">
        <f t="shared" si="54"/>
        <v>4.473053972710939E-3</v>
      </c>
      <c r="W47" s="1">
        <f t="shared" si="54"/>
        <v>1.8023101103954518E-3</v>
      </c>
      <c r="X47" s="1">
        <f t="shared" ref="X47:AW47" si="55">EXP(-rate*Dt)*(p*Y46+(1-p)*Y47)</f>
        <v>6.4501095758358242E-4</v>
      </c>
      <c r="Y47" s="1">
        <f t="shared" si="55"/>
        <v>1.9952011324880672E-4</v>
      </c>
      <c r="Z47" s="1">
        <f t="shared" si="55"/>
        <v>5.1262335991449159E-5</v>
      </c>
      <c r="AA47" s="1">
        <f t="shared" si="55"/>
        <v>1.0267156171167329E-5</v>
      </c>
      <c r="AB47" s="1">
        <f t="shared" si="55"/>
        <v>1.4266175828936817E-6</v>
      </c>
      <c r="AC47" s="1">
        <f t="shared" si="55"/>
        <v>1.0327506651601125E-7</v>
      </c>
      <c r="AD47" s="1">
        <f t="shared" si="55"/>
        <v>0</v>
      </c>
      <c r="AE47" s="1">
        <f t="shared" si="55"/>
        <v>0</v>
      </c>
      <c r="AF47" s="1">
        <f t="shared" si="55"/>
        <v>0</v>
      </c>
      <c r="AG47" s="1">
        <f t="shared" si="55"/>
        <v>0</v>
      </c>
      <c r="AH47" s="1">
        <f t="shared" si="55"/>
        <v>0</v>
      </c>
      <c r="AI47" s="1">
        <f t="shared" si="55"/>
        <v>0</v>
      </c>
      <c r="AJ47" s="1">
        <f t="shared" si="55"/>
        <v>0</v>
      </c>
      <c r="AK47" s="1">
        <f t="shared" si="55"/>
        <v>0</v>
      </c>
      <c r="AL47" s="1">
        <f t="shared" si="55"/>
        <v>0</v>
      </c>
      <c r="AM47" s="1">
        <f t="shared" si="55"/>
        <v>0</v>
      </c>
      <c r="AN47" s="1">
        <f t="shared" si="55"/>
        <v>0</v>
      </c>
      <c r="AO47" s="1">
        <f t="shared" si="55"/>
        <v>0</v>
      </c>
      <c r="AP47" s="1">
        <f t="shared" si="55"/>
        <v>0</v>
      </c>
      <c r="AQ47" s="1">
        <f t="shared" si="55"/>
        <v>0</v>
      </c>
      <c r="AR47" s="1">
        <f t="shared" si="55"/>
        <v>0</v>
      </c>
      <c r="AS47" s="1">
        <f t="shared" si="55"/>
        <v>0</v>
      </c>
      <c r="AT47" s="1">
        <f t="shared" si="55"/>
        <v>0</v>
      </c>
      <c r="AU47" s="1">
        <f t="shared" si="55"/>
        <v>0</v>
      </c>
      <c r="AV47" s="1">
        <f t="shared" si="55"/>
        <v>0</v>
      </c>
      <c r="AW47" s="1">
        <f t="shared" si="55"/>
        <v>0</v>
      </c>
      <c r="AX47" s="1">
        <f t="shared" si="2"/>
        <v>0</v>
      </c>
      <c r="AY47" s="1">
        <f t="shared" si="3"/>
        <v>0</v>
      </c>
      <c r="AZ47" s="1">
        <f>MAX(Stock!AZ47-K,0)</f>
        <v>0</v>
      </c>
    </row>
    <row r="48" spans="1:52">
      <c r="A48" s="7">
        <f t="shared" si="1"/>
        <v>5</v>
      </c>
      <c r="B48" s="1"/>
      <c r="C48" s="1"/>
      <c r="D48" s="1"/>
      <c r="E48" s="1"/>
      <c r="F48" s="1"/>
      <c r="G48" s="1">
        <f t="shared" ref="G48:G53" si="56">EXP(-rate*Dt)*(p*H47+(1-p)*H48)</f>
        <v>2.3433494613759107</v>
      </c>
      <c r="H48" s="1">
        <f t="shared" si="53"/>
        <v>1.8129420202965325</v>
      </c>
      <c r="I48" s="1">
        <f t="shared" ref="I48:W48" si="57">EXP(-rate*Dt)*(p*J47+(1-p)*J48)</f>
        <v>1.3726319017482045</v>
      </c>
      <c r="J48" s="1">
        <f t="shared" si="57"/>
        <v>1.0148275320361229</v>
      </c>
      <c r="K48" s="1">
        <f t="shared" si="57"/>
        <v>0.73085928911875808</v>
      </c>
      <c r="L48" s="1">
        <f t="shared" si="57"/>
        <v>0.51131197226840519</v>
      </c>
      <c r="M48" s="1">
        <f t="shared" si="57"/>
        <v>0.34642102334623415</v>
      </c>
      <c r="N48" s="1">
        <f t="shared" si="57"/>
        <v>0.22649674383770188</v>
      </c>
      <c r="O48" s="1">
        <f t="shared" si="57"/>
        <v>0.14233492878190743</v>
      </c>
      <c r="P48" s="1">
        <f t="shared" si="57"/>
        <v>8.5572321011942037E-2</v>
      </c>
      <c r="Q48" s="1">
        <f t="shared" si="57"/>
        <v>4.8951778049983012E-2</v>
      </c>
      <c r="R48" s="1">
        <f t="shared" si="57"/>
        <v>2.6474449341673707E-2</v>
      </c>
      <c r="S48" s="1">
        <f t="shared" si="57"/>
        <v>1.3432612571303385E-2</v>
      </c>
      <c r="T48" s="1">
        <f t="shared" si="57"/>
        <v>6.3340476153436161E-3</v>
      </c>
      <c r="U48" s="1">
        <f t="shared" si="57"/>
        <v>2.743432111691175E-3</v>
      </c>
      <c r="V48" s="1">
        <f t="shared" si="57"/>
        <v>1.075187543637443E-3</v>
      </c>
      <c r="W48" s="1">
        <f t="shared" si="57"/>
        <v>3.7380721506029567E-4</v>
      </c>
      <c r="X48" s="1">
        <f t="shared" ref="X48:AW48" si="58">EXP(-rate*Dt)*(p*Y47+(1-p)*Y48)</f>
        <v>1.1218382588294686E-4</v>
      </c>
      <c r="Y48" s="1">
        <f t="shared" si="58"/>
        <v>2.792638432251611E-5</v>
      </c>
      <c r="Z48" s="1">
        <f t="shared" si="58"/>
        <v>5.4115056804097268E-6</v>
      </c>
      <c r="AA48" s="1">
        <f t="shared" si="58"/>
        <v>7.2639205204143612E-7</v>
      </c>
      <c r="AB48" s="1">
        <f t="shared" si="58"/>
        <v>5.0717626692785294E-8</v>
      </c>
      <c r="AC48" s="1">
        <f t="shared" si="58"/>
        <v>0</v>
      </c>
      <c r="AD48" s="1">
        <f t="shared" si="58"/>
        <v>0</v>
      </c>
      <c r="AE48" s="1">
        <f t="shared" si="58"/>
        <v>0</v>
      </c>
      <c r="AF48" s="1">
        <f t="shared" si="58"/>
        <v>0</v>
      </c>
      <c r="AG48" s="1">
        <f t="shared" si="58"/>
        <v>0</v>
      </c>
      <c r="AH48" s="1">
        <f t="shared" si="58"/>
        <v>0</v>
      </c>
      <c r="AI48" s="1">
        <f t="shared" si="58"/>
        <v>0</v>
      </c>
      <c r="AJ48" s="1">
        <f t="shared" si="58"/>
        <v>0</v>
      </c>
      <c r="AK48" s="1">
        <f t="shared" si="58"/>
        <v>0</v>
      </c>
      <c r="AL48" s="1">
        <f t="shared" si="58"/>
        <v>0</v>
      </c>
      <c r="AM48" s="1">
        <f t="shared" si="58"/>
        <v>0</v>
      </c>
      <c r="AN48" s="1">
        <f t="shared" si="58"/>
        <v>0</v>
      </c>
      <c r="AO48" s="1">
        <f t="shared" si="58"/>
        <v>0</v>
      </c>
      <c r="AP48" s="1">
        <f t="shared" si="58"/>
        <v>0</v>
      </c>
      <c r="AQ48" s="1">
        <f t="shared" si="58"/>
        <v>0</v>
      </c>
      <c r="AR48" s="1">
        <f t="shared" si="58"/>
        <v>0</v>
      </c>
      <c r="AS48" s="1">
        <f t="shared" si="58"/>
        <v>0</v>
      </c>
      <c r="AT48" s="1">
        <f t="shared" si="58"/>
        <v>0</v>
      </c>
      <c r="AU48" s="1">
        <f t="shared" si="58"/>
        <v>0</v>
      </c>
      <c r="AV48" s="1">
        <f t="shared" si="58"/>
        <v>0</v>
      </c>
      <c r="AW48" s="1">
        <f t="shared" si="58"/>
        <v>0</v>
      </c>
      <c r="AX48" s="1">
        <f t="shared" si="2"/>
        <v>0</v>
      </c>
      <c r="AY48" s="1">
        <f t="shared" si="3"/>
        <v>0</v>
      </c>
      <c r="AZ48" s="1">
        <f>MAX(Stock!AZ48-K,0)</f>
        <v>0</v>
      </c>
    </row>
    <row r="49" spans="1:52">
      <c r="A49" s="7">
        <f t="shared" si="1"/>
        <v>4</v>
      </c>
      <c r="B49" s="1"/>
      <c r="C49" s="1"/>
      <c r="D49" s="1"/>
      <c r="E49" s="1"/>
      <c r="F49" s="1">
        <f>EXP(-rate*Dt)*(p*G48+(1-p)*G49)</f>
        <v>1.8802915066119477</v>
      </c>
      <c r="G49" s="1">
        <f t="shared" si="56"/>
        <v>1.434551415336712</v>
      </c>
      <c r="H49" s="1">
        <f t="shared" si="53"/>
        <v>1.0702333991436981</v>
      </c>
      <c r="I49" s="1">
        <f t="shared" ref="I49:W49" si="59">EXP(-rate*Dt)*(p*J48+(1-p)*J49)</f>
        <v>0.77902236818093207</v>
      </c>
      <c r="J49" s="1">
        <f t="shared" si="59"/>
        <v>0.55189807567730564</v>
      </c>
      <c r="K49" s="1">
        <f t="shared" si="59"/>
        <v>0.37949468906285655</v>
      </c>
      <c r="L49" s="1">
        <f t="shared" si="59"/>
        <v>0.25248681203739631</v>
      </c>
      <c r="M49" s="1">
        <f t="shared" si="59"/>
        <v>0.16196595528123481</v>
      </c>
      <c r="N49" s="1">
        <f t="shared" si="59"/>
        <v>9.9771187660322419E-2</v>
      </c>
      <c r="O49" s="1">
        <f t="shared" si="59"/>
        <v>5.874280051480428E-2</v>
      </c>
      <c r="P49" s="1">
        <f t="shared" si="59"/>
        <v>3.287786539625253E-2</v>
      </c>
      <c r="Q49" s="1">
        <f t="shared" si="59"/>
        <v>1.7380058087174129E-2</v>
      </c>
      <c r="R49" s="1">
        <f t="shared" si="59"/>
        <v>8.6106745183195787E-3</v>
      </c>
      <c r="S49" s="1">
        <f t="shared" si="59"/>
        <v>3.9605915651228663E-3</v>
      </c>
      <c r="T49" s="1">
        <f t="shared" si="59"/>
        <v>1.6715113635690077E-3</v>
      </c>
      <c r="U49" s="1">
        <f t="shared" si="59"/>
        <v>6.3760655678325414E-4</v>
      </c>
      <c r="V49" s="1">
        <f t="shared" si="59"/>
        <v>2.1550990290407487E-4</v>
      </c>
      <c r="W49" s="1">
        <f t="shared" si="59"/>
        <v>6.2802422340534872E-5</v>
      </c>
      <c r="X49" s="1">
        <f t="shared" ref="X49:AW49" si="60">EXP(-rate*Dt)*(p*Y48+(1-p)*Y49)</f>
        <v>1.516136427353586E-5</v>
      </c>
      <c r="Y49" s="1">
        <f t="shared" si="60"/>
        <v>2.8453914731615933E-6</v>
      </c>
      <c r="Z49" s="1">
        <f t="shared" si="60"/>
        <v>3.6939139315424187E-7</v>
      </c>
      <c r="AA49" s="1">
        <f t="shared" si="60"/>
        <v>2.4907053988195057E-8</v>
      </c>
      <c r="AB49" s="1">
        <f t="shared" si="60"/>
        <v>0</v>
      </c>
      <c r="AC49" s="1">
        <f t="shared" si="60"/>
        <v>0</v>
      </c>
      <c r="AD49" s="1">
        <f t="shared" si="60"/>
        <v>0</v>
      </c>
      <c r="AE49" s="1">
        <f t="shared" si="60"/>
        <v>0</v>
      </c>
      <c r="AF49" s="1">
        <f t="shared" si="60"/>
        <v>0</v>
      </c>
      <c r="AG49" s="1">
        <f t="shared" si="60"/>
        <v>0</v>
      </c>
      <c r="AH49" s="1">
        <f t="shared" si="60"/>
        <v>0</v>
      </c>
      <c r="AI49" s="1">
        <f t="shared" si="60"/>
        <v>0</v>
      </c>
      <c r="AJ49" s="1">
        <f t="shared" si="60"/>
        <v>0</v>
      </c>
      <c r="AK49" s="1">
        <f t="shared" si="60"/>
        <v>0</v>
      </c>
      <c r="AL49" s="1">
        <f t="shared" si="60"/>
        <v>0</v>
      </c>
      <c r="AM49" s="1">
        <f t="shared" si="60"/>
        <v>0</v>
      </c>
      <c r="AN49" s="1">
        <f t="shared" si="60"/>
        <v>0</v>
      </c>
      <c r="AO49" s="1">
        <f t="shared" si="60"/>
        <v>0</v>
      </c>
      <c r="AP49" s="1">
        <f t="shared" si="60"/>
        <v>0</v>
      </c>
      <c r="AQ49" s="1">
        <f t="shared" si="60"/>
        <v>0</v>
      </c>
      <c r="AR49" s="1">
        <f t="shared" si="60"/>
        <v>0</v>
      </c>
      <c r="AS49" s="1">
        <f t="shared" si="60"/>
        <v>0</v>
      </c>
      <c r="AT49" s="1">
        <f t="shared" si="60"/>
        <v>0</v>
      </c>
      <c r="AU49" s="1">
        <f t="shared" si="60"/>
        <v>0</v>
      </c>
      <c r="AV49" s="1">
        <f t="shared" si="60"/>
        <v>0</v>
      </c>
      <c r="AW49" s="1">
        <f t="shared" si="60"/>
        <v>0</v>
      </c>
      <c r="AX49" s="1">
        <f t="shared" si="2"/>
        <v>0</v>
      </c>
      <c r="AY49" s="1">
        <f t="shared" si="3"/>
        <v>0</v>
      </c>
      <c r="AZ49" s="1">
        <f>MAX(Stock!AZ49-K,0)</f>
        <v>0</v>
      </c>
    </row>
    <row r="50" spans="1:52">
      <c r="A50" s="7">
        <f t="shared" si="1"/>
        <v>3</v>
      </c>
      <c r="B50" s="1"/>
      <c r="C50" s="1"/>
      <c r="D50" s="1"/>
      <c r="E50" s="1">
        <f>EXP(-rate*Dt)*(p*F49+(1-p)*F50)</f>
        <v>1.4954732953561043</v>
      </c>
      <c r="F50" s="1">
        <f>EXP(-rate*Dt)*(p*G49+(1-p)*G50)</f>
        <v>1.1249949785471021</v>
      </c>
      <c r="G50" s="1">
        <f t="shared" si="56"/>
        <v>0.82691357751219574</v>
      </c>
      <c r="H50" s="1">
        <f t="shared" si="53"/>
        <v>0.59256910125029805</v>
      </c>
      <c r="I50" s="1">
        <f t="shared" ref="I50:W50" si="61">EXP(-rate*Dt)*(p*J49+(1-p)*J50)</f>
        <v>0.41296177896045444</v>
      </c>
      <c r="J50" s="1">
        <f t="shared" si="61"/>
        <v>0.2791046567581848</v>
      </c>
      <c r="K50" s="1">
        <f t="shared" si="61"/>
        <v>0.18236973151500033</v>
      </c>
      <c r="L50" s="1">
        <f t="shared" si="61"/>
        <v>0.11479583061873223</v>
      </c>
      <c r="M50" s="1">
        <f t="shared" si="61"/>
        <v>6.9330488707693053E-2</v>
      </c>
      <c r="N50" s="1">
        <f t="shared" si="61"/>
        <v>3.9986278314589549E-2</v>
      </c>
      <c r="O50" s="1">
        <f t="shared" si="61"/>
        <v>2.190326234754288E-2</v>
      </c>
      <c r="P50" s="1">
        <f t="shared" si="61"/>
        <v>1.1321579357722586E-2</v>
      </c>
      <c r="Q50" s="1">
        <f t="shared" si="61"/>
        <v>5.479415040958102E-3</v>
      </c>
      <c r="R50" s="1">
        <f t="shared" si="61"/>
        <v>2.4596677353167081E-3</v>
      </c>
      <c r="S50" s="1">
        <f t="shared" si="61"/>
        <v>1.0120666902181494E-3</v>
      </c>
      <c r="T50" s="1">
        <f t="shared" si="61"/>
        <v>3.7599683038929056E-4</v>
      </c>
      <c r="U50" s="1">
        <f t="shared" si="61"/>
        <v>1.2364046158025874E-4</v>
      </c>
      <c r="V50" s="1">
        <f t="shared" si="61"/>
        <v>3.5014027651905892E-5</v>
      </c>
      <c r="W50" s="1">
        <f t="shared" si="61"/>
        <v>8.2047248590724586E-6</v>
      </c>
      <c r="X50" s="1">
        <f t="shared" ref="X50:AW50" si="62">EXP(-rate*Dt)*(p*Y49+(1-p)*Y50)</f>
        <v>1.4927610289165968E-6</v>
      </c>
      <c r="Y50" s="1">
        <f t="shared" si="62"/>
        <v>1.8762537909625546E-7</v>
      </c>
      <c r="Z50" s="1">
        <f t="shared" si="62"/>
        <v>1.223167129109989E-8</v>
      </c>
      <c r="AA50" s="1">
        <f t="shared" si="62"/>
        <v>0</v>
      </c>
      <c r="AB50" s="1">
        <f t="shared" si="62"/>
        <v>0</v>
      </c>
      <c r="AC50" s="1">
        <f t="shared" si="62"/>
        <v>0</v>
      </c>
      <c r="AD50" s="1">
        <f t="shared" si="62"/>
        <v>0</v>
      </c>
      <c r="AE50" s="1">
        <f t="shared" si="62"/>
        <v>0</v>
      </c>
      <c r="AF50" s="1">
        <f t="shared" si="62"/>
        <v>0</v>
      </c>
      <c r="AG50" s="1">
        <f t="shared" si="62"/>
        <v>0</v>
      </c>
      <c r="AH50" s="1">
        <f t="shared" si="62"/>
        <v>0</v>
      </c>
      <c r="AI50" s="1">
        <f t="shared" si="62"/>
        <v>0</v>
      </c>
      <c r="AJ50" s="1">
        <f t="shared" si="62"/>
        <v>0</v>
      </c>
      <c r="AK50" s="1">
        <f t="shared" si="62"/>
        <v>0</v>
      </c>
      <c r="AL50" s="1">
        <f t="shared" si="62"/>
        <v>0</v>
      </c>
      <c r="AM50" s="1">
        <f t="shared" si="62"/>
        <v>0</v>
      </c>
      <c r="AN50" s="1">
        <f t="shared" si="62"/>
        <v>0</v>
      </c>
      <c r="AO50" s="1">
        <f t="shared" si="62"/>
        <v>0</v>
      </c>
      <c r="AP50" s="1">
        <f t="shared" si="62"/>
        <v>0</v>
      </c>
      <c r="AQ50" s="1">
        <f t="shared" si="62"/>
        <v>0</v>
      </c>
      <c r="AR50" s="1">
        <f t="shared" si="62"/>
        <v>0</v>
      </c>
      <c r="AS50" s="1">
        <f t="shared" si="62"/>
        <v>0</v>
      </c>
      <c r="AT50" s="1">
        <f t="shared" si="62"/>
        <v>0</v>
      </c>
      <c r="AU50" s="1">
        <f t="shared" si="62"/>
        <v>0</v>
      </c>
      <c r="AV50" s="1">
        <f t="shared" si="62"/>
        <v>0</v>
      </c>
      <c r="AW50" s="1">
        <f t="shared" si="62"/>
        <v>0</v>
      </c>
      <c r="AX50" s="1">
        <f t="shared" si="2"/>
        <v>0</v>
      </c>
      <c r="AY50" s="1">
        <f t="shared" si="3"/>
        <v>0</v>
      </c>
      <c r="AZ50" s="1">
        <f>MAX(Stock!AZ50-K,0)</f>
        <v>0</v>
      </c>
    </row>
    <row r="51" spans="1:52">
      <c r="A51" s="7">
        <f t="shared" si="1"/>
        <v>2</v>
      </c>
      <c r="B51" s="1"/>
      <c r="C51" s="1"/>
      <c r="D51" s="1">
        <f>EXP(-rate*Dt)*(p*E50+(1-p)*E51)</f>
        <v>1.1791132729376572</v>
      </c>
      <c r="E51" s="1">
        <f>EXP(-rate*Dt)*(p*F50+(1-p)*F51)</f>
        <v>0.87450321318553925</v>
      </c>
      <c r="F51" s="1">
        <f>EXP(-rate*Dt)*(p*G50+(1-p)*G51)</f>
        <v>0.63326929277616018</v>
      </c>
      <c r="G51" s="1">
        <f t="shared" si="56"/>
        <v>0.44674877963768367</v>
      </c>
      <c r="H51" s="1">
        <f t="shared" si="53"/>
        <v>0.30626959754191563</v>
      </c>
      <c r="I51" s="1">
        <f t="shared" ref="I51:W51" si="63">EXP(-rate*Dt)*(p*J50+(1-p)*J51)</f>
        <v>0.20346943388434308</v>
      </c>
      <c r="J51" s="1">
        <f t="shared" si="63"/>
        <v>0.13058275254634283</v>
      </c>
      <c r="K51" s="1">
        <f t="shared" si="63"/>
        <v>8.0670933133678041E-2</v>
      </c>
      <c r="L51" s="1">
        <f t="shared" si="63"/>
        <v>4.7777510979615953E-2</v>
      </c>
      <c r="M51" s="1">
        <f t="shared" si="63"/>
        <v>2.6999868582103882E-2</v>
      </c>
      <c r="N51" s="1">
        <f t="shared" si="63"/>
        <v>1.4479242974830515E-2</v>
      </c>
      <c r="O51" s="1">
        <f t="shared" si="63"/>
        <v>7.3207622139457732E-3</v>
      </c>
      <c r="P51" s="1">
        <f t="shared" si="63"/>
        <v>3.462671573232413E-3</v>
      </c>
      <c r="Q51" s="1">
        <f t="shared" si="63"/>
        <v>1.5176981408514096E-3</v>
      </c>
      <c r="R51" s="1">
        <f t="shared" si="63"/>
        <v>6.0917348472250136E-4</v>
      </c>
      <c r="S51" s="1">
        <f t="shared" si="63"/>
        <v>2.2055423671531017E-4</v>
      </c>
      <c r="T51" s="1">
        <f t="shared" si="63"/>
        <v>7.0607572396042643E-5</v>
      </c>
      <c r="U51" s="1">
        <f t="shared" si="63"/>
        <v>1.9446161654459207E-5</v>
      </c>
      <c r="V51" s="1">
        <f t="shared" si="63"/>
        <v>4.4266801785101715E-6</v>
      </c>
      <c r="W51" s="1">
        <f t="shared" si="63"/>
        <v>7.8149251406981214E-7</v>
      </c>
      <c r="X51" s="1">
        <f t="shared" ref="X51:AW51" si="64">EXP(-rate*Dt)*(p*Y50+(1-p)*Y51)</f>
        <v>9.5196031624931625E-8</v>
      </c>
      <c r="Y51" s="1">
        <f t="shared" si="64"/>
        <v>6.0068839391614986E-9</v>
      </c>
      <c r="Z51" s="1">
        <f t="shared" si="64"/>
        <v>0</v>
      </c>
      <c r="AA51" s="1">
        <f t="shared" si="64"/>
        <v>0</v>
      </c>
      <c r="AB51" s="1">
        <f t="shared" si="64"/>
        <v>0</v>
      </c>
      <c r="AC51" s="1">
        <f t="shared" si="64"/>
        <v>0</v>
      </c>
      <c r="AD51" s="1">
        <f t="shared" si="64"/>
        <v>0</v>
      </c>
      <c r="AE51" s="1">
        <f t="shared" si="64"/>
        <v>0</v>
      </c>
      <c r="AF51" s="1">
        <f t="shared" si="64"/>
        <v>0</v>
      </c>
      <c r="AG51" s="1">
        <f t="shared" si="64"/>
        <v>0</v>
      </c>
      <c r="AH51" s="1">
        <f t="shared" si="64"/>
        <v>0</v>
      </c>
      <c r="AI51" s="1">
        <f t="shared" si="64"/>
        <v>0</v>
      </c>
      <c r="AJ51" s="1">
        <f t="shared" si="64"/>
        <v>0</v>
      </c>
      <c r="AK51" s="1">
        <f t="shared" si="64"/>
        <v>0</v>
      </c>
      <c r="AL51" s="1">
        <f t="shared" si="64"/>
        <v>0</v>
      </c>
      <c r="AM51" s="1">
        <f t="shared" si="64"/>
        <v>0</v>
      </c>
      <c r="AN51" s="1">
        <f t="shared" si="64"/>
        <v>0</v>
      </c>
      <c r="AO51" s="1">
        <f t="shared" si="64"/>
        <v>0</v>
      </c>
      <c r="AP51" s="1">
        <f t="shared" si="64"/>
        <v>0</v>
      </c>
      <c r="AQ51" s="1">
        <f t="shared" si="64"/>
        <v>0</v>
      </c>
      <c r="AR51" s="1">
        <f t="shared" si="64"/>
        <v>0</v>
      </c>
      <c r="AS51" s="1">
        <f t="shared" si="64"/>
        <v>0</v>
      </c>
      <c r="AT51" s="1">
        <f t="shared" si="64"/>
        <v>0</v>
      </c>
      <c r="AU51" s="1">
        <f t="shared" si="64"/>
        <v>0</v>
      </c>
      <c r="AV51" s="1">
        <f t="shared" si="64"/>
        <v>0</v>
      </c>
      <c r="AW51" s="1">
        <f t="shared" si="64"/>
        <v>0</v>
      </c>
      <c r="AX51" s="1">
        <f t="shared" si="2"/>
        <v>0</v>
      </c>
      <c r="AY51" s="1">
        <f t="shared" si="3"/>
        <v>0</v>
      </c>
      <c r="AZ51" s="1">
        <f>MAX(Stock!AZ51-K,0)</f>
        <v>0</v>
      </c>
    </row>
    <row r="52" spans="1:52">
      <c r="A52" s="7">
        <f>A53+1</f>
        <v>1</v>
      </c>
      <c r="B52" s="1"/>
      <c r="C52" s="1">
        <f>EXP(-rate*Dt)*(p*D51+(1-p)*D52)</f>
        <v>0.92176782856147943</v>
      </c>
      <c r="D52" s="1">
        <f>EXP(-rate*Dt)*(p*E51+(1-p)*E52)</f>
        <v>0.67395157378619941</v>
      </c>
      <c r="E52" s="1">
        <f>EXP(-rate*Dt)*(p*F51+(1-p)*F52)</f>
        <v>0.48079180086902723</v>
      </c>
      <c r="F52" s="1">
        <f>EXP(-rate*Dt)*(p*G51+(1-p)*G52)</f>
        <v>0.33390983942568031</v>
      </c>
      <c r="G52" s="1">
        <f t="shared" si="56"/>
        <v>0.22519487148820888</v>
      </c>
      <c r="H52" s="1">
        <f t="shared" si="53"/>
        <v>0.14707183846642927</v>
      </c>
      <c r="I52" s="1">
        <f t="shared" ref="I52:W52" si="65">EXP(-rate*Dt)*(p*J51+(1-p)*J52)</f>
        <v>9.2720108531348377E-2</v>
      </c>
      <c r="J52" s="1">
        <f t="shared" si="65"/>
        <v>5.6226309065839093E-2</v>
      </c>
      <c r="K52" s="1">
        <f t="shared" si="65"/>
        <v>3.2662618989921524E-2</v>
      </c>
      <c r="L52" s="1">
        <f t="shared" si="65"/>
        <v>1.8090810142060734E-2</v>
      </c>
      <c r="M52" s="1">
        <f t="shared" si="65"/>
        <v>9.5009594023183694E-3</v>
      </c>
      <c r="N52" s="1">
        <f t="shared" si="65"/>
        <v>4.7005755490245864E-3</v>
      </c>
      <c r="O52" s="1">
        <f t="shared" si="65"/>
        <v>2.1737897274069578E-3</v>
      </c>
      <c r="P52" s="1">
        <f t="shared" si="65"/>
        <v>9.3074515589233492E-4</v>
      </c>
      <c r="Q52" s="1">
        <f t="shared" si="65"/>
        <v>3.6462056982384199E-4</v>
      </c>
      <c r="R52" s="1">
        <f t="shared" si="65"/>
        <v>1.2872785578855957E-4</v>
      </c>
      <c r="S52" s="1">
        <f t="shared" si="65"/>
        <v>4.0146939987249772E-5</v>
      </c>
      <c r="T52" s="1">
        <f t="shared" si="65"/>
        <v>1.0760917804621371E-5</v>
      </c>
      <c r="U52" s="1">
        <f t="shared" si="65"/>
        <v>2.38154722426696E-6</v>
      </c>
      <c r="V52" s="1">
        <f t="shared" si="65"/>
        <v>4.0832112508949586E-7</v>
      </c>
      <c r="W52" s="1">
        <f t="shared" si="65"/>
        <v>4.825015669873413E-8</v>
      </c>
      <c r="X52" s="1">
        <f t="shared" ref="X52:AW52" si="66">EXP(-rate*Dt)*(p*Y51+(1-p)*Y52)</f>
        <v>2.9499365867370163E-9</v>
      </c>
      <c r="Y52" s="1">
        <f t="shared" si="66"/>
        <v>0</v>
      </c>
      <c r="Z52" s="1">
        <f t="shared" si="66"/>
        <v>0</v>
      </c>
      <c r="AA52" s="1">
        <f t="shared" si="66"/>
        <v>0</v>
      </c>
      <c r="AB52" s="1">
        <f t="shared" si="66"/>
        <v>0</v>
      </c>
      <c r="AC52" s="1">
        <f t="shared" si="66"/>
        <v>0</v>
      </c>
      <c r="AD52" s="1">
        <f t="shared" si="66"/>
        <v>0</v>
      </c>
      <c r="AE52" s="1">
        <f t="shared" si="66"/>
        <v>0</v>
      </c>
      <c r="AF52" s="1">
        <f t="shared" si="66"/>
        <v>0</v>
      </c>
      <c r="AG52" s="1">
        <f t="shared" si="66"/>
        <v>0</v>
      </c>
      <c r="AH52" s="1">
        <f t="shared" si="66"/>
        <v>0</v>
      </c>
      <c r="AI52" s="1">
        <f t="shared" si="66"/>
        <v>0</v>
      </c>
      <c r="AJ52" s="1">
        <f t="shared" si="66"/>
        <v>0</v>
      </c>
      <c r="AK52" s="1">
        <f t="shared" si="66"/>
        <v>0</v>
      </c>
      <c r="AL52" s="1">
        <f t="shared" si="66"/>
        <v>0</v>
      </c>
      <c r="AM52" s="1">
        <f t="shared" si="66"/>
        <v>0</v>
      </c>
      <c r="AN52" s="1">
        <f t="shared" si="66"/>
        <v>0</v>
      </c>
      <c r="AO52" s="1">
        <f t="shared" si="66"/>
        <v>0</v>
      </c>
      <c r="AP52" s="1">
        <f t="shared" si="66"/>
        <v>0</v>
      </c>
      <c r="AQ52" s="1">
        <f t="shared" si="66"/>
        <v>0</v>
      </c>
      <c r="AR52" s="1">
        <f t="shared" si="66"/>
        <v>0</v>
      </c>
      <c r="AS52" s="1">
        <f t="shared" si="66"/>
        <v>0</v>
      </c>
      <c r="AT52" s="1">
        <f t="shared" si="66"/>
        <v>0</v>
      </c>
      <c r="AU52" s="1">
        <f t="shared" si="66"/>
        <v>0</v>
      </c>
      <c r="AV52" s="1">
        <f t="shared" si="66"/>
        <v>0</v>
      </c>
      <c r="AW52" s="1">
        <f t="shared" si="66"/>
        <v>0</v>
      </c>
      <c r="AX52" s="1">
        <f t="shared" si="2"/>
        <v>0</v>
      </c>
      <c r="AY52" s="1">
        <f t="shared" si="3"/>
        <v>0</v>
      </c>
      <c r="AZ52" s="1">
        <f>MAX(Stock!AZ52-K,0)</f>
        <v>0</v>
      </c>
    </row>
    <row r="53" spans="1:52">
      <c r="A53" s="7">
        <v>0</v>
      </c>
      <c r="B53" s="1">
        <f>EXP(-rate*Dt)*(p*C52+(1-p)*C53)</f>
        <v>0.7145761439008752</v>
      </c>
      <c r="C53" s="1">
        <f>EXP(-rate*Dt)*(p*D52+(1-p)*D53)</f>
        <v>0.51503521804087338</v>
      </c>
      <c r="D53" s="1">
        <f>EXP(-rate*Dt)*(p*E52+(1-p)*E53)</f>
        <v>0.36196145950584757</v>
      </c>
      <c r="E53" s="1">
        <f>EXP(-rate*Dt)*(p*F52+(1-p)*F53)</f>
        <v>0.2474820404468106</v>
      </c>
      <c r="F53" s="1">
        <f>EXP(-rate*Dt)*(p*G52+(1-p)*G53)</f>
        <v>0.16420655918164676</v>
      </c>
      <c r="G53" s="1">
        <f t="shared" si="56"/>
        <v>0.10543463565898201</v>
      </c>
      <c r="H53" s="1">
        <f t="shared" si="53"/>
        <v>6.5305422168917562E-2</v>
      </c>
      <c r="I53" s="1">
        <f t="shared" ref="I53:W53" si="67">EXP(-rate*Dt)*(p*J52+(1-p)*J53)</f>
        <v>3.8880442254688292E-2</v>
      </c>
      <c r="J53" s="1">
        <f t="shared" si="67"/>
        <v>2.2158898087039774E-2</v>
      </c>
      <c r="K53" s="1">
        <f t="shared" si="67"/>
        <v>1.2032162569669257E-2</v>
      </c>
      <c r="L53" s="1">
        <f t="shared" si="67"/>
        <v>6.1903845328940997E-3</v>
      </c>
      <c r="M53" s="1">
        <f t="shared" si="67"/>
        <v>2.9980147711819805E-3</v>
      </c>
      <c r="N53" s="1">
        <f t="shared" si="67"/>
        <v>1.3561009936241179E-3</v>
      </c>
      <c r="O53" s="1">
        <f t="shared" si="67"/>
        <v>5.6747444034382509E-4</v>
      </c>
      <c r="P53" s="1">
        <f t="shared" si="67"/>
        <v>2.1708798928555051E-4</v>
      </c>
      <c r="Q53" s="1">
        <f t="shared" si="67"/>
        <v>7.4777663407657726E-5</v>
      </c>
      <c r="R53" s="1">
        <f t="shared" si="67"/>
        <v>2.2733599857975752E-5</v>
      </c>
      <c r="S53" s="1">
        <f t="shared" si="67"/>
        <v>5.9344111727976303E-6</v>
      </c>
      <c r="T53" s="1">
        <f t="shared" si="67"/>
        <v>1.2778471906199105E-6</v>
      </c>
      <c r="U53" s="1">
        <f t="shared" si="67"/>
        <v>2.1294751410053499E-7</v>
      </c>
      <c r="V53" s="1">
        <f t="shared" si="67"/>
        <v>2.4431978178336977E-8</v>
      </c>
      <c r="W53" s="1">
        <f t="shared" si="67"/>
        <v>1.4486921928084344E-9</v>
      </c>
      <c r="X53" s="1">
        <f t="shared" ref="X53:AW53" si="68">EXP(-rate*Dt)*(p*Y52+(1-p)*Y53)</f>
        <v>0</v>
      </c>
      <c r="Y53" s="1">
        <f t="shared" si="68"/>
        <v>0</v>
      </c>
      <c r="Z53" s="1">
        <f t="shared" si="68"/>
        <v>0</v>
      </c>
      <c r="AA53" s="1">
        <f t="shared" si="68"/>
        <v>0</v>
      </c>
      <c r="AB53" s="1">
        <f t="shared" si="68"/>
        <v>0</v>
      </c>
      <c r="AC53" s="1">
        <f t="shared" si="68"/>
        <v>0</v>
      </c>
      <c r="AD53" s="1">
        <f t="shared" si="68"/>
        <v>0</v>
      </c>
      <c r="AE53" s="1">
        <f t="shared" si="68"/>
        <v>0</v>
      </c>
      <c r="AF53" s="1">
        <f t="shared" si="68"/>
        <v>0</v>
      </c>
      <c r="AG53" s="1">
        <f t="shared" si="68"/>
        <v>0</v>
      </c>
      <c r="AH53" s="1">
        <f t="shared" si="68"/>
        <v>0</v>
      </c>
      <c r="AI53" s="1">
        <f t="shared" si="68"/>
        <v>0</v>
      </c>
      <c r="AJ53" s="1">
        <f t="shared" si="68"/>
        <v>0</v>
      </c>
      <c r="AK53" s="1">
        <f t="shared" si="68"/>
        <v>0</v>
      </c>
      <c r="AL53" s="1">
        <f t="shared" si="68"/>
        <v>0</v>
      </c>
      <c r="AM53" s="1">
        <f t="shared" si="68"/>
        <v>0</v>
      </c>
      <c r="AN53" s="1">
        <f t="shared" si="68"/>
        <v>0</v>
      </c>
      <c r="AO53" s="1">
        <f t="shared" si="68"/>
        <v>0</v>
      </c>
      <c r="AP53" s="1">
        <f t="shared" si="68"/>
        <v>0</v>
      </c>
      <c r="AQ53" s="1">
        <f t="shared" si="68"/>
        <v>0</v>
      </c>
      <c r="AR53" s="1">
        <f t="shared" si="68"/>
        <v>0</v>
      </c>
      <c r="AS53" s="1">
        <f t="shared" si="68"/>
        <v>0</v>
      </c>
      <c r="AT53" s="1">
        <f t="shared" si="68"/>
        <v>0</v>
      </c>
      <c r="AU53" s="1">
        <f t="shared" si="68"/>
        <v>0</v>
      </c>
      <c r="AV53" s="1">
        <f t="shared" si="68"/>
        <v>0</v>
      </c>
      <c r="AW53" s="1">
        <f t="shared" si="68"/>
        <v>0</v>
      </c>
      <c r="AX53" s="1">
        <f t="shared" si="2"/>
        <v>0</v>
      </c>
      <c r="AY53" s="1">
        <f t="shared" si="3"/>
        <v>0</v>
      </c>
      <c r="AZ53" s="1">
        <f>MAX(Stock!AZ53-K,0)</f>
        <v>0</v>
      </c>
    </row>
    <row r="55" spans="1:52" s="1" customFormat="1">
      <c r="A55" s="2" t="s">
        <v>11</v>
      </c>
      <c r="B55" s="1">
        <v>0</v>
      </c>
      <c r="C55" s="1">
        <f>C56*Dt</f>
        <v>0.02</v>
      </c>
      <c r="D55" s="1">
        <f t="shared" ref="D55:O55" si="69">D56*Dt</f>
        <v>0.04</v>
      </c>
      <c r="E55" s="1">
        <f t="shared" si="69"/>
        <v>0.06</v>
      </c>
      <c r="F55" s="1">
        <f t="shared" si="69"/>
        <v>0.08</v>
      </c>
      <c r="G55" s="1">
        <f t="shared" si="69"/>
        <v>0.1</v>
      </c>
      <c r="H55" s="1">
        <f t="shared" si="69"/>
        <v>0.12</v>
      </c>
      <c r="I55" s="1">
        <f t="shared" si="69"/>
        <v>0.14000000000000001</v>
      </c>
      <c r="J55" s="1">
        <f t="shared" si="69"/>
        <v>0.16</v>
      </c>
      <c r="K55" s="1">
        <f t="shared" si="69"/>
        <v>0.18</v>
      </c>
      <c r="L55" s="1">
        <f t="shared" si="69"/>
        <v>0.2</v>
      </c>
      <c r="M55" s="1">
        <f t="shared" si="69"/>
        <v>0.22</v>
      </c>
      <c r="N55" s="1">
        <f t="shared" si="69"/>
        <v>0.24</v>
      </c>
      <c r="O55" s="1">
        <f t="shared" si="69"/>
        <v>0.26</v>
      </c>
      <c r="P55" s="1">
        <f t="shared" ref="P55:AZ55" si="70">P56*Dt</f>
        <v>0.28000000000000003</v>
      </c>
      <c r="Q55" s="1">
        <f t="shared" si="70"/>
        <v>0.3</v>
      </c>
      <c r="R55" s="1">
        <f t="shared" si="70"/>
        <v>0.32</v>
      </c>
      <c r="S55" s="1">
        <f t="shared" si="70"/>
        <v>0.34</v>
      </c>
      <c r="T55" s="1">
        <f t="shared" si="70"/>
        <v>0.36</v>
      </c>
      <c r="U55" s="1">
        <f t="shared" si="70"/>
        <v>0.38</v>
      </c>
      <c r="V55" s="1">
        <f t="shared" si="70"/>
        <v>0.4</v>
      </c>
      <c r="W55" s="1">
        <f t="shared" si="70"/>
        <v>0.42</v>
      </c>
      <c r="X55" s="1">
        <f t="shared" si="70"/>
        <v>0.44</v>
      </c>
      <c r="Y55" s="1">
        <f t="shared" si="70"/>
        <v>0.46</v>
      </c>
      <c r="Z55" s="1">
        <f t="shared" si="70"/>
        <v>0.48</v>
      </c>
      <c r="AA55" s="1">
        <f t="shared" si="70"/>
        <v>0.5</v>
      </c>
      <c r="AB55" s="1">
        <f t="shared" si="70"/>
        <v>0.52</v>
      </c>
      <c r="AC55" s="1">
        <f t="shared" si="70"/>
        <v>0.54</v>
      </c>
      <c r="AD55" s="1">
        <f t="shared" si="70"/>
        <v>0.56000000000000005</v>
      </c>
      <c r="AE55" s="1">
        <f t="shared" si="70"/>
        <v>0.57999999999999996</v>
      </c>
      <c r="AF55" s="1">
        <f t="shared" si="70"/>
        <v>0.6</v>
      </c>
      <c r="AG55" s="1">
        <f t="shared" si="70"/>
        <v>0.62</v>
      </c>
      <c r="AH55" s="1">
        <f t="shared" si="70"/>
        <v>0.64</v>
      </c>
      <c r="AI55" s="1">
        <f t="shared" si="70"/>
        <v>0.66</v>
      </c>
      <c r="AJ55" s="1">
        <f t="shared" si="70"/>
        <v>0.68</v>
      </c>
      <c r="AK55" s="1">
        <f t="shared" si="70"/>
        <v>0.70000000000000007</v>
      </c>
      <c r="AL55" s="1">
        <f t="shared" si="70"/>
        <v>0.72</v>
      </c>
      <c r="AM55" s="1">
        <f t="shared" si="70"/>
        <v>0.74</v>
      </c>
      <c r="AN55" s="1">
        <f t="shared" si="70"/>
        <v>0.76</v>
      </c>
      <c r="AO55" s="1">
        <f t="shared" si="70"/>
        <v>0.78</v>
      </c>
      <c r="AP55" s="1">
        <f t="shared" si="70"/>
        <v>0.8</v>
      </c>
      <c r="AQ55" s="1">
        <f t="shared" si="70"/>
        <v>0.82000000000000006</v>
      </c>
      <c r="AR55" s="1">
        <f t="shared" si="70"/>
        <v>0.84</v>
      </c>
      <c r="AS55" s="1">
        <f t="shared" si="70"/>
        <v>0.86</v>
      </c>
      <c r="AT55" s="1">
        <f t="shared" si="70"/>
        <v>0.88</v>
      </c>
      <c r="AU55" s="1">
        <f t="shared" si="70"/>
        <v>0.9</v>
      </c>
      <c r="AV55" s="1">
        <f t="shared" si="70"/>
        <v>0.92</v>
      </c>
      <c r="AW55" s="1">
        <f t="shared" si="70"/>
        <v>0.94000000000000006</v>
      </c>
      <c r="AX55" s="1">
        <f t="shared" si="70"/>
        <v>0.96</v>
      </c>
      <c r="AY55" s="1">
        <f t="shared" si="70"/>
        <v>0.98</v>
      </c>
      <c r="AZ55" s="1">
        <f t="shared" si="70"/>
        <v>1</v>
      </c>
    </row>
    <row r="56" spans="1:52" s="1" customFormat="1">
      <c r="A56" s="2" t="s">
        <v>24</v>
      </c>
      <c r="B56" s="1">
        <v>0</v>
      </c>
      <c r="C56" s="1">
        <f>B56+1</f>
        <v>1</v>
      </c>
      <c r="D56" s="1">
        <f>C56+1</f>
        <v>2</v>
      </c>
      <c r="E56" s="1">
        <f>D56+1</f>
        <v>3</v>
      </c>
      <c r="F56" s="1">
        <f t="shared" ref="F56:O56" si="71">E56+1</f>
        <v>4</v>
      </c>
      <c r="G56" s="1">
        <f t="shared" si="71"/>
        <v>5</v>
      </c>
      <c r="H56" s="1">
        <f t="shared" si="71"/>
        <v>6</v>
      </c>
      <c r="I56" s="1">
        <f t="shared" si="71"/>
        <v>7</v>
      </c>
      <c r="J56" s="1">
        <f t="shared" si="71"/>
        <v>8</v>
      </c>
      <c r="K56" s="1">
        <f t="shared" si="71"/>
        <v>9</v>
      </c>
      <c r="L56" s="1">
        <f t="shared" si="71"/>
        <v>10</v>
      </c>
      <c r="M56" s="1">
        <f t="shared" si="71"/>
        <v>11</v>
      </c>
      <c r="N56" s="1">
        <f t="shared" si="71"/>
        <v>12</v>
      </c>
      <c r="O56" s="1">
        <f t="shared" si="71"/>
        <v>13</v>
      </c>
      <c r="P56" s="1">
        <f t="shared" ref="P56:V56" si="72">O56+1</f>
        <v>14</v>
      </c>
      <c r="Q56" s="1">
        <f t="shared" si="72"/>
        <v>15</v>
      </c>
      <c r="R56" s="1">
        <f t="shared" si="72"/>
        <v>16</v>
      </c>
      <c r="S56" s="1">
        <f t="shared" si="72"/>
        <v>17</v>
      </c>
      <c r="T56" s="1">
        <f t="shared" si="72"/>
        <v>18</v>
      </c>
      <c r="U56" s="1">
        <f t="shared" si="72"/>
        <v>19</v>
      </c>
      <c r="V56" s="1">
        <f t="shared" si="72"/>
        <v>20</v>
      </c>
      <c r="W56" s="1">
        <f t="shared" ref="W56:AI56" si="73">V56+1</f>
        <v>21</v>
      </c>
      <c r="X56" s="1">
        <f t="shared" si="73"/>
        <v>22</v>
      </c>
      <c r="Y56" s="1">
        <f t="shared" si="73"/>
        <v>23</v>
      </c>
      <c r="Z56" s="1">
        <f t="shared" si="73"/>
        <v>24</v>
      </c>
      <c r="AA56" s="1">
        <f t="shared" si="73"/>
        <v>25</v>
      </c>
      <c r="AB56" s="1">
        <f t="shared" si="73"/>
        <v>26</v>
      </c>
      <c r="AC56" s="1">
        <f t="shared" si="73"/>
        <v>27</v>
      </c>
      <c r="AD56" s="1">
        <f t="shared" si="73"/>
        <v>28</v>
      </c>
      <c r="AE56" s="1">
        <f t="shared" si="73"/>
        <v>29</v>
      </c>
      <c r="AF56" s="1">
        <f t="shared" si="73"/>
        <v>30</v>
      </c>
      <c r="AG56" s="1">
        <f t="shared" si="73"/>
        <v>31</v>
      </c>
      <c r="AH56" s="1">
        <f t="shared" si="73"/>
        <v>32</v>
      </c>
      <c r="AI56" s="1">
        <f t="shared" si="73"/>
        <v>33</v>
      </c>
      <c r="AJ56" s="1">
        <f t="shared" ref="AJ56:AU56" si="74">AI56+1</f>
        <v>34</v>
      </c>
      <c r="AK56" s="1">
        <f t="shared" si="74"/>
        <v>35</v>
      </c>
      <c r="AL56" s="1">
        <f t="shared" si="74"/>
        <v>36</v>
      </c>
      <c r="AM56" s="1">
        <f t="shared" si="74"/>
        <v>37</v>
      </c>
      <c r="AN56" s="1">
        <f t="shared" si="74"/>
        <v>38</v>
      </c>
      <c r="AO56" s="1">
        <f t="shared" si="74"/>
        <v>39</v>
      </c>
      <c r="AP56" s="1">
        <f t="shared" si="74"/>
        <v>40</v>
      </c>
      <c r="AQ56" s="1">
        <f t="shared" si="74"/>
        <v>41</v>
      </c>
      <c r="AR56" s="1">
        <f t="shared" si="74"/>
        <v>42</v>
      </c>
      <c r="AS56" s="1">
        <f t="shared" si="74"/>
        <v>43</v>
      </c>
      <c r="AT56" s="1">
        <f t="shared" si="74"/>
        <v>44</v>
      </c>
      <c r="AU56" s="1">
        <f t="shared" si="74"/>
        <v>45</v>
      </c>
      <c r="AV56" s="1">
        <f>AU56+1</f>
        <v>46</v>
      </c>
      <c r="AW56" s="1">
        <f>AV56+1</f>
        <v>47</v>
      </c>
      <c r="AX56" s="1">
        <f>AW56+1</f>
        <v>48</v>
      </c>
      <c r="AY56" s="1">
        <f>AX56+1</f>
        <v>49</v>
      </c>
      <c r="AZ56" s="1">
        <f>AY56+1</f>
        <v>50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56"/>
  <sheetViews>
    <sheetView topLeftCell="A28" workbookViewId="0">
      <selection activeCell="K50" sqref="K50"/>
    </sheetView>
  </sheetViews>
  <sheetFormatPr baseColWidth="10" defaultColWidth="8.83203125" defaultRowHeight="13"/>
  <sheetData>
    <row r="1" spans="1:52">
      <c r="A1" s="7" t="s">
        <v>20</v>
      </c>
      <c r="B1" s="7">
        <v>0</v>
      </c>
      <c r="C1" s="7">
        <f>B1+1</f>
        <v>1</v>
      </c>
      <c r="D1" s="7">
        <f>C1+1</f>
        <v>2</v>
      </c>
      <c r="E1" s="7">
        <f>D1+1</f>
        <v>3</v>
      </c>
      <c r="F1" s="7">
        <f t="shared" ref="F1:AZ1" si="0">E1+1</f>
        <v>4</v>
      </c>
      <c r="G1" s="7">
        <f t="shared" si="0"/>
        <v>5</v>
      </c>
      <c r="H1" s="7">
        <f t="shared" si="0"/>
        <v>6</v>
      </c>
      <c r="I1" s="7">
        <f t="shared" si="0"/>
        <v>7</v>
      </c>
      <c r="J1" s="7">
        <f t="shared" si="0"/>
        <v>8</v>
      </c>
      <c r="K1" s="7">
        <f t="shared" si="0"/>
        <v>9</v>
      </c>
      <c r="L1" s="7">
        <f t="shared" si="0"/>
        <v>10</v>
      </c>
      <c r="M1" s="7">
        <f t="shared" si="0"/>
        <v>11</v>
      </c>
      <c r="N1" s="7">
        <f t="shared" si="0"/>
        <v>12</v>
      </c>
      <c r="O1" s="7">
        <f t="shared" si="0"/>
        <v>13</v>
      </c>
      <c r="P1" s="7">
        <f t="shared" si="0"/>
        <v>14</v>
      </c>
      <c r="Q1" s="7">
        <f t="shared" si="0"/>
        <v>15</v>
      </c>
      <c r="R1" s="7">
        <f t="shared" si="0"/>
        <v>16</v>
      </c>
      <c r="S1" s="7">
        <f t="shared" si="0"/>
        <v>17</v>
      </c>
      <c r="T1" s="7">
        <f t="shared" si="0"/>
        <v>18</v>
      </c>
      <c r="U1" s="7">
        <f t="shared" si="0"/>
        <v>19</v>
      </c>
      <c r="V1" s="7">
        <f t="shared" si="0"/>
        <v>20</v>
      </c>
      <c r="W1" s="7">
        <f t="shared" si="0"/>
        <v>21</v>
      </c>
      <c r="X1" s="7">
        <f t="shared" si="0"/>
        <v>22</v>
      </c>
      <c r="Y1" s="7">
        <f t="shared" si="0"/>
        <v>23</v>
      </c>
      <c r="Z1" s="7">
        <f t="shared" si="0"/>
        <v>24</v>
      </c>
      <c r="AA1" s="7">
        <f t="shared" si="0"/>
        <v>25</v>
      </c>
      <c r="AB1" s="7">
        <f t="shared" si="0"/>
        <v>26</v>
      </c>
      <c r="AC1" s="7">
        <f t="shared" si="0"/>
        <v>27</v>
      </c>
      <c r="AD1" s="7">
        <f t="shared" si="0"/>
        <v>28</v>
      </c>
      <c r="AE1" s="7">
        <f t="shared" si="0"/>
        <v>29</v>
      </c>
      <c r="AF1" s="7">
        <f t="shared" si="0"/>
        <v>30</v>
      </c>
      <c r="AG1" s="7">
        <f t="shared" si="0"/>
        <v>31</v>
      </c>
      <c r="AH1" s="7">
        <f t="shared" si="0"/>
        <v>32</v>
      </c>
      <c r="AI1" s="7">
        <f t="shared" si="0"/>
        <v>33</v>
      </c>
      <c r="AJ1" s="7">
        <f t="shared" si="0"/>
        <v>34</v>
      </c>
      <c r="AK1" s="7">
        <f t="shared" si="0"/>
        <v>35</v>
      </c>
      <c r="AL1" s="7">
        <f t="shared" si="0"/>
        <v>36</v>
      </c>
      <c r="AM1" s="7">
        <f t="shared" si="0"/>
        <v>37</v>
      </c>
      <c r="AN1" s="7">
        <f t="shared" si="0"/>
        <v>38</v>
      </c>
      <c r="AO1" s="7">
        <f t="shared" si="0"/>
        <v>39</v>
      </c>
      <c r="AP1" s="7">
        <f t="shared" si="0"/>
        <v>40</v>
      </c>
      <c r="AQ1" s="7">
        <f t="shared" si="0"/>
        <v>41</v>
      </c>
      <c r="AR1" s="7">
        <f t="shared" si="0"/>
        <v>42</v>
      </c>
      <c r="AS1" s="7">
        <f t="shared" si="0"/>
        <v>43</v>
      </c>
      <c r="AT1" s="7">
        <f t="shared" si="0"/>
        <v>44</v>
      </c>
      <c r="AU1" s="7">
        <f t="shared" si="0"/>
        <v>45</v>
      </c>
      <c r="AV1" s="7">
        <f t="shared" si="0"/>
        <v>46</v>
      </c>
      <c r="AW1" s="7">
        <f t="shared" si="0"/>
        <v>47</v>
      </c>
      <c r="AX1" s="7">
        <f t="shared" si="0"/>
        <v>48</v>
      </c>
      <c r="AY1" s="7">
        <f t="shared" si="0"/>
        <v>49</v>
      </c>
      <c r="AZ1" s="7">
        <f t="shared" si="0"/>
        <v>50</v>
      </c>
    </row>
    <row r="2" spans="1:52">
      <c r="A2" s="10" t="s">
        <v>21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>
      <c r="A3" s="7">
        <f t="shared" ref="A3:A51" si="1">A4+1</f>
        <v>50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>
        <f>MAX(Stock!AZ3-K,0)</f>
        <v>138.61583975957043</v>
      </c>
    </row>
    <row r="4" spans="1:52">
      <c r="A4" s="7">
        <f t="shared" si="1"/>
        <v>49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>
        <f>MAX(EXP(-rate*Dt)*(p*AZ3+(1-p)*AZ4),Stock!AY4-K)</f>
        <v>132.44441990240642</v>
      </c>
      <c r="AZ4" s="1">
        <f>MAX(Stock!AZ4-K,0)</f>
        <v>126.58682156419422</v>
      </c>
    </row>
    <row r="5" spans="1:52">
      <c r="A5" s="7">
        <f t="shared" si="1"/>
        <v>48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>
        <f>MAX(EXP(-rate*Dt)*(p*AY4+(1-p)*AY5),Stock!AX5-K)</f>
        <v>126.48731281968271</v>
      </c>
      <c r="AY5" s="1">
        <f>MAX(EXP(-rate*Dt)*(p*AZ4+(1-p)*AZ5),Stock!AY5-K)</f>
        <v>120.83207962910659</v>
      </c>
      <c r="AZ5" s="1">
        <f>MAX(Stock!AZ5-K,0)</f>
        <v>115.36790665495118</v>
      </c>
    </row>
    <row r="6" spans="1:52">
      <c r="A6" s="7">
        <f t="shared" si="1"/>
        <v>47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>
        <f>MAX(EXP(-rate*Dt)*(p*AX5+(1-p)*AX6),Stock!AW6-K)</f>
        <v>120.7370946346812</v>
      </c>
      <c r="AX6" s="1">
        <f>MAX(EXP(-rate*Dt)*(p*AY5+(1-p)*AY6),Stock!AX6-K)</f>
        <v>115.27721699700503</v>
      </c>
      <c r="AY6" s="1">
        <f>MAX(EXP(-rate*Dt)*(p*AZ5+(1-p)*AZ6),Stock!AY6-K)</f>
        <v>110.00178115359155</v>
      </c>
      <c r="AZ6" s="1">
        <f>MAX(Stock!AZ6-K,0)</f>
        <v>104.90453801616954</v>
      </c>
    </row>
    <row r="7" spans="1:52">
      <c r="A7" s="7">
        <f t="shared" si="1"/>
        <v>46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>
        <f>MAX(EXP(-rate*Dt)*(p*AW6+(1-p)*AW7),Stock!AV7-K)</f>
        <v>115.18659862937082</v>
      </c>
      <c r="AW7" s="1">
        <f>MAX(EXP(-rate*Dt)*(p*AX6+(1-p)*AX7),Stock!AW7-K)</f>
        <v>109.91530975790153</v>
      </c>
      <c r="AX7" s="1">
        <f>MAX(EXP(-rate*Dt)*(p*AY6+(1-p)*AY7),Stock!AX7-K)</f>
        <v>104.82207351676465</v>
      </c>
      <c r="AY7" s="1">
        <f>MAX(EXP(-rate*Dt)*(p*AZ6+(1-p)*AZ7),Stock!AY7-K)</f>
        <v>99.900857282247586</v>
      </c>
      <c r="AZ7" s="1">
        <f>MAX(Stock!AZ7-K,0)</f>
        <v>95.145832815469532</v>
      </c>
    </row>
    <row r="8" spans="1:52">
      <c r="A8" s="7">
        <f t="shared" si="1"/>
        <v>45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f>MAX(EXP(-rate*Dt)*(p*AV7+(1-p)*AV8),Stock!AU8-K)</f>
        <v>109.82890633658604</v>
      </c>
      <c r="AV8" s="1">
        <f>MAX(EXP(-rate*Dt)*(p*AW7+(1-p)*AW8),Stock!AV8-K)</f>
        <v>104.73967384194974</v>
      </c>
      <c r="AW8" s="1">
        <f>MAX(EXP(-rate*Dt)*(p*AX7+(1-p)*AX8),Stock!AW8-K)</f>
        <v>99.82232613057684</v>
      </c>
      <c r="AX8" s="1">
        <f>MAX(EXP(-rate*Dt)*(p*AY7+(1-p)*AY8),Stock!AX8-K)</f>
        <v>95.071039545111901</v>
      </c>
      <c r="AY8" s="1">
        <f>MAX(EXP(-rate*Dt)*(p*AZ7+(1-p)*AZ8),Stock!AY8-K)</f>
        <v>90.480187733264174</v>
      </c>
      <c r="AZ8" s="1">
        <f>MAX(Stock!AZ8-K,0)</f>
        <v>86.0443349631243</v>
      </c>
    </row>
    <row r="9" spans="1:52">
      <c r="A9" s="7">
        <f t="shared" si="1"/>
        <v>44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>
        <f>MAX(EXP(-rate*Dt)*(p*AU8+(1-p)*AU9),Stock!AT9-K)</f>
        <v>105.19832484095093</v>
      </c>
      <c r="AU9" s="1">
        <f>MAX(EXP(-rate*Dt)*(p*AV8+(1-p)*AV9),Stock!AU9-K)</f>
        <v>99.743856711527314</v>
      </c>
      <c r="AV9" s="1">
        <f>MAX(EXP(-rate*Dt)*(p*AW8+(1-p)*AW9),Stock!AV9-K)</f>
        <v>94.996305069061108</v>
      </c>
      <c r="AW9" s="1">
        <f>MAX(EXP(-rate*Dt)*(p*AX8+(1-p)*AX9),Stock!AW9-K)</f>
        <v>90.409062083901588</v>
      </c>
      <c r="AX9" s="1">
        <f>MAX(EXP(-rate*Dt)*(p*AY8+(1-p)*AY9),Stock!AX9-K)</f>
        <v>85.976696297118579</v>
      </c>
      <c r="AY9" s="1">
        <f>MAX(EXP(-rate*Dt)*(p*AZ8+(1-p)*AZ9),Stock!AY9-K)</f>
        <v>81.693960267188388</v>
      </c>
      <c r="AZ9" s="1">
        <f>MAX(Stock!AZ9-K,0)</f>
        <v>77.555784335495559</v>
      </c>
    </row>
    <row r="10" spans="1:52">
      <c r="A10" s="7">
        <f t="shared" si="1"/>
        <v>43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>
        <f>MAX(EXP(-rate*Dt)*(p*AT9+(1-p)*AT10),Stock!AS10-K)</f>
        <v>100.18446750893146</v>
      </c>
      <c r="AT10" s="1">
        <f>MAX(EXP(-rate*Dt)*(p*AU9+(1-p)*AU10),Stock!AT10-K)</f>
        <v>95.419834345365643</v>
      </c>
      <c r="AU10" s="1">
        <f>MAX(EXP(-rate*Dt)*(p*AV9+(1-p)*AV10),Stock!AU10-K)</f>
        <v>90.337992345762487</v>
      </c>
      <c r="AV10" s="1">
        <f>MAX(EXP(-rate*Dt)*(p*AW9+(1-p)*AW10),Stock!AV10-K)</f>
        <v>85.909110801250577</v>
      </c>
      <c r="AW10" s="1">
        <f>MAX(EXP(-rate*Dt)*(p*AX9+(1-p)*AX10),Stock!AW10-K)</f>
        <v>81.629741391005965</v>
      </c>
      <c r="AX10" s="1">
        <f>MAX(EXP(-rate*Dt)*(p*AY9+(1-p)*AY10),Stock!AX10-K)</f>
        <v>77.49481844162554</v>
      </c>
      <c r="AY10" s="1">
        <f>MAX(EXP(-rate*Dt)*(p*AZ9+(1-p)*AZ10),Stock!AY10-K)</f>
        <v>73.499447904321883</v>
      </c>
      <c r="AZ10" s="1">
        <f>MAX(Stock!AZ10-K,0)</f>
        <v>69.638901540291897</v>
      </c>
    </row>
    <row r="11" spans="1:52">
      <c r="A11" s="7">
        <f t="shared" si="1"/>
        <v>42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>
        <f>MAX(EXP(-rate*Dt)*(p*AS10+(1-p)*AS11),Stock!AR11-K)</f>
        <v>95.344825684907377</v>
      </c>
      <c r="AS11" s="1">
        <f>MAX(EXP(-rate*Dt)*(p*AT10+(1-p)*AT11),Stock!AS11-K)</f>
        <v>90.744698015722776</v>
      </c>
      <c r="AT11" s="1">
        <f>MAX(EXP(-rate*Dt)*(p*AU10+(1-p)*AU11),Stock!AT11-K)</f>
        <v>86.299883653713891</v>
      </c>
      <c r="AU11" s="1">
        <f>MAX(EXP(-rate*Dt)*(p*AV10+(1-p)*AV11),Stock!AU11-K)</f>
        <v>81.565572996695693</v>
      </c>
      <c r="AV11" s="1">
        <f>MAX(EXP(-rate*Dt)*(p*AW10+(1-p)*AW11),Stock!AV11-K)</f>
        <v>77.433900472487977</v>
      </c>
      <c r="AW11" s="1">
        <f>MAX(EXP(-rate*Dt)*(p*AX10+(1-p)*AX11),Stock!AW11-K)</f>
        <v>73.441670659480195</v>
      </c>
      <c r="AX11" s="1">
        <f>MAX(EXP(-rate*Dt)*(p*AY10+(1-p)*AY11),Stock!AX11-K)</f>
        <v>69.584159035694583</v>
      </c>
      <c r="AY11" s="1">
        <f>MAX(EXP(-rate*Dt)*(p*AZ10+(1-p)*AZ11),Stock!AY11-K)</f>
        <v>65.85680114558005</v>
      </c>
      <c r="AZ11" s="1">
        <f>MAX(Stock!AZ11-K,0)</f>
        <v>62.255187176971589</v>
      </c>
    </row>
    <row r="12" spans="1:52">
      <c r="A12" s="7">
        <f t="shared" si="1"/>
        <v>41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>
        <f>MAX(EXP(-rate*Dt)*(p*AR11+(1-p)*AR12),Stock!AQ12-K)</f>
        <v>90.673364437242498</v>
      </c>
      <c r="AR12" s="1">
        <f>MAX(EXP(-rate*Dt)*(p*AS11+(1-p)*AS12),Stock!AR12-K)</f>
        <v>86.232044103216055</v>
      </c>
      <c r="AS12" s="1">
        <f>MAX(EXP(-rate*Dt)*(p*AT11+(1-p)*AT12),Stock!AS12-K)</f>
        <v>81.940656905544415</v>
      </c>
      <c r="AT12" s="1">
        <f>MAX(EXP(-rate*Dt)*(p*AU11+(1-p)*AU12),Stock!AT12-K)</f>
        <v>77.794122907133556</v>
      </c>
      <c r="AU12" s="1">
        <f>MAX(EXP(-rate*Dt)*(p*AV11+(1-p)*AV12),Stock!AU12-K)</f>
        <v>73.383938832803082</v>
      </c>
      <c r="AV12" s="1">
        <f>MAX(EXP(-rate*Dt)*(p*AW11+(1-p)*AW12),Stock!AV12-K)</f>
        <v>69.529459563680291</v>
      </c>
      <c r="AW12" s="1">
        <f>MAX(EXP(-rate*Dt)*(p*AX11+(1-p)*AX12),Stock!AW12-K)</f>
        <v>65.80503171556704</v>
      </c>
      <c r="AX12" s="1">
        <f>MAX(EXP(-rate*Dt)*(p*AY11+(1-p)*AY12),Stock!AX12-K)</f>
        <v>62.206248942811392</v>
      </c>
      <c r="AY12" s="1">
        <f>MAX(EXP(-rate*Dt)*(p*AZ11+(1-p)*AZ12),Stock!AY12-K)</f>
        <v>58.72885418639401</v>
      </c>
      <c r="AZ12" s="1">
        <f>MAX(Stock!AZ12-K,0)</f>
        <v>55.368734616106309</v>
      </c>
    </row>
    <row r="13" spans="1:52">
      <c r="A13" s="7">
        <f t="shared" si="1"/>
        <v>40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>
        <f>MAX(EXP(-rate*Dt)*(p*AQ12+(1-p)*AQ13),Stock!AP13-K)</f>
        <v>86.164257880769355</v>
      </c>
      <c r="AQ13" s="1">
        <f>MAX(EXP(-rate*Dt)*(p*AR12+(1-p)*AR13),Stock!AQ13-K)</f>
        <v>81.876244103387265</v>
      </c>
      <c r="AR13" s="1">
        <f>MAX(EXP(-rate*Dt)*(p*AS12+(1-p)*AS13),Stock!AR13-K)</f>
        <v>77.732969657488709</v>
      </c>
      <c r="AS13" s="1">
        <f>MAX(EXP(-rate*Dt)*(p*AT12+(1-p)*AT13),Stock!AS13-K)</f>
        <v>73.729530571847945</v>
      </c>
      <c r="AT13" s="1">
        <f>MAX(EXP(-rate*Dt)*(p*AU12+(1-p)*AU13),Stock!AT13-K)</f>
        <v>69.861189021395148</v>
      </c>
      <c r="AU13" s="1">
        <f>MAX(EXP(-rate*Dt)*(p*AV12+(1-p)*AV13),Stock!AU13-K)</f>
        <v>65.753302981030231</v>
      </c>
      <c r="AV13" s="1">
        <f>MAX(EXP(-rate*Dt)*(p*AW12+(1-p)*AW13),Stock!AV13-K)</f>
        <v>62.157349178550184</v>
      </c>
      <c r="AW13" s="1">
        <f>MAX(EXP(-rate*Dt)*(p*AX12+(1-p)*AX13),Stock!AW13-K)</f>
        <v>58.682687970397197</v>
      </c>
      <c r="AX13" s="1">
        <f>MAX(EXP(-rate*Dt)*(p*AY12+(1-p)*AY13),Stock!AX13-K)</f>
        <v>55.325209759420943</v>
      </c>
      <c r="AY13" s="1">
        <f>MAX(EXP(-rate*Dt)*(p*AZ12+(1-p)*AZ13),Stock!AY13-K)</f>
        <v>52.080944181282959</v>
      </c>
      <c r="AZ13" s="1">
        <f>MAX(Stock!AZ13-K,0)</f>
        <v>48.946055387257616</v>
      </c>
    </row>
    <row r="14" spans="1:52">
      <c r="A14" s="7">
        <f t="shared" si="1"/>
        <v>39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>
        <f>MAX(EXP(-rate*Dt)*(p*AP13+(1-p)*AP14),Stock!AO14-K)</f>
        <v>81.811881935545699</v>
      </c>
      <c r="AP14" s="1">
        <f>MAX(EXP(-rate*Dt)*(p*AQ13+(1-p)*AQ14),Stock!AP14-K)</f>
        <v>77.671864479855003</v>
      </c>
      <c r="AQ14" s="1">
        <f>MAX(EXP(-rate*Dt)*(p*AR13+(1-p)*AR14),Stock!AQ14-K)</f>
        <v>73.671572461122295</v>
      </c>
      <c r="AR14" s="1">
        <f>MAX(EXP(-rate*Dt)*(p*AS13+(1-p)*AS14),Stock!AR14-K)</f>
        <v>69.806271778638788</v>
      </c>
      <c r="AS14" s="1">
        <f>MAX(EXP(-rate*Dt)*(p*AT13+(1-p)*AT14),Stock!AS14-K)</f>
        <v>66.071388722649161</v>
      </c>
      <c r="AT14" s="1">
        <f>MAX(EXP(-rate*Dt)*(p*AU13+(1-p)*AU14),Stock!AT14-K)</f>
        <v>62.462504540316033</v>
      </c>
      <c r="AU14" s="1">
        <f>MAX(EXP(-rate*Dt)*(p*AV13+(1-p)*AV14),Stock!AU14-K)</f>
        <v>58.636558045241195</v>
      </c>
      <c r="AV14" s="1">
        <f>MAX(EXP(-rate*Dt)*(p*AW13+(1-p)*AW14),Stock!AV14-K)</f>
        <v>55.281719117227979</v>
      </c>
      <c r="AW14" s="1">
        <f>MAX(EXP(-rate*Dt)*(p*AX13+(1-p)*AX14),Stock!AW14-K)</f>
        <v>52.040003826636145</v>
      </c>
      <c r="AX14" s="1">
        <f>MAX(EXP(-rate*Dt)*(p*AY13+(1-p)*AY14),Stock!AX14-K)</f>
        <v>48.907579340065745</v>
      </c>
      <c r="AY14" s="1">
        <f>MAX(EXP(-rate*Dt)*(p*AZ13+(1-p)*AZ14),Stock!AY14-K)</f>
        <v>45.880742680190068</v>
      </c>
      <c r="AZ14" s="1">
        <f>MAX(Stock!AZ14-K,0)</f>
        <v>42.955916326240001</v>
      </c>
    </row>
    <row r="15" spans="1:52">
      <c r="A15" s="7">
        <f t="shared" si="1"/>
        <v>38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>
        <f>MAX(EXP(-rate*Dt)*(p*AO14+(1-p)*AO15),Stock!AN15-K)</f>
        <v>77.610807336443472</v>
      </c>
      <c r="AO15" s="1">
        <f>MAX(EXP(-rate*Dt)*(p*AP14+(1-p)*AP15),Stock!AO15-K)</f>
        <v>73.613659910738249</v>
      </c>
      <c r="AP15" s="1">
        <f>MAX(EXP(-rate*Dt)*(p*AQ14+(1-p)*AQ15),Stock!AP15-K)</f>
        <v>69.751397705825482</v>
      </c>
      <c r="AQ15" s="1">
        <f>MAX(EXP(-rate*Dt)*(p*AR14+(1-p)*AR15),Stock!AQ15-K)</f>
        <v>66.019450607301309</v>
      </c>
      <c r="AR15" s="1">
        <f>MAX(EXP(-rate*Dt)*(p*AS14+(1-p)*AS15),Stock!AR15-K)</f>
        <v>62.413403335869603</v>
      </c>
      <c r="AS15" s="1">
        <f>MAX(EXP(-rate*Dt)*(p*AT14+(1-p)*AT15),Stock!AS15-K)</f>
        <v>58.928990201538141</v>
      </c>
      <c r="AT15" s="1">
        <f>MAX(EXP(-rate*Dt)*(p*AU14+(1-p)*AU15),Stock!AT15-K)</f>
        <v>55.562090035542255</v>
      </c>
      <c r="AU15" s="1">
        <f>MAX(EXP(-rate*Dt)*(p*AV14+(1-p)*AV15),Stock!AU15-K)</f>
        <v>51.999095654828281</v>
      </c>
      <c r="AV15" s="1">
        <f>MAX(EXP(-rate*Dt)*(p*AW14+(1-p)*AW15),Stock!AV15-K)</f>
        <v>48.869133538543217</v>
      </c>
      <c r="AW15" s="1">
        <f>MAX(EXP(-rate*Dt)*(p*AX14+(1-p)*AX15),Stock!AW15-K)</f>
        <v>45.844676247326483</v>
      </c>
      <c r="AX15" s="1">
        <f>MAX(EXP(-rate*Dt)*(p*AY14+(1-p)*AY15),Stock!AX15-K)</f>
        <v>42.922149072665363</v>
      </c>
      <c r="AY15" s="1">
        <f>MAX(EXP(-rate*Dt)*(p*AZ14+(1-p)*AZ15),Stock!AY15-K)</f>
        <v>40.098098416865326</v>
      </c>
      <c r="AZ15" s="1">
        <f>MAX(Stock!AZ15-K,0)</f>
        <v>37.369187689823008</v>
      </c>
    </row>
    <row r="16" spans="1:52">
      <c r="A16" s="7">
        <f t="shared" si="1"/>
        <v>37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>
        <f>MAX(EXP(-rate*Dt)*(p*AN15+(1-p)*AN16),Stock!AM16-K)</f>
        <v>73.555792884881242</v>
      </c>
      <c r="AN16" s="1">
        <f>MAX(EXP(-rate*Dt)*(p*AO15+(1-p)*AO16),Stock!AN16-K)</f>
        <v>69.696566769019725</v>
      </c>
      <c r="AO16" s="1">
        <f>MAX(EXP(-rate*Dt)*(p*AP15+(1-p)*AP16),Stock!AO16-K)</f>
        <v>65.967553320031655</v>
      </c>
      <c r="AP16" s="1">
        <f>MAX(EXP(-rate*Dt)*(p*AQ15+(1-p)*AQ16),Stock!AP16-K)</f>
        <v>62.364340729431625</v>
      </c>
      <c r="AQ16" s="1">
        <f>MAX(EXP(-rate*Dt)*(p*AR15+(1-p)*AR16),Stock!AQ16-K)</f>
        <v>58.882666660447342</v>
      </c>
      <c r="AR16" s="1">
        <f>MAX(EXP(-rate*Dt)*(p*AS15+(1-p)*AS16),Stock!AR16-K)</f>
        <v>55.518413183927294</v>
      </c>
      <c r="AS16" s="1">
        <f>MAX(EXP(-rate*Dt)*(p*AT15+(1-p)*AT16),Stock!AS16-K)</f>
        <v>52.267601885819488</v>
      </c>
      <c r="AT16" s="1">
        <f>MAX(EXP(-rate*Dt)*(p*AU15+(1-p)*AU16),Stock!AT16-K)</f>
        <v>49.126389140408577</v>
      </c>
      <c r="AU16" s="1">
        <f>MAX(EXP(-rate*Dt)*(p*AV15+(1-p)*AV16),Stock!AU16-K)</f>
        <v>45.808638165956438</v>
      </c>
      <c r="AV16" s="1">
        <f>MAX(EXP(-rate*Dt)*(p*AW15+(1-p)*AW16),Stock!AV16-K)</f>
        <v>42.888408363220428</v>
      </c>
      <c r="AW16" s="1">
        <f>MAX(EXP(-rate*Dt)*(p*AX15+(1-p)*AX16),Stock!AW16-K)</f>
        <v>40.066577667853259</v>
      </c>
      <c r="AX16" s="1">
        <f>MAX(EXP(-rate*Dt)*(p*AY15+(1-p)*AY16),Stock!AX16-K)</f>
        <v>37.339812112614595</v>
      </c>
      <c r="AY16" s="1">
        <f>MAX(EXP(-rate*Dt)*(p*AZ15+(1-p)*AZ16),Stock!AY16-K)</f>
        <v>34.704890684782995</v>
      </c>
      <c r="AZ16" s="1">
        <f>MAX(Stock!AZ16-K,0)</f>
        <v>32.158701499263856</v>
      </c>
    </row>
    <row r="17" spans="1:52">
      <c r="A17" s="7">
        <f t="shared" si="1"/>
        <v>36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>
        <f>MAX(EXP(-rate*Dt)*(p*AM16+(1-p)*AM17),Stock!AL17-K)</f>
        <v>69.641778934312725</v>
      </c>
      <c r="AM17" s="1">
        <f>MAX(EXP(-rate*Dt)*(p*AN16+(1-p)*AN17),Stock!AM17-K)</f>
        <v>65.915696828745638</v>
      </c>
      <c r="AN17" s="1">
        <f>MAX(EXP(-rate*Dt)*(p*AO16+(1-p)*AO17),Stock!AN17-K)</f>
        <v>62.315316690660552</v>
      </c>
      <c r="AO17" s="1">
        <f>MAX(EXP(-rate*Dt)*(p*AP16+(1-p)*AP17),Stock!AO17-K)</f>
        <v>58.836379533869199</v>
      </c>
      <c r="AP17" s="1">
        <f>MAX(EXP(-rate*Dt)*(p*AQ16+(1-p)*AQ17),Stock!AP17-K)</f>
        <v>55.474770666286545</v>
      </c>
      <c r="AQ17" s="1">
        <f>MAX(EXP(-rate*Dt)*(p*AR16+(1-p)*AR17),Stock!AQ17-K)</f>
        <v>52.226514801255583</v>
      </c>
      <c r="AR17" s="1">
        <f>MAX(EXP(-rate*Dt)*(p*AS16+(1-p)*AS17),Stock!AR17-K)</f>
        <v>49.087771334500026</v>
      </c>
      <c r="AS17" s="1">
        <f>MAX(EXP(-rate*Dt)*(p*AT16+(1-p)*AT17),Stock!AS17-K)</f>
        <v>46.054829781093659</v>
      </c>
      <c r="AT17" s="1">
        <f>MAX(EXP(-rate*Dt)*(p*AU16+(1-p)*AU17),Stock!AT17-K)</f>
        <v>43.124105367024853</v>
      </c>
      <c r="AU17" s="1">
        <f>MAX(EXP(-rate*Dt)*(p*AV16+(1-p)*AV17),Stock!AU17-K)</f>
        <v>40.035081697014164</v>
      </c>
      <c r="AV17" s="1">
        <f>MAX(EXP(-rate*Dt)*(p*AW16+(1-p)*AW17),Stock!AV17-K)</f>
        <v>37.310459627279172</v>
      </c>
      <c r="AW17" s="1">
        <f>MAX(EXP(-rate*Dt)*(p*AX16+(1-p)*AX17),Stock!AW17-K)</f>
        <v>34.677609487121366</v>
      </c>
      <c r="AX17" s="1">
        <f>MAX(EXP(-rate*Dt)*(p*AY16+(1-p)*AY17),Stock!AX17-K)</f>
        <v>32.133421837670582</v>
      </c>
      <c r="AY17" s="1">
        <f>MAX(EXP(-rate*Dt)*(p*AZ16+(1-p)*AZ17),Stock!AY17-K)</f>
        <v>29.67489258756839</v>
      </c>
      <c r="AZ17" s="1">
        <f>MAX(Stock!AZ17-K,0)</f>
        <v>27.299119423800889</v>
      </c>
    </row>
    <row r="18" spans="1:52">
      <c r="A18" s="7">
        <f t="shared" si="1"/>
        <v>35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f>MAX(EXP(-rate*Dt)*(p*AL17+(1-p)*AL18),Stock!AK18-K)</f>
        <v>65.863881101373892</v>
      </c>
      <c r="AL18" s="1">
        <f>MAX(EXP(-rate*Dt)*(p*AM17+(1-p)*AM18),Stock!AL18-K)</f>
        <v>62.266331189238691</v>
      </c>
      <c r="AM18" s="1">
        <f>MAX(EXP(-rate*Dt)*(p*AN17+(1-p)*AN18),Stock!AM18-K)</f>
        <v>58.790128793178582</v>
      </c>
      <c r="AN18" s="1">
        <f>MAX(EXP(-rate*Dt)*(p*AO17+(1-p)*AO18),Stock!AN18-K)</f>
        <v>55.431162455630407</v>
      </c>
      <c r="AO18" s="1">
        <f>MAX(EXP(-rate*Dt)*(p*AP17+(1-p)*AP18),Stock!AO18-K)</f>
        <v>52.185460014873684</v>
      </c>
      <c r="AP18" s="1">
        <f>MAX(EXP(-rate*Dt)*(p*AQ17+(1-p)*AQ18),Stock!AP18-K)</f>
        <v>49.049183885696081</v>
      </c>
      <c r="AQ18" s="1">
        <f>MAX(EXP(-rate*Dt)*(p*AR17+(1-p)*AR18),Stock!AQ18-K)</f>
        <v>46.018626499949725</v>
      </c>
      <c r="AR18" s="1">
        <f>MAX(EXP(-rate*Dt)*(p*AS17+(1-p)*AS18),Stock!AR18-K)</f>
        <v>43.090205901581108</v>
      </c>
      <c r="AS18" s="1">
        <f>MAX(EXP(-rate*Dt)*(p*AT17+(1-p)*AT18),Stock!AS18-K)</f>
        <v>40.260461490901136</v>
      </c>
      <c r="AT18" s="1">
        <f>MAX(EXP(-rate*Dt)*(p*AU17+(1-p)*AU18),Stock!AT18-K)</f>
        <v>37.526049913039074</v>
      </c>
      <c r="AU18" s="1">
        <f>MAX(EXP(-rate*Dt)*(p*AV17+(1-p)*AV18),Stock!AU18-K)</f>
        <v>34.650349734960102</v>
      </c>
      <c r="AV18" s="1">
        <f>MAX(EXP(-rate*Dt)*(p*AW17+(1-p)*AW18),Stock!AV18-K)</f>
        <v>32.108162048188454</v>
      </c>
      <c r="AW18" s="1">
        <f>MAX(EXP(-rate*Dt)*(p*AX17+(1-p)*AX18),Stock!AW18-K)</f>
        <v>29.651565425479845</v>
      </c>
      <c r="AX18" s="1">
        <f>MAX(EXP(-rate*Dt)*(p*AY17+(1-p)*AY18),Stock!AX18-K)</f>
        <v>27.277659835302156</v>
      </c>
      <c r="AY18" s="1">
        <f>MAX(EXP(-rate*Dt)*(p*AZ17+(1-p)*AZ18),Stock!AY18-K)</f>
        <v>24.983643498927425</v>
      </c>
      <c r="AZ18" s="1">
        <f>MAX(Stock!AZ18-K,0)</f>
        <v>22.766809561632982</v>
      </c>
    </row>
    <row r="19" spans="1:52">
      <c r="A19" s="7">
        <f t="shared" si="1"/>
        <v>34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>MAX(EXP(-rate*Dt)*(p*AK18+(1-p)*AK19),Stock!AJ19-K)</f>
        <v>62.217384194872189</v>
      </c>
      <c r="AK19" s="1">
        <f>MAX(EXP(-rate*Dt)*(p*AL18+(1-p)*AL19),Stock!AK19-K)</f>
        <v>58.743914409772877</v>
      </c>
      <c r="AL19" s="1">
        <f>MAX(EXP(-rate*Dt)*(p*AM18+(1-p)*AM19),Stock!AL19-K)</f>
        <v>55.387588524990448</v>
      </c>
      <c r="AM19" s="1">
        <f>MAX(EXP(-rate*Dt)*(p*AN18+(1-p)*AN19),Stock!AM19-K)</f>
        <v>52.144437501284457</v>
      </c>
      <c r="AN19" s="1">
        <f>MAX(EXP(-rate*Dt)*(p*AO18+(1-p)*AO19),Stock!AN19-K)</f>
        <v>49.010626770133285</v>
      </c>
      <c r="AO19" s="1">
        <f>MAX(EXP(-rate*Dt)*(p*AP18+(1-p)*AP19),Stock!AO19-K)</f>
        <v>45.982451677874515</v>
      </c>
      <c r="AP19" s="1">
        <f>MAX(EXP(-rate*Dt)*(p*AQ18+(1-p)*AQ19),Stock!AP19-K)</f>
        <v>43.056333084197576</v>
      </c>
      <c r="AQ19" s="1">
        <f>MAX(EXP(-rate*Dt)*(p*AR18+(1-p)*AR19),Stock!AQ19-K)</f>
        <v>40.228813109759194</v>
      </c>
      <c r="AR19" s="1">
        <f>MAX(EXP(-rate*Dt)*(p*AS18+(1-p)*AS19),Stock!AR19-K)</f>
        <v>37.496551027869351</v>
      </c>
      <c r="AS19" s="1">
        <f>MAX(EXP(-rate*Dt)*(p*AT18+(1-p)*AT19),Stock!AS19-K)</f>
        <v>34.856319295366653</v>
      </c>
      <c r="AT19" s="1">
        <f>MAX(EXP(-rate*Dt)*(p*AU18+(1-p)*AU19),Stock!AT19-K)</f>
        <v>32.304999717967377</v>
      </c>
      <c r="AU19" s="1">
        <f>MAX(EXP(-rate*Dt)*(p*AV18+(1-p)*AV19),Stock!AU19-K)</f>
        <v>29.628256600660407</v>
      </c>
      <c r="AV19" s="1">
        <f>MAX(EXP(-rate*Dt)*(p*AW18+(1-p)*AW19),Stock!AV19-K)</f>
        <v>27.256217115989973</v>
      </c>
      <c r="AW19" s="1">
        <f>MAX(EXP(-rate*Dt)*(p*AX18+(1-p)*AX19),Stock!AW19-K)</f>
        <v>24.964004084909597</v>
      </c>
      <c r="AX19" s="1">
        <f>MAX(EXP(-rate*Dt)*(p*AY18+(1-p)*AY19),Stock!AX19-K)</f>
        <v>22.748912780530365</v>
      </c>
      <c r="AY19" s="1">
        <f>MAX(EXP(-rate*Dt)*(p*AZ18+(1-p)*AZ19),Stock!AY19-K)</f>
        <v>20.608330111858415</v>
      </c>
      <c r="AZ19" s="1">
        <f>MAX(Stock!AZ19-K,0)</f>
        <v>18.539731519176485</v>
      </c>
    </row>
    <row r="20" spans="1:52">
      <c r="A20" s="7">
        <f t="shared" si="1"/>
        <v>33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>
        <f>MAX(EXP(-rate*Dt)*(p*AJ19+(1-p)*AJ20),Stock!AI20-K)</f>
        <v>58.697736355071974</v>
      </c>
      <c r="AJ20" s="1">
        <f>MAX(EXP(-rate*Dt)*(p*AK19+(1-p)*AK20),Stock!AJ20-K)</f>
        <v>55.344048847419472</v>
      </c>
      <c r="AK20" s="1">
        <f>MAX(EXP(-rate*Dt)*(p*AL19+(1-p)*AL20),Stock!AK20-K)</f>
        <v>52.10344723511858</v>
      </c>
      <c r="AL20" s="1">
        <f>MAX(EXP(-rate*Dt)*(p*AM19+(1-p)*AM20),Stock!AL20-K)</f>
        <v>48.972099963966954</v>
      </c>
      <c r="AM20" s="1">
        <f>MAX(EXP(-rate*Dt)*(p*AN19+(1-p)*AN20),Stock!AM20-K)</f>
        <v>45.946305292496604</v>
      </c>
      <c r="AN20" s="1">
        <f>MAX(EXP(-rate*Dt)*(p*AO19+(1-p)*AO20),Stock!AN20-K)</f>
        <v>43.022486893926477</v>
      </c>
      <c r="AO20" s="1">
        <f>MAX(EXP(-rate*Dt)*(p*AP19+(1-p)*AP20),Stock!AO20-K)</f>
        <v>40.19718960712067</v>
      </c>
      <c r="AP20" s="1">
        <f>MAX(EXP(-rate*Dt)*(p*AQ19+(1-p)*AQ20),Stock!AP20-K)</f>
        <v>37.467075331503906</v>
      </c>
      <c r="AQ20" s="1">
        <f>MAX(EXP(-rate*Dt)*(p*AR19+(1-p)*AR20),Stock!AQ20-K)</f>
        <v>34.828919061056993</v>
      </c>
      <c r="AR20" s="1">
        <f>MAX(EXP(-rate*Dt)*(p*AS19+(1-p)*AS20),Stock!AR20-K)</f>
        <v>32.279605052680303</v>
      </c>
      <c r="AS20" s="1">
        <f>MAX(EXP(-rate*Dt)*(p*AT19+(1-p)*AT20),Stock!AS20-K)</f>
        <v>29.816123124372794</v>
      </c>
      <c r="AT20" s="1">
        <f>MAX(EXP(-rate*Dt)*(p*AU19+(1-p)*AU20),Stock!AT20-K)</f>
        <v>27.435565078828631</v>
      </c>
      <c r="AU20" s="1">
        <f>MAX(EXP(-rate*Dt)*(p*AV19+(1-p)*AV20),Stock!AU20-K)</f>
        <v>24.944380109255789</v>
      </c>
      <c r="AV20" s="1">
        <f>MAX(EXP(-rate*Dt)*(p*AW19+(1-p)*AW20),Stock!AV20-K)</f>
        <v>22.731030067923953</v>
      </c>
      <c r="AW20" s="1">
        <f>MAX(EXP(-rate*Dt)*(p*AX19+(1-p)*AX20),Stock!AW20-K)</f>
        <v>20.59213009174124</v>
      </c>
      <c r="AX20" s="1">
        <f>MAX(EXP(-rate*Dt)*(p*AY19+(1-p)*AY20),Stock!AX20-K)</f>
        <v>18.525157605523731</v>
      </c>
      <c r="AY20" s="1">
        <f>MAX(EXP(-rate*Dt)*(p*AZ19+(1-p)*AZ20),Stock!AY20-K)</f>
        <v>16.527675498694155</v>
      </c>
      <c r="AZ20" s="1">
        <f>MAX(Stock!AZ20-K,0)</f>
        <v>14.5973292297463</v>
      </c>
    </row>
    <row r="21" spans="1:52">
      <c r="A21" s="7">
        <f t="shared" si="1"/>
        <v>32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MAX(EXP(-rate*Dt)*(p*AI20+(1-p)*AI21),Stock!AH21-K)</f>
        <v>55.300543395991461</v>
      </c>
      <c r="AI21" s="1">
        <f>MAX(EXP(-rate*Dt)*(p*AJ20+(1-p)*AJ21),Stock!AI21-K)</f>
        <v>52.062489191026629</v>
      </c>
      <c r="AJ21" s="1">
        <f>MAX(EXP(-rate*Dt)*(p*AK20+(1-p)*AK21),Stock!AJ21-K)</f>
        <v>48.933603443371148</v>
      </c>
      <c r="AK21" s="1">
        <f>MAX(EXP(-rate*Dt)*(p*AL20+(1-p)*AL21),Stock!AK21-K)</f>
        <v>45.910187321462168</v>
      </c>
      <c r="AL21" s="1">
        <f>MAX(EXP(-rate*Dt)*(p*AM20+(1-p)*AM21),Stock!AL21-K)</f>
        <v>42.98866730983648</v>
      </c>
      <c r="AM21" s="1">
        <f>MAX(EXP(-rate*Dt)*(p*AN20+(1-p)*AN21),Stock!AM21-K)</f>
        <v>40.165590963428798</v>
      </c>
      <c r="AN21" s="1">
        <f>MAX(EXP(-rate*Dt)*(p*AO20+(1-p)*AO21),Stock!AN21-K)</f>
        <v>37.43762280571422</v>
      </c>
      <c r="AO21" s="1">
        <f>MAX(EXP(-rate*Dt)*(p*AP20+(1-p)*AP21),Stock!AO21-K)</f>
        <v>34.801540365821332</v>
      </c>
      <c r="AP21" s="1">
        <f>MAX(EXP(-rate*Dt)*(p*AQ20+(1-p)*AQ21),Stock!AP21-K)</f>
        <v>32.254230349907708</v>
      </c>
      <c r="AQ21" s="1">
        <f>MAX(EXP(-rate*Dt)*(p*AR20+(1-p)*AR21),Stock!AQ21-K)</f>
        <v>29.792684942248915</v>
      </c>
      <c r="AR21" s="1">
        <f>MAX(EXP(-rate*Dt)*(p*AS20+(1-p)*AS21),Stock!AR21-K)</f>
        <v>27.413998231646421</v>
      </c>
      <c r="AS21" s="1">
        <f>MAX(EXP(-rate*Dt)*(p*AT20+(1-p)*AT21),Stock!AS21-K)</f>
        <v>25.115362758908624</v>
      </c>
      <c r="AT21" s="1">
        <f>MAX(EXP(-rate*Dt)*(p*AU20+(1-p)*AU21),Stock!AT21-K)</f>
        <v>22.894066181302932</v>
      </c>
      <c r="AU21" s="1">
        <f>MAX(EXP(-rate*Dt)*(p*AV20+(1-p)*AV21),Stock!AU21-K)</f>
        <v>20.575942806311954</v>
      </c>
      <c r="AV21" s="1">
        <f>MAX(EXP(-rate*Dt)*(p*AW20+(1-p)*AW21),Stock!AV21-K)</f>
        <v>18.510595148291429</v>
      </c>
      <c r="AW21" s="1">
        <f>MAX(EXP(-rate*Dt)*(p*AX20+(1-p)*AX21),Stock!AW21-K)</f>
        <v>16.514683243906148</v>
      </c>
      <c r="AX21" s="1">
        <f>MAX(EXP(-rate*Dt)*(p*AY20+(1-p)*AY21),Stock!AX21-K)</f>
        <v>14.585854402533483</v>
      </c>
      <c r="AY21" s="1">
        <f>MAX(EXP(-rate*Dt)*(p*AZ20+(1-p)*AZ21),Stock!AY21-K)</f>
        <v>12.721835642479114</v>
      </c>
      <c r="AZ21" s="1">
        <f>MAX(Stock!AZ21-K,0)</f>
        <v>10.920430990443478</v>
      </c>
    </row>
    <row r="22" spans="1:52">
      <c r="A22" s="7">
        <f t="shared" si="1"/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>
        <f>MAX(EXP(-rate*Dt)*(p*AH21+(1-p)*AH22),Stock!AG22-K)</f>
        <v>52.221088284764718</v>
      </c>
      <c r="AH22" s="1">
        <f>MAX(EXP(-rate*Dt)*(p*AI21+(1-p)*AI22),Stock!AH22-K)</f>
        <v>48.89513718453864</v>
      </c>
      <c r="AI22" s="1">
        <f>MAX(EXP(-rate*Dt)*(p*AJ21+(1-p)*AJ22),Stock!AI22-K)</f>
        <v>45.874097742434955</v>
      </c>
      <c r="AJ22" s="1">
        <f>MAX(EXP(-rate*Dt)*(p*AK21+(1-p)*AK22),Stock!AJ22-K)</f>
        <v>42.954874311012716</v>
      </c>
      <c r="AK22" s="1">
        <f>MAX(EXP(-rate*Dt)*(p*AL21+(1-p)*AL22),Stock!AK22-K)</f>
        <v>40.134017159142189</v>
      </c>
      <c r="AL22" s="1">
        <f>MAX(EXP(-rate*Dt)*(p*AM21+(1-p)*AM22),Stock!AL22-K)</f>
        <v>37.408193432286112</v>
      </c>
      <c r="AM22" s="1">
        <f>MAX(EXP(-rate*Dt)*(p*AN21+(1-p)*AN22),Stock!AM22-K)</f>
        <v>34.774183192727996</v>
      </c>
      <c r="AN22" s="1">
        <f>MAX(EXP(-rate*Dt)*(p*AO21+(1-p)*AO22),Stock!AN22-K)</f>
        <v>32.22887559395727</v>
      </c>
      <c r="AO22" s="1">
        <f>MAX(EXP(-rate*Dt)*(p*AP21+(1-p)*AP22),Stock!AO22-K)</f>
        <v>29.769265184665965</v>
      </c>
      <c r="AP22" s="1">
        <f>MAX(EXP(-rate*Dt)*(p*AQ21+(1-p)*AQ22),Stock!AP22-K)</f>
        <v>27.392448337965842</v>
      </c>
      <c r="AQ22" s="1">
        <f>MAX(EXP(-rate*Dt)*(p*AR21+(1-p)*AR22),Stock!AQ22-K)</f>
        <v>25.095619801583311</v>
      </c>
      <c r="AR22" s="1">
        <f>MAX(EXP(-rate*Dt)*(p*AS21+(1-p)*AS22),Stock!AR22-K)</f>
        <v>22.876069364933638</v>
      </c>
      <c r="AS22" s="1">
        <f>MAX(EXP(-rate*Dt)*(p*AT21+(1-p)*AT22),Stock!AS22-K)</f>
        <v>20.731178639114408</v>
      </c>
      <c r="AT22" s="1">
        <f>MAX(EXP(-rate*Dt)*(p*AU21+(1-p)*AU22),Stock!AT22-K)</f>
        <v>18.65841794599261</v>
      </c>
      <c r="AU22" s="1">
        <f>MAX(EXP(-rate*Dt)*(p*AV21+(1-p)*AV22),Stock!AU22-K)</f>
        <v>16.501701202210981</v>
      </c>
      <c r="AV22" s="1">
        <f>MAX(EXP(-rate*Dt)*(p*AW21+(1-p)*AW22),Stock!AV22-K)</f>
        <v>14.574388595577535</v>
      </c>
      <c r="AW22" s="1">
        <f>MAX(EXP(-rate*Dt)*(p*AX21+(1-p)*AX22),Stock!AW22-K)</f>
        <v>12.711835123649262</v>
      </c>
      <c r="AX22" s="1">
        <f>MAX(EXP(-rate*Dt)*(p*AY21+(1-p)*AY22),Stock!AX22-K)</f>
        <v>10.911846539361145</v>
      </c>
      <c r="AY22" s="1">
        <f>MAX(EXP(-rate*Dt)*(p*AZ21+(1-p)*AZ22),Stock!AY22-K)</f>
        <v>9.1723029365186193</v>
      </c>
      <c r="AZ22" s="1">
        <f>MAX(Stock!AZ22-K,0)</f>
        <v>7.4911562311334663</v>
      </c>
    </row>
    <row r="23" spans="1:52">
      <c r="A23" s="7">
        <f t="shared" si="1"/>
        <v>30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>
        <f>MAX(EXP(-rate*Dt)*(p*AG22+(1-p)*AG23),Stock!AF23-K)</f>
        <v>49.04233041697826</v>
      </c>
      <c r="AG23" s="1">
        <f>MAX(EXP(-rate*Dt)*(p*AH22+(1-p)*AH23),Stock!AG23-K)</f>
        <v>46.010389667732383</v>
      </c>
      <c r="AH23" s="1">
        <f>MAX(EXP(-rate*Dt)*(p*AI22+(1-p)*AI23),Stock!AH23-K)</f>
        <v>42.921107876556754</v>
      </c>
      <c r="AI23" s="1">
        <f>MAX(EXP(-rate*Dt)*(p*AJ22+(1-p)*AJ23),Stock!AI23-K)</f>
        <v>40.102468174734824</v>
      </c>
      <c r="AJ23" s="1">
        <f>MAX(EXP(-rate*Dt)*(p*AK22+(1-p)*AK23),Stock!AJ23-K)</f>
        <v>37.378787193019726</v>
      </c>
      <c r="AK23" s="1">
        <f>MAX(EXP(-rate*Dt)*(p*AL22+(1-p)*AL23),Stock!AK23-K)</f>
        <v>34.746847524858616</v>
      </c>
      <c r="AL23" s="1">
        <f>MAX(EXP(-rate*Dt)*(p*AM22+(1-p)*AM23),Stock!AL23-K)</f>
        <v>32.203540769148951</v>
      </c>
      <c r="AM23" s="1">
        <f>MAX(EXP(-rate*Dt)*(p*AN22+(1-p)*AN23),Stock!AM23-K)</f>
        <v>29.745863837140607</v>
      </c>
      <c r="AN23" s="1">
        <f>MAX(EXP(-rate*Dt)*(p*AO22+(1-p)*AO23),Stock!AN23-K)</f>
        <v>27.370915384459906</v>
      </c>
      <c r="AO23" s="1">
        <f>MAX(EXP(-rate*Dt)*(p*AP22+(1-p)*AP23),Stock!AO23-K)</f>
        <v>25.075892364016475</v>
      </c>
      <c r="AP23" s="1">
        <f>MAX(EXP(-rate*Dt)*(p*AQ22+(1-p)*AQ23),Stock!AP23-K)</f>
        <v>22.858086695697359</v>
      </c>
      <c r="AQ23" s="1">
        <f>MAX(EXP(-rate*Dt)*(p*AR22+(1-p)*AR23),Stock!AQ23-K)</f>
        <v>20.714882048891749</v>
      </c>
      <c r="AR23" s="1">
        <f>MAX(EXP(-rate*Dt)*(p*AS22+(1-p)*AS23),Stock!AR23-K)</f>
        <v>18.643750734023524</v>
      </c>
      <c r="AS23" s="1">
        <f>MAX(EXP(-rate*Dt)*(p*AT22+(1-p)*AT23),Stock!AS23-K)</f>
        <v>16.642250699398481</v>
      </c>
      <c r="AT23" s="1">
        <f>MAX(EXP(-rate*Dt)*(p*AU22+(1-p)*AU23),Stock!AT23-K)</f>
        <v>14.708022629798229</v>
      </c>
      <c r="AU23" s="1">
        <f>MAX(EXP(-rate*Dt)*(p*AV22+(1-p)*AV23),Stock!AU23-K)</f>
        <v>12.701842466135945</v>
      </c>
      <c r="AV23" s="1">
        <f>MAX(EXP(-rate*Dt)*(p*AW22+(1-p)*AW23),Stock!AV23-K)</f>
        <v>10.903268836437446</v>
      </c>
      <c r="AW23" s="1">
        <f>MAX(EXP(-rate*Dt)*(p*AX22+(1-p)*AX23),Stock!AW23-K)</f>
        <v>9.16509267293657</v>
      </c>
      <c r="AX23" s="1">
        <f>MAX(EXP(-rate*Dt)*(p*AY22+(1-p)*AY23),Stock!AX23-K)</f>
        <v>7.4852675016252448</v>
      </c>
      <c r="AY23" s="1">
        <f>MAX(EXP(-rate*Dt)*(p*AZ22+(1-p)*AZ23),Stock!AY23-K)</f>
        <v>5.8618161828239028</v>
      </c>
      <c r="AZ23" s="1">
        <f>MAX(Stock!AZ23-K,0)</f>
        <v>4.2928285621387374</v>
      </c>
    </row>
    <row r="24" spans="1:52">
      <c r="A24" s="7">
        <f t="shared" si="1"/>
        <v>29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>
        <f>MAX(EXP(-rate*Dt)*(p*AF23+(1-p)*AF24),Stock!AE24-K)</f>
        <v>45.974221320555749</v>
      </c>
      <c r="AF24" s="1">
        <f>MAX(EXP(-rate*Dt)*(p*AG23+(1-p)*AG24),Stock!AF24-K)</f>
        <v>43.046766647391962</v>
      </c>
      <c r="AG24" s="1">
        <f>MAX(EXP(-rate*Dt)*(p*AH23+(1-p)*AH24),Stock!AG24-K)</f>
        <v>40.217955224643617</v>
      </c>
      <c r="AH24" s="1">
        <f>MAX(EXP(-rate*Dt)*(p*AI23+(1-p)*AI24),Stock!AH24-K)</f>
        <v>37.349404069729502</v>
      </c>
      <c r="AI24" s="1">
        <f>MAX(EXP(-rate*Dt)*(p*AJ23+(1-p)*AJ24),Stock!AI24-K)</f>
        <v>34.719533345308129</v>
      </c>
      <c r="AJ24" s="1">
        <f>MAX(EXP(-rate*Dt)*(p*AK23+(1-p)*AK24),Stock!AJ24-K)</f>
        <v>32.178225859815072</v>
      </c>
      <c r="AK24" s="1">
        <f>MAX(EXP(-rate*Dt)*(p*AL23+(1-p)*AL24),Stock!AK24-K)</f>
        <v>29.722480885200849</v>
      </c>
      <c r="AL24" s="1">
        <f>MAX(EXP(-rate*Dt)*(p*AM23+(1-p)*AM24),Stock!AL24-K)</f>
        <v>27.349399357812096</v>
      </c>
      <c r="AM24" s="1">
        <f>MAX(EXP(-rate*Dt)*(p*AN23+(1-p)*AN24),Stock!AM24-K)</f>
        <v>25.056180434008166</v>
      </c>
      <c r="AN24" s="1">
        <f>MAX(EXP(-rate*Dt)*(p*AO23+(1-p)*AO24),Stock!AN24-K)</f>
        <v>22.840118162473161</v>
      </c>
      <c r="AO24" s="1">
        <f>MAX(EXP(-rate*Dt)*(p*AP23+(1-p)*AP24),Stock!AO24-K)</f>
        <v>20.698598269269855</v>
      </c>
      <c r="AP24" s="1">
        <f>MAX(EXP(-rate*Dt)*(p*AQ23+(1-p)*AQ24),Stock!AP24-K)</f>
        <v>18.629095051815831</v>
      </c>
      <c r="AQ24" s="1">
        <f>MAX(EXP(-rate*Dt)*(p*AR23+(1-p)*AR24),Stock!AQ24-K)</f>
        <v>16.629168378091428</v>
      </c>
      <c r="AR24" s="1">
        <f>MAX(EXP(-rate*Dt)*(p*AS23+(1-p)*AS24),Stock!AR24-K)</f>
        <v>14.696460787514395</v>
      </c>
      <c r="AS24" s="1">
        <f>MAX(EXP(-rate*Dt)*(p*AT23+(1-p)*AT24),Stock!AS24-K)</f>
        <v>12.828694690036727</v>
      </c>
      <c r="AT24" s="1">
        <f>MAX(EXP(-rate*Dt)*(p*AU23+(1-p)*AU24),Stock!AT24-K)</f>
        <v>11.023669660135901</v>
      </c>
      <c r="AU24" s="1">
        <f>MAX(EXP(-rate*Dt)*(p*AV23+(1-p)*AV24),Stock!AU24-K)</f>
        <v>9.1578880772768869</v>
      </c>
      <c r="AV24" s="1">
        <f>MAX(EXP(-rate*Dt)*(p*AW23+(1-p)*AW24),Stock!AV24-K)</f>
        <v>7.4793834011935063</v>
      </c>
      <c r="AW24" s="1">
        <f>MAX(EXP(-rate*Dt)*(p*AX23+(1-p)*AX24),Stock!AW24-K)</f>
        <v>5.8572082626494302</v>
      </c>
      <c r="AX24" s="1">
        <f>MAX(EXP(-rate*Dt)*(p*AY23+(1-p)*AY24),Stock!AX24-K)</f>
        <v>4.2894540088057633</v>
      </c>
      <c r="AY24" s="1">
        <f>MAX(EXP(-rate*Dt)*(p*AZ23+(1-p)*AZ24),Stock!AY24-K)</f>
        <v>2.7742766517795086</v>
      </c>
      <c r="AZ24" s="1">
        <f>MAX(Stock!AZ24-K,0)</f>
        <v>1.3098946777988445</v>
      </c>
    </row>
    <row r="25" spans="1:52">
      <c r="A25" s="7">
        <f t="shared" si="1"/>
        <v>28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>
        <f>MAX(EXP(-rate*Dt)*(p*AE24+(1-p)*AE25),Stock!AD25-K)</f>
        <v>43.012927977209458</v>
      </c>
      <c r="AE25" s="1">
        <f>MAX(EXP(-rate*Dt)*(p*AF24+(1-p)*AF25),Stock!AE25-K)</f>
        <v>40.186340257289416</v>
      </c>
      <c r="AF25" s="1">
        <f>MAX(EXP(-rate*Dt)*(p*AG24+(1-p)*AG25),Stock!AF25-K)</f>
        <v>37.454978633488729</v>
      </c>
      <c r="AG25" s="1">
        <f>MAX(EXP(-rate*Dt)*(p*AH24+(1-p)*AH25),Stock!AG25-K)</f>
        <v>34.815616639823773</v>
      </c>
      <c r="AH25" s="1">
        <f>MAX(EXP(-rate*Dt)*(p*AI24+(1-p)*AI25),Stock!AH25-K)</f>
        <v>32.152930850300258</v>
      </c>
      <c r="AI25" s="1">
        <f>MAX(EXP(-rate*Dt)*(p*AJ24+(1-p)*AJ25),Stock!AI25-K)</f>
        <v>29.699116314386085</v>
      </c>
      <c r="AJ25" s="1">
        <f>MAX(EXP(-rate*Dt)*(p*AK24+(1-p)*AK25),Stock!AJ25-K)</f>
        <v>27.327900244716361</v>
      </c>
      <c r="AK25" s="1">
        <f>MAX(EXP(-rate*Dt)*(p*AL24+(1-p)*AL25),Stock!AK25-K)</f>
        <v>25.036483999368038</v>
      </c>
      <c r="AL25" s="1">
        <f>MAX(EXP(-rate*Dt)*(p*AM24+(1-p)*AM25),Stock!AL25-K)</f>
        <v>22.822163754148843</v>
      </c>
      <c r="AM25" s="1">
        <f>MAX(EXP(-rate*Dt)*(p*AN24+(1-p)*AN25),Stock!AM25-K)</f>
        <v>20.682327290178428</v>
      </c>
      <c r="AN25" s="1">
        <f>MAX(EXP(-rate*Dt)*(p*AO24+(1-p)*AO25),Stock!AN25-K)</f>
        <v>18.614450890306092</v>
      </c>
      <c r="AO25" s="1">
        <f>MAX(EXP(-rate*Dt)*(p*AP24+(1-p)*AP25),Stock!AO25-K)</f>
        <v>16.616096340677689</v>
      </c>
      <c r="AP25" s="1">
        <f>MAX(EXP(-rate*Dt)*(p*AQ24+(1-p)*AQ25),Stock!AP25-K)</f>
        <v>14.684908033889206</v>
      </c>
      <c r="AQ25" s="1">
        <f>MAX(EXP(-rate*Dt)*(p*AR24+(1-p)*AR25),Stock!AQ25-K)</f>
        <v>12.818610170285366</v>
      </c>
      <c r="AR25" s="1">
        <f>MAX(EXP(-rate*Dt)*(p*AS24+(1-p)*AS25),Stock!AR25-K)</f>
        <v>11.015004054078064</v>
      </c>
      <c r="AS25" s="1">
        <f>MAX(EXP(-rate*Dt)*(p*AT24+(1-p)*AT25),Stock!AS25-K)</f>
        <v>9.2719654810721046</v>
      </c>
      <c r="AT25" s="1">
        <f>MAX(EXP(-rate*Dt)*(p*AU24+(1-p)*AU25),Stock!AT25-K)</f>
        <v>7.5874422148946508</v>
      </c>
      <c r="AU25" s="1">
        <f>MAX(EXP(-rate*Dt)*(p*AV24+(1-p)*AV25),Stock!AU25-K)</f>
        <v>5.9026613264770305</v>
      </c>
      <c r="AV25" s="1">
        <f>MAX(EXP(-rate*Dt)*(p*AW24+(1-p)*AW25),Stock!AV25-K)</f>
        <v>4.384520577825624</v>
      </c>
      <c r="AW25" s="1">
        <f>MAX(EXP(-rate*Dt)*(p*AX24+(1-p)*AX25),Stock!AW25-K)</f>
        <v>2.9656763819372611</v>
      </c>
      <c r="AX25" s="1">
        <f>MAX(EXP(-rate*Dt)*(p*AY24+(1-p)*AY25),Stock!AX25-K)</f>
        <v>1.6895437423767707</v>
      </c>
      <c r="AY25" s="1">
        <f>MAX(EXP(-rate*Dt)*(p*AZ24+(1-p)*AZ25),Stock!AY25-K)</f>
        <v>0.64327965613237703</v>
      </c>
      <c r="AZ25" s="1">
        <f>MAX(Stock!AZ25-K,0)</f>
        <v>0</v>
      </c>
    </row>
    <row r="26" spans="1:52">
      <c r="A26" s="7">
        <f t="shared" si="1"/>
        <v>27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>
        <f>MAX(EXP(-rate*Dt)*(p*AD25+(1-p)*AD26),Stock!AC26-K)</f>
        <v>40.154750142172368</v>
      </c>
      <c r="AD26" s="1">
        <f>MAX(EXP(-rate*Dt)*(p*AE25+(1-p)*AE26),Stock!AD26-K)</f>
        <v>37.425535616802883</v>
      </c>
      <c r="AE26" s="1">
        <f>MAX(EXP(-rate*Dt)*(p*AF25+(1-p)*AF26),Stock!AE26-K)</f>
        <v>34.78824840149997</v>
      </c>
      <c r="AF26" s="1">
        <f>MAX(EXP(-rate*Dt)*(p*AG25+(1-p)*AG26),Stock!AF26-K)</f>
        <v>32.239773793028952</v>
      </c>
      <c r="AG26" s="1">
        <f>MAX(EXP(-rate*Dt)*(p*AH25+(1-p)*AH26),Stock!AG26-K)</f>
        <v>29.777102614023178</v>
      </c>
      <c r="AH26" s="1">
        <f>MAX(EXP(-rate*Dt)*(p*AI25+(1-p)*AI26),Stock!AH26-K)</f>
        <v>27.306453280934342</v>
      </c>
      <c r="AI26" s="1">
        <f>MAX(EXP(-rate*Dt)*(p*AJ25+(1-p)*AJ26),Stock!AI26-K)</f>
        <v>25.016872365656585</v>
      </c>
      <c r="AJ26" s="1">
        <f>MAX(EXP(-rate*Dt)*(p*AK25+(1-p)*AK26),Stock!AJ26-K)</f>
        <v>22.804359773883824</v>
      </c>
      <c r="AK26" s="1">
        <f>MAX(EXP(-rate*Dt)*(p*AL25+(1-p)*AL26),Stock!AK26-K)</f>
        <v>20.666337165371395</v>
      </c>
      <c r="AL26" s="1">
        <f>MAX(EXP(-rate*Dt)*(p*AM25+(1-p)*AM26),Stock!AL26-K)</f>
        <v>18.600345391508661</v>
      </c>
      <c r="AM26" s="1">
        <f>MAX(EXP(-rate*Dt)*(p*AN25+(1-p)*AN26),Stock!AM26-K)</f>
        <v>16.604071228685694</v>
      </c>
      <c r="AN26" s="1">
        <f>MAX(EXP(-rate*Dt)*(p*AO25+(1-p)*AO26),Stock!AN26-K)</f>
        <v>14.675402947069713</v>
      </c>
      <c r="AO26" s="1">
        <f>MAX(EXP(-rate*Dt)*(p*AP25+(1-p)*AP26),Stock!AO26-K)</f>
        <v>12.812542483052873</v>
      </c>
      <c r="AP26" s="1">
        <f>MAX(EXP(-rate*Dt)*(p*AQ25+(1-p)*AQ26),Stock!AP26-K)</f>
        <v>11.014228825468352</v>
      </c>
      <c r="AQ26" s="1">
        <f>MAX(EXP(-rate*Dt)*(p*AR25+(1-p)*AR26),Stock!AQ26-K)</f>
        <v>9.2801800103828107</v>
      </c>
      <c r="AR26" s="1">
        <f>MAX(EXP(-rate*Dt)*(p*AS25+(1-p)*AS26),Stock!AR26-K)</f>
        <v>7.6119649209991138</v>
      </c>
      <c r="AS26" s="1">
        <f>MAX(EXP(-rate*Dt)*(p*AT25+(1-p)*AT26),Stock!AS26-K)</f>
        <v>6.0147202165730054</v>
      </c>
      <c r="AT26" s="1">
        <f>MAX(EXP(-rate*Dt)*(p*AU25+(1-p)*AU26),Stock!AT26-K)</f>
        <v>4.5005291333378885</v>
      </c>
      <c r="AU26" s="1">
        <f>MAX(EXP(-rate*Dt)*(p*AV25+(1-p)*AV26),Stock!AU26-K)</f>
        <v>3.1499129002537161</v>
      </c>
      <c r="AV26" s="1">
        <f>MAX(EXP(-rate*Dt)*(p*AW25+(1-p)*AW26),Stock!AV26-K)</f>
        <v>1.9600377003511023</v>
      </c>
      <c r="AW26" s="1">
        <f>MAX(EXP(-rate*Dt)*(p*AX25+(1-p)*AX26),Stock!AW26-K)</f>
        <v>0.99036720788821464</v>
      </c>
      <c r="AX26" s="1">
        <f>MAX(EXP(-rate*Dt)*(p*AY25+(1-p)*AY26),Stock!AX26-K)</f>
        <v>0.31590991474914309</v>
      </c>
      <c r="AY26" s="1">
        <f>MAX(EXP(-rate*Dt)*(p*AZ25+(1-p)*AZ26),Stock!AY26-K)</f>
        <v>0</v>
      </c>
      <c r="AZ26" s="1">
        <f>MAX(Stock!AZ26-K,0)</f>
        <v>0</v>
      </c>
    </row>
    <row r="27" spans="1:52">
      <c r="A27" s="7">
        <f t="shared" si="1"/>
        <v>26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>
        <f>MAX(EXP(-rate*Dt)*(p*AC26+(1-p)*AC27),Stock!AB27-K)</f>
        <v>37.396115745003598</v>
      </c>
      <c r="AC27" s="1">
        <f>MAX(EXP(-rate*Dt)*(p*AD26+(1-p)*AD27),Stock!AC27-K)</f>
        <v>34.760901677098403</v>
      </c>
      <c r="AD27" s="1">
        <f>MAX(EXP(-rate*Dt)*(p*AE26+(1-p)*AE27),Stock!AD27-K)</f>
        <v>32.214430401245863</v>
      </c>
      <c r="AE27" s="1">
        <f>MAX(EXP(-rate*Dt)*(p*AF26+(1-p)*AF27),Stock!AE27-K)</f>
        <v>29.75369510556618</v>
      </c>
      <c r="AF27" s="1">
        <f>MAX(EXP(-rate*Dt)*(p*AG26+(1-p)*AG27),Stock!AF27-K)</f>
        <v>27.375790848695246</v>
      </c>
      <c r="AG27" s="1">
        <f>MAX(EXP(-rate*Dt)*(p*AH26+(1-p)*AH27),Stock!AG27-K)</f>
        <v>25.077911108417908</v>
      </c>
      <c r="AH27" s="1">
        <f>MAX(EXP(-rate*Dt)*(p*AI26+(1-p)*AI27),Stock!AH27-K)</f>
        <v>22.786941625622703</v>
      </c>
      <c r="AI27" s="1">
        <f>MAX(EXP(-rate*Dt)*(p*AJ26+(1-p)*AJ27),Stock!AI27-K)</f>
        <v>20.651023888676114</v>
      </c>
      <c r="AJ27" s="1">
        <f>MAX(EXP(-rate*Dt)*(p*AK26+(1-p)*AK27),Stock!AJ27-K)</f>
        <v>18.587425649119055</v>
      </c>
      <c r="AK27" s="1">
        <f>MAX(EXP(-rate*Dt)*(p*AL26+(1-p)*AL27),Stock!AK27-K)</f>
        <v>16.594106690198064</v>
      </c>
      <c r="AL27" s="1">
        <f>MAX(EXP(-rate*Dt)*(p*AM26+(1-p)*AM27),Stock!AL27-K)</f>
        <v>14.669429797266863</v>
      </c>
      <c r="AM27" s="1">
        <f>MAX(EXP(-rate*Dt)*(p*AN26+(1-p)*AN27),Stock!AM27-K)</f>
        <v>12.812409339050989</v>
      </c>
      <c r="AN27" s="1">
        <f>MAX(EXP(-rate*Dt)*(p*AO26+(1-p)*AO27),Stock!AN27-K)</f>
        <v>11.023146441016076</v>
      </c>
      <c r="AO27" s="1">
        <f>MAX(EXP(-rate*Dt)*(p*AP26+(1-p)*AP27),Stock!AO27-K)</f>
        <v>9.3035764301529866</v>
      </c>
      <c r="AP27" s="1">
        <f>MAX(EXP(-rate*Dt)*(p*AQ26+(1-p)*AQ27),Stock!AP27-K)</f>
        <v>7.658722962056328</v>
      </c>
      <c r="AQ27" s="1">
        <f>MAX(EXP(-rate*Dt)*(p*AR26+(1-p)*AR27),Stock!AQ27-K)</f>
        <v>6.0987374263888494</v>
      </c>
      <c r="AR27" s="1">
        <f>MAX(EXP(-rate*Dt)*(p*AS26+(1-p)*AS27),Stock!AR27-K)</f>
        <v>4.6420675326686593</v>
      </c>
      <c r="AS27" s="1">
        <f>MAX(EXP(-rate*Dt)*(p*AT26+(1-p)*AT27),Stock!AS27-K)</f>
        <v>3.3200302691117245</v>
      </c>
      <c r="AT27" s="1">
        <f>MAX(EXP(-rate*Dt)*(p*AU26+(1-p)*AU27),Stock!AT27-K)</f>
        <v>2.1825416431184714</v>
      </c>
      <c r="AU27" s="1">
        <f>MAX(EXP(-rate*Dt)*(p*AV26+(1-p)*AV27),Stock!AU27-K)</f>
        <v>1.2499995566237412</v>
      </c>
      <c r="AV27" s="1">
        <f>MAX(EXP(-rate*Dt)*(p*AW26+(1-p)*AW27),Stock!AV27-K)</f>
        <v>0.56525348701717237</v>
      </c>
      <c r="AW27" s="1">
        <f>MAX(EXP(-rate*Dt)*(p*AX26+(1-p)*AX27),Stock!AW27-K)</f>
        <v>0.15514103902622678</v>
      </c>
      <c r="AX27" s="1">
        <f>MAX(EXP(-rate*Dt)*(p*AY26+(1-p)*AY27),Stock!AX27-K)</f>
        <v>0</v>
      </c>
      <c r="AY27" s="1">
        <f>MAX(EXP(-rate*Dt)*(p*AZ26+(1-p)*AZ27),Stock!AY27-K)</f>
        <v>0</v>
      </c>
      <c r="AZ27" s="1">
        <f>MAX(Stock!AZ27-K,0)</f>
        <v>0</v>
      </c>
    </row>
    <row r="28" spans="1:52">
      <c r="A28" s="7">
        <f t="shared" si="1"/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>
        <f>MAX(EXP(-rate*Dt)*(p*AB27+(1-p)*AB28),Stock!AA28-K)</f>
        <v>34.733576449707179</v>
      </c>
      <c r="AB28" s="1">
        <f>MAX(EXP(-rate*Dt)*(p*AC27+(1-p)*AC28),Stock!AB28-K)</f>
        <v>32.189106931671631</v>
      </c>
      <c r="AC28" s="1">
        <f>MAX(EXP(-rate*Dt)*(p*AD27+(1-p)*AD28),Stock!AC28-K)</f>
        <v>29.730305997537826</v>
      </c>
      <c r="AD28" s="1">
        <f>MAX(EXP(-rate*Dt)*(p*AE27+(1-p)*AE28),Stock!AD28-K)</f>
        <v>27.354270989489528</v>
      </c>
      <c r="AE28" s="1">
        <f>MAX(EXP(-rate*Dt)*(p*AF27+(1-p)*AF28),Stock!AE28-K)</f>
        <v>25.058197591493059</v>
      </c>
      <c r="AF28" s="1">
        <f>MAX(EXP(-rate*Dt)*(p*AG27+(1-p)*AG28),Stock!AF28-K)</f>
        <v>22.839376497483801</v>
      </c>
      <c r="AG28" s="1">
        <f>MAX(EXP(-rate*Dt)*(p*AH27+(1-p)*AH28),Stock!AG28-K)</f>
        <v>20.695190192434318</v>
      </c>
      <c r="AH28" s="1">
        <f>MAX(EXP(-rate*Dt)*(p*AI27+(1-p)*AI28),Stock!AH28-K)</f>
        <v>18.57613897255661</v>
      </c>
      <c r="AI28" s="1">
        <f>MAX(EXP(-rate*Dt)*(p*AJ27+(1-p)*AJ28),Stock!AI28-K)</f>
        <v>16.586699937973634</v>
      </c>
      <c r="AJ28" s="1">
        <f>MAX(EXP(-rate*Dt)*(p*AK27+(1-p)*AK28),Stock!AJ28-K)</f>
        <v>14.667341435570705</v>
      </c>
      <c r="AK28" s="1">
        <f>MAX(EXP(-rate*Dt)*(p*AL27+(1-p)*AL28),Stock!AK28-K)</f>
        <v>12.817925703893735</v>
      </c>
      <c r="AL28" s="1">
        <f>MAX(EXP(-rate*Dt)*(p*AM27+(1-p)*AM28),Stock!AL28-K)</f>
        <v>11.039762957301512</v>
      </c>
      <c r="AM28" s="1">
        <f>MAX(EXP(-rate*Dt)*(p*AN27+(1-p)*AN28),Stock!AM28-K)</f>
        <v>9.3363816136103779</v>
      </c>
      <c r="AN28" s="1">
        <f>MAX(EXP(-rate*Dt)*(p*AO27+(1-p)*AO28),Stock!AN28-K)</f>
        <v>7.7146226925908632</v>
      </c>
      <c r="AO28" s="1">
        <f>MAX(EXP(-rate*Dt)*(p*AP27+(1-p)*AP28),Stock!AO28-K)</f>
        <v>6.1860701276901038</v>
      </c>
      <c r="AP28" s="1">
        <f>MAX(EXP(-rate*Dt)*(p*AQ27+(1-p)*AQ28),Stock!AP28-K)</f>
        <v>4.7686523321047467</v>
      </c>
      <c r="AQ28" s="1">
        <f>MAX(EXP(-rate*Dt)*(p*AR27+(1-p)*AR28),Stock!AQ28-K)</f>
        <v>3.4878221638670275</v>
      </c>
      <c r="AR28" s="1">
        <f>MAX(EXP(-rate*Dt)*(p*AS27+(1-p)*AS28),Stock!AR28-K)</f>
        <v>2.3758173120692283</v>
      </c>
      <c r="AS28" s="1">
        <f>MAX(EXP(-rate*Dt)*(p*AT27+(1-p)*AT28),Stock!AS28-K)</f>
        <v>1.4657895460525192</v>
      </c>
      <c r="AT28" s="1">
        <f>MAX(EXP(-rate*Dt)*(p*AU27+(1-p)*AU28),Stock!AT28-K)</f>
        <v>0.77472636456325128</v>
      </c>
      <c r="AU28" s="1">
        <f>MAX(EXP(-rate*Dt)*(p*AV27+(1-p)*AV28),Stock!AU28-K)</f>
        <v>0.31633483540375684</v>
      </c>
      <c r="AV28" s="1">
        <f>MAX(EXP(-rate*Dt)*(p*AW27+(1-p)*AW28),Stock!AV28-K)</f>
        <v>7.6188624878233607E-2</v>
      </c>
      <c r="AW28" s="1">
        <f>MAX(EXP(-rate*Dt)*(p*AX27+(1-p)*AX28),Stock!AW28-K)</f>
        <v>0</v>
      </c>
      <c r="AX28" s="1">
        <f>MAX(EXP(-rate*Dt)*(p*AY27+(1-p)*AY28),Stock!AX28-K)</f>
        <v>0</v>
      </c>
      <c r="AY28" s="1">
        <f>MAX(EXP(-rate*Dt)*(p*AZ27+(1-p)*AZ28),Stock!AY28-K)</f>
        <v>0</v>
      </c>
      <c r="AZ28" s="1">
        <f>MAX(Stock!AZ28-K,0)</f>
        <v>0</v>
      </c>
    </row>
    <row r="29" spans="1:52">
      <c r="A29" s="7">
        <f t="shared" si="1"/>
        <v>24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>
        <f>MAX(EXP(-rate*Dt)*(p*AA28+(1-p)*AA29),Stock!Z29-K)</f>
        <v>32.163803368645588</v>
      </c>
      <c r="AA29" s="1">
        <f>MAX(EXP(-rate*Dt)*(p*AB28+(1-p)*AB29),Stock!AA29-K)</f>
        <v>29.706935275473711</v>
      </c>
      <c r="AB29" s="1">
        <f>MAX(EXP(-rate*Dt)*(p*AC28+(1-p)*AC29),Stock!AB29-K)</f>
        <v>27.332768046848617</v>
      </c>
      <c r="AC29" s="1">
        <f>MAX(EXP(-rate*Dt)*(p*AD28+(1-p)*AD29),Stock!AC29-K)</f>
        <v>25.038499571183859</v>
      </c>
      <c r="AD29" s="1">
        <f>MAX(EXP(-rate*Dt)*(p*AE28+(1-p)*AE29),Stock!AD29-K)</f>
        <v>22.821422672175565</v>
      </c>
      <c r="AE29" s="1">
        <f>MAX(EXP(-rate*Dt)*(p*AF28+(1-p)*AF29),Stock!AE29-K)</f>
        <v>20.678921892400972</v>
      </c>
      <c r="AF29" s="1">
        <f>MAX(EXP(-rate*Dt)*(p*AG28+(1-p)*AG29),Stock!AF29-K)</f>
        <v>18.608470385888413</v>
      </c>
      <c r="AG29" s="1">
        <f>MAX(EXP(-rate*Dt)*(p*AH28+(1-p)*AH29),Stock!AG29-K)</f>
        <v>16.607626915966861</v>
      </c>
      <c r="AH29" s="1">
        <f>MAX(EXP(-rate*Dt)*(p*AI28+(1-p)*AI29),Stock!AH29-K)</f>
        <v>14.669051550298249</v>
      </c>
      <c r="AI29" s="1">
        <f>MAX(EXP(-rate*Dt)*(p*AJ28+(1-p)*AJ29),Stock!AI29-K)</f>
        <v>12.828441666126826</v>
      </c>
      <c r="AJ29" s="1">
        <f>MAX(EXP(-rate*Dt)*(p*AK28+(1-p)*AK29),Stock!AJ29-K)</f>
        <v>11.062459552277216</v>
      </c>
      <c r="AK29" s="1">
        <f>MAX(EXP(-rate*Dt)*(p*AL28+(1-p)*AL29),Stock!AK29-K)</f>
        <v>9.3756873947857375</v>
      </c>
      <c r="AL29" s="1">
        <f>MAX(EXP(-rate*Dt)*(p*AM28+(1-p)*AM29),Stock!AL29-K)</f>
        <v>7.7758707968640302</v>
      </c>
      <c r="AM29" s="1">
        <f>MAX(EXP(-rate*Dt)*(p*AN28+(1-p)*AN29),Stock!AM29-K)</f>
        <v>6.2748340554172088</v>
      </c>
      <c r="AN29" s="1">
        <f>MAX(EXP(-rate*Dt)*(p*AO28+(1-p)*AO29),Stock!AN29-K)</f>
        <v>4.8892231598390836</v>
      </c>
      <c r="AO29" s="1">
        <f>MAX(EXP(-rate*Dt)*(p*AP28+(1-p)*AP29),Stock!AO29-K)</f>
        <v>3.6405855994416192</v>
      </c>
      <c r="AP29" s="1">
        <f>MAX(EXP(-rate*Dt)*(p*AQ28+(1-p)*AQ29),Stock!AP29-K)</f>
        <v>2.5539806089960591</v>
      </c>
      <c r="AQ29" s="1">
        <f>MAX(EXP(-rate*Dt)*(p*AR28+(1-p)*AR29),Stock!AQ29-K)</f>
        <v>1.6541066582632313</v>
      </c>
      <c r="AR29" s="1">
        <f>MAX(EXP(-rate*Dt)*(p*AS28+(1-p)*AS29),Stock!AR29-K)</f>
        <v>0.95840038329567689</v>
      </c>
      <c r="AS29" s="1">
        <f>MAX(EXP(-rate*Dt)*(p*AT28+(1-p)*AT29),Stock!AS29-K)</f>
        <v>0.4691351631919537</v>
      </c>
      <c r="AT29" s="1">
        <f>MAX(EXP(-rate*Dt)*(p*AU28+(1-p)*AU29),Stock!AT29-K)</f>
        <v>0.17437611684247753</v>
      </c>
      <c r="AU29" s="1">
        <f>MAX(EXP(-rate*Dt)*(p*AV28+(1-p)*AV29),Stock!AU29-K)</f>
        <v>3.7415674132844405E-2</v>
      </c>
      <c r="AV29" s="1">
        <f>MAX(EXP(-rate*Dt)*(p*AW28+(1-p)*AW29),Stock!AV29-K)</f>
        <v>0</v>
      </c>
      <c r="AW29" s="1">
        <f>MAX(EXP(-rate*Dt)*(p*AX28+(1-p)*AX29),Stock!AW29-K)</f>
        <v>0</v>
      </c>
      <c r="AX29" s="1">
        <f>MAX(EXP(-rate*Dt)*(p*AY28+(1-p)*AY29),Stock!AX29-K)</f>
        <v>0</v>
      </c>
      <c r="AY29" s="1">
        <f>MAX(EXP(-rate*Dt)*(p*AZ28+(1-p)*AZ29),Stock!AY29-K)</f>
        <v>0</v>
      </c>
      <c r="AZ29" s="1">
        <f>MAX(Stock!AZ29-K,0)</f>
        <v>0</v>
      </c>
    </row>
    <row r="30" spans="1:52">
      <c r="A30" s="7">
        <f t="shared" si="1"/>
        <v>23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>
        <f>MAX(EXP(-rate*Dt)*(p*Z29+(1-p)*Z30),Stock!Y30-K)</f>
        <v>29.683797223003648</v>
      </c>
      <c r="Z30" s="1">
        <f>MAX(EXP(-rate*Dt)*(p*AA29+(1-p)*AA30),Stock!Z30-K)</f>
        <v>27.311703427513148</v>
      </c>
      <c r="AA30" s="1">
        <f>MAX(EXP(-rate*Dt)*(p*AB29+(1-p)*AB30),Stock!AA30-K)</f>
        <v>25.019645763436035</v>
      </c>
      <c r="AB30" s="1">
        <f>MAX(EXP(-rate*Dt)*(p*AC29+(1-p)*AC30),Stock!AB30-K)</f>
        <v>22.805112665123144</v>
      </c>
      <c r="AC30" s="1">
        <f>MAX(EXP(-rate*Dt)*(p*AD29+(1-p)*AD30),Stock!AC30-K)</f>
        <v>20.665871217190123</v>
      </c>
      <c r="AD30" s="1">
        <f>MAX(EXP(-rate*Dt)*(p*AE29+(1-p)*AE30),Stock!AD30-K)</f>
        <v>18.600144790891139</v>
      </c>
      <c r="AE30" s="1">
        <f>MAX(EXP(-rate*Dt)*(p*AF29+(1-p)*AF30),Stock!AE30-K)</f>
        <v>16.606965474625788</v>
      </c>
      <c r="AF30" s="1">
        <f>MAX(EXP(-rate*Dt)*(p*AG29+(1-p)*AG30),Stock!AF30-K)</f>
        <v>14.68687013420244</v>
      </c>
      <c r="AG30" s="1">
        <f>MAX(EXP(-rate*Dt)*(p*AH29+(1-p)*AH30),Stock!AG30-K)</f>
        <v>12.843272123928996</v>
      </c>
      <c r="AH30" s="1">
        <f>MAX(EXP(-rate*Dt)*(p*AI29+(1-p)*AI30),Stock!AH30-K)</f>
        <v>11.089972318739672</v>
      </c>
      <c r="AI30" s="1">
        <f>MAX(EXP(-rate*Dt)*(p*AJ29+(1-p)*AJ30),Stock!AI30-K)</f>
        <v>9.4196359289591616</v>
      </c>
      <c r="AJ30" s="1">
        <f>MAX(EXP(-rate*Dt)*(p*AK29+(1-p)*AK30),Stock!AJ30-K)</f>
        <v>7.8403771600738672</v>
      </c>
      <c r="AK30" s="1">
        <f>MAX(EXP(-rate*Dt)*(p*AL29+(1-p)*AL30),Stock!AK30-K)</f>
        <v>6.3637275038859373</v>
      </c>
      <c r="AL30" s="1">
        <f>MAX(EXP(-rate*Dt)*(p*AM29+(1-p)*AM30),Stock!AL30-K)</f>
        <v>5.0048835520019006</v>
      </c>
      <c r="AM30" s="1">
        <f>MAX(EXP(-rate*Dt)*(p*AN29+(1-p)*AN30),Stock!AM30-K)</f>
        <v>3.7823104049824208</v>
      </c>
      <c r="AN30" s="1">
        <f>MAX(EXP(-rate*Dt)*(p*AO29+(1-p)*AO30),Stock!AN30-K)</f>
        <v>2.7162442272962291</v>
      </c>
      <c r="AO30" s="1">
        <f>MAX(EXP(-rate*Dt)*(p*AP29+(1-p)*AP30),Stock!AO30-K)</f>
        <v>1.8256704284140071</v>
      </c>
      <c r="AP30" s="1">
        <f>MAX(EXP(-rate*Dt)*(p*AQ29+(1-p)*AQ30),Stock!AP30-K)</f>
        <v>1.1237233574499284</v>
      </c>
      <c r="AQ30" s="1">
        <f>MAX(EXP(-rate*Dt)*(p*AR29+(1-p)*AR30),Stock!AQ30-K)</f>
        <v>0.61237958057020392</v>
      </c>
      <c r="AR30" s="1">
        <f>MAX(EXP(-rate*Dt)*(p*AS29+(1-p)*AS30),Stock!AR30-K)</f>
        <v>0.27868678009614617</v>
      </c>
      <c r="AS30" s="1">
        <f>MAX(EXP(-rate*Dt)*(p*AT29+(1-p)*AT30),Stock!AS30-K)</f>
        <v>9.4978556813998069E-2</v>
      </c>
      <c r="AT30" s="1">
        <f>MAX(EXP(-rate*Dt)*(p*AU29+(1-p)*AU30),Stock!AT30-K)</f>
        <v>1.8374562778270456E-2</v>
      </c>
      <c r="AU30" s="1">
        <f>MAX(EXP(-rate*Dt)*(p*AV29+(1-p)*AV30),Stock!AU30-K)</f>
        <v>0</v>
      </c>
      <c r="AV30" s="1">
        <f>MAX(EXP(-rate*Dt)*(p*AW29+(1-p)*AW30),Stock!AV30-K)</f>
        <v>0</v>
      </c>
      <c r="AW30" s="1">
        <f>MAX(EXP(-rate*Dt)*(p*AX29+(1-p)*AX30),Stock!AW30-K)</f>
        <v>0</v>
      </c>
      <c r="AX30" s="1">
        <f>MAX(EXP(-rate*Dt)*(p*AY29+(1-p)*AY30),Stock!AX30-K)</f>
        <v>0</v>
      </c>
      <c r="AY30" s="1">
        <f>MAX(EXP(-rate*Dt)*(p*AZ29+(1-p)*AZ30),Stock!AY30-K)</f>
        <v>0</v>
      </c>
      <c r="AZ30" s="1">
        <f>MAX(Stock!AZ30-K,0)</f>
        <v>0</v>
      </c>
    </row>
    <row r="31" spans="1:52">
      <c r="A31" s="7">
        <f t="shared" si="1"/>
        <v>22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>
        <f>MAX(EXP(-rate*Dt)*(p*Y30+(1-p)*Y31),Stock!X31-K)</f>
        <v>27.291276457003526</v>
      </c>
      <c r="Y31" s="1">
        <f>MAX(EXP(-rate*Dt)*(p*Z30+(1-p)*Z31),Stock!Y31-K)</f>
        <v>25.001821202216345</v>
      </c>
      <c r="Z31" s="1">
        <f>MAX(EXP(-rate*Dt)*(p*AA30+(1-p)*AA31),Stock!Z31-K)</f>
        <v>22.790403378635759</v>
      </c>
      <c r="AA31" s="1">
        <f>MAX(EXP(-rate*Dt)*(p*AB30+(1-p)*AB31),Stock!AA31-K)</f>
        <v>20.655153090266158</v>
      </c>
      <c r="AB31" s="1">
        <f>MAX(EXP(-rate*Dt)*(p*AC30+(1-p)*AC31),Stock!AB31-K)</f>
        <v>18.594818681747977</v>
      </c>
      <c r="AC31" s="1">
        <f>MAX(EXP(-rate*Dt)*(p*AD30+(1-p)*AD31),Stock!AC31-K)</f>
        <v>16.609095172400732</v>
      </c>
      <c r="AD31" s="1">
        <f>MAX(EXP(-rate*Dt)*(p*AE30+(1-p)*AE31),Stock!AD31-K)</f>
        <v>14.699098575552449</v>
      </c>
      <c r="AE31" s="1">
        <f>MAX(EXP(-rate*Dt)*(p*AF30+(1-p)*AF31),Stock!AE31-K)</f>
        <v>12.867958297499282</v>
      </c>
      <c r="AF31" s="1">
        <f>MAX(EXP(-rate*Dt)*(p*AG30+(1-p)*AG31),Stock!AF31-K)</f>
        <v>11.121309884543301</v>
      </c>
      <c r="AG31" s="1">
        <f>MAX(EXP(-rate*Dt)*(p*AH30+(1-p)*AH31),Stock!AG31-K)</f>
        <v>9.4669392999918465</v>
      </c>
      <c r="AH31" s="1">
        <f>MAX(EXP(-rate*Dt)*(p*AI30+(1-p)*AI31),Stock!AH31-K)</f>
        <v>7.906829684022628</v>
      </c>
      <c r="AI31" s="1">
        <f>MAX(EXP(-rate*Dt)*(p*AJ30+(1-p)*AJ31),Stock!AI31-K)</f>
        <v>6.4519644099277649</v>
      </c>
      <c r="AJ31" s="1">
        <f>MAX(EXP(-rate*Dt)*(p*AK30+(1-p)*AK31),Stock!AJ31-K)</f>
        <v>5.1161062128959003</v>
      </c>
      <c r="AK31" s="1">
        <f>MAX(EXP(-rate*Dt)*(p*AL30+(1-p)*AL31),Stock!AK31-K)</f>
        <v>3.9151832693905915</v>
      </c>
      <c r="AL31" s="1">
        <f>MAX(EXP(-rate*Dt)*(p*AM30+(1-p)*AM31),Stock!AL31-K)</f>
        <v>2.8658425905957947</v>
      </c>
      <c r="AM31" s="1">
        <f>MAX(EXP(-rate*Dt)*(p*AN30+(1-p)*AN31),Stock!AM31-K)</f>
        <v>1.9829882550794009</v>
      </c>
      <c r="AN31" s="1">
        <f>MAX(EXP(-rate*Dt)*(p*AO30+(1-p)*AO31),Stock!AN31-K)</f>
        <v>1.2763864534529599</v>
      </c>
      <c r="AO31" s="1">
        <f>MAX(EXP(-rate*Dt)*(p*AP30+(1-p)*AP31),Stock!AO31-K)</f>
        <v>0.7469075555793413</v>
      </c>
      <c r="AP31" s="1">
        <f>MAX(EXP(-rate*Dt)*(p*AQ30+(1-p)*AQ31),Stock!AP31-K)</f>
        <v>0.38357878569365322</v>
      </c>
      <c r="AQ31" s="1">
        <f>MAX(EXP(-rate*Dt)*(p*AR30+(1-p)*AR31),Stock!AQ31-K)</f>
        <v>0.16291318436015789</v>
      </c>
      <c r="AR31" s="1">
        <f>MAX(EXP(-rate*Dt)*(p*AS30+(1-p)*AS31),Stock!AR31-K)</f>
        <v>5.1231907164698103E-2</v>
      </c>
      <c r="AS31" s="1">
        <f>MAX(EXP(-rate*Dt)*(p*AT30+(1-p)*AT31),Stock!AS31-K)</f>
        <v>9.0236128338584964E-3</v>
      </c>
      <c r="AT31" s="1">
        <f>MAX(EXP(-rate*Dt)*(p*AU30+(1-p)*AU31),Stock!AT31-K)</f>
        <v>0</v>
      </c>
      <c r="AU31" s="1">
        <f>MAX(EXP(-rate*Dt)*(p*AV30+(1-p)*AV31),Stock!AU31-K)</f>
        <v>0</v>
      </c>
      <c r="AV31" s="1">
        <f>MAX(EXP(-rate*Dt)*(p*AW30+(1-p)*AW31),Stock!AV31-K)</f>
        <v>0</v>
      </c>
      <c r="AW31" s="1">
        <f>MAX(EXP(-rate*Dt)*(p*AX30+(1-p)*AX31),Stock!AW31-K)</f>
        <v>0</v>
      </c>
      <c r="AX31" s="1">
        <f>MAX(EXP(-rate*Dt)*(p*AY30+(1-p)*AY31),Stock!AX31-K)</f>
        <v>0</v>
      </c>
      <c r="AY31" s="1">
        <f>MAX(EXP(-rate*Dt)*(p*AZ30+(1-p)*AZ31),Stock!AY31-K)</f>
        <v>0</v>
      </c>
      <c r="AZ31" s="1">
        <f>MAX(Stock!AZ31-K,0)</f>
        <v>0</v>
      </c>
    </row>
    <row r="32" spans="1:52">
      <c r="A32" s="7">
        <f t="shared" si="1"/>
        <v>21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>
        <f>MAX(EXP(-rate*Dt)*(p*X31+(1-p)*X32),Stock!W32-K)</f>
        <v>24.985071764402804</v>
      </c>
      <c r="X32" s="1">
        <f>MAX(EXP(-rate*Dt)*(p*Y31+(1-p)*Y32),Stock!X32-K)</f>
        <v>22.777192533526382</v>
      </c>
      <c r="Y32" s="1">
        <f>MAX(EXP(-rate*Dt)*(p*Z31+(1-p)*Z32),Stock!Y32-K)</f>
        <v>20.646387683492506</v>
      </c>
      <c r="Z32" s="1">
        <f>MAX(EXP(-rate*Dt)*(p*AA31+(1-p)*AA32),Stock!Z32-K)</f>
        <v>18.591786742536588</v>
      </c>
      <c r="AA32" s="1">
        <f>MAX(EXP(-rate*Dt)*(p*AB31+(1-p)*AB32),Stock!AA32-K)</f>
        <v>16.613483750164164</v>
      </c>
      <c r="AB32" s="1">
        <f>MAX(EXP(-rate*Dt)*(p*AC31+(1-p)*AC32),Stock!AB32-K)</f>
        <v>14.712872410288034</v>
      </c>
      <c r="AC32" s="1">
        <f>MAX(EXP(-rate*Dt)*(p*AD31+(1-p)*AD32),Stock!AC32-K)</f>
        <v>12.892987992365551</v>
      </c>
      <c r="AD32" s="1">
        <f>MAX(EXP(-rate*Dt)*(p*AE31+(1-p)*AE32),Stock!AD32-K)</f>
        <v>11.158721615274112</v>
      </c>
      <c r="AE32" s="1">
        <f>MAX(EXP(-rate*Dt)*(p*AF31+(1-p)*AF32),Stock!AE32-K)</f>
        <v>9.5166695358862832</v>
      </c>
      <c r="AF32" s="1">
        <f>MAX(EXP(-rate*Dt)*(p*AG31+(1-p)*AG32),Stock!AF32-K)</f>
        <v>7.9743609073906443</v>
      </c>
      <c r="AG32" s="1">
        <f>MAX(EXP(-rate*Dt)*(p*AH31+(1-p)*AH32),Stock!AG32-K)</f>
        <v>6.5390826917508926</v>
      </c>
      <c r="AH32" s="1">
        <f>MAX(EXP(-rate*Dt)*(p*AI31+(1-p)*AI32),Stock!AH32-K)</f>
        <v>5.2232495985663387</v>
      </c>
      <c r="AI32" s="1">
        <f>MAX(EXP(-rate*Dt)*(p*AJ31+(1-p)*AJ32),Stock!AI32-K)</f>
        <v>4.0406682341085114</v>
      </c>
      <c r="AJ32" s="1">
        <f>MAX(EXP(-rate*Dt)*(p*AK31+(1-p)*AK32),Stock!AJ32-K)</f>
        <v>3.0051982463455089</v>
      </c>
      <c r="AK32" s="1">
        <f>MAX(EXP(-rate*Dt)*(p*AL31+(1-p)*AL32),Stock!AK32-K)</f>
        <v>2.128712336632375</v>
      </c>
      <c r="AL32" s="1">
        <f>MAX(EXP(-rate*Dt)*(p*AM31+(1-p)*AM32),Stock!AL32-K)</f>
        <v>1.4184816416755148</v>
      </c>
      <c r="AM32" s="1">
        <f>MAX(EXP(-rate*Dt)*(p*AN31+(1-p)*AN32),Stock!AM32-K)</f>
        <v>0.87441148011175751</v>
      </c>
      <c r="AN32" s="1">
        <f>MAX(EXP(-rate*Dt)*(p*AO31+(1-p)*AO32),Stock!AN32-K)</f>
        <v>0.48688405633020476</v>
      </c>
      <c r="AO32" s="1">
        <f>MAX(EXP(-rate*Dt)*(p*AP31+(1-p)*AP32),Stock!AO32-K)</f>
        <v>0.23614529574707427</v>
      </c>
      <c r="AP32" s="1">
        <f>MAX(EXP(-rate*Dt)*(p*AQ31+(1-p)*AQ32),Stock!AP32-K)</f>
        <v>9.3945398485292833E-2</v>
      </c>
      <c r="AQ32" s="1">
        <f>MAX(EXP(-rate*Dt)*(p*AR31+(1-p)*AR32),Stock!AQ32-K)</f>
        <v>2.7413058523193135E-2</v>
      </c>
      <c r="AR32" s="1">
        <f>MAX(EXP(-rate*Dt)*(p*AS31+(1-p)*AS32),Stock!AR32-K)</f>
        <v>4.4314299914482158E-3</v>
      </c>
      <c r="AS32" s="1">
        <f>MAX(EXP(-rate*Dt)*(p*AT31+(1-p)*AT32),Stock!AS32-K)</f>
        <v>0</v>
      </c>
      <c r="AT32" s="1">
        <f>MAX(EXP(-rate*Dt)*(p*AU31+(1-p)*AU32),Stock!AT32-K)</f>
        <v>0</v>
      </c>
      <c r="AU32" s="1">
        <f>MAX(EXP(-rate*Dt)*(p*AV31+(1-p)*AV32),Stock!AU32-K)</f>
        <v>0</v>
      </c>
      <c r="AV32" s="1">
        <f>MAX(EXP(-rate*Dt)*(p*AW31+(1-p)*AW32),Stock!AV32-K)</f>
        <v>0</v>
      </c>
      <c r="AW32" s="1">
        <f>MAX(EXP(-rate*Dt)*(p*AX31+(1-p)*AX32),Stock!AW32-K)</f>
        <v>0</v>
      </c>
      <c r="AX32" s="1">
        <f>MAX(EXP(-rate*Dt)*(p*AY31+(1-p)*AY32),Stock!AX32-K)</f>
        <v>0</v>
      </c>
      <c r="AY32" s="1">
        <f>MAX(EXP(-rate*Dt)*(p*AZ31+(1-p)*AZ32),Stock!AY32-K)</f>
        <v>0</v>
      </c>
      <c r="AZ32" s="1">
        <f>MAX(Stock!AZ32-K,0)</f>
        <v>0</v>
      </c>
    </row>
    <row r="33" spans="1:52">
      <c r="A33" s="7">
        <f t="shared" si="1"/>
        <v>20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>
        <f>MAX(EXP(-rate*Dt)*(p*W32+(1-p)*W33),Stock!V33-K)</f>
        <v>22.765411312413722</v>
      </c>
      <c r="W33" s="1">
        <f>MAX(EXP(-rate*Dt)*(p*X32+(1-p)*X33),Stock!W33-K)</f>
        <v>20.639395361422824</v>
      </c>
      <c r="X33" s="1">
        <f>MAX(EXP(-rate*Dt)*(p*Y32+(1-p)*Y33),Stock!X33-K)</f>
        <v>18.590794492883994</v>
      </c>
      <c r="Y33" s="1">
        <f>MAX(EXP(-rate*Dt)*(p*Z32+(1-p)*Z33),Stock!Y33-K)</f>
        <v>16.61999758419077</v>
      </c>
      <c r="Z33" s="1">
        <f>MAX(EXP(-rate*Dt)*(p*AA32+(1-p)*AA33),Stock!Z33-K)</f>
        <v>14.728610017552132</v>
      </c>
      <c r="AA33" s="1">
        <f>MAX(EXP(-rate*Dt)*(p*AB32+(1-p)*AB33),Stock!AA33-K)</f>
        <v>12.919697980760937</v>
      </c>
      <c r="AB33" s="1">
        <f>MAX(EXP(-rate*Dt)*(p*AC32+(1-p)*AC33),Stock!AB33-K)</f>
        <v>11.197945217036628</v>
      </c>
      <c r="AC33" s="1">
        <f>MAX(EXP(-rate*Dt)*(p*AD32+(1-p)*AD33),Stock!AC33-K)</f>
        <v>9.5696310879891389</v>
      </c>
      <c r="AD33" s="1">
        <f>MAX(EXP(-rate*Dt)*(p*AE32+(1-p)*AE33),Stock!AD33-K)</f>
        <v>8.0423804915794417</v>
      </c>
      <c r="AE33" s="1">
        <f>MAX(EXP(-rate*Dt)*(p*AF32+(1-p)*AF33),Stock!AE33-K)</f>
        <v>6.6248176205433849</v>
      </c>
      <c r="AF33" s="1">
        <f>MAX(EXP(-rate*Dt)*(p*AG32+(1-p)*AG33),Stock!AF33-K)</f>
        <v>5.3266308585923712</v>
      </c>
      <c r="AG33" s="1">
        <f>MAX(EXP(-rate*Dt)*(p*AH32+(1-p)*AH33),Stock!AG33-K)</f>
        <v>4.1598352290033906</v>
      </c>
      <c r="AH33" s="1">
        <f>MAX(EXP(-rate*Dt)*(p*AI32+(1-p)*AI33),Stock!AH33-K)</f>
        <v>3.1360690504679183</v>
      </c>
      <c r="AI33" s="1">
        <f>MAX(EXP(-rate*Dt)*(p*AJ32+(1-p)*AJ33),Stock!AI33-K)</f>
        <v>2.2648856364326475</v>
      </c>
      <c r="AJ33" s="1">
        <f>MAX(EXP(-rate*Dt)*(p*AK32+(1-p)*AK33),Stock!AJ33-K)</f>
        <v>1.5516868852153107</v>
      </c>
      <c r="AK33" s="1">
        <f>MAX(EXP(-rate*Dt)*(p*AL32+(1-p)*AL33),Stock!AK33-K)</f>
        <v>0.99562975623994043</v>
      </c>
      <c r="AL33" s="1">
        <f>MAX(EXP(-rate*Dt)*(p*AM32+(1-p)*AM33),Stock!AL33-K)</f>
        <v>0.58803436952448129</v>
      </c>
      <c r="AM33" s="1">
        <f>MAX(EXP(-rate*Dt)*(p*AN32+(1-p)*AN33),Stock!AM33-K)</f>
        <v>0.3119230629014258</v>
      </c>
      <c r="AN33" s="1">
        <f>MAX(EXP(-rate*Dt)*(p*AO32+(1-p)*AO33),Stock!AN33-K)</f>
        <v>0.14319732966242013</v>
      </c>
      <c r="AO33" s="1">
        <f>MAX(EXP(-rate*Dt)*(p*AP32+(1-p)*AP33),Stock!AO33-K)</f>
        <v>5.3544439996639673E-2</v>
      </c>
      <c r="AP33" s="1">
        <f>MAX(EXP(-rate*Dt)*(p*AQ32+(1-p)*AQ33),Stock!AP33-K)</f>
        <v>1.456900208794318E-2</v>
      </c>
      <c r="AQ33" s="1">
        <f>MAX(EXP(-rate*Dt)*(p*AR32+(1-p)*AR33),Stock!AQ33-K)</f>
        <v>2.1762427234712938E-3</v>
      </c>
      <c r="AR33" s="1">
        <f>MAX(EXP(-rate*Dt)*(p*AS32+(1-p)*AS33),Stock!AR33-K)</f>
        <v>0</v>
      </c>
      <c r="AS33" s="1">
        <f>MAX(EXP(-rate*Dt)*(p*AT32+(1-p)*AT33),Stock!AS33-K)</f>
        <v>0</v>
      </c>
      <c r="AT33" s="1">
        <f>MAX(EXP(-rate*Dt)*(p*AU32+(1-p)*AU33),Stock!AT33-K)</f>
        <v>0</v>
      </c>
      <c r="AU33" s="1">
        <f>MAX(EXP(-rate*Dt)*(p*AV32+(1-p)*AV33),Stock!AU33-K)</f>
        <v>0</v>
      </c>
      <c r="AV33" s="1">
        <f>MAX(EXP(-rate*Dt)*(p*AW32+(1-p)*AW33),Stock!AV33-K)</f>
        <v>0</v>
      </c>
      <c r="AW33" s="1">
        <f>MAX(EXP(-rate*Dt)*(p*AX32+(1-p)*AX33),Stock!AW33-K)</f>
        <v>0</v>
      </c>
      <c r="AX33" s="1">
        <f>MAX(EXP(-rate*Dt)*(p*AY32+(1-p)*AY33),Stock!AX33-K)</f>
        <v>0</v>
      </c>
      <c r="AY33" s="1">
        <f>MAX(EXP(-rate*Dt)*(p*AZ32+(1-p)*AZ33),Stock!AY33-K)</f>
        <v>0</v>
      </c>
      <c r="AZ33" s="1">
        <f>MAX(Stock!AZ33-K,0)</f>
        <v>0</v>
      </c>
    </row>
    <row r="34" spans="1:52">
      <c r="A34" s="7">
        <f t="shared" si="1"/>
        <v>19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>
        <f>MAX(EXP(-rate*Dt)*(p*V33+(1-p)*V34),Stock!U34-K)</f>
        <v>20.674933416909106</v>
      </c>
      <c r="V34" s="1">
        <f>MAX(EXP(-rate*Dt)*(p*W33+(1-p)*W34),Stock!V34-K)</f>
        <v>18.591678502956604</v>
      </c>
      <c r="W34" s="1">
        <f>MAX(EXP(-rate*Dt)*(p*X33+(1-p)*X34),Stock!W34-K)</f>
        <v>16.628488768715108</v>
      </c>
      <c r="X34" s="1">
        <f>MAX(EXP(-rate*Dt)*(p*Y33+(1-p)*Y34),Stock!X34-K)</f>
        <v>14.746266300625193</v>
      </c>
      <c r="Y34" s="1">
        <f>MAX(EXP(-rate*Dt)*(p*Z33+(1-p)*Z34),Stock!Y34-K)</f>
        <v>12.948128625195904</v>
      </c>
      <c r="Z34" s="1">
        <f>MAX(EXP(-rate*Dt)*(p*AA33+(1-p)*AA34),Stock!Z34-K)</f>
        <v>11.238656017664399</v>
      </c>
      <c r="AA34" s="1">
        <f>MAX(EXP(-rate*Dt)*(p*AB33+(1-p)*AB34),Stock!AA34-K)</f>
        <v>9.6238945093918886</v>
      </c>
      <c r="AB34" s="1">
        <f>MAX(EXP(-rate*Dt)*(p*AC33+(1-p)*AC34),Stock!AB34-K)</f>
        <v>8.1112104223142278</v>
      </c>
      <c r="AC34" s="1">
        <f>MAX(EXP(-rate*Dt)*(p*AD33+(1-p)*AD34),Stock!AC34-K)</f>
        <v>6.7090254944774408</v>
      </c>
      <c r="AD34" s="1">
        <f>MAX(EXP(-rate*Dt)*(p*AE33+(1-p)*AE34),Stock!AD34-K)</f>
        <v>5.4265375151634672</v>
      </c>
      <c r="AE34" s="1">
        <f>MAX(EXP(-rate*Dt)*(p*AF33+(1-p)*AF34),Stock!AE34-K)</f>
        <v>4.2735053295675964</v>
      </c>
      <c r="AF34" s="1">
        <f>MAX(EXP(-rate*Dt)*(p*AG33+(1-p)*AG34),Stock!AF34-K)</f>
        <v>3.2597633747550581</v>
      </c>
      <c r="AG34" s="1">
        <f>MAX(EXP(-rate*Dt)*(p*AH33+(1-p)*AH34),Stock!AG34-K)</f>
        <v>2.3930478107158395</v>
      </c>
      <c r="AH34" s="1">
        <f>MAX(EXP(-rate*Dt)*(p*AI33+(1-p)*AI34),Stock!AH34-K)</f>
        <v>1.6773323063649368</v>
      </c>
      <c r="AI34" s="1">
        <f>MAX(EXP(-rate*Dt)*(p*AJ33+(1-p)*AJ34),Stock!AI34-K)</f>
        <v>1.1112051152322697</v>
      </c>
      <c r="AJ34" s="1">
        <f>MAX(EXP(-rate*Dt)*(p*AK33+(1-p)*AK34),Stock!AJ34-K)</f>
        <v>0.68667318837359947</v>
      </c>
      <c r="AK34" s="1">
        <f>MAX(EXP(-rate*Dt)*(p*AL33+(1-p)*AL34),Stock!AK34-K)</f>
        <v>0.38883224663912808</v>
      </c>
      <c r="AL34" s="1">
        <f>MAX(EXP(-rate*Dt)*(p*AM33+(1-p)*AM34),Stock!AL34-K)</f>
        <v>0.19675533580113713</v>
      </c>
      <c r="AM34" s="1">
        <f>MAX(EXP(-rate*Dt)*(p*AN33+(1-p)*AN34),Stock!AM34-K)</f>
        <v>8.5685333064509359E-2</v>
      </c>
      <c r="AN34" s="1">
        <f>MAX(EXP(-rate*Dt)*(p*AO33+(1-p)*AO34),Stock!AN34-K)</f>
        <v>3.0209924301723753E-2</v>
      </c>
      <c r="AO34" s="1">
        <f>MAX(EXP(-rate*Dt)*(p*AP33+(1-p)*AP34),Stock!AO34-K)</f>
        <v>7.6981977990151539E-3</v>
      </c>
      <c r="AP34" s="1">
        <f>MAX(EXP(-rate*Dt)*(p*AQ33+(1-p)*AQ34),Stock!AP34-K)</f>
        <v>1.0687368187247369E-3</v>
      </c>
      <c r="AQ34" s="1">
        <f>MAX(EXP(-rate*Dt)*(p*AR33+(1-p)*AR34),Stock!AQ34-K)</f>
        <v>0</v>
      </c>
      <c r="AR34" s="1">
        <f>MAX(EXP(-rate*Dt)*(p*AS33+(1-p)*AS34),Stock!AR34-K)</f>
        <v>0</v>
      </c>
      <c r="AS34" s="1">
        <f>MAX(EXP(-rate*Dt)*(p*AT33+(1-p)*AT34),Stock!AS34-K)</f>
        <v>0</v>
      </c>
      <c r="AT34" s="1">
        <f>MAX(EXP(-rate*Dt)*(p*AU33+(1-p)*AU34),Stock!AT34-K)</f>
        <v>0</v>
      </c>
      <c r="AU34" s="1">
        <f>MAX(EXP(-rate*Dt)*(p*AV33+(1-p)*AV34),Stock!AU34-K)</f>
        <v>0</v>
      </c>
      <c r="AV34" s="1">
        <f>MAX(EXP(-rate*Dt)*(p*AW33+(1-p)*AW34),Stock!AV34-K)</f>
        <v>0</v>
      </c>
      <c r="AW34" s="1">
        <f>MAX(EXP(-rate*Dt)*(p*AX33+(1-p)*AX34),Stock!AW34-K)</f>
        <v>0</v>
      </c>
      <c r="AX34" s="1">
        <f>MAX(EXP(-rate*Dt)*(p*AY33+(1-p)*AY34),Stock!AX34-K)</f>
        <v>0</v>
      </c>
      <c r="AY34" s="1">
        <f>MAX(EXP(-rate*Dt)*(p*AZ33+(1-p)*AZ34),Stock!AY34-K)</f>
        <v>0</v>
      </c>
      <c r="AZ34" s="1">
        <f>MAX(Stock!AZ34-K,0)</f>
        <v>0</v>
      </c>
    </row>
    <row r="35" spans="1:52">
      <c r="A35" s="7">
        <f t="shared" si="1"/>
        <v>18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>
        <f>MAX(EXP(-rate*Dt)*(p*U34+(1-p)*U35),Stock!T35-K)</f>
        <v>18.61437394647367</v>
      </c>
      <c r="U35" s="1">
        <f>MAX(EXP(-rate*Dt)*(p*V34+(1-p)*V35),Stock!U35-K)</f>
        <v>16.638799130244561</v>
      </c>
      <c r="V35" s="1">
        <f>MAX(EXP(-rate*Dt)*(p*W34+(1-p)*W35),Stock!V35-K)</f>
        <v>14.76568803999378</v>
      </c>
      <c r="W35" s="1">
        <f>MAX(EXP(-rate*Dt)*(p*X34+(1-p)*X35),Stock!W35-K)</f>
        <v>12.978121456005551</v>
      </c>
      <c r="X35" s="1">
        <f>MAX(EXP(-rate*Dt)*(p*Y34+(1-p)*Y35),Stock!X35-K)</f>
        <v>11.280585936165057</v>
      </c>
      <c r="Y35" s="1">
        <f>MAX(EXP(-rate*Dt)*(p*Z34+(1-p)*Z35),Stock!Y35-K)</f>
        <v>9.6788936355456219</v>
      </c>
      <c r="Z35" s="1">
        <f>MAX(EXP(-rate*Dt)*(p*AA34+(1-p)*AA35),Stock!Z35-K)</f>
        <v>8.1800508784391059</v>
      </c>
      <c r="AA35" s="1">
        <f>MAX(EXP(-rate*Dt)*(p*AB34+(1-p)*AB35),Stock!AA35-K)</f>
        <v>6.7919967991371148</v>
      </c>
      <c r="AB35" s="1">
        <f>MAX(EXP(-rate*Dt)*(p*AC34+(1-p)*AC35),Stock!AB35-K)</f>
        <v>5.5232298574781158</v>
      </c>
      <c r="AC35" s="1">
        <f>MAX(EXP(-rate*Dt)*(p*AD34+(1-p)*AD35),Stock!AC35-K)</f>
        <v>4.3823291766224788</v>
      </c>
      <c r="AD35" s="1">
        <f>MAX(EXP(-rate*Dt)*(p*AE34+(1-p)*AE35),Stock!AD35-K)</f>
        <v>3.377283041307837</v>
      </c>
      <c r="AE35" s="1">
        <f>MAX(EXP(-rate*Dt)*(p*AF34+(1-p)*AF35),Stock!AE35-K)</f>
        <v>2.5143760103490225</v>
      </c>
      <c r="AF35" s="1">
        <f>MAX(EXP(-rate*Dt)*(p*AG34+(1-p)*AG35),Stock!AF35-K)</f>
        <v>1.7964692406944749</v>
      </c>
      <c r="AG35" s="1">
        <f>MAX(EXP(-rate*Dt)*(p*AH34+(1-p)*AH35),Stock!AG35-K)</f>
        <v>1.2217181145005911</v>
      </c>
      <c r="AH35" s="1">
        <f>MAX(EXP(-rate*Dt)*(p*AI34+(1-p)*AI35),Stock!AH35-K)</f>
        <v>0.78265763412553413</v>
      </c>
      <c r="AI35" s="1">
        <f>MAX(EXP(-rate*Dt)*(p*AJ34+(1-p)*AJ35),Stock!AI35-K)</f>
        <v>0.46597116252699827</v>
      </c>
      <c r="AJ35" s="1">
        <f>MAX(EXP(-rate*Dt)*(p*AK34+(1-p)*AK35),Stock!AJ35-K)</f>
        <v>0.25319056447620231</v>
      </c>
      <c r="AK35" s="1">
        <f>MAX(EXP(-rate*Dt)*(p*AL34+(1-p)*AL35),Stock!AK35-K)</f>
        <v>0.12239166808753604</v>
      </c>
      <c r="AL35" s="1">
        <f>MAX(EXP(-rate*Dt)*(p*AM34+(1-p)*AM35),Stock!AL35-K)</f>
        <v>5.0670299074762677E-2</v>
      </c>
      <c r="AM35" s="1">
        <f>MAX(EXP(-rate*Dt)*(p*AN34+(1-p)*AN35),Stock!AM35-K)</f>
        <v>1.6894043340823787E-2</v>
      </c>
      <c r="AN35" s="1">
        <f>MAX(EXP(-rate*Dt)*(p*AO34+(1-p)*AO35),Stock!AN35-K)</f>
        <v>4.0474214822414315E-3</v>
      </c>
      <c r="AO35" s="1">
        <f>MAX(EXP(-rate*Dt)*(p*AP34+(1-p)*AP35),Stock!AO35-K)</f>
        <v>5.2484880265376232E-4</v>
      </c>
      <c r="AP35" s="1">
        <f>MAX(EXP(-rate*Dt)*(p*AQ34+(1-p)*AQ35),Stock!AP35-K)</f>
        <v>0</v>
      </c>
      <c r="AQ35" s="1">
        <f>MAX(EXP(-rate*Dt)*(p*AR34+(1-p)*AR35),Stock!AQ35-K)</f>
        <v>0</v>
      </c>
      <c r="AR35" s="1">
        <f>MAX(EXP(-rate*Dt)*(p*AS34+(1-p)*AS35),Stock!AR35-K)</f>
        <v>0</v>
      </c>
      <c r="AS35" s="1">
        <f>MAX(EXP(-rate*Dt)*(p*AT34+(1-p)*AT35),Stock!AS35-K)</f>
        <v>0</v>
      </c>
      <c r="AT35" s="1">
        <f>MAX(EXP(-rate*Dt)*(p*AU34+(1-p)*AU35),Stock!AT35-K)</f>
        <v>0</v>
      </c>
      <c r="AU35" s="1">
        <f>MAX(EXP(-rate*Dt)*(p*AV34+(1-p)*AV35),Stock!AU35-K)</f>
        <v>0</v>
      </c>
      <c r="AV35" s="1">
        <f>MAX(EXP(-rate*Dt)*(p*AW34+(1-p)*AW35),Stock!AV35-K)</f>
        <v>0</v>
      </c>
      <c r="AW35" s="1">
        <f>MAX(EXP(-rate*Dt)*(p*AX34+(1-p)*AX35),Stock!AW35-K)</f>
        <v>0</v>
      </c>
      <c r="AX35" s="1">
        <f>MAX(EXP(-rate*Dt)*(p*AY34+(1-p)*AY35),Stock!AX35-K)</f>
        <v>0</v>
      </c>
      <c r="AY35" s="1">
        <f>MAX(EXP(-rate*Dt)*(p*AZ34+(1-p)*AZ35),Stock!AY35-K)</f>
        <v>0</v>
      </c>
      <c r="AZ35" s="1">
        <f>MAX(Stock!AZ35-K,0)</f>
        <v>0</v>
      </c>
    </row>
    <row r="36" spans="1:52">
      <c r="A36" s="7">
        <f t="shared" si="1"/>
        <v>17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>
        <f>MAX(EXP(-rate*Dt)*(p*T35+(1-p)*T36),Stock!S36-K)</f>
        <v>16.660628060294592</v>
      </c>
      <c r="T36" s="1">
        <f>MAX(EXP(-rate*Dt)*(p*U35+(1-p)*U36),Stock!T36-K)</f>
        <v>14.786697018636143</v>
      </c>
      <c r="U36" s="1">
        <f>MAX(EXP(-rate*Dt)*(p*V35+(1-p)*V36),Stock!U36-K)</f>
        <v>13.009478761548934</v>
      </c>
      <c r="V36" s="1">
        <f>MAX(EXP(-rate*Dt)*(p*W35+(1-p)*W36),Stock!V36-K)</f>
        <v>11.32349414021181</v>
      </c>
      <c r="W36" s="1">
        <f>MAX(EXP(-rate*Dt)*(p*X35+(1-p)*X36),Stock!W36-K)</f>
        <v>9.7343079070022398</v>
      </c>
      <c r="X36" s="1">
        <f>MAX(EXP(-rate*Dt)*(p*Y35+(1-p)*Y36),Stock!X36-K)</f>
        <v>8.2485303721301353</v>
      </c>
      <c r="Y36" s="1">
        <f>MAX(EXP(-rate*Dt)*(p*Z35+(1-p)*Z36),Stock!Y36-K)</f>
        <v>6.8735477666590006</v>
      </c>
      <c r="Z36" s="1">
        <f>MAX(EXP(-rate*Dt)*(p*AA35+(1-p)*AA36),Stock!Z36-K)</f>
        <v>5.6171189230714917</v>
      </c>
      <c r="AA36" s="1">
        <f>MAX(EXP(-rate*Dt)*(p*AB35+(1-p)*AB36),Stock!AA36-K)</f>
        <v>4.4868345473409992</v>
      </c>
      <c r="AB36" s="1">
        <f>MAX(EXP(-rate*Dt)*(p*AC35+(1-p)*AC36),Stock!AB36-K)</f>
        <v>3.4894145592193966</v>
      </c>
      <c r="AC36" s="1">
        <f>MAX(EXP(-rate*Dt)*(p*AD35+(1-p)*AD36),Stock!AC36-K)</f>
        <v>2.6297885659205544</v>
      </c>
      <c r="AD36" s="1">
        <f>MAX(EXP(-rate*Dt)*(p*AE35+(1-p)*AE36),Stock!AD36-K)</f>
        <v>1.9099360976213307</v>
      </c>
      <c r="AE36" s="1">
        <f>MAX(EXP(-rate*Dt)*(p*AF35+(1-p)*AF36),Stock!AE36-K)</f>
        <v>1.3276806753655248</v>
      </c>
      <c r="AF36" s="1">
        <f>MAX(EXP(-rate*Dt)*(p*AG35+(1-p)*AG36),Stock!AF36-K)</f>
        <v>0.87597908980078287</v>
      </c>
      <c r="AG36" s="1">
        <f>MAX(EXP(-rate*Dt)*(p*AH35+(1-p)*AH36),Stock!AG36-K)</f>
        <v>0.54276219749482135</v>
      </c>
      <c r="AH36" s="1">
        <f>MAX(EXP(-rate*Dt)*(p*AI35+(1-p)*AI36),Stock!AH36-K)</f>
        <v>0.31150511564279137</v>
      </c>
      <c r="AI36" s="1">
        <f>MAX(EXP(-rate*Dt)*(p*AJ35+(1-p)*AJ36),Stock!AI36-K)</f>
        <v>0.16257185427361137</v>
      </c>
      <c r="AJ36" s="1">
        <f>MAX(EXP(-rate*Dt)*(p*AK35+(1-p)*AK36),Stock!AJ36-K)</f>
        <v>7.5183398863612555E-2</v>
      </c>
      <c r="AK36" s="1">
        <f>MAX(EXP(-rate*Dt)*(p*AL35+(1-p)*AL36),Stock!AK36-K)</f>
        <v>2.9650595593726507E-2</v>
      </c>
      <c r="AL36" s="1">
        <f>MAX(EXP(-rate*Dt)*(p*AM35+(1-p)*AM36),Stock!AL36-K)</f>
        <v>9.3739440307480243E-3</v>
      </c>
      <c r="AM36" s="1">
        <f>MAX(EXP(-rate*Dt)*(p*AN35+(1-p)*AN36),Stock!AM36-K)</f>
        <v>2.1187281964477169E-3</v>
      </c>
      <c r="AN36" s="1">
        <f>MAX(EXP(-rate*Dt)*(p*AO35+(1-p)*AO36),Stock!AN36-K)</f>
        <v>2.577493923862249E-4</v>
      </c>
      <c r="AO36" s="1">
        <f>MAX(EXP(-rate*Dt)*(p*AP35+(1-p)*AP36),Stock!AO36-K)</f>
        <v>0</v>
      </c>
      <c r="AP36" s="1">
        <f>MAX(EXP(-rate*Dt)*(p*AQ35+(1-p)*AQ36),Stock!AP36-K)</f>
        <v>0</v>
      </c>
      <c r="AQ36" s="1">
        <f>MAX(EXP(-rate*Dt)*(p*AR35+(1-p)*AR36),Stock!AQ36-K)</f>
        <v>0</v>
      </c>
      <c r="AR36" s="1">
        <f>MAX(EXP(-rate*Dt)*(p*AS35+(1-p)*AS36),Stock!AR36-K)</f>
        <v>0</v>
      </c>
      <c r="AS36" s="1">
        <f>MAX(EXP(-rate*Dt)*(p*AT35+(1-p)*AT36),Stock!AS36-K)</f>
        <v>0</v>
      </c>
      <c r="AT36" s="1">
        <f>MAX(EXP(-rate*Dt)*(p*AU35+(1-p)*AU36),Stock!AT36-K)</f>
        <v>0</v>
      </c>
      <c r="AU36" s="1">
        <f>MAX(EXP(-rate*Dt)*(p*AV35+(1-p)*AV36),Stock!AU36-K)</f>
        <v>0</v>
      </c>
      <c r="AV36" s="1">
        <f>MAX(EXP(-rate*Dt)*(p*AW35+(1-p)*AW36),Stock!AV36-K)</f>
        <v>0</v>
      </c>
      <c r="AW36" s="1">
        <f>MAX(EXP(-rate*Dt)*(p*AX35+(1-p)*AX36),Stock!AW36-K)</f>
        <v>0</v>
      </c>
      <c r="AX36" s="1">
        <f>MAX(EXP(-rate*Dt)*(p*AY35+(1-p)*AY36),Stock!AX36-K)</f>
        <v>0</v>
      </c>
      <c r="AY36" s="1">
        <f>MAX(EXP(-rate*Dt)*(p*AZ35+(1-p)*AZ36),Stock!AY36-K)</f>
        <v>0</v>
      </c>
      <c r="AZ36" s="1">
        <f>MAX(Stock!AZ36-K,0)</f>
        <v>0</v>
      </c>
    </row>
    <row r="37" spans="1:52">
      <c r="A37" s="7">
        <f t="shared" si="1"/>
        <v>16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>
        <f>MAX(EXP(-rate*Dt)*(p*S36+(1-p)*S37),Stock!R37-K)</f>
        <v>14.813957676008549</v>
      </c>
      <c r="S37" s="1">
        <f>MAX(EXP(-rate*Dt)*(p*T36+(1-p)*T37),Stock!S37-K)</f>
        <v>13.042006131368105</v>
      </c>
      <c r="T37" s="1">
        <f>MAX(EXP(-rate*Dt)*(p*U36+(1-p)*U37),Stock!T37-K)</f>
        <v>11.367170430398408</v>
      </c>
      <c r="U37" s="1">
        <f>MAX(EXP(-rate*Dt)*(p*V36+(1-p)*V37),Stock!U37-K)</f>
        <v>9.7899149019166245</v>
      </c>
      <c r="V37" s="1">
        <f>MAX(EXP(-rate*Dt)*(p*W36+(1-p)*W37),Stock!V37-K)</f>
        <v>8.3164440893354179</v>
      </c>
      <c r="W37" s="1">
        <f>MAX(EXP(-rate*Dt)*(p*X36+(1-p)*X37),Stock!W37-K)</f>
        <v>6.9535852046421835</v>
      </c>
      <c r="X37" s="1">
        <f>MAX(EXP(-rate*Dt)*(p*Y36+(1-p)*Y37),Stock!X37-K)</f>
        <v>5.7083802085912074</v>
      </c>
      <c r="Y37" s="1">
        <f>MAX(EXP(-rate*Dt)*(p*Z36+(1-p)*Z37),Stock!Y37-K)</f>
        <v>4.587544030245696</v>
      </c>
      <c r="Z37" s="1">
        <f>MAX(EXP(-rate*Dt)*(p*AA36+(1-p)*AA37),Stock!Z37-K)</f>
        <v>3.5967886502949504</v>
      </c>
      <c r="AA37" s="1">
        <f>MAX(EXP(-rate*Dt)*(p*AB36+(1-p)*AB37),Stock!AA37-K)</f>
        <v>2.7400161046104983</v>
      </c>
      <c r="AB37" s="1">
        <f>MAX(EXP(-rate*Dt)*(p*AC36+(1-p)*AC37),Stock!AB37-K)</f>
        <v>2.0184101017464018</v>
      </c>
      <c r="AC37" s="1">
        <f>MAX(EXP(-rate*Dt)*(p*AD36+(1-p)*AD37),Stock!AC37-K)</f>
        <v>1.4295377002187817</v>
      </c>
      <c r="AD37" s="1">
        <f>MAX(EXP(-rate*Dt)*(p*AE36+(1-p)*AE37),Stock!AD37-K)</f>
        <v>0.96670277615988986</v>
      </c>
      <c r="AE37" s="1">
        <f>MAX(EXP(-rate*Dt)*(p*AF36+(1-p)*AF37),Stock!AE37-K)</f>
        <v>0.61883922600964936</v>
      </c>
      <c r="AF37" s="1">
        <f>MAX(EXP(-rate*Dt)*(p*AG36+(1-p)*AG37),Stock!AF37-K)</f>
        <v>0.37098732032037257</v>
      </c>
      <c r="AG37" s="1">
        <f>MAX(EXP(-rate*Dt)*(p*AH36+(1-p)*AH37),Stock!AG37-K)</f>
        <v>0.20538420927489959</v>
      </c>
      <c r="AH37" s="1">
        <f>MAX(EXP(-rate*Dt)*(p*AI36+(1-p)*AI37),Stock!AH37-K)</f>
        <v>0.10305775635086167</v>
      </c>
      <c r="AI37" s="1">
        <f>MAX(EXP(-rate*Dt)*(p*AJ36+(1-p)*AJ37),Stock!AI37-K)</f>
        <v>4.5662268027978216E-2</v>
      </c>
      <c r="AJ37" s="1">
        <f>MAX(EXP(-rate*Dt)*(p*AK36+(1-p)*AK37),Stock!AJ37-K)</f>
        <v>1.7187824133190931E-2</v>
      </c>
      <c r="AK37" s="1">
        <f>MAX(EXP(-rate*Dt)*(p*AL36+(1-p)*AL37),Stock!AK37-K)</f>
        <v>5.1653115805081621E-3</v>
      </c>
      <c r="AL37" s="1">
        <f>MAX(EXP(-rate*Dt)*(p*AM36+(1-p)*AM37),Stock!AL37-K)</f>
        <v>1.1048589939467064E-3</v>
      </c>
      <c r="AM37" s="1">
        <f>MAX(EXP(-rate*Dt)*(p*AN36+(1-p)*AN37),Stock!AM37-K)</f>
        <v>1.2657883363657873E-4</v>
      </c>
      <c r="AN37" s="1">
        <f>MAX(EXP(-rate*Dt)*(p*AO36+(1-p)*AO37),Stock!AN37-K)</f>
        <v>0</v>
      </c>
      <c r="AO37" s="1">
        <f>MAX(EXP(-rate*Dt)*(p*AP36+(1-p)*AP37),Stock!AO37-K)</f>
        <v>0</v>
      </c>
      <c r="AP37" s="1">
        <f>MAX(EXP(-rate*Dt)*(p*AQ36+(1-p)*AQ37),Stock!AP37-K)</f>
        <v>0</v>
      </c>
      <c r="AQ37" s="1">
        <f>MAX(EXP(-rate*Dt)*(p*AR36+(1-p)*AR37),Stock!AQ37-K)</f>
        <v>0</v>
      </c>
      <c r="AR37" s="1">
        <f>MAX(EXP(-rate*Dt)*(p*AS36+(1-p)*AS37),Stock!AR37-K)</f>
        <v>0</v>
      </c>
      <c r="AS37" s="1">
        <f>MAX(EXP(-rate*Dt)*(p*AT36+(1-p)*AT37),Stock!AS37-K)</f>
        <v>0</v>
      </c>
      <c r="AT37" s="1">
        <f>MAX(EXP(-rate*Dt)*(p*AU36+(1-p)*AU37),Stock!AT37-K)</f>
        <v>0</v>
      </c>
      <c r="AU37" s="1">
        <f>MAX(EXP(-rate*Dt)*(p*AV36+(1-p)*AV37),Stock!AU37-K)</f>
        <v>0</v>
      </c>
      <c r="AV37" s="1">
        <f>MAX(EXP(-rate*Dt)*(p*AW36+(1-p)*AW37),Stock!AV37-K)</f>
        <v>0</v>
      </c>
      <c r="AW37" s="1">
        <f>MAX(EXP(-rate*Dt)*(p*AX36+(1-p)*AX37),Stock!AW37-K)</f>
        <v>0</v>
      </c>
      <c r="AX37" s="1">
        <f>MAX(EXP(-rate*Dt)*(p*AY36+(1-p)*AY37),Stock!AX37-K)</f>
        <v>0</v>
      </c>
      <c r="AY37" s="1">
        <f>MAX(EXP(-rate*Dt)*(p*AZ36+(1-p)*AZ37),Stock!AY37-K)</f>
        <v>0</v>
      </c>
      <c r="AZ37" s="1">
        <f>MAX(Stock!AZ37-K,0)</f>
        <v>0</v>
      </c>
    </row>
    <row r="38" spans="1:52">
      <c r="A38" s="7">
        <f t="shared" si="1"/>
        <v>15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>
        <f>MAX(EXP(-rate*Dt)*(p*R37+(1-p)*R38),Stock!Q38-K)</f>
        <v>13.077902741774592</v>
      </c>
      <c r="R38" s="1">
        <f>MAX(EXP(-rate*Dt)*(p*S37+(1-p)*S38),Stock!R38-K)</f>
        <v>11.411434879310876</v>
      </c>
      <c r="S38" s="1">
        <f>MAX(EXP(-rate*Dt)*(p*T37+(1-p)*T38),Stock!S38-K)</f>
        <v>9.8455485406349563</v>
      </c>
      <c r="T38" s="1">
        <f>MAX(EXP(-rate*Dt)*(p*U37+(1-p)*U38),Stock!T38-K)</f>
        <v>8.3836684302292248</v>
      </c>
      <c r="U38" s="1">
        <f>MAX(EXP(-rate*Dt)*(p*V37+(1-p)*V38),Stock!U38-K)</f>
        <v>7.0320808541108377</v>
      </c>
      <c r="V38" s="1">
        <f>MAX(EXP(-rate*Dt)*(p*W37+(1-p)*W38),Stock!V38-K)</f>
        <v>5.7971559395597998</v>
      </c>
      <c r="W38" s="1">
        <f>MAX(EXP(-rate*Dt)*(p*X37+(1-p)*X38),Stock!W38-K)</f>
        <v>4.6848273133772462</v>
      </c>
      <c r="X38" s="1">
        <f>MAX(EXP(-rate*Dt)*(p*Y37+(1-p)*Y38),Stock!X38-K)</f>
        <v>3.6999628268201543</v>
      </c>
      <c r="Y38" s="1">
        <f>MAX(EXP(-rate*Dt)*(p*Z37+(1-p)*Z38),Stock!Y38-K)</f>
        <v>2.8456502969907187</v>
      </c>
      <c r="Z38" s="1">
        <f>MAX(EXP(-rate*Dt)*(p*AA37+(1-p)*AA38),Stock!Z38-K)</f>
        <v>2.1224456677026642</v>
      </c>
      <c r="AA38" s="1">
        <f>MAX(EXP(-rate*Dt)*(p*AB37+(1-p)*AB38),Stock!AA38-K)</f>
        <v>1.5276738567499821</v>
      </c>
      <c r="AB38" s="1">
        <f>MAX(EXP(-rate*Dt)*(p*AC37+(1-p)*AC38),Stock!AB38-K)</f>
        <v>1.0549311242846093</v>
      </c>
      <c r="AC38" s="1">
        <f>MAX(EXP(-rate*Dt)*(p*AD37+(1-p)*AD38),Stock!AC38-K)</f>
        <v>0.69397402000930741</v>
      </c>
      <c r="AD38" s="1">
        <f>MAX(EXP(-rate*Dt)*(p*AE37+(1-p)*AE38),Stock!AD38-K)</f>
        <v>0.4311253786660289</v>
      </c>
      <c r="AE38" s="1">
        <f>MAX(EXP(-rate*Dt)*(p*AF37+(1-p)*AF38),Stock!AE38-K)</f>
        <v>0.25017585403993786</v>
      </c>
      <c r="AF38" s="1">
        <f>MAX(EXP(-rate*Dt)*(p*AG37+(1-p)*AG38),Stock!AF38-K)</f>
        <v>0.13369676355793109</v>
      </c>
      <c r="AG38" s="1">
        <f>MAX(EXP(-rate*Dt)*(p*AH37+(1-p)*AH38),Stock!AG38-K)</f>
        <v>6.4568669623432925E-2</v>
      </c>
      <c r="AH38" s="1">
        <f>MAX(EXP(-rate*Dt)*(p*AI37+(1-p)*AI38),Stock!AH38-K)</f>
        <v>2.7448125866910426E-2</v>
      </c>
      <c r="AI38" s="1">
        <f>MAX(EXP(-rate*Dt)*(p*AJ37+(1-p)*AJ38),Stock!AI38-K)</f>
        <v>9.8792151311273505E-3</v>
      </c>
      <c r="AJ38" s="1">
        <f>MAX(EXP(-rate*Dt)*(p*AK37+(1-p)*AK38),Stock!AJ38-K)</f>
        <v>2.8286346170997962E-3</v>
      </c>
      <c r="AK38" s="1">
        <f>MAX(EXP(-rate*Dt)*(p*AL37+(1-p)*AL38),Stock!AK38-K)</f>
        <v>5.7419836589388902E-4</v>
      </c>
      <c r="AL38" s="1">
        <f>MAX(EXP(-rate*Dt)*(p*AM37+(1-p)*AM38),Stock!AL38-K)</f>
        <v>6.2161935578060218E-5</v>
      </c>
      <c r="AM38" s="1">
        <f>MAX(EXP(-rate*Dt)*(p*AN37+(1-p)*AN38),Stock!AM38-K)</f>
        <v>0</v>
      </c>
      <c r="AN38" s="1">
        <f>MAX(EXP(-rate*Dt)*(p*AO37+(1-p)*AO38),Stock!AN38-K)</f>
        <v>0</v>
      </c>
      <c r="AO38" s="1">
        <f>MAX(EXP(-rate*Dt)*(p*AP37+(1-p)*AP38),Stock!AO38-K)</f>
        <v>0</v>
      </c>
      <c r="AP38" s="1">
        <f>MAX(EXP(-rate*Dt)*(p*AQ37+(1-p)*AQ38),Stock!AP38-K)</f>
        <v>0</v>
      </c>
      <c r="AQ38" s="1">
        <f>MAX(EXP(-rate*Dt)*(p*AR37+(1-p)*AR38),Stock!AQ38-K)</f>
        <v>0</v>
      </c>
      <c r="AR38" s="1">
        <f>MAX(EXP(-rate*Dt)*(p*AS37+(1-p)*AS38),Stock!AR38-K)</f>
        <v>0</v>
      </c>
      <c r="AS38" s="1">
        <f>MAX(EXP(-rate*Dt)*(p*AT37+(1-p)*AT38),Stock!AS38-K)</f>
        <v>0</v>
      </c>
      <c r="AT38" s="1">
        <f>MAX(EXP(-rate*Dt)*(p*AU37+(1-p)*AU38),Stock!AT38-K)</f>
        <v>0</v>
      </c>
      <c r="AU38" s="1">
        <f>MAX(EXP(-rate*Dt)*(p*AV37+(1-p)*AV38),Stock!AU38-K)</f>
        <v>0</v>
      </c>
      <c r="AV38" s="1">
        <f>MAX(EXP(-rate*Dt)*(p*AW37+(1-p)*AW38),Stock!AV38-K)</f>
        <v>0</v>
      </c>
      <c r="AW38" s="1">
        <f>MAX(EXP(-rate*Dt)*(p*AX37+(1-p)*AX38),Stock!AW38-K)</f>
        <v>0</v>
      </c>
      <c r="AX38" s="1">
        <f>MAX(EXP(-rate*Dt)*(p*AY37+(1-p)*AY38),Stock!AX38-K)</f>
        <v>0</v>
      </c>
      <c r="AY38" s="1">
        <f>MAX(EXP(-rate*Dt)*(p*AZ37+(1-p)*AZ38),Stock!AY38-K)</f>
        <v>0</v>
      </c>
      <c r="AZ38" s="1">
        <f>MAX(Stock!AZ38-K,0)</f>
        <v>0</v>
      </c>
    </row>
    <row r="39" spans="1:52">
      <c r="A39" s="7">
        <f t="shared" si="1"/>
        <v>14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f>MAX(EXP(-rate*Dt)*(p*Q38+(1-p)*Q39),Stock!P39-K)</f>
        <v>11.457302530415403</v>
      </c>
      <c r="Q39" s="1">
        <f>MAX(EXP(-rate*Dt)*(p*R38+(1-p)*R39),Stock!Q39-K)</f>
        <v>9.9010810865739547</v>
      </c>
      <c r="R39" s="1">
        <f>MAX(EXP(-rate*Dt)*(p*S38+(1-p)*S39),Stock!R39-K)</f>
        <v>8.4501259622638738</v>
      </c>
      <c r="S39" s="1">
        <f>MAX(EXP(-rate*Dt)*(p*T38+(1-p)*T39),Stock!S39-K)</f>
        <v>7.1090428327348398</v>
      </c>
      <c r="T39" s="1">
        <f>MAX(EXP(-rate*Dt)*(p*U38+(1-p)*U39),Stock!T39-K)</f>
        <v>5.8835814448110284</v>
      </c>
      <c r="U39" s="1">
        <f>MAX(EXP(-rate*Dt)*(p*V38+(1-p)*V39),Stock!U39-K)</f>
        <v>4.7789778135231069</v>
      </c>
      <c r="V39" s="1">
        <f>MAX(EXP(-rate*Dt)*(p*W38+(1-p)*W39),Stock!V39-K)</f>
        <v>3.799376743908716</v>
      </c>
      <c r="W39" s="1">
        <f>MAX(EXP(-rate*Dt)*(p*X38+(1-p)*X39),Stock!W39-K)</f>
        <v>2.9471987080831656</v>
      </c>
      <c r="X39" s="1">
        <f>MAX(EXP(-rate*Dt)*(p*Y38+(1-p)*Y39),Stock!X39-K)</f>
        <v>2.2225025168175967</v>
      </c>
      <c r="Y39" s="1">
        <f>MAX(EXP(-rate*Dt)*(p*Z38+(1-p)*Z39),Stock!Y39-K)</f>
        <v>1.6224217929910472</v>
      </c>
      <c r="Z39" s="1">
        <f>MAX(EXP(-rate*Dt)*(p*AA38+(1-p)*AA39),Stock!Z39-K)</f>
        <v>1.1407828704360889</v>
      </c>
      <c r="AA39" s="1">
        <f>MAX(EXP(-rate*Dt)*(p*AB38+(1-p)*AB39),Stock!AA39-K)</f>
        <v>0.76802858686118081</v>
      </c>
      <c r="AB39" s="1">
        <f>MAX(EXP(-rate*Dt)*(p*AC38+(1-p)*AC39),Stock!AB39-K)</f>
        <v>0.49154900450755706</v>
      </c>
      <c r="AC39" s="1">
        <f>MAX(EXP(-rate*Dt)*(p*AD38+(1-p)*AD39),Stock!AC39-K)</f>
        <v>0.2964390248993784</v>
      </c>
      <c r="AD39" s="1">
        <f>MAX(EXP(-rate*Dt)*(p*AE38+(1-p)*AE39),Stock!AD39-K)</f>
        <v>0.16659616216831033</v>
      </c>
      <c r="AE39" s="1">
        <f>MAX(EXP(-rate*Dt)*(p*AF38+(1-p)*AF39),Stock!AE39-K)</f>
        <v>8.6008681258046102E-2</v>
      </c>
      <c r="AF39" s="1">
        <f>MAX(EXP(-rate*Dt)*(p*AG38+(1-p)*AG39),Stock!AF39-K)</f>
        <v>4.0020872004731034E-2</v>
      </c>
      <c r="AG39" s="1">
        <f>MAX(EXP(-rate*Dt)*(p*AH38+(1-p)*AH39),Stock!AG39-K)</f>
        <v>1.6345014960859491E-2</v>
      </c>
      <c r="AH39" s="1">
        <f>MAX(EXP(-rate*Dt)*(p*AI38+(1-p)*AI39),Stock!AH39-K)</f>
        <v>5.6349297839403158E-3</v>
      </c>
      <c r="AI39" s="1">
        <f>MAX(EXP(-rate*Dt)*(p*AJ38+(1-p)*AJ39),Stock!AI39-K)</f>
        <v>1.5404088123921712E-3</v>
      </c>
      <c r="AJ39" s="1">
        <f>MAX(EXP(-rate*Dt)*(p*AK38+(1-p)*AK39),Stock!AJ39-K)</f>
        <v>2.97508151415136E-4</v>
      </c>
      <c r="AK39" s="1">
        <f>MAX(EXP(-rate*Dt)*(p*AL38+(1-p)*AL39),Stock!AK39-K)</f>
        <v>3.0527270032406586E-5</v>
      </c>
      <c r="AL39" s="1">
        <f>MAX(EXP(-rate*Dt)*(p*AM38+(1-p)*AM39),Stock!AL39-K)</f>
        <v>0</v>
      </c>
      <c r="AM39" s="1">
        <f>MAX(EXP(-rate*Dt)*(p*AN38+(1-p)*AN39),Stock!AM39-K)</f>
        <v>0</v>
      </c>
      <c r="AN39" s="1">
        <f>MAX(EXP(-rate*Dt)*(p*AO38+(1-p)*AO39),Stock!AN39-K)</f>
        <v>0</v>
      </c>
      <c r="AO39" s="1">
        <f>MAX(EXP(-rate*Dt)*(p*AP38+(1-p)*AP39),Stock!AO39-K)</f>
        <v>0</v>
      </c>
      <c r="AP39" s="1">
        <f>MAX(EXP(-rate*Dt)*(p*AQ38+(1-p)*AQ39),Stock!AP39-K)</f>
        <v>0</v>
      </c>
      <c r="AQ39" s="1">
        <f>MAX(EXP(-rate*Dt)*(p*AR38+(1-p)*AR39),Stock!AQ39-K)</f>
        <v>0</v>
      </c>
      <c r="AR39" s="1">
        <f>MAX(EXP(-rate*Dt)*(p*AS38+(1-p)*AS39),Stock!AR39-K)</f>
        <v>0</v>
      </c>
      <c r="AS39" s="1">
        <f>MAX(EXP(-rate*Dt)*(p*AT38+(1-p)*AT39),Stock!AS39-K)</f>
        <v>0</v>
      </c>
      <c r="AT39" s="1">
        <f>MAX(EXP(-rate*Dt)*(p*AU38+(1-p)*AU39),Stock!AT39-K)</f>
        <v>0</v>
      </c>
      <c r="AU39" s="1">
        <f>MAX(EXP(-rate*Dt)*(p*AV38+(1-p)*AV39),Stock!AU39-K)</f>
        <v>0</v>
      </c>
      <c r="AV39" s="1">
        <f>MAX(EXP(-rate*Dt)*(p*AW38+(1-p)*AW39),Stock!AV39-K)</f>
        <v>0</v>
      </c>
      <c r="AW39" s="1">
        <f>MAX(EXP(-rate*Dt)*(p*AX38+(1-p)*AX39),Stock!AW39-K)</f>
        <v>0</v>
      </c>
      <c r="AX39" s="1">
        <f>MAX(EXP(-rate*Dt)*(p*AY38+(1-p)*AY39),Stock!AX39-K)</f>
        <v>0</v>
      </c>
      <c r="AY39" s="1">
        <f>MAX(EXP(-rate*Dt)*(p*AZ38+(1-p)*AZ39),Stock!AY39-K)</f>
        <v>0</v>
      </c>
      <c r="AZ39" s="1">
        <f>MAX(Stock!AZ39-K,0)</f>
        <v>0</v>
      </c>
    </row>
    <row r="40" spans="1:52">
      <c r="A40" s="7">
        <f t="shared" si="1"/>
        <v>13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>
        <f>MAX(EXP(-rate*Dt)*(p*P39+(1-p)*P40),Stock!O40-K)</f>
        <v>9.9569863703899681</v>
      </c>
      <c r="P40" s="1">
        <f>MAX(EXP(-rate*Dt)*(p*Q39+(1-p)*Q40),Stock!P40-K)</f>
        <v>8.5157682114062627</v>
      </c>
      <c r="Q40" s="1">
        <f>MAX(EXP(-rate*Dt)*(p*R39+(1-p)*R40),Stock!Q40-K)</f>
        <v>7.1844991760424506</v>
      </c>
      <c r="R40" s="1">
        <f>MAX(EXP(-rate*Dt)*(p*S39+(1-p)*S40),Stock!R40-K)</f>
        <v>5.9677866363138374</v>
      </c>
      <c r="S40" s="1">
        <f>MAX(EXP(-rate*Dt)*(p*T39+(1-p)*T40),Stock!S40-K)</f>
        <v>4.8702431647425879</v>
      </c>
      <c r="T40" s="1">
        <f>MAX(EXP(-rate*Dt)*(p*U39+(1-p)*U40),Stock!T40-K)</f>
        <v>3.8953866847387117</v>
      </c>
      <c r="U40" s="1">
        <f>MAX(EXP(-rate*Dt)*(p*V39+(1-p)*V40),Stock!U40-K)</f>
        <v>3.0450786091060227</v>
      </c>
      <c r="V40" s="1">
        <f>MAX(EXP(-rate*Dt)*(p*W39+(1-p)*W40),Stock!V40-K)</f>
        <v>2.3189766258647997</v>
      </c>
      <c r="W40" s="1">
        <f>MAX(EXP(-rate*Dt)*(p*X39+(1-p)*X40),Stock!W40-K)</f>
        <v>1.714070026573896</v>
      </c>
      <c r="X40" s="1">
        <f>MAX(EXP(-rate*Dt)*(p*Y39+(1-p)*Y40),Stock!X40-K)</f>
        <v>1.2243814169925296</v>
      </c>
      <c r="Y40" s="1">
        <f>MAX(EXP(-rate*Dt)*(p*Z39+(1-p)*Z40),Stock!Y40-K)</f>
        <v>0.84092434739176514</v>
      </c>
      <c r="Z40" s="1">
        <f>MAX(EXP(-rate*Dt)*(p*AA39+(1-p)*AA40),Stock!Z40-K)</f>
        <v>0.55198900246448646</v>
      </c>
      <c r="AA40" s="1">
        <f>MAX(EXP(-rate*Dt)*(p*AB39+(1-p)*AB40),Stock!AA40-K)</f>
        <v>0.34377761058725448</v>
      </c>
      <c r="AB40" s="1">
        <f>MAX(EXP(-rate*Dt)*(p*AC39+(1-p)*AC40),Stock!AB40-K)</f>
        <v>0.20133459435718973</v>
      </c>
      <c r="AC40" s="1">
        <f>MAX(EXP(-rate*Dt)*(p*AD39+(1-p)*AD40),Stock!AC40-K)</f>
        <v>0.10964406496591238</v>
      </c>
      <c r="AD40" s="1">
        <f>MAX(EXP(-rate*Dt)*(p*AE39+(1-p)*AE40),Stock!AD40-K)</f>
        <v>5.472789563172064E-2</v>
      </c>
      <c r="AE40" s="1">
        <f>MAX(EXP(-rate*Dt)*(p*AF39+(1-p)*AF40),Stock!AE40-K)</f>
        <v>2.4561090729124185E-2</v>
      </c>
      <c r="AF40" s="1">
        <f>MAX(EXP(-rate*Dt)*(p*AG39+(1-p)*AG40),Stock!AF40-K)</f>
        <v>9.6499452751274365E-3</v>
      </c>
      <c r="AG40" s="1">
        <f>MAX(EXP(-rate*Dt)*(p*AH39+(1-p)*AH40),Stock!AG40-K)</f>
        <v>3.1917071349641208E-3</v>
      </c>
      <c r="AH40" s="1">
        <f>MAX(EXP(-rate*Dt)*(p*AI39+(1-p)*AI40),Stock!AH40-K)</f>
        <v>8.3465611030253872E-4</v>
      </c>
      <c r="AI40" s="1">
        <f>MAX(EXP(-rate*Dt)*(p*AJ39+(1-p)*AJ40),Stock!AI40-K)</f>
        <v>1.5372757006506675E-4</v>
      </c>
      <c r="AJ40" s="1">
        <f>MAX(EXP(-rate*Dt)*(p*AK39+(1-p)*AK40),Stock!AJ40-K)</f>
        <v>1.499171811439514E-5</v>
      </c>
      <c r="AK40" s="1">
        <f>MAX(EXP(-rate*Dt)*(p*AL39+(1-p)*AL40),Stock!AK40-K)</f>
        <v>0</v>
      </c>
      <c r="AL40" s="1">
        <f>MAX(EXP(-rate*Dt)*(p*AM39+(1-p)*AM40),Stock!AL40-K)</f>
        <v>0</v>
      </c>
      <c r="AM40" s="1">
        <f>MAX(EXP(-rate*Dt)*(p*AN39+(1-p)*AN40),Stock!AM40-K)</f>
        <v>0</v>
      </c>
      <c r="AN40" s="1">
        <f>MAX(EXP(-rate*Dt)*(p*AO39+(1-p)*AO40),Stock!AN40-K)</f>
        <v>0</v>
      </c>
      <c r="AO40" s="1">
        <f>MAX(EXP(-rate*Dt)*(p*AP39+(1-p)*AP40),Stock!AO40-K)</f>
        <v>0</v>
      </c>
      <c r="AP40" s="1">
        <f>MAX(EXP(-rate*Dt)*(p*AQ39+(1-p)*AQ40),Stock!AP40-K)</f>
        <v>0</v>
      </c>
      <c r="AQ40" s="1">
        <f>MAX(EXP(-rate*Dt)*(p*AR39+(1-p)*AR40),Stock!AQ40-K)</f>
        <v>0</v>
      </c>
      <c r="AR40" s="1">
        <f>MAX(EXP(-rate*Dt)*(p*AS39+(1-p)*AS40),Stock!AR40-K)</f>
        <v>0</v>
      </c>
      <c r="AS40" s="1">
        <f>MAX(EXP(-rate*Dt)*(p*AT39+(1-p)*AT40),Stock!AS40-K)</f>
        <v>0</v>
      </c>
      <c r="AT40" s="1">
        <f>MAX(EXP(-rate*Dt)*(p*AU39+(1-p)*AU40),Stock!AT40-K)</f>
        <v>0</v>
      </c>
      <c r="AU40" s="1">
        <f>MAX(EXP(-rate*Dt)*(p*AV39+(1-p)*AV40),Stock!AU40-K)</f>
        <v>0</v>
      </c>
      <c r="AV40" s="1">
        <f>MAX(EXP(-rate*Dt)*(p*AW39+(1-p)*AW40),Stock!AV40-K)</f>
        <v>0</v>
      </c>
      <c r="AW40" s="1">
        <f>MAX(EXP(-rate*Dt)*(p*AX39+(1-p)*AX40),Stock!AW40-K)</f>
        <v>0</v>
      </c>
      <c r="AX40" s="1">
        <f>MAX(EXP(-rate*Dt)*(p*AY39+(1-p)*AY40),Stock!AX40-K)</f>
        <v>0</v>
      </c>
      <c r="AY40" s="1">
        <f>MAX(EXP(-rate*Dt)*(p*AZ39+(1-p)*AZ40),Stock!AY40-K)</f>
        <v>0</v>
      </c>
      <c r="AZ40" s="1">
        <f>MAX(Stock!AZ40-K,0)</f>
        <v>0</v>
      </c>
    </row>
    <row r="41" spans="1:52">
      <c r="A41" s="7">
        <f t="shared" si="1"/>
        <v>12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>
        <f>MAX(EXP(-rate*Dt)*(p*O40+(1-p)*O41),Stock!N41-K)</f>
        <v>8.5808475951652117</v>
      </c>
      <c r="O41" s="1">
        <f>MAX(EXP(-rate*Dt)*(p*P40+(1-p)*P41),Stock!O41-K)</f>
        <v>7.2584886690913191</v>
      </c>
      <c r="P41" s="1">
        <f>MAX(EXP(-rate*Dt)*(p*Q40+(1-p)*Q41),Stock!P41-K)</f>
        <v>6.0498945987267323</v>
      </c>
      <c r="Q41" s="1">
        <f>MAX(EXP(-rate*Dt)*(p*R40+(1-p)*R41),Stock!Q41-K)</f>
        <v>4.9588383396202342</v>
      </c>
      <c r="R41" s="1">
        <f>MAX(EXP(-rate*Dt)*(p*S40+(1-p)*S41),Stock!R41-K)</f>
        <v>3.9882899345468292</v>
      </c>
      <c r="S41" s="1">
        <f>MAX(EXP(-rate*Dt)*(p*T40+(1-p)*T41),Stock!S41-K)</f>
        <v>3.1396354652624439</v>
      </c>
      <c r="T41" s="1">
        <f>MAX(EXP(-rate*Dt)*(p*U40+(1-p)*U41),Stock!T41-K)</f>
        <v>2.4122032797661288</v>
      </c>
      <c r="U41" s="1">
        <f>MAX(EXP(-rate*Dt)*(p*V40+(1-p)*V41),Stock!U41-K)</f>
        <v>1.8028749241557778</v>
      </c>
      <c r="V41" s="1">
        <f>MAX(EXP(-rate*Dt)*(p*W40+(1-p)*W41),Stock!V41-K)</f>
        <v>1.3058485016935097</v>
      </c>
      <c r="W41" s="1">
        <f>MAX(EXP(-rate*Dt)*(p*X40+(1-p)*X41),Stock!W41-K)</f>
        <v>0.91262206739741158</v>
      </c>
      <c r="X41" s="1">
        <f>MAX(EXP(-rate*Dt)*(p*Y40+(1-p)*Y41),Stock!X41-K)</f>
        <v>0.61224904330732877</v>
      </c>
      <c r="Y41" s="1">
        <f>MAX(EXP(-rate*Dt)*(p*Z40+(1-p)*Z41),Stock!Y41-K)</f>
        <v>0.39188141412614996</v>
      </c>
      <c r="Z41" s="1">
        <f>MAX(EXP(-rate*Dt)*(p*AA40+(1-p)*AA41),Stock!Z41-K)</f>
        <v>0.23756202644690946</v>
      </c>
      <c r="AA41" s="1">
        <f>MAX(EXP(-rate*Dt)*(p*AB40+(1-p)*AB41),Stock!AA41-K)</f>
        <v>0.13516901544701912</v>
      </c>
      <c r="AB41" s="1">
        <f>MAX(EXP(-rate*Dt)*(p*AC40+(1-p)*AC41),Stock!AB41-K)</f>
        <v>7.1374748760769879E-2</v>
      </c>
      <c r="AC41" s="1">
        <f>MAX(EXP(-rate*Dt)*(p*AD40+(1-p)*AD41),Stock!AC41-K)</f>
        <v>3.447170789607195E-2</v>
      </c>
      <c r="AD41" s="1">
        <f>MAX(EXP(-rate*Dt)*(p*AE40+(1-p)*AE41),Stock!AD41-K)</f>
        <v>1.4936141337074419E-2</v>
      </c>
      <c r="AE41" s="1">
        <f>MAX(EXP(-rate*Dt)*(p*AF40+(1-p)*AF41),Stock!AE41-K)</f>
        <v>5.6524870695132921E-3</v>
      </c>
      <c r="AF41" s="1">
        <f>MAX(EXP(-rate*Dt)*(p*AG40+(1-p)*AG41),Stock!AF41-K)</f>
        <v>1.7963505787137993E-3</v>
      </c>
      <c r="AG41" s="1">
        <f>MAX(EXP(-rate*Dt)*(p*AH40+(1-p)*AH41),Stock!AG41-K)</f>
        <v>4.5018730176157553E-4</v>
      </c>
      <c r="AH41" s="1">
        <f>MAX(EXP(-rate*Dt)*(p*AI40+(1-p)*AI41),Stock!AH41-K)</f>
        <v>7.9238326429976178E-5</v>
      </c>
      <c r="AI41" s="1">
        <f>MAX(EXP(-rate*Dt)*(p*AJ40+(1-p)*AJ41),Stock!AI41-K)</f>
        <v>7.3623226637329719E-6</v>
      </c>
      <c r="AJ41" s="1">
        <f>MAX(EXP(-rate*Dt)*(p*AK40+(1-p)*AK41),Stock!AJ41-K)</f>
        <v>0</v>
      </c>
      <c r="AK41" s="1">
        <f>MAX(EXP(-rate*Dt)*(p*AL40+(1-p)*AL41),Stock!AK41-K)</f>
        <v>0</v>
      </c>
      <c r="AL41" s="1">
        <f>MAX(EXP(-rate*Dt)*(p*AM40+(1-p)*AM41),Stock!AL41-K)</f>
        <v>0</v>
      </c>
      <c r="AM41" s="1">
        <f>MAX(EXP(-rate*Dt)*(p*AN40+(1-p)*AN41),Stock!AM41-K)</f>
        <v>0</v>
      </c>
      <c r="AN41" s="1">
        <f>MAX(EXP(-rate*Dt)*(p*AO40+(1-p)*AO41),Stock!AN41-K)</f>
        <v>0</v>
      </c>
      <c r="AO41" s="1">
        <f>MAX(EXP(-rate*Dt)*(p*AP40+(1-p)*AP41),Stock!AO41-K)</f>
        <v>0</v>
      </c>
      <c r="AP41" s="1">
        <f>MAX(EXP(-rate*Dt)*(p*AQ40+(1-p)*AQ41),Stock!AP41-K)</f>
        <v>0</v>
      </c>
      <c r="AQ41" s="1">
        <f>MAX(EXP(-rate*Dt)*(p*AR40+(1-p)*AR41),Stock!AQ41-K)</f>
        <v>0</v>
      </c>
      <c r="AR41" s="1">
        <f>MAX(EXP(-rate*Dt)*(p*AS40+(1-p)*AS41),Stock!AR41-K)</f>
        <v>0</v>
      </c>
      <c r="AS41" s="1">
        <f>MAX(EXP(-rate*Dt)*(p*AT40+(1-p)*AT41),Stock!AS41-K)</f>
        <v>0</v>
      </c>
      <c r="AT41" s="1">
        <f>MAX(EXP(-rate*Dt)*(p*AU40+(1-p)*AU41),Stock!AT41-K)</f>
        <v>0</v>
      </c>
      <c r="AU41" s="1">
        <f>MAX(EXP(-rate*Dt)*(p*AV40+(1-p)*AV41),Stock!AU41-K)</f>
        <v>0</v>
      </c>
      <c r="AV41" s="1">
        <f>MAX(EXP(-rate*Dt)*(p*AW40+(1-p)*AW41),Stock!AV41-K)</f>
        <v>0</v>
      </c>
      <c r="AW41" s="1">
        <f>MAX(EXP(-rate*Dt)*(p*AX40+(1-p)*AX41),Stock!AW41-K)</f>
        <v>0</v>
      </c>
      <c r="AX41" s="1">
        <f>MAX(EXP(-rate*Dt)*(p*AY40+(1-p)*AY41),Stock!AX41-K)</f>
        <v>0</v>
      </c>
      <c r="AY41" s="1">
        <f>MAX(EXP(-rate*Dt)*(p*AZ40+(1-p)*AZ41),Stock!AY41-K)</f>
        <v>0</v>
      </c>
      <c r="AZ41" s="1">
        <f>MAX(Stock!AZ41-K,0)</f>
        <v>0</v>
      </c>
    </row>
    <row r="42" spans="1:52">
      <c r="A42" s="7">
        <f t="shared" si="1"/>
        <v>11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>
        <f>MAX(EXP(-rate*Dt)*(p*N41+(1-p)*N42),Stock!M42-K)</f>
        <v>7.3311938971210555</v>
      </c>
      <c r="N42" s="1">
        <f>MAX(EXP(-rate*Dt)*(p*O41+(1-p)*O42),Stock!N42-K)</f>
        <v>6.1300206186087909</v>
      </c>
      <c r="O42" s="1">
        <f>MAX(EXP(-rate*Dt)*(p*P41+(1-p)*P42),Stock!O42-K)</f>
        <v>5.0449525944207583</v>
      </c>
      <c r="P42" s="1">
        <f>MAX(EXP(-rate*Dt)*(p*Q41+(1-p)*Q42),Stock!P42-K)</f>
        <v>4.0783398004923059</v>
      </c>
      <c r="Q42" s="1">
        <f>MAX(EXP(-rate*Dt)*(p*R41+(1-p)*R42),Stock!Q42-K)</f>
        <v>3.231159800780711</v>
      </c>
      <c r="R42" s="1">
        <f>MAX(EXP(-rate*Dt)*(p*S41+(1-p)*S42),Stock!R42-K)</f>
        <v>2.5024666979706347</v>
      </c>
      <c r="S42" s="1">
        <f>MAX(EXP(-rate*Dt)*(p*T41+(1-p)*T42),Stock!S42-K)</f>
        <v>1.8890617774200071</v>
      </c>
      <c r="T42" s="1">
        <f>MAX(EXP(-rate*Dt)*(p*U41+(1-p)*U42),Stock!T42-K)</f>
        <v>1.3853033654924363</v>
      </c>
      <c r="U42" s="1">
        <f>MAX(EXP(-rate*Dt)*(p*V41+(1-p)*V42),Stock!U42-K)</f>
        <v>0.98310865220175259</v>
      </c>
      <c r="V42" s="1">
        <f>MAX(EXP(-rate*Dt)*(p*W41+(1-p)*W42),Stock!V42-K)</f>
        <v>0.67218580914421933</v>
      </c>
      <c r="W42" s="1">
        <f>MAX(EXP(-rate*Dt)*(p*X41+(1-p)*X42),Stock!W42-K)</f>
        <v>0.44050648901987521</v>
      </c>
      <c r="X42" s="1">
        <f>MAX(EXP(-rate*Dt)*(p*Y41+(1-p)*Y42),Stock!X42-K)</f>
        <v>0.27498833743940715</v>
      </c>
      <c r="Y42" s="1">
        <f>MAX(EXP(-rate*Dt)*(p*Z41+(1-p)*Z42),Stock!Y42-K)</f>
        <v>0.16231257559775256</v>
      </c>
      <c r="Z42" s="1">
        <f>MAX(EXP(-rate*Dt)*(p*AA41+(1-p)*AA42),Stock!Z42-K)</f>
        <v>8.9766632247535658E-2</v>
      </c>
      <c r="AA42" s="1">
        <f>MAX(EXP(-rate*Dt)*(p*AB41+(1-p)*AB42),Stock!AA42-K)</f>
        <v>4.5989119835320995E-2</v>
      </c>
      <c r="AB42" s="1">
        <f>MAX(EXP(-rate*Dt)*(p*AC41+(1-p)*AC42),Stock!AB42-K)</f>
        <v>2.1508749307852727E-2</v>
      </c>
      <c r="AC42" s="1">
        <f>MAX(EXP(-rate*Dt)*(p*AD41+(1-p)*AD42),Stock!AC42-K)</f>
        <v>9.0065263344684763E-3</v>
      </c>
      <c r="AD42" s="1">
        <f t="shared" ref="AD42:AN42" si="2">EXP(-rate*Dt)*(p*AE41+(1-p)*AE42)</f>
        <v>3.2870211829820225E-3</v>
      </c>
      <c r="AE42" s="1">
        <f t="shared" si="2"/>
        <v>1.0051366796797088E-3</v>
      </c>
      <c r="AF42" s="1">
        <f t="shared" si="2"/>
        <v>2.4180661629788375E-4</v>
      </c>
      <c r="AG42" s="1">
        <f t="shared" si="2"/>
        <v>4.0751935333162372E-5</v>
      </c>
      <c r="AH42" s="1">
        <f t="shared" si="2"/>
        <v>3.6155825897546289E-6</v>
      </c>
      <c r="AI42" s="1">
        <f t="shared" si="2"/>
        <v>0</v>
      </c>
      <c r="AJ42" s="1">
        <f t="shared" si="2"/>
        <v>0</v>
      </c>
      <c r="AK42" s="1">
        <f t="shared" si="2"/>
        <v>0</v>
      </c>
      <c r="AL42" s="1">
        <f t="shared" si="2"/>
        <v>0</v>
      </c>
      <c r="AM42" s="1">
        <f t="shared" si="2"/>
        <v>0</v>
      </c>
      <c r="AN42" s="1">
        <f t="shared" si="2"/>
        <v>0</v>
      </c>
      <c r="AO42" s="1">
        <f>MAX(EXP(-rate*Dt)*(p*AP41+(1-p)*AP42),Stock!AO42-K)</f>
        <v>0</v>
      </c>
      <c r="AP42" s="1">
        <f>MAX(EXP(-rate*Dt)*(p*AQ41+(1-p)*AQ42),Stock!AP42-K)</f>
        <v>0</v>
      </c>
      <c r="AQ42" s="1">
        <f>MAX(EXP(-rate*Dt)*(p*AR41+(1-p)*AR42),Stock!AQ42-K)</f>
        <v>0</v>
      </c>
      <c r="AR42" s="1">
        <f>MAX(EXP(-rate*Dt)*(p*AS41+(1-p)*AS42),Stock!AR42-K)</f>
        <v>0</v>
      </c>
      <c r="AS42" s="1">
        <f>MAX(EXP(-rate*Dt)*(p*AT41+(1-p)*AT42),Stock!AS42-K)</f>
        <v>0</v>
      </c>
      <c r="AT42" s="1">
        <f>MAX(EXP(-rate*Dt)*(p*AU41+(1-p)*AU42),Stock!AT42-K)</f>
        <v>0</v>
      </c>
      <c r="AU42" s="1">
        <f>MAX(EXP(-rate*Dt)*(p*AV41+(1-p)*AV42),Stock!AU42-K)</f>
        <v>0</v>
      </c>
      <c r="AV42" s="1">
        <f>MAX(EXP(-rate*Dt)*(p*AW41+(1-p)*AW42),Stock!AV42-K)</f>
        <v>0</v>
      </c>
      <c r="AW42" s="1">
        <f>MAX(EXP(-rate*Dt)*(p*AX41+(1-p)*AX42),Stock!AW42-K)</f>
        <v>0</v>
      </c>
      <c r="AX42" s="1">
        <f>MAX(EXP(-rate*Dt)*(p*AY41+(1-p)*AY42),Stock!AX42-K)</f>
        <v>0</v>
      </c>
      <c r="AY42" s="1">
        <f>MAX(EXP(-rate*Dt)*(p*AZ41+(1-p)*AZ42),Stock!AY42-K)</f>
        <v>0</v>
      </c>
      <c r="AZ42" s="1">
        <f>MAX(Stock!AZ42-K,0)</f>
        <v>0</v>
      </c>
    </row>
    <row r="43" spans="1:52">
      <c r="A43" s="7">
        <f t="shared" si="1"/>
        <v>10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>
        <f>MAX(EXP(-rate*Dt)*(p*M42+(1-p)*M43),Stock!L43-K)</f>
        <v>6.2083397911720386</v>
      </c>
      <c r="M43" s="1">
        <f>MAX(EXP(-rate*Dt)*(p*N42+(1-p)*N43),Stock!M43-K)</f>
        <v>5.1287539262977981</v>
      </c>
      <c r="N43" s="1">
        <f>MAX(EXP(-rate*Dt)*(p*O42+(1-p)*O43),Stock!N43-K)</f>
        <v>4.1657553143474182</v>
      </c>
      <c r="O43" s="1">
        <f>MAX(EXP(-rate*Dt)*(p*P42+(1-p)*P43),Stock!O43-K)</f>
        <v>3.3198995721687847</v>
      </c>
      <c r="P43" s="1">
        <f>MAX(EXP(-rate*Dt)*(p*Q42+(1-p)*Q43),Stock!P43-K)</f>
        <v>2.5900098613374052</v>
      </c>
      <c r="Q43" s="1">
        <f>MAX(EXP(-rate*Dt)*(p*R42+(1-p)*R43),Stock!Q43-K)</f>
        <v>1.9728278405239037</v>
      </c>
      <c r="R43" s="1">
        <f>MAX(EXP(-rate*Dt)*(p*S42+(1-p)*S43),Stock!R43-K)</f>
        <v>1.4628594291567505</v>
      </c>
      <c r="S43" s="1">
        <f>MAX(EXP(-rate*Dt)*(p*T42+(1-p)*T43),Stock!S43-K)</f>
        <v>1.0523895720084449</v>
      </c>
      <c r="T43" s="1">
        <f>MAX(EXP(-rate*Dt)*(p*U42+(1-p)*U43),Stock!T43-K)</f>
        <v>0.73169490141443627</v>
      </c>
      <c r="U43" s="1">
        <f>MAX(EXP(-rate*Dt)*(p*V42+(1-p)*V43),Stock!U43-K)</f>
        <v>0.48946018016226822</v>
      </c>
      <c r="V43" s="1">
        <f>MAX(EXP(-rate*Dt)*(p*W42+(1-p)*W43),Stock!V43-K)</f>
        <v>0.31337307635641287</v>
      </c>
      <c r="W43" s="1">
        <f>MAX(EXP(-rate*Dt)*(p*X42+(1-p)*X43),Stock!W43-K)</f>
        <v>0.19083748431412867</v>
      </c>
      <c r="X43" s="1">
        <f>MAX(EXP(-rate*Dt)*(p*Y42+(1-p)*Y43),Stock!X43-K)</f>
        <v>0.10971715049375054</v>
      </c>
      <c r="Y43" s="1">
        <f>MAX(EXP(-rate*Dt)*(p*Z42+(1-p)*Z43),Stock!Y43-K)</f>
        <v>5.9008451299744268E-2</v>
      </c>
      <c r="Z43" s="1">
        <f>MAX(EXP(-rate*Dt)*(p*AA42+(1-p)*AA43),Stock!Z43-K)</f>
        <v>2.9349655991025524E-2</v>
      </c>
      <c r="AA43" s="1">
        <f>MAX(EXP(-rate*Dt)*(p*AB42+(1-p)*AB43),Stock!AA43-K)</f>
        <v>1.3302945537069566E-2</v>
      </c>
      <c r="AB43" s="1">
        <f>MAX(EXP(-rate*Dt)*(p*AC42+(1-p)*AC43),Stock!AB43-K)</f>
        <v>5.3885547361297026E-3</v>
      </c>
      <c r="AC43" s="1">
        <f>MAX(EXP(-rate*Dt)*(p*AD42+(1-p)*AD43),Stock!AC43-K)</f>
        <v>1.8986996985089898E-3</v>
      </c>
      <c r="AD43" s="1">
        <f t="shared" ref="AD43:AN43" si="3">EXP(-rate*Dt)*(p*AE42+(1-p)*AE43)</f>
        <v>5.5940959775931077E-4</v>
      </c>
      <c r="AE43" s="1">
        <f t="shared" si="3"/>
        <v>1.2938547933692883E-4</v>
      </c>
      <c r="AF43" s="1">
        <f t="shared" si="3"/>
        <v>2.0915886912657502E-5</v>
      </c>
      <c r="AG43" s="1">
        <f t="shared" si="3"/>
        <v>1.7755860562498868E-6</v>
      </c>
      <c r="AH43" s="1">
        <f t="shared" si="3"/>
        <v>0</v>
      </c>
      <c r="AI43" s="1">
        <f t="shared" si="3"/>
        <v>0</v>
      </c>
      <c r="AJ43" s="1">
        <f t="shared" si="3"/>
        <v>0</v>
      </c>
      <c r="AK43" s="1">
        <f t="shared" si="3"/>
        <v>0</v>
      </c>
      <c r="AL43" s="1">
        <f t="shared" si="3"/>
        <v>0</v>
      </c>
      <c r="AM43" s="1">
        <f t="shared" si="3"/>
        <v>0</v>
      </c>
      <c r="AN43" s="1">
        <f t="shared" si="3"/>
        <v>0</v>
      </c>
      <c r="AO43" s="1">
        <f>MAX(EXP(-rate*Dt)*(p*AP42+(1-p)*AP43),Stock!AO43-K)</f>
        <v>0</v>
      </c>
      <c r="AP43" s="1">
        <f>MAX(EXP(-rate*Dt)*(p*AQ42+(1-p)*AQ43),Stock!AP43-K)</f>
        <v>0</v>
      </c>
      <c r="AQ43" s="1">
        <f>MAX(EXP(-rate*Dt)*(p*AR42+(1-p)*AR43),Stock!AQ43-K)</f>
        <v>0</v>
      </c>
      <c r="AR43" s="1">
        <f>MAX(EXP(-rate*Dt)*(p*AS42+(1-p)*AS43),Stock!AR43-K)</f>
        <v>0</v>
      </c>
      <c r="AS43" s="1">
        <f>MAX(EXP(-rate*Dt)*(p*AT42+(1-p)*AT43),Stock!AS43-K)</f>
        <v>0</v>
      </c>
      <c r="AT43" s="1">
        <f>MAX(EXP(-rate*Dt)*(p*AU42+(1-p)*AU43),Stock!AT43-K)</f>
        <v>0</v>
      </c>
      <c r="AU43" s="1">
        <f>MAX(EXP(-rate*Dt)*(p*AV42+(1-p)*AV43),Stock!AU43-K)</f>
        <v>0</v>
      </c>
      <c r="AV43" s="1">
        <f>MAX(EXP(-rate*Dt)*(p*AW42+(1-p)*AW43),Stock!AV43-K)</f>
        <v>0</v>
      </c>
      <c r="AW43" s="1">
        <f>MAX(EXP(-rate*Dt)*(p*AX42+(1-p)*AX43),Stock!AW43-K)</f>
        <v>0</v>
      </c>
      <c r="AX43" s="1">
        <f>MAX(EXP(-rate*Dt)*(p*AY42+(1-p)*AY43),Stock!AX43-K)</f>
        <v>0</v>
      </c>
      <c r="AY43" s="1">
        <f>MAX(EXP(-rate*Dt)*(p*AZ42+(1-p)*AZ43),Stock!AY43-K)</f>
        <v>0</v>
      </c>
      <c r="AZ43" s="1">
        <f>MAX(Stock!AZ43-K,0)</f>
        <v>0</v>
      </c>
    </row>
    <row r="44" spans="1:52">
      <c r="A44" s="7">
        <f t="shared" si="1"/>
        <v>9</v>
      </c>
      <c r="B44" s="1"/>
      <c r="C44" s="1"/>
      <c r="D44" s="1"/>
      <c r="E44" s="1"/>
      <c r="F44" s="1"/>
      <c r="G44" s="1"/>
      <c r="H44" s="1"/>
      <c r="I44" s="1"/>
      <c r="J44" s="1"/>
      <c r="K44" s="1">
        <f>MAX(EXP(-rate*Dt)*(p*L43+(1-p)*L44),Stock!K44-K)</f>
        <v>5.2104256803498687</v>
      </c>
      <c r="L44" s="1">
        <f>MAX(EXP(-rate*Dt)*(p*M43+(1-p)*M44),Stock!L44-K)</f>
        <v>4.2507279301988135</v>
      </c>
      <c r="M44" s="1">
        <f>MAX(EXP(-rate*Dt)*(p*N43+(1-p)*N44),Stock!M44-K)</f>
        <v>3.406069034827393</v>
      </c>
      <c r="N44" s="1">
        <f>MAX(EXP(-rate*Dt)*(p*O43+(1-p)*O44),Stock!N44-K)</f>
        <v>2.6750425781696667</v>
      </c>
      <c r="O44" s="1">
        <f>MAX(EXP(-rate*Dt)*(p*P43+(1-p)*P44),Stock!O44-K)</f>
        <v>2.0543462427124122</v>
      </c>
      <c r="P44" s="1">
        <f>MAX(EXP(-rate*Dt)*(p*Q43+(1-p)*Q44),Stock!P44-K)</f>
        <v>1.538622497258425</v>
      </c>
      <c r="Q44" s="1">
        <f>MAX(EXP(-rate*Dt)*(p*R43+(1-p)*R44),Stock!Q44-K)</f>
        <v>1.1204823966387634</v>
      </c>
      <c r="R44" s="1">
        <f>MAX(EXP(-rate*Dt)*(p*S43+(1-p)*S44),Stock!R44-K)</f>
        <v>0.79070133640460716</v>
      </c>
      <c r="S44" s="1">
        <f>MAX(EXP(-rate*Dt)*(p*T43+(1-p)*T44),Stock!S44-K)</f>
        <v>0.53858974828482764</v>
      </c>
      <c r="T44" s="1">
        <f>MAX(EXP(-rate*Dt)*(p*U43+(1-p)*U44),Stock!T44-K)</f>
        <v>0.35251670128195739</v>
      </c>
      <c r="U44" s="1">
        <f>MAX(EXP(-rate*Dt)*(p*V43+(1-p)*V44),Stock!U44-K)</f>
        <v>0.22053739454862006</v>
      </c>
      <c r="V44" s="1">
        <f>MAX(EXP(-rate*Dt)*(p*W43+(1-p)*W44),Stock!V44-K)</f>
        <v>0.1310527324677917</v>
      </c>
      <c r="W44" s="1">
        <f>MAX(EXP(-rate*Dt)*(p*X43+(1-p)*X44),Stock!W44-K)</f>
        <v>7.3417505140199499E-2</v>
      </c>
      <c r="X44" s="1">
        <f>MAX(EXP(-rate*Dt)*(p*Y43+(1-p)*Y44),Stock!X44-K)</f>
        <v>3.8418233929410329E-2</v>
      </c>
      <c r="Y44" s="1">
        <f>MAX(EXP(-rate*Dt)*(p*Z43+(1-p)*Z44),Stock!Y44-K)</f>
        <v>1.8563132489095524E-2</v>
      </c>
      <c r="Z44" s="1">
        <f>MAX(EXP(-rate*Dt)*(p*AA43+(1-p)*AA44),Stock!Z44-K)</f>
        <v>8.1605032983389156E-3</v>
      </c>
      <c r="AA44" s="1">
        <f>MAX(EXP(-rate*Dt)*(p*AB43+(1-p)*AB44),Stock!AA44-K)</f>
        <v>3.2005485310630227E-3</v>
      </c>
      <c r="AB44" s="1">
        <f>MAX(EXP(-rate*Dt)*(p*AC43+(1-p)*AC44),Stock!AB44-K)</f>
        <v>1.0899771360695738E-3</v>
      </c>
      <c r="AC44" s="1">
        <f>MAX(EXP(-rate*Dt)*(p*AD43+(1-p)*AD44),Stock!AC44-K)</f>
        <v>3.0980384011100468E-4</v>
      </c>
      <c r="AD44" s="1">
        <f>MAX(EXP(-rate*Dt)*(p*AE43+(1-p)*AE44),Stock!AD44-K)</f>
        <v>6.8989014636945708E-5</v>
      </c>
      <c r="AE44" s="1">
        <f>MAX(EXP(-rate*Dt)*(p*AF43+(1-p)*AF44),Stock!AE44-K)</f>
        <v>1.0715051295864169E-5</v>
      </c>
      <c r="AF44" s="1">
        <f>MAX(EXP(-rate*Dt)*(p*AG43+(1-p)*AG44),Stock!AF44-K)</f>
        <v>8.719772719568783E-7</v>
      </c>
      <c r="AG44" s="1">
        <f>MAX(EXP(-rate*Dt)*(p*AH43+(1-p)*AH44),Stock!AG44-K)</f>
        <v>0</v>
      </c>
      <c r="AH44" s="1">
        <f>MAX(EXP(-rate*Dt)*(p*AI43+(1-p)*AI44),Stock!AH44-K)</f>
        <v>0</v>
      </c>
      <c r="AI44" s="1">
        <f>MAX(EXP(-rate*Dt)*(p*AJ43+(1-p)*AJ44),Stock!AI44-K)</f>
        <v>0</v>
      </c>
      <c r="AJ44" s="1">
        <f>MAX(EXP(-rate*Dt)*(p*AK43+(1-p)*AK44),Stock!AJ44-K)</f>
        <v>0</v>
      </c>
      <c r="AK44" s="1">
        <f>MAX(EXP(-rate*Dt)*(p*AL43+(1-p)*AL44),Stock!AK44-K)</f>
        <v>0</v>
      </c>
      <c r="AL44" s="1">
        <f>MAX(EXP(-rate*Dt)*(p*AM43+(1-p)*AM44),Stock!AL44-K)</f>
        <v>0</v>
      </c>
      <c r="AM44" s="1">
        <f>MAX(EXP(-rate*Dt)*(p*AN43+(1-p)*AN44),Stock!AM44-K)</f>
        <v>0</v>
      </c>
      <c r="AN44" s="1">
        <f>MAX(EXP(-rate*Dt)*(p*AO43+(1-p)*AO44),Stock!AN44-K)</f>
        <v>0</v>
      </c>
      <c r="AO44" s="1">
        <f>MAX(EXP(-rate*Dt)*(p*AP43+(1-p)*AP44),Stock!AO44-K)</f>
        <v>0</v>
      </c>
      <c r="AP44" s="1">
        <f>MAX(EXP(-rate*Dt)*(p*AQ43+(1-p)*AQ44),Stock!AP44-K)</f>
        <v>0</v>
      </c>
      <c r="AQ44" s="1">
        <f>MAX(EXP(-rate*Dt)*(p*AR43+(1-p)*AR44),Stock!AQ44-K)</f>
        <v>0</v>
      </c>
      <c r="AR44" s="1">
        <f>MAX(EXP(-rate*Dt)*(p*AS43+(1-p)*AS44),Stock!AR44-K)</f>
        <v>0</v>
      </c>
      <c r="AS44" s="1">
        <f>MAX(EXP(-rate*Dt)*(p*AT43+(1-p)*AT44),Stock!AS44-K)</f>
        <v>0</v>
      </c>
      <c r="AT44" s="1">
        <f>MAX(EXP(-rate*Dt)*(p*AU43+(1-p)*AU44),Stock!AT44-K)</f>
        <v>0</v>
      </c>
      <c r="AU44" s="1">
        <f>MAX(EXP(-rate*Dt)*(p*AV43+(1-p)*AV44),Stock!AU44-K)</f>
        <v>0</v>
      </c>
      <c r="AV44" s="1">
        <f>MAX(EXP(-rate*Dt)*(p*AW43+(1-p)*AW44),Stock!AV44-K)</f>
        <v>0</v>
      </c>
      <c r="AW44" s="1">
        <f>MAX(EXP(-rate*Dt)*(p*AX43+(1-p)*AX44),Stock!AW44-K)</f>
        <v>0</v>
      </c>
      <c r="AX44" s="1">
        <f>MAX(EXP(-rate*Dt)*(p*AY43+(1-p)*AY44),Stock!AX44-K)</f>
        <v>0</v>
      </c>
      <c r="AY44" s="1">
        <f>MAX(EXP(-rate*Dt)*(p*AZ43+(1-p)*AZ44),Stock!AY44-K)</f>
        <v>0</v>
      </c>
      <c r="AZ44" s="1">
        <f>MAX(Stock!AZ44-K,0)</f>
        <v>0</v>
      </c>
    </row>
    <row r="45" spans="1:52">
      <c r="A45" s="7">
        <f t="shared" si="1"/>
        <v>8</v>
      </c>
      <c r="B45" s="1"/>
      <c r="C45" s="1"/>
      <c r="D45" s="1"/>
      <c r="E45" s="1"/>
      <c r="F45" s="1"/>
      <c r="G45" s="1"/>
      <c r="H45" s="1"/>
      <c r="I45" s="1"/>
      <c r="J45" s="1">
        <f>MAX(EXP(-rate*Dt)*(p*K44+(1-p)*K45),Stock!J45-K)</f>
        <v>4.3334427912629438</v>
      </c>
      <c r="K45" s="1">
        <f>MAX(EXP(-rate*Dt)*(p*L44+(1-p)*L45),Stock!K45-K)</f>
        <v>3.489855211618583</v>
      </c>
      <c r="L45" s="1">
        <f>MAX(EXP(-rate*Dt)*(p*M44+(1-p)*M45),Stock!L45-K)</f>
        <v>2.757747736501301</v>
      </c>
      <c r="M45" s="1">
        <f>MAX(EXP(-rate*Dt)*(p*N44+(1-p)*N45),Stock!M45-K)</f>
        <v>2.1337697206777135</v>
      </c>
      <c r="N45" s="1">
        <f>MAX(EXP(-rate*Dt)*(p*O44+(1-p)*O45),Stock!N45-K)</f>
        <v>1.6126903082150696</v>
      </c>
      <c r="O45" s="1">
        <f>MAX(EXP(-rate*Dt)*(p*P44+(1-p)*P45),Stock!O45-K)</f>
        <v>1.1874121321129465</v>
      </c>
      <c r="P45" s="1">
        <f>MAX(EXP(-rate*Dt)*(p*Q44+(1-p)*Q45),Stock!P45-K)</f>
        <v>0.84915210905240135</v>
      </c>
      <c r="Q45" s="1">
        <f>MAX(EXP(-rate*Dt)*(p*R44+(1-p)*R45),Stock!Q45-K)</f>
        <v>0.58777399034166644</v>
      </c>
      <c r="R45" s="1">
        <f>MAX(EXP(-rate*Dt)*(p*S44+(1-p)*S45),Stock!R45-K)</f>
        <v>0.39225327960023881</v>
      </c>
      <c r="S45" s="1">
        <f>MAX(EXP(-rate*Dt)*(p*T44+(1-p)*T45),Stock!S45-K)</f>
        <v>0.25123350405943018</v>
      </c>
      <c r="T45" s="1">
        <f>MAX(EXP(-rate*Dt)*(p*U44+(1-p)*U45),Stock!T45-K)</f>
        <v>0.15361446683753802</v>
      </c>
      <c r="U45" s="1">
        <f>MAX(EXP(-rate*Dt)*(p*V44+(1-p)*V45),Stock!U45-K)</f>
        <v>8.9103057753291956E-2</v>
      </c>
      <c r="V45" s="1">
        <f>MAX(EXP(-rate*Dt)*(p*W44+(1-p)*W45),Stock!V45-K)</f>
        <v>4.8659451929536211E-2</v>
      </c>
      <c r="W45" s="1">
        <f>MAX(EXP(-rate*Dt)*(p*X44+(1-p)*X45),Stock!W45-K)</f>
        <v>2.4787220918318642E-2</v>
      </c>
      <c r="X45" s="1">
        <f>MAX(EXP(-rate*Dt)*(p*Y44+(1-p)*Y45),Stock!X45-K)</f>
        <v>1.1642365418065388E-2</v>
      </c>
      <c r="Y45" s="1">
        <f>MAX(EXP(-rate*Dt)*(p*Z44+(1-p)*Z45),Stock!Y45-K)</f>
        <v>4.9677025288992612E-3</v>
      </c>
      <c r="Z45" s="1">
        <f>MAX(EXP(-rate*Dt)*(p*AA44+(1-p)*AA45),Stock!Z45-K)</f>
        <v>1.8881267246839361E-3</v>
      </c>
      <c r="AA45" s="1">
        <f>MAX(EXP(-rate*Dt)*(p*AB44+(1-p)*AB45),Stock!AA45-K)</f>
        <v>6.2212782492231805E-4</v>
      </c>
      <c r="AB45" s="1">
        <f>MAX(EXP(-rate*Dt)*(p*AC44+(1-p)*AC45),Stock!AB45-K)</f>
        <v>1.7078786539727317E-4</v>
      </c>
      <c r="AC45" s="1">
        <f>MAX(EXP(-rate*Dt)*(p*AD44+(1-p)*AD45),Stock!AC45-K)</f>
        <v>3.6666574882919532E-5</v>
      </c>
      <c r="AD45" s="1">
        <f>MAX(EXP(-rate*Dt)*(p*AE44+(1-p)*AE45),Stock!AD45-K)</f>
        <v>5.4798397888524882E-6</v>
      </c>
      <c r="AE45" s="1">
        <f>MAX(EXP(-rate*Dt)*(p*AF44+(1-p)*AF45),Stock!AE45-K)</f>
        <v>4.2822163427845298E-7</v>
      </c>
      <c r="AF45" s="1">
        <f>MAX(EXP(-rate*Dt)*(p*AG44+(1-p)*AG45),Stock!AF45-K)</f>
        <v>0</v>
      </c>
      <c r="AG45" s="1">
        <f>MAX(EXP(-rate*Dt)*(p*AH44+(1-p)*AH45),Stock!AG45-K)</f>
        <v>0</v>
      </c>
      <c r="AH45" s="1">
        <f>MAX(EXP(-rate*Dt)*(p*AI44+(1-p)*AI45),Stock!AH45-K)</f>
        <v>0</v>
      </c>
      <c r="AI45" s="1">
        <f>MAX(EXP(-rate*Dt)*(p*AJ44+(1-p)*AJ45),Stock!AI45-K)</f>
        <v>0</v>
      </c>
      <c r="AJ45" s="1">
        <f>MAX(EXP(-rate*Dt)*(p*AK44+(1-p)*AK45),Stock!AJ45-K)</f>
        <v>0</v>
      </c>
      <c r="AK45" s="1">
        <f>MAX(EXP(-rate*Dt)*(p*AL44+(1-p)*AL45),Stock!AK45-K)</f>
        <v>0</v>
      </c>
      <c r="AL45" s="1">
        <f>MAX(EXP(-rate*Dt)*(p*AM44+(1-p)*AM45),Stock!AL45-K)</f>
        <v>0</v>
      </c>
      <c r="AM45" s="1">
        <f>MAX(EXP(-rate*Dt)*(p*AN44+(1-p)*AN45),Stock!AM45-K)</f>
        <v>0</v>
      </c>
      <c r="AN45" s="1">
        <f>MAX(EXP(-rate*Dt)*(p*AO44+(1-p)*AO45),Stock!AN45-K)</f>
        <v>0</v>
      </c>
      <c r="AO45" s="1">
        <f>MAX(EXP(-rate*Dt)*(p*AP44+(1-p)*AP45),Stock!AO45-K)</f>
        <v>0</v>
      </c>
      <c r="AP45" s="1">
        <f>MAX(EXP(-rate*Dt)*(p*AQ44+(1-p)*AQ45),Stock!AP45-K)</f>
        <v>0</v>
      </c>
      <c r="AQ45" s="1">
        <f>MAX(EXP(-rate*Dt)*(p*AR44+(1-p)*AR45),Stock!AQ45-K)</f>
        <v>0</v>
      </c>
      <c r="AR45" s="1">
        <f>MAX(EXP(-rate*Dt)*(p*AS44+(1-p)*AS45),Stock!AR45-K)</f>
        <v>0</v>
      </c>
      <c r="AS45" s="1">
        <f>MAX(EXP(-rate*Dt)*(p*AT44+(1-p)*AT45),Stock!AS45-K)</f>
        <v>0</v>
      </c>
      <c r="AT45" s="1">
        <f>MAX(EXP(-rate*Dt)*(p*AU44+(1-p)*AU45),Stock!AT45-K)</f>
        <v>0</v>
      </c>
      <c r="AU45" s="1">
        <f>MAX(EXP(-rate*Dt)*(p*AV44+(1-p)*AV45),Stock!AU45-K)</f>
        <v>0</v>
      </c>
      <c r="AV45" s="1">
        <f>MAX(EXP(-rate*Dt)*(p*AW44+(1-p)*AW45),Stock!AV45-K)</f>
        <v>0</v>
      </c>
      <c r="AW45" s="1">
        <f>MAX(EXP(-rate*Dt)*(p*AX44+(1-p)*AX45),Stock!AW45-K)</f>
        <v>0</v>
      </c>
      <c r="AX45" s="1">
        <f>MAX(EXP(-rate*Dt)*(p*AY44+(1-p)*AY45),Stock!AX45-K)</f>
        <v>0</v>
      </c>
      <c r="AY45" s="1">
        <f>MAX(EXP(-rate*Dt)*(p*AZ44+(1-p)*AZ45),Stock!AY45-K)</f>
        <v>0</v>
      </c>
      <c r="AZ45" s="1">
        <f>MAX(Stock!AZ45-K,0)</f>
        <v>0</v>
      </c>
    </row>
    <row r="46" spans="1:52">
      <c r="A46" s="7">
        <f t="shared" si="1"/>
        <v>7</v>
      </c>
      <c r="B46" s="1"/>
      <c r="C46" s="1"/>
      <c r="D46" s="1"/>
      <c r="E46" s="1"/>
      <c r="F46" s="1"/>
      <c r="G46" s="1"/>
      <c r="H46" s="1"/>
      <c r="I46" s="1">
        <f>MAX(EXP(-rate*Dt)*(p*J45+(1-p)*J46),Stock!I46-K)</f>
        <v>3.5714307799704637</v>
      </c>
      <c r="J46" s="1">
        <f>MAX(EXP(-rate*Dt)*(p*K45+(1-p)*K46),Stock!J46-K)</f>
        <v>2.8382861085404079</v>
      </c>
      <c r="K46" s="1">
        <f>MAX(EXP(-rate*Dt)*(p*L45+(1-p)*L46),Stock!K46-K)</f>
        <v>2.2112338196045229</v>
      </c>
      <c r="L46" s="1">
        <f>MAX(EXP(-rate*Dt)*(p*M45+(1-p)*M46),Stock!L46-K)</f>
        <v>1.6851527911034134</v>
      </c>
      <c r="M46" s="1">
        <f>MAX(EXP(-rate*Dt)*(p*N45+(1-p)*N46),Stock!M46-K)</f>
        <v>1.2532081211873962</v>
      </c>
      <c r="N46" s="1">
        <f>MAX(EXP(-rate*Dt)*(p*O45+(1-p)*O46),Stock!N46-K)</f>
        <v>0.90701053235500384</v>
      </c>
      <c r="O46" s="1">
        <f>MAX(EXP(-rate*Dt)*(p*P45+(1-p)*P46),Stock!O46-K)</f>
        <v>0.63691661153190271</v>
      </c>
      <c r="P46" s="1">
        <f>MAX(EXP(-rate*Dt)*(p*Q45+(1-p)*Q46),Stock!P46-K)</f>
        <v>0.4324446354233844</v>
      </c>
      <c r="Q46" s="1">
        <f>MAX(EXP(-rate*Dt)*(p*R45+(1-p)*R46),Stock!Q46-K)</f>
        <v>0.28277113878071691</v>
      </c>
      <c r="R46" s="1">
        <f>MAX(EXP(-rate*Dt)*(p*S45+(1-p)*S46),Stock!R46-K)</f>
        <v>0.17725843279650855</v>
      </c>
      <c r="S46" s="1">
        <f>MAX(EXP(-rate*Dt)*(p*T45+(1-p)*T46),Stock!S46-K)</f>
        <v>0.10595476347645673</v>
      </c>
      <c r="T46" s="1">
        <f>MAX(EXP(-rate*Dt)*(p*U45+(1-p)*U46),Stock!T46-K)</f>
        <v>6.0009780844976511E-2</v>
      </c>
      <c r="U46" s="1">
        <f>MAX(EXP(-rate*Dt)*(p*V45+(1-p)*V46),Stock!U46-K)</f>
        <v>3.1959624502858906E-2</v>
      </c>
      <c r="V46" s="1">
        <f>MAX(EXP(-rate*Dt)*(p*W45+(1-p)*W46),Stock!V46-K)</f>
        <v>1.5856636224431592E-2</v>
      </c>
      <c r="W46" s="1">
        <f>MAX(EXP(-rate*Dt)*(p*X45+(1-p)*X46),Stock!W46-K)</f>
        <v>7.2442695172218168E-3</v>
      </c>
      <c r="X46" s="1">
        <f>MAX(EXP(-rate*Dt)*(p*Y45+(1-p)*Y46),Stock!X46-K)</f>
        <v>3.0024516518493776E-3</v>
      </c>
      <c r="Y46" s="1">
        <f>MAX(EXP(-rate*Dt)*(p*Z45+(1-p)*Z46),Stock!Y46-K)</f>
        <v>1.1068509000071866E-3</v>
      </c>
      <c r="Z46" s="1">
        <f>MAX(EXP(-rate*Dt)*(p*AA45+(1-p)*AA46),Stock!Z46-K)</f>
        <v>3.5319706846167597E-4</v>
      </c>
      <c r="AA46" s="1">
        <f>MAX(EXP(-rate*Dt)*(p*AB45+(1-p)*AB46),Stock!AA46-K)</f>
        <v>9.3752860118647658E-5</v>
      </c>
      <c r="AB46" s="1">
        <f>MAX(EXP(-rate*Dt)*(p*AC45+(1-p)*AC46),Stock!AB46-K)</f>
        <v>1.9429532755228723E-5</v>
      </c>
      <c r="AC46" s="1">
        <f>MAX(EXP(-rate*Dt)*(p*AD45+(1-p)*AD46),Stock!AC46-K)</f>
        <v>2.7980478360419675E-6</v>
      </c>
      <c r="AD46" s="1">
        <f>MAX(EXP(-rate*Dt)*(p*AE45+(1-p)*AE46),Stock!AD46-K)</f>
        <v>2.102964996468136E-7</v>
      </c>
      <c r="AE46" s="1">
        <f>MAX(EXP(-rate*Dt)*(p*AF45+(1-p)*AF46),Stock!AE46-K)</f>
        <v>0</v>
      </c>
      <c r="AF46" s="1">
        <f>MAX(EXP(-rate*Dt)*(p*AG45+(1-p)*AG46),Stock!AF46-K)</f>
        <v>0</v>
      </c>
      <c r="AG46" s="1">
        <f>MAX(EXP(-rate*Dt)*(p*AH45+(1-p)*AH46),Stock!AG46-K)</f>
        <v>0</v>
      </c>
      <c r="AH46" s="1">
        <f>MAX(EXP(-rate*Dt)*(p*AI45+(1-p)*AI46),Stock!AH46-K)</f>
        <v>0</v>
      </c>
      <c r="AI46" s="1">
        <f>MAX(EXP(-rate*Dt)*(p*AJ45+(1-p)*AJ46),Stock!AI46-K)</f>
        <v>0</v>
      </c>
      <c r="AJ46" s="1">
        <f>MAX(EXP(-rate*Dt)*(p*AK45+(1-p)*AK46),Stock!AJ46-K)</f>
        <v>0</v>
      </c>
      <c r="AK46" s="1">
        <f>MAX(EXP(-rate*Dt)*(p*AL45+(1-p)*AL46),Stock!AK46-K)</f>
        <v>0</v>
      </c>
      <c r="AL46" s="1">
        <f>MAX(EXP(-rate*Dt)*(p*AM45+(1-p)*AM46),Stock!AL46-K)</f>
        <v>0</v>
      </c>
      <c r="AM46" s="1">
        <f>MAX(EXP(-rate*Dt)*(p*AN45+(1-p)*AN46),Stock!AM46-K)</f>
        <v>0</v>
      </c>
      <c r="AN46" s="1">
        <f>MAX(EXP(-rate*Dt)*(p*AO45+(1-p)*AO46),Stock!AN46-K)</f>
        <v>0</v>
      </c>
      <c r="AO46" s="1">
        <f>MAX(EXP(-rate*Dt)*(p*AP45+(1-p)*AP46),Stock!AO46-K)</f>
        <v>0</v>
      </c>
      <c r="AP46" s="1">
        <f>MAX(EXP(-rate*Dt)*(p*AQ45+(1-p)*AQ46),Stock!AP46-K)</f>
        <v>0</v>
      </c>
      <c r="AQ46" s="1">
        <f>MAX(EXP(-rate*Dt)*(p*AR45+(1-p)*AR46),Stock!AQ46-K)</f>
        <v>0</v>
      </c>
      <c r="AR46" s="1">
        <f>MAX(EXP(-rate*Dt)*(p*AS45+(1-p)*AS46),Stock!AR46-K)</f>
        <v>0</v>
      </c>
      <c r="AS46" s="1">
        <f>MAX(EXP(-rate*Dt)*(p*AT45+(1-p)*AT46),Stock!AS46-K)</f>
        <v>0</v>
      </c>
      <c r="AT46" s="1">
        <f>MAX(EXP(-rate*Dt)*(p*AU45+(1-p)*AU46),Stock!AT46-K)</f>
        <v>0</v>
      </c>
      <c r="AU46" s="1">
        <f>MAX(EXP(-rate*Dt)*(p*AV45+(1-p)*AV46),Stock!AU46-K)</f>
        <v>0</v>
      </c>
      <c r="AV46" s="1">
        <f>MAX(EXP(-rate*Dt)*(p*AW45+(1-p)*AW46),Stock!AV46-K)</f>
        <v>0</v>
      </c>
      <c r="AW46" s="1">
        <f>MAX(EXP(-rate*Dt)*(p*AX45+(1-p)*AX46),Stock!AW46-K)</f>
        <v>0</v>
      </c>
      <c r="AX46" s="1">
        <f>MAX(EXP(-rate*Dt)*(p*AY45+(1-p)*AY46),Stock!AX46-K)</f>
        <v>0</v>
      </c>
      <c r="AY46" s="1">
        <f>MAX(EXP(-rate*Dt)*(p*AZ45+(1-p)*AZ46),Stock!AY46-K)</f>
        <v>0</v>
      </c>
      <c r="AZ46" s="1">
        <f>MAX(Stock!AZ46-K,0)</f>
        <v>0</v>
      </c>
    </row>
    <row r="47" spans="1:52">
      <c r="A47" s="7">
        <f t="shared" si="1"/>
        <v>6</v>
      </c>
      <c r="B47" s="1"/>
      <c r="C47" s="1"/>
      <c r="D47" s="1"/>
      <c r="E47" s="1"/>
      <c r="F47" s="1"/>
      <c r="G47" s="1"/>
      <c r="H47" s="1">
        <f>MAX(EXP(-rate*Dt)*(p*I46+(1-p)*I47),Stock!H47-K)</f>
        <v>2.916804022189762</v>
      </c>
      <c r="I47" s="1">
        <f>MAX(EXP(-rate*Dt)*(p*J46+(1-p)*J47),Stock!I47-K)</f>
        <v>2.2868595337215329</v>
      </c>
      <c r="J47" s="1">
        <f>MAX(EXP(-rate*Dt)*(p*K46+(1-p)*K47),Stock!J47-K)</f>
        <v>1.756092618494375</v>
      </c>
      <c r="K47" s="1">
        <f>MAX(EXP(-rate*Dt)*(p*L46+(1-p)*L47),Stock!K47-K)</f>
        <v>1.3179020391339056</v>
      </c>
      <c r="L47" s="1">
        <f>MAX(EXP(-rate*Dt)*(p*M46+(1-p)*M47),Stock!L47-K)</f>
        <v>0.96425204802711417</v>
      </c>
      <c r="M47" s="1">
        <f>MAX(EXP(-rate*Dt)*(p*N46+(1-p)*N47),Stock!M47-K)</f>
        <v>0.68594098017873584</v>
      </c>
      <c r="N47" s="1">
        <f>MAX(EXP(-rate*Dt)*(p*O46+(1-p)*O47),Stock!N47-K)</f>
        <v>0.47297550165231039</v>
      </c>
      <c r="O47" s="1">
        <f>MAX(EXP(-rate*Dt)*(p*P46+(1-p)*P47),Stock!O47-K)</f>
        <v>0.31501662019041382</v>
      </c>
      <c r="P47" s="1">
        <f>MAX(EXP(-rate*Dt)*(p*Q46+(1-p)*Q47),Stock!P47-K)</f>
        <v>0.20185519176552225</v>
      </c>
      <c r="Q47" s="1">
        <f>MAX(EXP(-rate*Dt)*(p*R46+(1-p)*R47),Stock!Q47-K)</f>
        <v>0.12386745458941542</v>
      </c>
      <c r="R47" s="1">
        <f>MAX(EXP(-rate*Dt)*(p*S46+(1-p)*S47),Stock!R47-K)</f>
        <v>7.2401397067774154E-2</v>
      </c>
      <c r="S47" s="1">
        <f>MAX(EXP(-rate*Dt)*(p*T46+(1-p)*T47),Stock!S47-K)</f>
        <v>4.0053532461628578E-2</v>
      </c>
      <c r="T47" s="1">
        <f>MAX(EXP(-rate*Dt)*(p*U46+(1-p)*U47),Stock!T47-K)</f>
        <v>2.0811944613082622E-2</v>
      </c>
      <c r="U47" s="1">
        <f>MAX(EXP(-rate*Dt)*(p*V46+(1-p)*V47),Stock!U47-K)</f>
        <v>1.0062270672947382E-2</v>
      </c>
      <c r="V47" s="1">
        <f>MAX(EXP(-rate*Dt)*(p*W46+(1-p)*W47),Stock!V47-K)</f>
        <v>4.47419753730827E-3</v>
      </c>
      <c r="W47" s="1">
        <f>MAX(EXP(-rate*Dt)*(p*X46+(1-p)*X47),Stock!W47-K)</f>
        <v>1.802486424271974E-3</v>
      </c>
      <c r="X47" s="1">
        <f>MAX(EXP(-rate*Dt)*(p*Y46+(1-p)*Y47),Stock!X47-K)</f>
        <v>6.4502516311580453E-4</v>
      </c>
      <c r="Y47" s="1">
        <f>MAX(EXP(-rate*Dt)*(p*Z46+(1-p)*Z47),Stock!Y47-K)</f>
        <v>1.9952011324880672E-4</v>
      </c>
      <c r="Z47" s="1">
        <f>MAX(EXP(-rate*Dt)*(p*AA46+(1-p)*AA47),Stock!Z47-K)</f>
        <v>5.1262335991449159E-5</v>
      </c>
      <c r="AA47" s="1">
        <f>MAX(EXP(-rate*Dt)*(p*AB46+(1-p)*AB47),Stock!AA47-K)</f>
        <v>1.0267156171167329E-5</v>
      </c>
      <c r="AB47" s="1">
        <f>MAX(EXP(-rate*Dt)*(p*AC46+(1-p)*AC47),Stock!AB47-K)</f>
        <v>1.4266175828936817E-6</v>
      </c>
      <c r="AC47" s="1">
        <f>MAX(EXP(-rate*Dt)*(p*AD46+(1-p)*AD47),Stock!AC47-K)</f>
        <v>1.0327506651601125E-7</v>
      </c>
      <c r="AD47" s="1">
        <f>MAX(EXP(-rate*Dt)*(p*AE46+(1-p)*AE47),Stock!AD47-K)</f>
        <v>0</v>
      </c>
      <c r="AE47" s="1">
        <f>MAX(EXP(-rate*Dt)*(p*AF46+(1-p)*AF47),Stock!AE47-K)</f>
        <v>0</v>
      </c>
      <c r="AF47" s="1">
        <f>MAX(EXP(-rate*Dt)*(p*AG46+(1-p)*AG47),Stock!AF47-K)</f>
        <v>0</v>
      </c>
      <c r="AG47" s="1">
        <f>MAX(EXP(-rate*Dt)*(p*AH46+(1-p)*AH47),Stock!AG47-K)</f>
        <v>0</v>
      </c>
      <c r="AH47" s="1">
        <f>MAX(EXP(-rate*Dt)*(p*AI46+(1-p)*AI47),Stock!AH47-K)</f>
        <v>0</v>
      </c>
      <c r="AI47" s="1">
        <f>MAX(EXP(-rate*Dt)*(p*AJ46+(1-p)*AJ47),Stock!AI47-K)</f>
        <v>0</v>
      </c>
      <c r="AJ47" s="1">
        <f>MAX(EXP(-rate*Dt)*(p*AK46+(1-p)*AK47),Stock!AJ47-K)</f>
        <v>0</v>
      </c>
      <c r="AK47" s="1">
        <f>MAX(EXP(-rate*Dt)*(p*AL46+(1-p)*AL47),Stock!AK47-K)</f>
        <v>0</v>
      </c>
      <c r="AL47" s="1">
        <f>MAX(EXP(-rate*Dt)*(p*AM46+(1-p)*AM47),Stock!AL47-K)</f>
        <v>0</v>
      </c>
      <c r="AM47" s="1">
        <f>MAX(EXP(-rate*Dt)*(p*AN46+(1-p)*AN47),Stock!AM47-K)</f>
        <v>0</v>
      </c>
      <c r="AN47" s="1">
        <f>MAX(EXP(-rate*Dt)*(p*AO46+(1-p)*AO47),Stock!AN47-K)</f>
        <v>0</v>
      </c>
      <c r="AO47" s="1">
        <f>MAX(EXP(-rate*Dt)*(p*AP46+(1-p)*AP47),Stock!AO47-K)</f>
        <v>0</v>
      </c>
      <c r="AP47" s="1">
        <f>MAX(EXP(-rate*Dt)*(p*AQ46+(1-p)*AQ47),Stock!AP47-K)</f>
        <v>0</v>
      </c>
      <c r="AQ47" s="1">
        <f>MAX(EXP(-rate*Dt)*(p*AR46+(1-p)*AR47),Stock!AQ47-K)</f>
        <v>0</v>
      </c>
      <c r="AR47" s="1">
        <f>MAX(EXP(-rate*Dt)*(p*AS46+(1-p)*AS47),Stock!AR47-K)</f>
        <v>0</v>
      </c>
      <c r="AS47" s="1">
        <f>MAX(EXP(-rate*Dt)*(p*AT46+(1-p)*AT47),Stock!AS47-K)</f>
        <v>0</v>
      </c>
      <c r="AT47" s="1">
        <f>MAX(EXP(-rate*Dt)*(p*AU46+(1-p)*AU47),Stock!AT47-K)</f>
        <v>0</v>
      </c>
      <c r="AU47" s="1">
        <f>MAX(EXP(-rate*Dt)*(p*AV46+(1-p)*AV47),Stock!AU47-K)</f>
        <v>0</v>
      </c>
      <c r="AV47" s="1">
        <f>MAX(EXP(-rate*Dt)*(p*AW46+(1-p)*AW47),Stock!AV47-K)</f>
        <v>0</v>
      </c>
      <c r="AW47" s="1">
        <f>MAX(EXP(-rate*Dt)*(p*AX46+(1-p)*AX47),Stock!AW47-K)</f>
        <v>0</v>
      </c>
      <c r="AX47" s="1">
        <f>MAX(EXP(-rate*Dt)*(p*AY46+(1-p)*AY47),Stock!AX47-K)</f>
        <v>0</v>
      </c>
      <c r="AY47" s="1">
        <f>MAX(EXP(-rate*Dt)*(p*AZ46+(1-p)*AZ47),Stock!AY47-K)</f>
        <v>0</v>
      </c>
      <c r="AZ47" s="1">
        <f>MAX(Stock!AZ47-K,0)</f>
        <v>0</v>
      </c>
    </row>
    <row r="48" spans="1:52">
      <c r="A48" s="7">
        <f t="shared" si="1"/>
        <v>5</v>
      </c>
      <c r="B48" s="1"/>
      <c r="C48" s="1"/>
      <c r="D48" s="1"/>
      <c r="E48" s="1"/>
      <c r="F48" s="1"/>
      <c r="G48" s="1">
        <f>MAX(EXP(-rate*Dt)*(p*H47+(1-p)*H48),Stock!G48-K)</f>
        <v>2.3607573996195832</v>
      </c>
      <c r="H48" s="1">
        <f>MAX(EXP(-rate*Dt)*(p*I47+(1-p)*I48),Stock!H48-K)</f>
        <v>1.8255858473216899</v>
      </c>
      <c r="I48" s="1">
        <f>MAX(EXP(-rate*Dt)*(p*J47+(1-p)*J48),Stock!I48-K)</f>
        <v>1.3815266039295302</v>
      </c>
      <c r="J48" s="1">
        <f>MAX(EXP(-rate*Dt)*(p*K47+(1-p)*K48),Stock!J48-K)</f>
        <v>1.020861156177038</v>
      </c>
      <c r="K48" s="1">
        <f>MAX(EXP(-rate*Dt)*(p*L47+(1-p)*L48),Stock!K48-K)</f>
        <v>0.73478602545321103</v>
      </c>
      <c r="L48" s="1">
        <f>MAX(EXP(-rate*Dt)*(p*M47+(1-p)*M48),Stock!L48-K)</f>
        <v>0.51374949861200858</v>
      </c>
      <c r="M48" s="1">
        <f>MAX(EXP(-rate*Dt)*(p*N47+(1-p)*N48),Stock!M48-K)</f>
        <v>0.3478544226673162</v>
      </c>
      <c r="N48" s="1">
        <f>MAX(EXP(-rate*Dt)*(p*O47+(1-p)*O48),Stock!N48-K)</f>
        <v>0.22728887914748605</v>
      </c>
      <c r="O48" s="1">
        <f>MAX(EXP(-rate*Dt)*(p*P47+(1-p)*P48),Stock!O48-K)</f>
        <v>0.14274238054686234</v>
      </c>
      <c r="P48" s="1">
        <f>MAX(EXP(-rate*Dt)*(p*Q47+(1-p)*Q48),Stock!P48-K)</f>
        <v>8.5765110380220569E-2</v>
      </c>
      <c r="Q48" s="1">
        <f>MAX(EXP(-rate*Dt)*(p*R47+(1-p)*R48),Stock!Q48-K)</f>
        <v>4.9034446009910387E-2</v>
      </c>
      <c r="R48" s="1">
        <f>MAX(EXP(-rate*Dt)*(p*S47+(1-p)*S48),Stock!R48-K)</f>
        <v>2.6505948252359562E-2</v>
      </c>
      <c r="S48" s="1">
        <f>MAX(EXP(-rate*Dt)*(p*T47+(1-p)*T48),Stock!S48-K)</f>
        <v>1.3442992020284945E-2</v>
      </c>
      <c r="T48" s="1">
        <f>MAX(EXP(-rate*Dt)*(p*U47+(1-p)*U48),Stock!T48-K)</f>
        <v>6.3368903597045322E-3</v>
      </c>
      <c r="U48" s="1">
        <f>MAX(EXP(-rate*Dt)*(p*V47+(1-p)*V48),Stock!U48-K)</f>
        <v>2.744039542268548E-3</v>
      </c>
      <c r="V48" s="1">
        <f>MAX(EXP(-rate*Dt)*(p*W47+(1-p)*W48),Stock!V48-K)</f>
        <v>1.0752776776007801E-3</v>
      </c>
      <c r="W48" s="1">
        <f>MAX(EXP(-rate*Dt)*(p*X47+(1-p)*X48),Stock!W48-K)</f>
        <v>3.7381419129284163E-4</v>
      </c>
      <c r="X48" s="1">
        <f>MAX(EXP(-rate*Dt)*(p*Y47+(1-p)*Y48),Stock!X48-K)</f>
        <v>1.1218382588294686E-4</v>
      </c>
      <c r="Y48" s="1">
        <f>MAX(EXP(-rate*Dt)*(p*Z47+(1-p)*Z48),Stock!Y48-K)</f>
        <v>2.792638432251611E-5</v>
      </c>
      <c r="Z48" s="1">
        <f>MAX(EXP(-rate*Dt)*(p*AA47+(1-p)*AA48),Stock!Z48-K)</f>
        <v>5.4115056804097268E-6</v>
      </c>
      <c r="AA48" s="1">
        <f>MAX(EXP(-rate*Dt)*(p*AB47+(1-p)*AB48),Stock!AA48-K)</f>
        <v>7.2639205204143612E-7</v>
      </c>
      <c r="AB48" s="1">
        <f>MAX(EXP(-rate*Dt)*(p*AC47+(1-p)*AC48),Stock!AB48-K)</f>
        <v>5.0717626692785294E-8</v>
      </c>
      <c r="AC48" s="1">
        <f>MAX(EXP(-rate*Dt)*(p*AD47+(1-p)*AD48),Stock!AC48-K)</f>
        <v>0</v>
      </c>
      <c r="AD48" s="1">
        <f>MAX(EXP(-rate*Dt)*(p*AE47+(1-p)*AE48),Stock!AD48-K)</f>
        <v>0</v>
      </c>
      <c r="AE48" s="1">
        <f>MAX(EXP(-rate*Dt)*(p*AF47+(1-p)*AF48),Stock!AE48-K)</f>
        <v>0</v>
      </c>
      <c r="AF48" s="1">
        <f>MAX(EXP(-rate*Dt)*(p*AG47+(1-p)*AG48),Stock!AF48-K)</f>
        <v>0</v>
      </c>
      <c r="AG48" s="1">
        <f>MAX(EXP(-rate*Dt)*(p*AH47+(1-p)*AH48),Stock!AG48-K)</f>
        <v>0</v>
      </c>
      <c r="AH48" s="1">
        <f>MAX(EXP(-rate*Dt)*(p*AI47+(1-p)*AI48),Stock!AH48-K)</f>
        <v>0</v>
      </c>
      <c r="AI48" s="1">
        <f>MAX(EXP(-rate*Dt)*(p*AJ47+(1-p)*AJ48),Stock!AI48-K)</f>
        <v>0</v>
      </c>
      <c r="AJ48" s="1">
        <f>MAX(EXP(-rate*Dt)*(p*AK47+(1-p)*AK48),Stock!AJ48-K)</f>
        <v>0</v>
      </c>
      <c r="AK48" s="1">
        <f>MAX(EXP(-rate*Dt)*(p*AL47+(1-p)*AL48),Stock!AK48-K)</f>
        <v>0</v>
      </c>
      <c r="AL48" s="1">
        <f>MAX(EXP(-rate*Dt)*(p*AM47+(1-p)*AM48),Stock!AL48-K)</f>
        <v>0</v>
      </c>
      <c r="AM48" s="1">
        <f>MAX(EXP(-rate*Dt)*(p*AN47+(1-p)*AN48),Stock!AM48-K)</f>
        <v>0</v>
      </c>
      <c r="AN48" s="1">
        <f>MAX(EXP(-rate*Dt)*(p*AO47+(1-p)*AO48),Stock!AN48-K)</f>
        <v>0</v>
      </c>
      <c r="AO48" s="1">
        <f>MAX(EXP(-rate*Dt)*(p*AP47+(1-p)*AP48),Stock!AO48-K)</f>
        <v>0</v>
      </c>
      <c r="AP48" s="1">
        <f>MAX(EXP(-rate*Dt)*(p*AQ47+(1-p)*AQ48),Stock!AP48-K)</f>
        <v>0</v>
      </c>
      <c r="AQ48" s="1">
        <f>MAX(EXP(-rate*Dt)*(p*AR47+(1-p)*AR48),Stock!AQ48-K)</f>
        <v>0</v>
      </c>
      <c r="AR48" s="1">
        <f>MAX(EXP(-rate*Dt)*(p*AS47+(1-p)*AS48),Stock!AR48-K)</f>
        <v>0</v>
      </c>
      <c r="AS48" s="1">
        <f>MAX(EXP(-rate*Dt)*(p*AT47+(1-p)*AT48),Stock!AS48-K)</f>
        <v>0</v>
      </c>
      <c r="AT48" s="1">
        <f>MAX(EXP(-rate*Dt)*(p*AU47+(1-p)*AU48),Stock!AT48-K)</f>
        <v>0</v>
      </c>
      <c r="AU48" s="1">
        <f>MAX(EXP(-rate*Dt)*(p*AV47+(1-p)*AV48),Stock!AU48-K)</f>
        <v>0</v>
      </c>
      <c r="AV48" s="1">
        <f>MAX(EXP(-rate*Dt)*(p*AW47+(1-p)*AW48),Stock!AV48-K)</f>
        <v>0</v>
      </c>
      <c r="AW48" s="1">
        <f>MAX(EXP(-rate*Dt)*(p*AX47+(1-p)*AX48),Stock!AW48-K)</f>
        <v>0</v>
      </c>
      <c r="AX48" s="1">
        <f>MAX(EXP(-rate*Dt)*(p*AY47+(1-p)*AY48),Stock!AX48-K)</f>
        <v>0</v>
      </c>
      <c r="AY48" s="1">
        <f>MAX(EXP(-rate*Dt)*(p*AZ47+(1-p)*AZ48),Stock!AY48-K)</f>
        <v>0</v>
      </c>
      <c r="AZ48" s="1">
        <f>MAX(Stock!AZ48-K,0)</f>
        <v>0</v>
      </c>
    </row>
    <row r="49" spans="1:52">
      <c r="A49" s="7">
        <f t="shared" si="1"/>
        <v>4</v>
      </c>
      <c r="B49" s="1"/>
      <c r="C49" s="1"/>
      <c r="D49" s="1"/>
      <c r="E49" s="1"/>
      <c r="F49" s="1">
        <f>MAX(EXP(-rate*Dt)*(p*G48+(1-p)*G49),Stock!F49-K)</f>
        <v>1.8937035060411578</v>
      </c>
      <c r="G49" s="1">
        <f>MAX(EXP(-rate*Dt)*(p*H48+(1-p)*H49),Stock!G49-K)</f>
        <v>1.4441147443442697</v>
      </c>
      <c r="H49" s="1">
        <f>MAX(EXP(-rate*Dt)*(p*I48+(1-p)*I49),Stock!H49-K)</f>
        <v>1.0768291604273814</v>
      </c>
      <c r="I49" s="1">
        <f>MAX(EXP(-rate*Dt)*(p*J48+(1-p)*J49),Stock!I49-K)</f>
        <v>0.783403048745552</v>
      </c>
      <c r="J49" s="1">
        <f>MAX(EXP(-rate*Dt)*(p*K48+(1-p)*K49),Stock!J49-K)</f>
        <v>0.55468582870614325</v>
      </c>
      <c r="K49" s="1">
        <f>MAX(EXP(-rate*Dt)*(p*L48+(1-p)*L49),Stock!K49-K)</f>
        <v>0.38118463521856499</v>
      </c>
      <c r="L49" s="1">
        <f>MAX(EXP(-rate*Dt)*(p*M48+(1-p)*M49),Stock!L49-K)</f>
        <v>0.25345609637443123</v>
      </c>
      <c r="M49" s="1">
        <f>MAX(EXP(-rate*Dt)*(p*N48+(1-p)*N49),Stock!M49-K)</f>
        <v>0.16248777442888415</v>
      </c>
      <c r="N49" s="1">
        <f>MAX(EXP(-rate*Dt)*(p*O48+(1-p)*O49),Stock!N49-K)</f>
        <v>0.10003235501612827</v>
      </c>
      <c r="O49" s="1">
        <f>MAX(EXP(-rate*Dt)*(p*P48+(1-p)*P49),Stock!O49-K)</f>
        <v>5.8862897031015347E-2</v>
      </c>
      <c r="P49" s="1">
        <f>MAX(EXP(-rate*Dt)*(p*Q48+(1-p)*Q49),Stock!P49-K)</f>
        <v>3.2927852343046647E-2</v>
      </c>
      <c r="Q49" s="1">
        <f>MAX(EXP(-rate*Dt)*(p*R48+(1-p)*R49),Stock!Q49-K)</f>
        <v>1.7398522307853249E-2</v>
      </c>
      <c r="R49" s="1">
        <f>MAX(EXP(-rate*Dt)*(p*S48+(1-p)*S49),Stock!R49-K)</f>
        <v>8.6165648884392633E-3</v>
      </c>
      <c r="S49" s="1">
        <f>MAX(EXP(-rate*Dt)*(p*T48+(1-p)*T49),Stock!S49-K)</f>
        <v>3.9621512047948925E-3</v>
      </c>
      <c r="T49" s="1">
        <f>MAX(EXP(-rate*Dt)*(p*U48+(1-p)*U49),Stock!T49-K)</f>
        <v>1.671833063114784E-3</v>
      </c>
      <c r="U49" s="1">
        <f>MAX(EXP(-rate*Dt)*(p*V48+(1-p)*V49),Stock!U49-K)</f>
        <v>6.3765256306849423E-4</v>
      </c>
      <c r="V49" s="1">
        <f>MAX(EXP(-rate*Dt)*(p*W48+(1-p)*W49),Stock!V49-K)</f>
        <v>2.1551332888064331E-4</v>
      </c>
      <c r="W49" s="1">
        <f>MAX(EXP(-rate*Dt)*(p*X48+(1-p)*X49),Stock!W49-K)</f>
        <v>6.2802422340534872E-5</v>
      </c>
      <c r="X49" s="1">
        <f>MAX(EXP(-rate*Dt)*(p*Y48+(1-p)*Y49),Stock!X49-K)</f>
        <v>1.516136427353586E-5</v>
      </c>
      <c r="Y49" s="1">
        <f>MAX(EXP(-rate*Dt)*(p*Z48+(1-p)*Z49),Stock!Y49-K)</f>
        <v>2.8453914731615933E-6</v>
      </c>
      <c r="Z49" s="1">
        <f>MAX(EXP(-rate*Dt)*(p*AA48+(1-p)*AA49),Stock!Z49-K)</f>
        <v>3.6939139315424187E-7</v>
      </c>
      <c r="AA49" s="1">
        <f>MAX(EXP(-rate*Dt)*(p*AB48+(1-p)*AB49),Stock!AA49-K)</f>
        <v>2.4907053988195057E-8</v>
      </c>
      <c r="AB49" s="1">
        <f>MAX(EXP(-rate*Dt)*(p*AC48+(1-p)*AC49),Stock!AB49-K)</f>
        <v>0</v>
      </c>
      <c r="AC49" s="1">
        <f>MAX(EXP(-rate*Dt)*(p*AD48+(1-p)*AD49),Stock!AC49-K)</f>
        <v>0</v>
      </c>
      <c r="AD49" s="1">
        <f>MAX(EXP(-rate*Dt)*(p*AE48+(1-p)*AE49),Stock!AD49-K)</f>
        <v>0</v>
      </c>
      <c r="AE49" s="1">
        <f>MAX(EXP(-rate*Dt)*(p*AF48+(1-p)*AF49),Stock!AE49-K)</f>
        <v>0</v>
      </c>
      <c r="AF49" s="1">
        <f>MAX(EXP(-rate*Dt)*(p*AG48+(1-p)*AG49),Stock!AF49-K)</f>
        <v>0</v>
      </c>
      <c r="AG49" s="1">
        <f>MAX(EXP(-rate*Dt)*(p*AH48+(1-p)*AH49),Stock!AG49-K)</f>
        <v>0</v>
      </c>
      <c r="AH49" s="1">
        <f>MAX(EXP(-rate*Dt)*(p*AI48+(1-p)*AI49),Stock!AH49-K)</f>
        <v>0</v>
      </c>
      <c r="AI49" s="1">
        <f>MAX(EXP(-rate*Dt)*(p*AJ48+(1-p)*AJ49),Stock!AI49-K)</f>
        <v>0</v>
      </c>
      <c r="AJ49" s="1">
        <f>MAX(EXP(-rate*Dt)*(p*AK48+(1-p)*AK49),Stock!AJ49-K)</f>
        <v>0</v>
      </c>
      <c r="AK49" s="1">
        <f>MAX(EXP(-rate*Dt)*(p*AL48+(1-p)*AL49),Stock!AK49-K)</f>
        <v>0</v>
      </c>
      <c r="AL49" s="1">
        <f>MAX(EXP(-rate*Dt)*(p*AM48+(1-p)*AM49),Stock!AL49-K)</f>
        <v>0</v>
      </c>
      <c r="AM49" s="1">
        <f>MAX(EXP(-rate*Dt)*(p*AN48+(1-p)*AN49),Stock!AM49-K)</f>
        <v>0</v>
      </c>
      <c r="AN49" s="1">
        <f>MAX(EXP(-rate*Dt)*(p*AO48+(1-p)*AO49),Stock!AN49-K)</f>
        <v>0</v>
      </c>
      <c r="AO49" s="1">
        <f>MAX(EXP(-rate*Dt)*(p*AP48+(1-p)*AP49),Stock!AO49-K)</f>
        <v>0</v>
      </c>
      <c r="AP49" s="1">
        <f>MAX(EXP(-rate*Dt)*(p*AQ48+(1-p)*AQ49),Stock!AP49-K)</f>
        <v>0</v>
      </c>
      <c r="AQ49" s="1">
        <f>MAX(EXP(-rate*Dt)*(p*AR48+(1-p)*AR49),Stock!AQ49-K)</f>
        <v>0</v>
      </c>
      <c r="AR49" s="1">
        <f>MAX(EXP(-rate*Dt)*(p*AS48+(1-p)*AS49),Stock!AR49-K)</f>
        <v>0</v>
      </c>
      <c r="AS49" s="1">
        <f>MAX(EXP(-rate*Dt)*(p*AT48+(1-p)*AT49),Stock!AS49-K)</f>
        <v>0</v>
      </c>
      <c r="AT49" s="1">
        <f>MAX(EXP(-rate*Dt)*(p*AU48+(1-p)*AU49),Stock!AT49-K)</f>
        <v>0</v>
      </c>
      <c r="AU49" s="1">
        <f>MAX(EXP(-rate*Dt)*(p*AV48+(1-p)*AV49),Stock!AU49-K)</f>
        <v>0</v>
      </c>
      <c r="AV49" s="1">
        <f>MAX(EXP(-rate*Dt)*(p*AW48+(1-p)*AW49),Stock!AV49-K)</f>
        <v>0</v>
      </c>
      <c r="AW49" s="1">
        <f>MAX(EXP(-rate*Dt)*(p*AX48+(1-p)*AX49),Stock!AW49-K)</f>
        <v>0</v>
      </c>
      <c r="AX49" s="1">
        <f>MAX(EXP(-rate*Dt)*(p*AY48+(1-p)*AY49),Stock!AX49-K)</f>
        <v>0</v>
      </c>
      <c r="AY49" s="1">
        <f>MAX(EXP(-rate*Dt)*(p*AZ48+(1-p)*AZ49),Stock!AY49-K)</f>
        <v>0</v>
      </c>
      <c r="AZ49" s="1">
        <f>MAX(Stock!AZ49-K,0)</f>
        <v>0</v>
      </c>
    </row>
    <row r="50" spans="1:52">
      <c r="A50" s="7">
        <f t="shared" si="1"/>
        <v>3</v>
      </c>
      <c r="B50" s="1"/>
      <c r="C50" s="1"/>
      <c r="D50" s="1"/>
      <c r="E50" s="1">
        <f>MAX(EXP(-rate*Dt)*(p*F49+(1-p)*F50),Stock!E50-K)</f>
        <v>1.5056995306616108</v>
      </c>
      <c r="F50" s="1">
        <f>MAX(EXP(-rate*Dt)*(p*G49+(1-p)*G50),Stock!F50-K)</f>
        <v>1.1321524988924934</v>
      </c>
      <c r="G50" s="1">
        <f>MAX(EXP(-rate*Dt)*(p*H49+(1-p)*H50),Stock!G50-K)</f>
        <v>0.83175324492125535</v>
      </c>
      <c r="H50" s="1">
        <f>MAX(EXP(-rate*Dt)*(p*I49+(1-p)*I50),Stock!H50-K)</f>
        <v>0.59571657956181867</v>
      </c>
      <c r="I50" s="1">
        <f>MAX(EXP(-rate*Dt)*(p*J49+(1-p)*J50),Stock!I50-K)</f>
        <v>0.41492073746493185</v>
      </c>
      <c r="J50" s="1">
        <f>MAX(EXP(-rate*Dt)*(p*K49+(1-p)*K50),Stock!J50-K)</f>
        <v>0.28026472945803332</v>
      </c>
      <c r="K50" s="1">
        <f>MAX(EXP(-rate*Dt)*(p*L49+(1-p)*L50),Stock!K50-K)</f>
        <v>0.18301898091675384</v>
      </c>
      <c r="L50" s="1">
        <f>MAX(EXP(-rate*Dt)*(p*M49+(1-p)*M50),Stock!L50-K)</f>
        <v>0.1151365113217183</v>
      </c>
      <c r="M50" s="1">
        <f>MAX(EXP(-rate*Dt)*(p*N49+(1-p)*N50),Stock!M50-K)</f>
        <v>6.9496500096073666E-2</v>
      </c>
      <c r="N50" s="1">
        <f>MAX(EXP(-rate*Dt)*(p*O49+(1-p)*O50),Stock!N50-K)</f>
        <v>4.0060522094635023E-2</v>
      </c>
      <c r="O50" s="1">
        <f>MAX(EXP(-rate*Dt)*(p*P49+(1-p)*P50),Stock!O50-K)</f>
        <v>2.1933281690763338E-2</v>
      </c>
      <c r="P50" s="1">
        <f>MAX(EXP(-rate*Dt)*(p*Q49+(1-p)*Q50),Stock!P50-K)</f>
        <v>1.1332338389688544E-2</v>
      </c>
      <c r="Q50" s="1">
        <f>MAX(EXP(-rate*Dt)*(p*R49+(1-p)*R50),Stock!Q50-K)</f>
        <v>5.4827411795869835E-3</v>
      </c>
      <c r="R50" s="1">
        <f>MAX(EXP(-rate*Dt)*(p*S49+(1-p)*S50),Stock!R50-K)</f>
        <v>2.4605200637371643E-3</v>
      </c>
      <c r="S50" s="1">
        <f>MAX(EXP(-rate*Dt)*(p*T49+(1-p)*T50),Stock!S50-K)</f>
        <v>1.0122365986065173E-3</v>
      </c>
      <c r="T50" s="1">
        <f>MAX(EXP(-rate*Dt)*(p*U49+(1-p)*U50),Stock!T50-K)</f>
        <v>3.7602027929899698E-4</v>
      </c>
      <c r="U50" s="1">
        <f>MAX(EXP(-rate*Dt)*(p*V49+(1-p)*V50),Stock!U50-K)</f>
        <v>1.2364214405219043E-4</v>
      </c>
      <c r="V50" s="1">
        <f>MAX(EXP(-rate*Dt)*(p*W49+(1-p)*W50),Stock!V50-K)</f>
        <v>3.5014027651905892E-5</v>
      </c>
      <c r="W50" s="1">
        <f>MAX(EXP(-rate*Dt)*(p*X49+(1-p)*X50),Stock!W50-K)</f>
        <v>8.2047248590724586E-6</v>
      </c>
      <c r="X50" s="1">
        <f>MAX(EXP(-rate*Dt)*(p*Y49+(1-p)*Y50),Stock!X50-K)</f>
        <v>1.4927610289165968E-6</v>
      </c>
      <c r="Y50" s="1">
        <f>MAX(EXP(-rate*Dt)*(p*Z49+(1-p)*Z50),Stock!Y50-K)</f>
        <v>1.8762537909625546E-7</v>
      </c>
      <c r="Z50" s="1">
        <f>MAX(EXP(-rate*Dt)*(p*AA49+(1-p)*AA50),Stock!Z50-K)</f>
        <v>1.223167129109989E-8</v>
      </c>
      <c r="AA50" s="1">
        <f>MAX(EXP(-rate*Dt)*(p*AB49+(1-p)*AB50),Stock!AA50-K)</f>
        <v>0</v>
      </c>
      <c r="AB50" s="1">
        <f>MAX(EXP(-rate*Dt)*(p*AC49+(1-p)*AC50),Stock!AB50-K)</f>
        <v>0</v>
      </c>
      <c r="AC50" s="1">
        <f>MAX(EXP(-rate*Dt)*(p*AD49+(1-p)*AD50),Stock!AC50-K)</f>
        <v>0</v>
      </c>
      <c r="AD50" s="1">
        <f>MAX(EXP(-rate*Dt)*(p*AE49+(1-p)*AE50),Stock!AD50-K)</f>
        <v>0</v>
      </c>
      <c r="AE50" s="1">
        <f>MAX(EXP(-rate*Dt)*(p*AF49+(1-p)*AF50),Stock!AE50-K)</f>
        <v>0</v>
      </c>
      <c r="AF50" s="1">
        <f>MAX(EXP(-rate*Dt)*(p*AG49+(1-p)*AG50),Stock!AF50-K)</f>
        <v>0</v>
      </c>
      <c r="AG50" s="1">
        <f>MAX(EXP(-rate*Dt)*(p*AH49+(1-p)*AH50),Stock!AG50-K)</f>
        <v>0</v>
      </c>
      <c r="AH50" s="1">
        <f>MAX(EXP(-rate*Dt)*(p*AI49+(1-p)*AI50),Stock!AH50-K)</f>
        <v>0</v>
      </c>
      <c r="AI50" s="1">
        <f>MAX(EXP(-rate*Dt)*(p*AJ49+(1-p)*AJ50),Stock!AI50-K)</f>
        <v>0</v>
      </c>
      <c r="AJ50" s="1">
        <f>MAX(EXP(-rate*Dt)*(p*AK49+(1-p)*AK50),Stock!AJ50-K)</f>
        <v>0</v>
      </c>
      <c r="AK50" s="1">
        <f>MAX(EXP(-rate*Dt)*(p*AL49+(1-p)*AL50),Stock!AK50-K)</f>
        <v>0</v>
      </c>
      <c r="AL50" s="1">
        <f>MAX(EXP(-rate*Dt)*(p*AM49+(1-p)*AM50),Stock!AL50-K)</f>
        <v>0</v>
      </c>
      <c r="AM50" s="1">
        <f>MAX(EXP(-rate*Dt)*(p*AN49+(1-p)*AN50),Stock!AM50-K)</f>
        <v>0</v>
      </c>
      <c r="AN50" s="1">
        <f>MAX(EXP(-rate*Dt)*(p*AO49+(1-p)*AO50),Stock!AN50-K)</f>
        <v>0</v>
      </c>
      <c r="AO50" s="1">
        <f>MAX(EXP(-rate*Dt)*(p*AP49+(1-p)*AP50),Stock!AO50-K)</f>
        <v>0</v>
      </c>
      <c r="AP50" s="1">
        <f>MAX(EXP(-rate*Dt)*(p*AQ49+(1-p)*AQ50),Stock!AP50-K)</f>
        <v>0</v>
      </c>
      <c r="AQ50" s="1">
        <f>MAX(EXP(-rate*Dt)*(p*AR49+(1-p)*AR50),Stock!AQ50-K)</f>
        <v>0</v>
      </c>
      <c r="AR50" s="1">
        <f>MAX(EXP(-rate*Dt)*(p*AS49+(1-p)*AS50),Stock!AR50-K)</f>
        <v>0</v>
      </c>
      <c r="AS50" s="1">
        <f>MAX(EXP(-rate*Dt)*(p*AT49+(1-p)*AT50),Stock!AS50-K)</f>
        <v>0</v>
      </c>
      <c r="AT50" s="1">
        <f>MAX(EXP(-rate*Dt)*(p*AU49+(1-p)*AU50),Stock!AT50-K)</f>
        <v>0</v>
      </c>
      <c r="AU50" s="1">
        <f>MAX(EXP(-rate*Dt)*(p*AV49+(1-p)*AV50),Stock!AU50-K)</f>
        <v>0</v>
      </c>
      <c r="AV50" s="1">
        <f>MAX(EXP(-rate*Dt)*(p*AW49+(1-p)*AW50),Stock!AV50-K)</f>
        <v>0</v>
      </c>
      <c r="AW50" s="1">
        <f>MAX(EXP(-rate*Dt)*(p*AX49+(1-p)*AX50),Stock!AW50-K)</f>
        <v>0</v>
      </c>
      <c r="AX50" s="1">
        <f>MAX(EXP(-rate*Dt)*(p*AY49+(1-p)*AY50),Stock!AX50-K)</f>
        <v>0</v>
      </c>
      <c r="AY50" s="1">
        <f>MAX(EXP(-rate*Dt)*(p*AZ49+(1-p)*AZ50),Stock!AY50-K)</f>
        <v>0</v>
      </c>
      <c r="AZ50" s="1">
        <f>MAX(Stock!AZ50-K,0)</f>
        <v>0</v>
      </c>
    </row>
    <row r="51" spans="1:52">
      <c r="A51" s="7">
        <f t="shared" si="1"/>
        <v>2</v>
      </c>
      <c r="B51" s="1"/>
      <c r="C51" s="1"/>
      <c r="D51" s="1">
        <f>MAX(EXP(-rate*Dt)*(p*E50+(1-p)*E51),Stock!D51-K)</f>
        <v>1.1868317261851478</v>
      </c>
      <c r="E51" s="1">
        <f>MAX(EXP(-rate*Dt)*(p*F50+(1-p)*F51),Stock!E51-K)</f>
        <v>0.87980576732961058</v>
      </c>
      <c r="F51" s="1">
        <f>MAX(EXP(-rate*Dt)*(p*G50+(1-p)*G51),Stock!F51-K)</f>
        <v>0.6367845306852975</v>
      </c>
      <c r="G51" s="1">
        <f>MAX(EXP(-rate*Dt)*(p*H50+(1-p)*H51),Stock!G51-K)</f>
        <v>0.44898768022280988</v>
      </c>
      <c r="H51" s="1">
        <f>MAX(EXP(-rate*Dt)*(p*I50+(1-p)*I51),Stock!H51-K)</f>
        <v>0.30763277889016144</v>
      </c>
      <c r="I51" s="1">
        <f>MAX(EXP(-rate*Dt)*(p*J50+(1-p)*J51),Stock!I51-K)</f>
        <v>0.20425830309729773</v>
      </c>
      <c r="J51" s="1">
        <f>MAX(EXP(-rate*Dt)*(p*K50+(1-p)*K51),Stock!J51-K)</f>
        <v>0.13101374546769104</v>
      </c>
      <c r="K51" s="1">
        <f>MAX(EXP(-rate*Dt)*(p*L50+(1-p)*L51),Stock!K51-K)</f>
        <v>8.0891480177647176E-2</v>
      </c>
      <c r="L51" s="1">
        <f>MAX(EXP(-rate*Dt)*(p*M50+(1-p)*M51),Stock!L51-K)</f>
        <v>4.7882210613393546E-2</v>
      </c>
      <c r="M51" s="1">
        <f>MAX(EXP(-rate*Dt)*(p*N50+(1-p)*N51),Stock!M51-K)</f>
        <v>2.7045437927435557E-2</v>
      </c>
      <c r="N51" s="1">
        <f>MAX(EXP(-rate*Dt)*(p*O50+(1-p)*O51),Stock!N51-K)</f>
        <v>1.4497155492962321E-2</v>
      </c>
      <c r="O51" s="1">
        <f>MAX(EXP(-rate*Dt)*(p*P50+(1-p)*P51),Stock!O51-K)</f>
        <v>7.3269965315133374E-3</v>
      </c>
      <c r="P51" s="1">
        <f>MAX(EXP(-rate*Dt)*(p*Q50+(1-p)*Q51),Stock!P51-K)</f>
        <v>3.4645410115793198E-3</v>
      </c>
      <c r="Q51" s="1">
        <f>MAX(EXP(-rate*Dt)*(p*R50+(1-p)*R51),Stock!Q51-K)</f>
        <v>1.5181622303185856E-3</v>
      </c>
      <c r="R51" s="1">
        <f>MAX(EXP(-rate*Dt)*(p*S50+(1-p)*S51),Stock!R51-K)</f>
        <v>6.0926299498129089E-4</v>
      </c>
      <c r="S51" s="1">
        <f>MAX(EXP(-rate*Dt)*(p*T50+(1-p)*T51),Stock!S51-K)</f>
        <v>2.2056617246233023E-4</v>
      </c>
      <c r="T51" s="1">
        <f>MAX(EXP(-rate*Dt)*(p*U50+(1-p)*U51),Stock!T51-K)</f>
        <v>7.0608398645651875E-5</v>
      </c>
      <c r="U51" s="1">
        <f>MAX(EXP(-rate*Dt)*(p*V50+(1-p)*V51),Stock!U51-K)</f>
        <v>1.9446161654459207E-5</v>
      </c>
      <c r="V51" s="1">
        <f>MAX(EXP(-rate*Dt)*(p*W50+(1-p)*W51),Stock!V51-K)</f>
        <v>4.4266801785101715E-6</v>
      </c>
      <c r="W51" s="1">
        <f>MAX(EXP(-rate*Dt)*(p*X50+(1-p)*X51),Stock!W51-K)</f>
        <v>7.8149251406981214E-7</v>
      </c>
      <c r="X51" s="1">
        <f>MAX(EXP(-rate*Dt)*(p*Y50+(1-p)*Y51),Stock!X51-K)</f>
        <v>9.5196031624931625E-8</v>
      </c>
      <c r="Y51" s="1">
        <f>MAX(EXP(-rate*Dt)*(p*Z50+(1-p)*Z51),Stock!Y51-K)</f>
        <v>6.0068839391614986E-9</v>
      </c>
      <c r="Z51" s="1">
        <f>MAX(EXP(-rate*Dt)*(p*AA50+(1-p)*AA51),Stock!Z51-K)</f>
        <v>0</v>
      </c>
      <c r="AA51" s="1">
        <f>MAX(EXP(-rate*Dt)*(p*AB50+(1-p)*AB51),Stock!AA51-K)</f>
        <v>0</v>
      </c>
      <c r="AB51" s="1">
        <f>MAX(EXP(-rate*Dt)*(p*AC50+(1-p)*AC51),Stock!AB51-K)</f>
        <v>0</v>
      </c>
      <c r="AC51" s="1">
        <f>MAX(EXP(-rate*Dt)*(p*AD50+(1-p)*AD51),Stock!AC51-K)</f>
        <v>0</v>
      </c>
      <c r="AD51" s="1">
        <f>MAX(EXP(-rate*Dt)*(p*AE50+(1-p)*AE51),Stock!AD51-K)</f>
        <v>0</v>
      </c>
      <c r="AE51" s="1">
        <f>MAX(EXP(-rate*Dt)*(p*AF50+(1-p)*AF51),Stock!AE51-K)</f>
        <v>0</v>
      </c>
      <c r="AF51" s="1">
        <f>MAX(EXP(-rate*Dt)*(p*AG50+(1-p)*AG51),Stock!AF51-K)</f>
        <v>0</v>
      </c>
      <c r="AG51" s="1">
        <f>MAX(EXP(-rate*Dt)*(p*AH50+(1-p)*AH51),Stock!AG51-K)</f>
        <v>0</v>
      </c>
      <c r="AH51" s="1">
        <f>MAX(EXP(-rate*Dt)*(p*AI50+(1-p)*AI51),Stock!AH51-K)</f>
        <v>0</v>
      </c>
      <c r="AI51" s="1">
        <f>MAX(EXP(-rate*Dt)*(p*AJ50+(1-p)*AJ51),Stock!AI51-K)</f>
        <v>0</v>
      </c>
      <c r="AJ51" s="1">
        <f>MAX(EXP(-rate*Dt)*(p*AK50+(1-p)*AK51),Stock!AJ51-K)</f>
        <v>0</v>
      </c>
      <c r="AK51" s="1">
        <f>MAX(EXP(-rate*Dt)*(p*AL50+(1-p)*AL51),Stock!AK51-K)</f>
        <v>0</v>
      </c>
      <c r="AL51" s="1">
        <f>MAX(EXP(-rate*Dt)*(p*AM50+(1-p)*AM51),Stock!AL51-K)</f>
        <v>0</v>
      </c>
      <c r="AM51" s="1">
        <f>MAX(EXP(-rate*Dt)*(p*AN50+(1-p)*AN51),Stock!AM51-K)</f>
        <v>0</v>
      </c>
      <c r="AN51" s="1">
        <f>MAX(EXP(-rate*Dt)*(p*AO50+(1-p)*AO51),Stock!AN51-K)</f>
        <v>0</v>
      </c>
      <c r="AO51" s="1">
        <f>MAX(EXP(-rate*Dt)*(p*AP50+(1-p)*AP51),Stock!AO51-K)</f>
        <v>0</v>
      </c>
      <c r="AP51" s="1">
        <f>MAX(EXP(-rate*Dt)*(p*AQ50+(1-p)*AQ51),Stock!AP51-K)</f>
        <v>0</v>
      </c>
      <c r="AQ51" s="1">
        <f>MAX(EXP(-rate*Dt)*(p*AR50+(1-p)*AR51),Stock!AQ51-K)</f>
        <v>0</v>
      </c>
      <c r="AR51" s="1">
        <f>MAX(EXP(-rate*Dt)*(p*AS50+(1-p)*AS51),Stock!AR51-K)</f>
        <v>0</v>
      </c>
      <c r="AS51" s="1">
        <f>MAX(EXP(-rate*Dt)*(p*AT50+(1-p)*AT51),Stock!AS51-K)</f>
        <v>0</v>
      </c>
      <c r="AT51" s="1">
        <f>MAX(EXP(-rate*Dt)*(p*AU50+(1-p)*AU51),Stock!AT51-K)</f>
        <v>0</v>
      </c>
      <c r="AU51" s="1">
        <f>MAX(EXP(-rate*Dt)*(p*AV50+(1-p)*AV51),Stock!AU51-K)</f>
        <v>0</v>
      </c>
      <c r="AV51" s="1">
        <f>MAX(EXP(-rate*Dt)*(p*AW50+(1-p)*AW51),Stock!AV51-K)</f>
        <v>0</v>
      </c>
      <c r="AW51" s="1">
        <f>MAX(EXP(-rate*Dt)*(p*AX50+(1-p)*AX51),Stock!AW51-K)</f>
        <v>0</v>
      </c>
      <c r="AX51" s="1">
        <f>MAX(EXP(-rate*Dt)*(p*AY50+(1-p)*AY51),Stock!AX51-K)</f>
        <v>0</v>
      </c>
      <c r="AY51" s="1">
        <f>MAX(EXP(-rate*Dt)*(p*AZ50+(1-p)*AZ51),Stock!AY51-K)</f>
        <v>0</v>
      </c>
      <c r="AZ51" s="1">
        <f>MAX(Stock!AZ51-K,0)</f>
        <v>0</v>
      </c>
    </row>
    <row r="52" spans="1:52">
      <c r="A52" s="7">
        <f>A53+1</f>
        <v>1</v>
      </c>
      <c r="B52" s="1"/>
      <c r="C52" s="1">
        <f>MAX(EXP(-rate*Dt)*(p*D51+(1-p)*D52),Stock!C52-K)</f>
        <v>0.92753632053783563</v>
      </c>
      <c r="D52" s="1">
        <f>MAX(EXP(-rate*Dt)*(p*E51+(1-p)*E52),Stock!D52-K)</f>
        <v>0.67784136917203641</v>
      </c>
      <c r="E52" s="1">
        <f>MAX(EXP(-rate*Dt)*(p*F51+(1-p)*F52),Stock!E52-K)</f>
        <v>0.48332024537337143</v>
      </c>
      <c r="F52" s="1">
        <f>MAX(EXP(-rate*Dt)*(p*G51+(1-p)*G52),Stock!F52-K)</f>
        <v>0.33548725250457334</v>
      </c>
      <c r="G52" s="1">
        <f>MAX(EXP(-rate*Dt)*(p*H51+(1-p)*H52),Stock!G52-K)</f>
        <v>0.22613467891989517</v>
      </c>
      <c r="H52" s="1">
        <f>MAX(EXP(-rate*Dt)*(p*I51+(1-p)*I52),Stock!H52-K)</f>
        <v>0.14760350320974638</v>
      </c>
      <c r="I52" s="1">
        <f>MAX(EXP(-rate*Dt)*(p*J51+(1-p)*J52),Stock!I52-K)</f>
        <v>9.3003791583569015E-2</v>
      </c>
      <c r="J52" s="1">
        <f>MAX(EXP(-rate*Dt)*(p*K51+(1-p)*K52),Stock!J52-K)</f>
        <v>5.6367948356938244E-2</v>
      </c>
      <c r="K52" s="1">
        <f>MAX(EXP(-rate*Dt)*(p*L51+(1-p)*L52),Stock!K52-K)</f>
        <v>3.2728163386006225E-2</v>
      </c>
      <c r="L52" s="1">
        <f>MAX(EXP(-rate*Dt)*(p*M51+(1-p)*M52),Stock!L52-K)</f>
        <v>1.8118591419898862E-2</v>
      </c>
      <c r="M52" s="1">
        <f>MAX(EXP(-rate*Dt)*(p*N51+(1-p)*N52),Stock!M52-K)</f>
        <v>9.5115835044338026E-3</v>
      </c>
      <c r="N52" s="1">
        <f>MAX(EXP(-rate*Dt)*(p*O51+(1-p)*O52),Stock!N52-K)</f>
        <v>4.7041691476632256E-3</v>
      </c>
      <c r="O52" s="1">
        <f>MAX(EXP(-rate*Dt)*(p*P51+(1-p)*P52),Stock!O52-K)</f>
        <v>2.1748358556071593E-3</v>
      </c>
      <c r="P52" s="1">
        <f>MAX(EXP(-rate*Dt)*(p*Q51+(1-p)*Q52),Stock!P52-K)</f>
        <v>9.3099698908039377E-4</v>
      </c>
      <c r="Q52" s="1">
        <f>MAX(EXP(-rate*Dt)*(p*R51+(1-p)*R52),Stock!Q52-K)</f>
        <v>3.646676132654715E-4</v>
      </c>
      <c r="R52" s="1">
        <f>MAX(EXP(-rate*Dt)*(p*S51+(1-p)*S52),Stock!R52-K)</f>
        <v>1.2873392368359412E-4</v>
      </c>
      <c r="S52" s="1">
        <f>MAX(EXP(-rate*Dt)*(p*T51+(1-p)*T52),Stock!S52-K)</f>
        <v>4.0147345752364721E-5</v>
      </c>
      <c r="T52" s="1">
        <f>MAX(EXP(-rate*Dt)*(p*U51+(1-p)*U52),Stock!T52-K)</f>
        <v>1.0760917804621371E-5</v>
      </c>
      <c r="U52" s="1">
        <f>MAX(EXP(-rate*Dt)*(p*V51+(1-p)*V52),Stock!U52-K)</f>
        <v>2.38154722426696E-6</v>
      </c>
      <c r="V52" s="1">
        <f>MAX(EXP(-rate*Dt)*(p*W51+(1-p)*W52),Stock!V52-K)</f>
        <v>4.0832112508949586E-7</v>
      </c>
      <c r="W52" s="1">
        <f>MAX(EXP(-rate*Dt)*(p*X51+(1-p)*X52),Stock!W52-K)</f>
        <v>4.825015669873413E-8</v>
      </c>
      <c r="X52" s="1">
        <f>MAX(EXP(-rate*Dt)*(p*Y51+(1-p)*Y52),Stock!X52-K)</f>
        <v>2.9499365867370163E-9</v>
      </c>
      <c r="Y52" s="1">
        <f>MAX(EXP(-rate*Dt)*(p*Z51+(1-p)*Z52),Stock!Y52-K)</f>
        <v>0</v>
      </c>
      <c r="Z52" s="1">
        <f>MAX(EXP(-rate*Dt)*(p*AA51+(1-p)*AA52),Stock!Z52-K)</f>
        <v>0</v>
      </c>
      <c r="AA52" s="1">
        <f>MAX(EXP(-rate*Dt)*(p*AB51+(1-p)*AB52),Stock!AA52-K)</f>
        <v>0</v>
      </c>
      <c r="AB52" s="1">
        <f>MAX(EXP(-rate*Dt)*(p*AC51+(1-p)*AC52),Stock!AB52-K)</f>
        <v>0</v>
      </c>
      <c r="AC52" s="1">
        <f>MAX(EXP(-rate*Dt)*(p*AD51+(1-p)*AD52),Stock!AC52-K)</f>
        <v>0</v>
      </c>
      <c r="AD52" s="1">
        <f>MAX(EXP(-rate*Dt)*(p*AE51+(1-p)*AE52),Stock!AD52-K)</f>
        <v>0</v>
      </c>
      <c r="AE52" s="1">
        <f>MAX(EXP(-rate*Dt)*(p*AF51+(1-p)*AF52),Stock!AE52-K)</f>
        <v>0</v>
      </c>
      <c r="AF52" s="1">
        <f>MAX(EXP(-rate*Dt)*(p*AG51+(1-p)*AG52),Stock!AF52-K)</f>
        <v>0</v>
      </c>
      <c r="AG52" s="1">
        <f>MAX(EXP(-rate*Dt)*(p*AH51+(1-p)*AH52),Stock!AG52-K)</f>
        <v>0</v>
      </c>
      <c r="AH52" s="1">
        <f>MAX(EXP(-rate*Dt)*(p*AI51+(1-p)*AI52),Stock!AH52-K)</f>
        <v>0</v>
      </c>
      <c r="AI52" s="1">
        <f>MAX(EXP(-rate*Dt)*(p*AJ51+(1-p)*AJ52),Stock!AI52-K)</f>
        <v>0</v>
      </c>
      <c r="AJ52" s="1">
        <f>MAX(EXP(-rate*Dt)*(p*AK51+(1-p)*AK52),Stock!AJ52-K)</f>
        <v>0</v>
      </c>
      <c r="AK52" s="1">
        <f>MAX(EXP(-rate*Dt)*(p*AL51+(1-p)*AL52),Stock!AK52-K)</f>
        <v>0</v>
      </c>
      <c r="AL52" s="1">
        <f>MAX(EXP(-rate*Dt)*(p*AM51+(1-p)*AM52),Stock!AL52-K)</f>
        <v>0</v>
      </c>
      <c r="AM52" s="1">
        <f>MAX(EXP(-rate*Dt)*(p*AN51+(1-p)*AN52),Stock!AM52-K)</f>
        <v>0</v>
      </c>
      <c r="AN52" s="1">
        <f>MAX(EXP(-rate*Dt)*(p*AO51+(1-p)*AO52),Stock!AN52-K)</f>
        <v>0</v>
      </c>
      <c r="AO52" s="1">
        <f>MAX(EXP(-rate*Dt)*(p*AP51+(1-p)*AP52),Stock!AO52-K)</f>
        <v>0</v>
      </c>
      <c r="AP52" s="1">
        <f>MAX(EXP(-rate*Dt)*(p*AQ51+(1-p)*AQ52),Stock!AP52-K)</f>
        <v>0</v>
      </c>
      <c r="AQ52" s="1">
        <f>MAX(EXP(-rate*Dt)*(p*AR51+(1-p)*AR52),Stock!AQ52-K)</f>
        <v>0</v>
      </c>
      <c r="AR52" s="1">
        <f>MAX(EXP(-rate*Dt)*(p*AS51+(1-p)*AS52),Stock!AR52-K)</f>
        <v>0</v>
      </c>
      <c r="AS52" s="1">
        <f>MAX(EXP(-rate*Dt)*(p*AT51+(1-p)*AT52),Stock!AS52-K)</f>
        <v>0</v>
      </c>
      <c r="AT52" s="1">
        <f>MAX(EXP(-rate*Dt)*(p*AU51+(1-p)*AU52),Stock!AT52-K)</f>
        <v>0</v>
      </c>
      <c r="AU52" s="1">
        <f>MAX(EXP(-rate*Dt)*(p*AV51+(1-p)*AV52),Stock!AU52-K)</f>
        <v>0</v>
      </c>
      <c r="AV52" s="1">
        <f>MAX(EXP(-rate*Dt)*(p*AW51+(1-p)*AW52),Stock!AV52-K)</f>
        <v>0</v>
      </c>
      <c r="AW52" s="1">
        <f>MAX(EXP(-rate*Dt)*(p*AX51+(1-p)*AX52),Stock!AW52-K)</f>
        <v>0</v>
      </c>
      <c r="AX52" s="1">
        <f>MAX(EXP(-rate*Dt)*(p*AY51+(1-p)*AY52),Stock!AX52-K)</f>
        <v>0</v>
      </c>
      <c r="AY52" s="1">
        <f>MAX(EXP(-rate*Dt)*(p*AZ51+(1-p)*AZ52),Stock!AY52-K)</f>
        <v>0</v>
      </c>
      <c r="AZ52" s="1">
        <f>MAX(Stock!AZ52-K,0)</f>
        <v>0</v>
      </c>
    </row>
    <row r="53" spans="1:52">
      <c r="A53" s="7">
        <v>0</v>
      </c>
      <c r="B53" s="1">
        <f>MAX(EXP(-rate*Dt)*(p*C52+(1-p)*C53),Stock!B53-K)</f>
        <v>0.71884628991198862</v>
      </c>
      <c r="C53" s="1">
        <f>MAX(EXP(-rate*Dt)*(p*D52+(1-p)*D53),Stock!C53-K)</f>
        <v>0.51786165220091995</v>
      </c>
      <c r="D53" s="1">
        <f>MAX(EXP(-rate*Dt)*(p*E52+(1-p)*E53),Stock!D53-K)</f>
        <v>0.36376314798334397</v>
      </c>
      <c r="E53" s="1">
        <f>MAX(EXP(-rate*Dt)*(p*F52+(1-p)*F53),Stock!E53-K)</f>
        <v>0.24858326422218055</v>
      </c>
      <c r="F53" s="1">
        <f>MAX(EXP(-rate*Dt)*(p*G52+(1-p)*G53),Stock!F53-K)</f>
        <v>0.16484875911109675</v>
      </c>
      <c r="G53" s="1">
        <f>MAX(EXP(-rate*Dt)*(p*H52+(1-p)*H53),Stock!G53-K)</f>
        <v>0.10578992051484087</v>
      </c>
      <c r="H53" s="1">
        <f>MAX(EXP(-rate*Dt)*(p*I52+(1-p)*I53),Stock!H53-K)</f>
        <v>6.5490644530630707E-2</v>
      </c>
      <c r="I53" s="1">
        <f>MAX(EXP(-rate*Dt)*(p*J52+(1-p)*J53),Stock!I53-K)</f>
        <v>3.8970720355581481E-2</v>
      </c>
      <c r="J53" s="1">
        <f>MAX(EXP(-rate*Dt)*(p*K52+(1-p)*K53),Stock!J53-K)</f>
        <v>2.2199644411107791E-2</v>
      </c>
      <c r="K53" s="1">
        <f>MAX(EXP(-rate*Dt)*(p*L52+(1-p)*L53),Stock!K53-K)</f>
        <v>1.2048991897464804E-2</v>
      </c>
      <c r="L53" s="1">
        <f>MAX(EXP(-rate*Dt)*(p*M52+(1-p)*M53),Stock!L53-K)</f>
        <v>6.1966501320571844E-3</v>
      </c>
      <c r="M53" s="1">
        <f>MAX(EXP(-rate*Dt)*(p*N52+(1-p)*N53),Stock!M53-K)</f>
        <v>3.0000760323925109E-3</v>
      </c>
      <c r="N53" s="1">
        <f>MAX(EXP(-rate*Dt)*(p*O52+(1-p)*O53),Stock!N53-K)</f>
        <v>1.356684008412467E-3</v>
      </c>
      <c r="O53" s="1">
        <f>MAX(EXP(-rate*Dt)*(p*P52+(1-p)*P53),Stock!O53-K)</f>
        <v>5.6761065858371195E-4</v>
      </c>
      <c r="P53" s="1">
        <f>MAX(EXP(-rate*Dt)*(p*Q52+(1-p)*Q53),Stock!P53-K)</f>
        <v>2.1711265882322586E-4</v>
      </c>
      <c r="Q53" s="1">
        <f>MAX(EXP(-rate*Dt)*(p*R52+(1-p)*R53),Stock!Q53-K)</f>
        <v>7.4780744637093454E-5</v>
      </c>
      <c r="R53" s="1">
        <f>MAX(EXP(-rate*Dt)*(p*S52+(1-p)*S53),Stock!R53-K)</f>
        <v>2.2733799126243681E-5</v>
      </c>
      <c r="S53" s="1">
        <f>MAX(EXP(-rate*Dt)*(p*T52+(1-p)*T53),Stock!S53-K)</f>
        <v>5.9344111727976303E-6</v>
      </c>
      <c r="T53" s="1">
        <f>MAX(EXP(-rate*Dt)*(p*U52+(1-p)*U53),Stock!T53-K)</f>
        <v>1.2778471906199105E-6</v>
      </c>
      <c r="U53" s="1">
        <f>MAX(EXP(-rate*Dt)*(p*V52+(1-p)*V53),Stock!U53-K)</f>
        <v>2.1294751410053499E-7</v>
      </c>
      <c r="V53" s="1">
        <f>MAX(EXP(-rate*Dt)*(p*W52+(1-p)*W53),Stock!V53-K)</f>
        <v>2.4431978178336977E-8</v>
      </c>
      <c r="W53" s="1">
        <f>MAX(EXP(-rate*Dt)*(p*X52+(1-p)*X53),Stock!W53-K)</f>
        <v>1.4486921928084344E-9</v>
      </c>
      <c r="X53" s="1">
        <f>MAX(EXP(-rate*Dt)*(p*Y52+(1-p)*Y53),Stock!X53-K)</f>
        <v>0</v>
      </c>
      <c r="Y53" s="1">
        <f>MAX(EXP(-rate*Dt)*(p*Z52+(1-p)*Z53),Stock!Y53-K)</f>
        <v>0</v>
      </c>
      <c r="Z53" s="1">
        <f>MAX(EXP(-rate*Dt)*(p*AA52+(1-p)*AA53),Stock!Z53-K)</f>
        <v>0</v>
      </c>
      <c r="AA53" s="1">
        <f>MAX(EXP(-rate*Dt)*(p*AB52+(1-p)*AB53),Stock!AA53-K)</f>
        <v>0</v>
      </c>
      <c r="AB53" s="1">
        <f>MAX(EXP(-rate*Dt)*(p*AC52+(1-p)*AC53),Stock!AB53-K)</f>
        <v>0</v>
      </c>
      <c r="AC53" s="1">
        <f>MAX(EXP(-rate*Dt)*(p*AD52+(1-p)*AD53),Stock!AC53-K)</f>
        <v>0</v>
      </c>
      <c r="AD53" s="1">
        <f>MAX(EXP(-rate*Dt)*(p*AE52+(1-p)*AE53),Stock!AD53-K)</f>
        <v>0</v>
      </c>
      <c r="AE53" s="1">
        <f>MAX(EXP(-rate*Dt)*(p*AF52+(1-p)*AF53),Stock!AE53-K)</f>
        <v>0</v>
      </c>
      <c r="AF53" s="1">
        <f>MAX(EXP(-rate*Dt)*(p*AG52+(1-p)*AG53),Stock!AF53-K)</f>
        <v>0</v>
      </c>
      <c r="AG53" s="1">
        <f>MAX(EXP(-rate*Dt)*(p*AH52+(1-p)*AH53),Stock!AG53-K)</f>
        <v>0</v>
      </c>
      <c r="AH53" s="1">
        <f>MAX(EXP(-rate*Dt)*(p*AI52+(1-p)*AI53),Stock!AH53-K)</f>
        <v>0</v>
      </c>
      <c r="AI53" s="1">
        <f>MAX(EXP(-rate*Dt)*(p*AJ52+(1-p)*AJ53),Stock!AI53-K)</f>
        <v>0</v>
      </c>
      <c r="AJ53" s="1">
        <f>MAX(EXP(-rate*Dt)*(p*AK52+(1-p)*AK53),Stock!AJ53-K)</f>
        <v>0</v>
      </c>
      <c r="AK53" s="1">
        <f>MAX(EXP(-rate*Dt)*(p*AL52+(1-p)*AL53),Stock!AK53-K)</f>
        <v>0</v>
      </c>
      <c r="AL53" s="1">
        <f>MAX(EXP(-rate*Dt)*(p*AM52+(1-p)*AM53),Stock!AL53-K)</f>
        <v>0</v>
      </c>
      <c r="AM53" s="1">
        <f>MAX(EXP(-rate*Dt)*(p*AN52+(1-p)*AN53),Stock!AM53-K)</f>
        <v>0</v>
      </c>
      <c r="AN53" s="1">
        <f>MAX(EXP(-rate*Dt)*(p*AO52+(1-p)*AO53),Stock!AN53-K)</f>
        <v>0</v>
      </c>
      <c r="AO53" s="1">
        <f>MAX(EXP(-rate*Dt)*(p*AP52+(1-p)*AP53),Stock!AO53-K)</f>
        <v>0</v>
      </c>
      <c r="AP53" s="1">
        <f>MAX(EXP(-rate*Dt)*(p*AQ52+(1-p)*AQ53),Stock!AP53-K)</f>
        <v>0</v>
      </c>
      <c r="AQ53" s="1">
        <f>MAX(EXP(-rate*Dt)*(p*AR52+(1-p)*AR53),Stock!AQ53-K)</f>
        <v>0</v>
      </c>
      <c r="AR53" s="1">
        <f>MAX(EXP(-rate*Dt)*(p*AS52+(1-p)*AS53),Stock!AR53-K)</f>
        <v>0</v>
      </c>
      <c r="AS53" s="1">
        <f>MAX(EXP(-rate*Dt)*(p*AT52+(1-p)*AT53),Stock!AS53-K)</f>
        <v>0</v>
      </c>
      <c r="AT53" s="1">
        <f>MAX(EXP(-rate*Dt)*(p*AU52+(1-p)*AU53),Stock!AT53-K)</f>
        <v>0</v>
      </c>
      <c r="AU53" s="1">
        <f>MAX(EXP(-rate*Dt)*(p*AV52+(1-p)*AV53),Stock!AU53-K)</f>
        <v>0</v>
      </c>
      <c r="AV53" s="1">
        <f>MAX(EXP(-rate*Dt)*(p*AW52+(1-p)*AW53),Stock!AV53-K)</f>
        <v>0</v>
      </c>
      <c r="AW53" s="1">
        <f>MAX(EXP(-rate*Dt)*(p*AX52+(1-p)*AX53),Stock!AW53-K)</f>
        <v>0</v>
      </c>
      <c r="AX53" s="1">
        <f>MAX(EXP(-rate*Dt)*(p*AY52+(1-p)*AY53),Stock!AX53-K)</f>
        <v>0</v>
      </c>
      <c r="AY53" s="1">
        <f>MAX(EXP(-rate*Dt)*(p*AZ52+(1-p)*AZ53),Stock!AY53-K)</f>
        <v>0</v>
      </c>
      <c r="AZ53" s="1">
        <f>MAX(Stock!AZ53-K,0)</f>
        <v>0</v>
      </c>
    </row>
    <row r="55" spans="1:52">
      <c r="A55" s="1" t="s">
        <v>11</v>
      </c>
      <c r="B55" s="1">
        <v>0</v>
      </c>
      <c r="C55" s="1">
        <f t="shared" ref="C55:AH55" si="4">C56*Dt</f>
        <v>0.02</v>
      </c>
      <c r="D55" s="1">
        <f t="shared" si="4"/>
        <v>0.04</v>
      </c>
      <c r="E55" s="1">
        <f t="shared" si="4"/>
        <v>0.06</v>
      </c>
      <c r="F55" s="1">
        <f t="shared" si="4"/>
        <v>0.08</v>
      </c>
      <c r="G55" s="1">
        <f t="shared" si="4"/>
        <v>0.1</v>
      </c>
      <c r="H55" s="1">
        <f t="shared" si="4"/>
        <v>0.12</v>
      </c>
      <c r="I55" s="1">
        <f t="shared" si="4"/>
        <v>0.14000000000000001</v>
      </c>
      <c r="J55" s="1">
        <f t="shared" si="4"/>
        <v>0.16</v>
      </c>
      <c r="K55" s="1">
        <f t="shared" si="4"/>
        <v>0.18</v>
      </c>
      <c r="L55" s="1">
        <f t="shared" si="4"/>
        <v>0.2</v>
      </c>
      <c r="M55" s="1">
        <f t="shared" si="4"/>
        <v>0.22</v>
      </c>
      <c r="N55" s="1">
        <f t="shared" si="4"/>
        <v>0.24</v>
      </c>
      <c r="O55" s="1">
        <f t="shared" si="4"/>
        <v>0.26</v>
      </c>
      <c r="P55" s="1">
        <f t="shared" si="4"/>
        <v>0.28000000000000003</v>
      </c>
      <c r="Q55" s="1">
        <f t="shared" si="4"/>
        <v>0.3</v>
      </c>
      <c r="R55" s="1">
        <f t="shared" si="4"/>
        <v>0.32</v>
      </c>
      <c r="S55" s="1">
        <f t="shared" si="4"/>
        <v>0.34</v>
      </c>
      <c r="T55" s="1">
        <f t="shared" si="4"/>
        <v>0.36</v>
      </c>
      <c r="U55" s="1">
        <f t="shared" si="4"/>
        <v>0.38</v>
      </c>
      <c r="V55" s="1">
        <f t="shared" si="4"/>
        <v>0.4</v>
      </c>
      <c r="W55" s="1">
        <f t="shared" si="4"/>
        <v>0.42</v>
      </c>
      <c r="X55" s="1">
        <f t="shared" si="4"/>
        <v>0.44</v>
      </c>
      <c r="Y55" s="1">
        <f t="shared" si="4"/>
        <v>0.46</v>
      </c>
      <c r="Z55" s="1">
        <f t="shared" si="4"/>
        <v>0.48</v>
      </c>
      <c r="AA55" s="1">
        <f t="shared" si="4"/>
        <v>0.5</v>
      </c>
      <c r="AB55" s="1">
        <f t="shared" si="4"/>
        <v>0.52</v>
      </c>
      <c r="AC55" s="1">
        <f t="shared" si="4"/>
        <v>0.54</v>
      </c>
      <c r="AD55" s="1">
        <f t="shared" si="4"/>
        <v>0.56000000000000005</v>
      </c>
      <c r="AE55" s="1">
        <f t="shared" si="4"/>
        <v>0.57999999999999996</v>
      </c>
      <c r="AF55" s="1">
        <f t="shared" si="4"/>
        <v>0.6</v>
      </c>
      <c r="AG55" s="1">
        <f t="shared" si="4"/>
        <v>0.62</v>
      </c>
      <c r="AH55" s="1">
        <f t="shared" si="4"/>
        <v>0.64</v>
      </c>
      <c r="AI55" s="1">
        <f t="shared" ref="AI55:AZ55" si="5">AI56*Dt</f>
        <v>0.66</v>
      </c>
      <c r="AJ55" s="1">
        <f t="shared" si="5"/>
        <v>0.68</v>
      </c>
      <c r="AK55" s="1">
        <f t="shared" si="5"/>
        <v>0.70000000000000007</v>
      </c>
      <c r="AL55" s="1">
        <f t="shared" si="5"/>
        <v>0.72</v>
      </c>
      <c r="AM55" s="1">
        <f t="shared" si="5"/>
        <v>0.74</v>
      </c>
      <c r="AN55" s="1">
        <f t="shared" si="5"/>
        <v>0.76</v>
      </c>
      <c r="AO55" s="1">
        <f t="shared" si="5"/>
        <v>0.78</v>
      </c>
      <c r="AP55" s="1">
        <f t="shared" si="5"/>
        <v>0.8</v>
      </c>
      <c r="AQ55" s="1">
        <f t="shared" si="5"/>
        <v>0.82000000000000006</v>
      </c>
      <c r="AR55" s="1">
        <f t="shared" si="5"/>
        <v>0.84</v>
      </c>
      <c r="AS55" s="1">
        <f t="shared" si="5"/>
        <v>0.86</v>
      </c>
      <c r="AT55" s="1">
        <f t="shared" si="5"/>
        <v>0.88</v>
      </c>
      <c r="AU55" s="1">
        <f t="shared" si="5"/>
        <v>0.9</v>
      </c>
      <c r="AV55" s="1">
        <f t="shared" si="5"/>
        <v>0.92</v>
      </c>
      <c r="AW55" s="1">
        <f t="shared" si="5"/>
        <v>0.94000000000000006</v>
      </c>
      <c r="AX55" s="1">
        <f t="shared" si="5"/>
        <v>0.96</v>
      </c>
      <c r="AY55" s="1">
        <f t="shared" si="5"/>
        <v>0.98</v>
      </c>
      <c r="AZ55" s="1">
        <f t="shared" si="5"/>
        <v>1</v>
      </c>
    </row>
    <row r="56" spans="1:52">
      <c r="A56" s="2" t="s">
        <v>24</v>
      </c>
      <c r="B56" s="1">
        <v>0</v>
      </c>
      <c r="C56" s="1">
        <f t="shared" ref="C56:AH56" si="6">B56+1</f>
        <v>1</v>
      </c>
      <c r="D56" s="1">
        <f t="shared" si="6"/>
        <v>2</v>
      </c>
      <c r="E56" s="1">
        <f t="shared" si="6"/>
        <v>3</v>
      </c>
      <c r="F56" s="1">
        <f t="shared" si="6"/>
        <v>4</v>
      </c>
      <c r="G56" s="1">
        <f t="shared" si="6"/>
        <v>5</v>
      </c>
      <c r="H56" s="1">
        <f t="shared" si="6"/>
        <v>6</v>
      </c>
      <c r="I56" s="1">
        <f t="shared" si="6"/>
        <v>7</v>
      </c>
      <c r="J56" s="1">
        <f t="shared" si="6"/>
        <v>8</v>
      </c>
      <c r="K56" s="1">
        <f t="shared" si="6"/>
        <v>9</v>
      </c>
      <c r="L56" s="1">
        <f t="shared" si="6"/>
        <v>10</v>
      </c>
      <c r="M56" s="1">
        <f t="shared" si="6"/>
        <v>11</v>
      </c>
      <c r="N56" s="1">
        <f t="shared" si="6"/>
        <v>12</v>
      </c>
      <c r="O56" s="1">
        <f t="shared" si="6"/>
        <v>13</v>
      </c>
      <c r="P56" s="1">
        <f t="shared" si="6"/>
        <v>14</v>
      </c>
      <c r="Q56" s="1">
        <f t="shared" si="6"/>
        <v>15</v>
      </c>
      <c r="R56" s="1">
        <f t="shared" si="6"/>
        <v>16</v>
      </c>
      <c r="S56" s="1">
        <f t="shared" si="6"/>
        <v>17</v>
      </c>
      <c r="T56" s="1">
        <f t="shared" si="6"/>
        <v>18</v>
      </c>
      <c r="U56" s="1">
        <f t="shared" si="6"/>
        <v>19</v>
      </c>
      <c r="V56" s="1">
        <f t="shared" si="6"/>
        <v>20</v>
      </c>
      <c r="W56" s="1">
        <f t="shared" si="6"/>
        <v>21</v>
      </c>
      <c r="X56" s="1">
        <f t="shared" si="6"/>
        <v>22</v>
      </c>
      <c r="Y56" s="1">
        <f t="shared" si="6"/>
        <v>23</v>
      </c>
      <c r="Z56" s="1">
        <f t="shared" si="6"/>
        <v>24</v>
      </c>
      <c r="AA56" s="1">
        <f t="shared" si="6"/>
        <v>25</v>
      </c>
      <c r="AB56" s="1">
        <f t="shared" si="6"/>
        <v>26</v>
      </c>
      <c r="AC56" s="1">
        <f t="shared" si="6"/>
        <v>27</v>
      </c>
      <c r="AD56" s="1">
        <f t="shared" si="6"/>
        <v>28</v>
      </c>
      <c r="AE56" s="1">
        <f t="shared" si="6"/>
        <v>29</v>
      </c>
      <c r="AF56" s="1">
        <f t="shared" si="6"/>
        <v>30</v>
      </c>
      <c r="AG56" s="1">
        <f t="shared" si="6"/>
        <v>31</v>
      </c>
      <c r="AH56" s="1">
        <f t="shared" si="6"/>
        <v>32</v>
      </c>
      <c r="AI56" s="1">
        <f t="shared" ref="AI56:AZ56" si="7">AH56+1</f>
        <v>33</v>
      </c>
      <c r="AJ56" s="1">
        <f t="shared" si="7"/>
        <v>34</v>
      </c>
      <c r="AK56" s="1">
        <f t="shared" si="7"/>
        <v>35</v>
      </c>
      <c r="AL56" s="1">
        <f t="shared" si="7"/>
        <v>36</v>
      </c>
      <c r="AM56" s="1">
        <f t="shared" si="7"/>
        <v>37</v>
      </c>
      <c r="AN56" s="1">
        <f t="shared" si="7"/>
        <v>38</v>
      </c>
      <c r="AO56" s="1">
        <f t="shared" si="7"/>
        <v>39</v>
      </c>
      <c r="AP56" s="1">
        <f t="shared" si="7"/>
        <v>40</v>
      </c>
      <c r="AQ56" s="1">
        <f t="shared" si="7"/>
        <v>41</v>
      </c>
      <c r="AR56" s="1">
        <f t="shared" si="7"/>
        <v>42</v>
      </c>
      <c r="AS56" s="1">
        <f t="shared" si="7"/>
        <v>43</v>
      </c>
      <c r="AT56" s="1">
        <f t="shared" si="7"/>
        <v>44</v>
      </c>
      <c r="AU56" s="1">
        <f t="shared" si="7"/>
        <v>45</v>
      </c>
      <c r="AV56" s="1">
        <f t="shared" si="7"/>
        <v>46</v>
      </c>
      <c r="AW56" s="1">
        <f t="shared" si="7"/>
        <v>47</v>
      </c>
      <c r="AX56" s="1">
        <f t="shared" si="7"/>
        <v>48</v>
      </c>
      <c r="AY56" s="1">
        <f t="shared" si="7"/>
        <v>49</v>
      </c>
      <c r="AZ56" s="1">
        <f t="shared" si="7"/>
        <v>50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63"/>
  <sheetViews>
    <sheetView topLeftCell="AD44" workbookViewId="0">
      <selection activeCell="AK62" sqref="A1:XFD1048576"/>
    </sheetView>
  </sheetViews>
  <sheetFormatPr baseColWidth="10" defaultColWidth="8.83203125" defaultRowHeight="13"/>
  <cols>
    <col min="5" max="5" width="22.33203125" customWidth="1"/>
  </cols>
  <sheetData>
    <row r="1" spans="1:52">
      <c r="A1" s="7" t="s">
        <v>20</v>
      </c>
      <c r="B1" s="7">
        <v>0</v>
      </c>
      <c r="C1" s="7">
        <f>B1+1</f>
        <v>1</v>
      </c>
      <c r="D1" s="7">
        <f>C1+1</f>
        <v>2</v>
      </c>
      <c r="E1" s="7">
        <f>D1+1</f>
        <v>3</v>
      </c>
      <c r="F1" s="7">
        <f t="shared" ref="F1:AZ1" si="0">E1+1</f>
        <v>4</v>
      </c>
      <c r="G1" s="7">
        <f t="shared" si="0"/>
        <v>5</v>
      </c>
      <c r="H1" s="7">
        <f t="shared" si="0"/>
        <v>6</v>
      </c>
      <c r="I1" s="7">
        <f t="shared" si="0"/>
        <v>7</v>
      </c>
      <c r="J1" s="7">
        <f t="shared" si="0"/>
        <v>8</v>
      </c>
      <c r="K1" s="7">
        <f t="shared" si="0"/>
        <v>9</v>
      </c>
      <c r="L1" s="7">
        <f t="shared" si="0"/>
        <v>10</v>
      </c>
      <c r="M1" s="7">
        <f t="shared" si="0"/>
        <v>11</v>
      </c>
      <c r="N1" s="7">
        <f t="shared" si="0"/>
        <v>12</v>
      </c>
      <c r="O1" s="7">
        <f t="shared" si="0"/>
        <v>13</v>
      </c>
      <c r="P1" s="7">
        <f t="shared" si="0"/>
        <v>14</v>
      </c>
      <c r="Q1" s="7">
        <f t="shared" si="0"/>
        <v>15</v>
      </c>
      <c r="R1" s="7">
        <f t="shared" si="0"/>
        <v>16</v>
      </c>
      <c r="S1" s="7">
        <f t="shared" si="0"/>
        <v>17</v>
      </c>
      <c r="T1" s="7">
        <f t="shared" si="0"/>
        <v>18</v>
      </c>
      <c r="U1" s="7">
        <f t="shared" si="0"/>
        <v>19</v>
      </c>
      <c r="V1" s="7">
        <f t="shared" si="0"/>
        <v>20</v>
      </c>
      <c r="W1" s="7">
        <f t="shared" si="0"/>
        <v>21</v>
      </c>
      <c r="X1" s="7">
        <f t="shared" si="0"/>
        <v>22</v>
      </c>
      <c r="Y1" s="7">
        <f t="shared" si="0"/>
        <v>23</v>
      </c>
      <c r="Z1" s="7">
        <f t="shared" si="0"/>
        <v>24</v>
      </c>
      <c r="AA1" s="7">
        <f t="shared" si="0"/>
        <v>25</v>
      </c>
      <c r="AB1" s="7">
        <f t="shared" si="0"/>
        <v>26</v>
      </c>
      <c r="AC1" s="7">
        <f t="shared" si="0"/>
        <v>27</v>
      </c>
      <c r="AD1" s="7">
        <f t="shared" si="0"/>
        <v>28</v>
      </c>
      <c r="AE1" s="7">
        <f t="shared" si="0"/>
        <v>29</v>
      </c>
      <c r="AF1" s="7">
        <f t="shared" si="0"/>
        <v>30</v>
      </c>
      <c r="AG1" s="7">
        <f t="shared" si="0"/>
        <v>31</v>
      </c>
      <c r="AH1" s="7">
        <f t="shared" si="0"/>
        <v>32</v>
      </c>
      <c r="AI1" s="7">
        <f t="shared" si="0"/>
        <v>33</v>
      </c>
      <c r="AJ1" s="7">
        <f t="shared" si="0"/>
        <v>34</v>
      </c>
      <c r="AK1" s="7">
        <f t="shared" si="0"/>
        <v>35</v>
      </c>
      <c r="AL1" s="7">
        <f t="shared" si="0"/>
        <v>36</v>
      </c>
      <c r="AM1" s="7">
        <f t="shared" si="0"/>
        <v>37</v>
      </c>
      <c r="AN1" s="7">
        <f t="shared" si="0"/>
        <v>38</v>
      </c>
      <c r="AO1" s="7">
        <f t="shared" si="0"/>
        <v>39</v>
      </c>
      <c r="AP1" s="7">
        <f t="shared" si="0"/>
        <v>40</v>
      </c>
      <c r="AQ1" s="7">
        <f t="shared" si="0"/>
        <v>41</v>
      </c>
      <c r="AR1" s="7">
        <f t="shared" si="0"/>
        <v>42</v>
      </c>
      <c r="AS1" s="7">
        <f t="shared" si="0"/>
        <v>43</v>
      </c>
      <c r="AT1" s="7">
        <f t="shared" si="0"/>
        <v>44</v>
      </c>
      <c r="AU1" s="7">
        <f t="shared" si="0"/>
        <v>45</v>
      </c>
      <c r="AV1" s="7">
        <f t="shared" si="0"/>
        <v>46</v>
      </c>
      <c r="AW1" s="7">
        <f t="shared" si="0"/>
        <v>47</v>
      </c>
      <c r="AX1" s="7">
        <f t="shared" si="0"/>
        <v>48</v>
      </c>
      <c r="AY1" s="7">
        <f t="shared" si="0"/>
        <v>49</v>
      </c>
      <c r="AZ1" s="7">
        <f t="shared" si="0"/>
        <v>50</v>
      </c>
    </row>
    <row r="2" spans="1:52">
      <c r="A2" s="10" t="s">
        <v>21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8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8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>
      <c r="A3" s="7">
        <f t="shared" ref="A3:A51" si="1">A4+1</f>
        <v>50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8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8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8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>
        <f>MAX(Ratio*Stock!AZ3+$F$20,Face+$AZ$58)</f>
        <v>357.85667951914087</v>
      </c>
    </row>
    <row r="4" spans="1:52">
      <c r="A4" s="7">
        <f t="shared" si="1"/>
        <v>49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8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8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8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>
        <f>MIN(MAX(EXP(-rate*Dt)*(p*AZ3+(1-p)*AZ4),Ratio*Stock!AY4),MAX(Ratio*Stock!AY4,100+AY$58))</f>
        <v>344.85738998825184</v>
      </c>
      <c r="AZ4" s="12">
        <f>MAX(Ratio*Stock!AZ4+$F$20,Face+$AZ$58)</f>
        <v>333.79864312838845</v>
      </c>
    </row>
    <row r="5" spans="1:52">
      <c r="A5" s="7">
        <f t="shared" si="1"/>
        <v>48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8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8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>
        <f>MIN(MAX(EXP(-rate*Dt)*(p*AY4+(1-p)*AY5),Ratio*Stock!AX5),MAX(Ratio*Stock!AX5,100+AX$58))</f>
        <v>332.91173836988048</v>
      </c>
      <c r="AY5" s="12">
        <f>MIN(MAX(EXP(-rate*Dt)*(p*AZ4+(1-p)*AZ5),Ratio*Stock!AY5),MAX(Ratio*Stock!AY5,100+AY$58))</f>
        <v>321.63270944165231</v>
      </c>
      <c r="AZ5" s="12">
        <f>MAX(Ratio*Stock!AZ5+$F$20,Face+$AZ$58)</f>
        <v>311.36081330990237</v>
      </c>
    </row>
    <row r="6" spans="1:52">
      <c r="A6" s="7">
        <f t="shared" si="1"/>
        <v>47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8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8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8"/>
      <c r="AN6" s="12"/>
      <c r="AO6" s="12"/>
      <c r="AP6" s="12"/>
      <c r="AQ6" s="12"/>
      <c r="AR6" s="12"/>
      <c r="AS6" s="12"/>
      <c r="AT6" s="12"/>
      <c r="AU6" s="12"/>
      <c r="AV6" s="12"/>
      <c r="AW6" s="12">
        <f>MIN(MAX(EXP(-rate*Dt)*(p*AX5+(1-p)*AX6),Ratio*Stock!AW6),MAX(Ratio*Stock!AW6,100+AW$58))</f>
        <v>321.37987690573016</v>
      </c>
      <c r="AX6" s="12">
        <f>MIN(MAX(EXP(-rate*Dt)*(p*AY5+(1-p)*AY6),Ratio*Stock!AX6),MAX(Ratio*Stock!AX6,100+AX$58))</f>
        <v>310.49154672452534</v>
      </c>
      <c r="AY6" s="12">
        <f>MIN(MAX(EXP(-rate*Dt)*(p*AZ5+(1-p)*AZ6),Ratio*Stock!AY6),MAX(Ratio*Stock!AY6,100+AY$58))</f>
        <v>299.97211249062218</v>
      </c>
      <c r="AZ6" s="12">
        <f>MAX(Ratio*Stock!AZ6+$F$20,Face+$AZ$58)</f>
        <v>290.43407603233908</v>
      </c>
    </row>
    <row r="7" spans="1:52">
      <c r="A7" s="7">
        <f t="shared" si="1"/>
        <v>46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8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8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8"/>
      <c r="AN7" s="12"/>
      <c r="AO7" s="12"/>
      <c r="AP7" s="12"/>
      <c r="AQ7" s="12"/>
      <c r="AR7" s="12"/>
      <c r="AS7" s="12"/>
      <c r="AT7" s="12"/>
      <c r="AU7" s="12"/>
      <c r="AV7" s="12">
        <f>MIN(MAX(EXP(-rate*Dt)*(p*AW6+(1-p)*AW7),Ratio*Stock!AV7),MAX(Ratio*Stock!AV7,100+AV$58))</f>
        <v>310.24747215488026</v>
      </c>
      <c r="AW7" s="12">
        <f>MIN(MAX(EXP(-rate*Dt)*(p*AX6+(1-p)*AX7),Ratio*Stock!AW7),MAX(Ratio*Stock!AW7,100+AW$58))</f>
        <v>299.73630715217109</v>
      </c>
      <c r="AX7" s="12">
        <f>MIN(MAX(EXP(-rate*Dt)*(p*AY6+(1-p)*AY7),Ratio*Stock!AX7),MAX(Ratio*Stock!AX7,100+AX$58))</f>
        <v>289.58125976404455</v>
      </c>
      <c r="AY7" s="12">
        <f>MIN(MAX(EXP(-rate*Dt)*(p*AZ6+(1-p)*AZ7),Ratio*Stock!AY7),MAX(Ratio*Stock!AY7,100+AY$58))</f>
        <v>279.77026474793439</v>
      </c>
      <c r="AZ7" s="12">
        <f>MAX(Ratio*Stock!AZ7+$F$20,Face+$AZ$58)</f>
        <v>270.91666563093906</v>
      </c>
    </row>
    <row r="8" spans="1:52">
      <c r="A8" s="7">
        <f t="shared" si="1"/>
        <v>45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8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8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8"/>
      <c r="AN8" s="12"/>
      <c r="AO8" s="12"/>
      <c r="AP8" s="12"/>
      <c r="AQ8" s="12"/>
      <c r="AR8" s="12"/>
      <c r="AS8" s="12"/>
      <c r="AT8" s="12"/>
      <c r="AU8" s="12">
        <f>MIN(MAX(EXP(-rate*Dt)*(p*AV7+(1-p)*AV8),Ratio*Stock!AU8),MAX(Ratio*Stock!AU8,100+AU$58))</f>
        <v>299.50068717814298</v>
      </c>
      <c r="AV8" s="12">
        <f>MIN(MAX(EXP(-rate*Dt)*(p*AW7+(1-p)*AW8),Ratio*Stock!AV8),MAX(Ratio*Stock!AV8,100+AV$58))</f>
        <v>289.35362258003835</v>
      </c>
      <c r="AW8" s="12">
        <f>MIN(MAX(EXP(-rate*Dt)*(p*AX7+(1-p)*AX8),Ratio*Stock!AW8),MAX(Ratio*Stock!AW8,100+AW$58))</f>
        <v>279.55033989752172</v>
      </c>
      <c r="AX8" s="12">
        <f>MIN(MAX(EXP(-rate*Dt)*(p*AY7+(1-p)*AY8),Ratio*Stock!AX8),MAX(Ratio*Stock!AX8,100+AX$58))</f>
        <v>270.0791918207392</v>
      </c>
      <c r="AY8" s="12">
        <f>MIN(MAX(EXP(-rate*Dt)*(p*AZ7+(1-p)*AZ8),Ratio*Stock!AY8),MAX(Ratio*Stock!AY8,100+AY$58))</f>
        <v>260.92892564996748</v>
      </c>
      <c r="AZ8" s="12">
        <f>MAX(Ratio*Stock!AZ8+$F$20,Face+$AZ$58)</f>
        <v>252.7136699262486</v>
      </c>
    </row>
    <row r="9" spans="1:52">
      <c r="A9" s="7">
        <f t="shared" si="1"/>
        <v>44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8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8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8"/>
      <c r="AN9" s="12"/>
      <c r="AO9" s="12"/>
      <c r="AP9" s="12"/>
      <c r="AQ9" s="12"/>
      <c r="AR9" s="12"/>
      <c r="AS9" s="12"/>
      <c r="AT9" s="12">
        <f>MIN(MAX(EXP(-rate*Dt)*(p*AU8+(1-p)*AU9),Ratio*Stock!AT9),MAX(Ratio*Stock!AT9,100+AT$58))</f>
        <v>290.39664968190186</v>
      </c>
      <c r="AU9" s="12">
        <f>MIN(MAX(EXP(-rate*Dt)*(p*AV8+(1-p)*AV9),Ratio*Stock!AU9),MAX(Ratio*Stock!AU9,100+AU$58))</f>
        <v>279.33058792802581</v>
      </c>
      <c r="AV9" s="12">
        <f>MIN(MAX(EXP(-rate*Dt)*(p*AW8+(1-p)*AW9),Ratio*Stock!AV9),MAX(Ratio*Stock!AV9,100+AV$58))</f>
        <v>269.86688503426114</v>
      </c>
      <c r="AW9" s="12">
        <f>MIN(MAX(EXP(-rate*Dt)*(p*AX8+(1-p)*AX9),Ratio*Stock!AW9),MAX(Ratio*Stock!AW9,100+AW$58))</f>
        <v>260.72381180417136</v>
      </c>
      <c r="AX9" s="12">
        <f>MIN(MAX(EXP(-rate*Dt)*(p*AY8+(1-p)*AY9),Ratio*Stock!AX9),MAX(Ratio*Stock!AX9,100+AX$58))</f>
        <v>251.89050532475244</v>
      </c>
      <c r="AY9" s="12">
        <f>MIN(MAX(EXP(-rate*Dt)*(p*AZ8+(1-p)*AZ9),Ratio*Stock!AY9),MAX(Ratio*Stock!AY9,100+AY$58))</f>
        <v>243.35647071781591</v>
      </c>
      <c r="AZ9" s="12">
        <f>MAX(Ratio*Stock!AZ9+$F$20,Face+$AZ$58)</f>
        <v>235.73656867099112</v>
      </c>
    </row>
    <row r="10" spans="1:52">
      <c r="A10" s="7">
        <f t="shared" si="1"/>
        <v>43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8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8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8"/>
      <c r="AN10" s="12"/>
      <c r="AO10" s="12"/>
      <c r="AP10" s="12"/>
      <c r="AQ10" s="12"/>
      <c r="AR10" s="12"/>
      <c r="AS10" s="12">
        <f>MIN(MAX(EXP(-rate*Dt)*(p*AT9+(1-p)*AT10),Ratio*Stock!AS10),MAX(Ratio*Stock!AS10,100+AS$58))</f>
        <v>280.33748520130189</v>
      </c>
      <c r="AT10" s="12">
        <f>MIN(MAX(EXP(-rate*Dt)*(p*AU9+(1-p)*AU10),Ratio*Stock!AT10),MAX(Ratio*Stock!AT10,100+AT$58))</f>
        <v>270.83966869073129</v>
      </c>
      <c r="AU10" s="12">
        <f>MIN(MAX(EXP(-rate*Dt)*(p*AV9+(1-p)*AV10),Ratio*Stock!AU10),MAX(Ratio*Stock!AU10,100+AU$58))</f>
        <v>260.51885919649624</v>
      </c>
      <c r="AV10" s="12">
        <f>MIN(MAX(EXP(-rate*Dt)*(p*AW9+(1-p)*AW10),Ratio*Stock!AV10),MAX(Ratio*Stock!AV10,100+AV$58))</f>
        <v>251.69249649864017</v>
      </c>
      <c r="AW10" s="12">
        <f>MIN(MAX(EXP(-rate*Dt)*(p*AX9+(1-p)*AX10),Ratio*Stock!AW10),MAX(Ratio*Stock!AW10,100+AW$58))</f>
        <v>243.16517041837994</v>
      </c>
      <c r="AX10" s="12">
        <f>MIN(MAX(EXP(-rate*Dt)*(p*AY9+(1-p)*AY10),Ratio*Stock!AX10),MAX(Ratio*Stock!AX10,100+AX$58))</f>
        <v>234.92674961376633</v>
      </c>
      <c r="AY10" s="12">
        <f>MIN(MAX(EXP(-rate*Dt)*(p*AZ9+(1-p)*AZ10),Ratio*Stock!AY10),MAX(Ratio*Stock!AY10,100+AY$58))</f>
        <v>226.96744599208282</v>
      </c>
      <c r="AZ10" s="12">
        <f>MAX(Ratio*Stock!AZ10+$F$20,Face+$AZ$58)</f>
        <v>219.90280308058379</v>
      </c>
    </row>
    <row r="11" spans="1:52">
      <c r="A11" s="7">
        <f t="shared" si="1"/>
        <v>42</v>
      </c>
      <c r="B11" s="1"/>
      <c r="C11" s="1"/>
      <c r="D11" s="1"/>
      <c r="E11" s="5" t="s">
        <v>15</v>
      </c>
      <c r="F11" s="1"/>
      <c r="G11" s="1"/>
      <c r="H11" s="1"/>
      <c r="I11" s="1"/>
      <c r="J11" s="1"/>
      <c r="K11" s="1"/>
      <c r="L11" s="1"/>
      <c r="M11" s="1"/>
      <c r="N11" s="18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8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8"/>
      <c r="AN11" s="12"/>
      <c r="AO11" s="12"/>
      <c r="AP11" s="12"/>
      <c r="AQ11" s="12"/>
      <c r="AR11" s="12">
        <f>MIN(MAX(EXP(-rate*Dt)*(p*AS10+(1-p)*AS11),Ratio*Stock!AR11),MAX(Ratio*Stock!AR11,100+AR$58))</f>
        <v>270.62676410032975</v>
      </c>
      <c r="AS11" s="12">
        <f>MIN(MAX(EXP(-rate*Dt)*(p*AT10+(1-p)*AT11),Ratio*Stock!AS11),MAX(Ratio*Stock!AS11,100+AS$58))</f>
        <v>261.45794621488466</v>
      </c>
      <c r="AT11" s="12">
        <f>MIN(MAX(EXP(-rate*Dt)*(p*AU10+(1-p)*AU11),Ratio*Stock!AT11),MAX(Ratio*Stock!AT11,100+AT$58))</f>
        <v>252.59976730742778</v>
      </c>
      <c r="AU11" s="12">
        <f>MIN(MAX(EXP(-rate*Dt)*(p*AV10+(1-p)*AV11),Ratio*Stock!AU11),MAX(Ratio*Stock!AU11,100+AU$58))</f>
        <v>242.97402049836268</v>
      </c>
      <c r="AV11" s="12">
        <f>MIN(MAX(EXP(-rate*Dt)*(p*AW10+(1-p)*AW11),Ratio*Stock!AV11),MAX(Ratio*Stock!AV11,100+AV$58))</f>
        <v>234.74207584111477</v>
      </c>
      <c r="AW11" s="12">
        <f>MIN(MAX(EXP(-rate*Dt)*(p*AX10+(1-p)*AX11),Ratio*Stock!AW11),MAX(Ratio*Stock!AW11,100+AW$58))</f>
        <v>226.78902895532832</v>
      </c>
      <c r="AX11" s="12">
        <f>MIN(MAX(EXP(-rate*Dt)*(p*AY10+(1-p)*AY11),Ratio*Stock!AX11),MAX(Ratio*Stock!AX11,100+AX$58))</f>
        <v>219.10543080190436</v>
      </c>
      <c r="AY11" s="12">
        <f>MIN(MAX(EXP(-rate*Dt)*(p*AZ10+(1-p)*AZ11),Ratio*Stock!AY11),MAX(Ratio*Stock!AY11,100+AY$58))</f>
        <v>211.68215247459932</v>
      </c>
      <c r="AZ11" s="12">
        <f>MAX(Ratio*Stock!AZ11+$F$20,Face+$AZ$58)</f>
        <v>205.13537435394318</v>
      </c>
    </row>
    <row r="12" spans="1:52">
      <c r="A12" s="7">
        <f t="shared" si="1"/>
        <v>41</v>
      </c>
      <c r="B12" s="1"/>
      <c r="C12" s="1"/>
      <c r="D12" s="1"/>
      <c r="E12" s="5" t="s">
        <v>16</v>
      </c>
      <c r="F12" s="1"/>
      <c r="G12" s="1"/>
      <c r="H12" s="1"/>
      <c r="I12" s="1"/>
      <c r="J12" s="1"/>
      <c r="K12" s="1"/>
      <c r="L12" s="1"/>
      <c r="M12" s="1"/>
      <c r="N12" s="18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8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8"/>
      <c r="AN12" s="12"/>
      <c r="AO12" s="12"/>
      <c r="AP12" s="12"/>
      <c r="AQ12" s="12">
        <f>MIN(MAX(EXP(-rate*Dt)*(p*AR11+(1-p)*AR12),Ratio*Stock!AQ12),MAX(Ratio*Stock!AQ12,100+AQ$58))</f>
        <v>261.25241651085275</v>
      </c>
      <c r="AR12" s="12">
        <f>MIN(MAX(EXP(-rate*Dt)*(p*AS11+(1-p)*AS12),Ratio*Stock!AR12),MAX(Ratio*Stock!AR12,100+AR$58))</f>
        <v>252.40120093694736</v>
      </c>
      <c r="AS12" s="12">
        <f>MIN(MAX(EXP(-rate*Dt)*(p*AT11+(1-p)*AT12),Ratio*Stock!AS12),MAX(Ratio*Stock!AS12,100+AS$58))</f>
        <v>243.84986399452794</v>
      </c>
      <c r="AT12" s="12">
        <f>MIN(MAX(EXP(-rate*Dt)*(p*AU11+(1-p)*AU12),Ratio*Stock!AT12),MAX(Ratio*Stock!AT12,100+AT$58))</f>
        <v>235.58824581426711</v>
      </c>
      <c r="AU12" s="12">
        <f>MIN(MAX(EXP(-rate*Dt)*(p*AV11+(1-p)*AV12),Ratio*Stock!AU12),MAX(Ratio*Stock!AU12,100+AU$58))</f>
        <v>226.61075217057726</v>
      </c>
      <c r="AV12" s="12">
        <f>MIN(MAX(EXP(-rate*Dt)*(p*AW11+(1-p)*AW12),Ratio*Stock!AV12),MAX(Ratio*Stock!AV12,100+AV$58))</f>
        <v>218.93319402349931</v>
      </c>
      <c r="AW12" s="12">
        <f>MIN(MAX(EXP(-rate*Dt)*(p*AX11+(1-p)*AX12),Ratio*Stock!AW12),MAX(Ratio*Stock!AW12,100+AW$58))</f>
        <v>211.51575106750201</v>
      </c>
      <c r="AX12" s="12">
        <f>MIN(MAX(EXP(-rate*Dt)*(p*AY11+(1-p)*AY12),Ratio*Stock!AX12),MAX(Ratio*Stock!AX12,100+AX$58))</f>
        <v>204.34961061613814</v>
      </c>
      <c r="AY12" s="12">
        <f>MIN(MAX(EXP(-rate*Dt)*(p*AZ11+(1-p)*AZ12),Ratio*Stock!AY12),MAX(Ratio*Stock!AY12,100+AY$58))</f>
        <v>197.42625855622708</v>
      </c>
      <c r="AZ12" s="12">
        <f>MAX(Ratio*Stock!AZ12+$F$20,Face+$AZ$58)</f>
        <v>191.36246923221262</v>
      </c>
    </row>
    <row r="13" spans="1:52">
      <c r="A13" s="7">
        <f t="shared" si="1"/>
        <v>40</v>
      </c>
      <c r="B13" s="1"/>
      <c r="C13" s="1"/>
      <c r="D13" s="1"/>
      <c r="E13" s="5" t="s">
        <v>17</v>
      </c>
      <c r="F13" s="1"/>
      <c r="G13" s="1"/>
      <c r="H13" s="1"/>
      <c r="I13" s="1"/>
      <c r="J13" s="1"/>
      <c r="K13" s="1"/>
      <c r="L13" s="1"/>
      <c r="M13" s="1"/>
      <c r="N13" s="18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8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8"/>
      <c r="AN13" s="12"/>
      <c r="AO13" s="12"/>
      <c r="AP13" s="12">
        <f>MIN(MAX(EXP(-rate*Dt)*(p*AQ12+(1-p)*AQ13),Ratio*Stock!AP13),MAX(Ratio*Stock!AP13,100+AP$58))</f>
        <v>252.20279065767733</v>
      </c>
      <c r="AQ13" s="12">
        <f>MIN(MAX(EXP(-rate*Dt)*(p*AR12+(1-p)*AR13),Ratio*Stock!AQ13),MAX(Ratio*Stock!AQ13,100+AQ$58))</f>
        <v>243.65817584314254</v>
      </c>
      <c r="AR13" s="12">
        <f>MIN(MAX(EXP(-rate*Dt)*(p*AS12+(1-p)*AS13),Ratio*Stock!AR13),MAX(Ratio*Stock!AR13,100+AR$58))</f>
        <v>235.4030520454927</v>
      </c>
      <c r="AS13" s="12">
        <f>MIN(MAX(EXP(-rate*Dt)*(p*AT12+(1-p)*AT13),Ratio*Stock!AS13),MAX(Ratio*Stock!AS13,100+AS$58))</f>
        <v>227.42761132713508</v>
      </c>
      <c r="AT13" s="12">
        <f>MIN(MAX(EXP(-rate*Dt)*(p*AU12+(1-p)*AU13),Ratio*Stock!AT13),MAX(Ratio*Stock!AT13,100+AT$58))</f>
        <v>219.7223780427903</v>
      </c>
      <c r="AU13" s="12">
        <f>MIN(MAX(EXP(-rate*Dt)*(p*AV12+(1-p)*AV13),Ratio*Stock!AU13),MAX(Ratio*Stock!AU13,100+AU$58))</f>
        <v>211.34948046703147</v>
      </c>
      <c r="AV13" s="12">
        <f>MIN(MAX(EXP(-rate*Dt)*(p*AW12+(1-p)*AW13),Ratio*Stock!AV13),MAX(Ratio*Stock!AV13,100+AV$58))</f>
        <v>204.18897325323908</v>
      </c>
      <c r="AW13" s="12">
        <f>MIN(MAX(EXP(-rate*Dt)*(p*AX12+(1-p)*AX13),Ratio*Stock!AW13),MAX(Ratio*Stock!AW13,100+AW$58))</f>
        <v>197.27106357716244</v>
      </c>
      <c r="AX13" s="12">
        <f>MIN(MAX(EXP(-rate*Dt)*(p*AY12+(1-p)*AY13),Ratio*Stock!AX13),MAX(Ratio*Stock!AX13,100+AX$58))</f>
        <v>190.58753224935705</v>
      </c>
      <c r="AY13" s="12">
        <f>MIN(MAX(EXP(-rate*Dt)*(p*AZ12+(1-p)*AZ13),Ratio*Stock!AY13),MAX(Ratio*Stock!AY13,100+AY$58))</f>
        <v>184.13043854600502</v>
      </c>
      <c r="AZ13" s="12">
        <f>MAX(Ratio*Stock!AZ13+$F$20,Face+$AZ$58)</f>
        <v>178.51711077451523</v>
      </c>
    </row>
    <row r="14" spans="1:52">
      <c r="A14" s="7">
        <f t="shared" si="1"/>
        <v>39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8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8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8"/>
      <c r="AN14" s="12"/>
      <c r="AO14" s="12">
        <f>MIN(MAX(EXP(-rate*Dt)*(p*AP13+(1-p)*AP14),Ratio*Stock!AO14),MAX(Ratio*Stock!AO14,100+AO$58))</f>
        <v>243.46663837606235</v>
      </c>
      <c r="AP14" s="12">
        <f>MIN(MAX(EXP(-rate*Dt)*(p*AQ13+(1-p)*AQ14),Ratio*Stock!AP14),MAX(Ratio*Stock!AP14,100+AP$58))</f>
        <v>235.21800385584888</v>
      </c>
      <c r="AQ14" s="12">
        <f>MIN(MAX(EXP(-rate*Dt)*(p*AR13+(1-p)*AR14),Ratio*Stock!AQ14),MAX(Ratio*Stock!AQ14,100+AQ$58))</f>
        <v>227.24883255861266</v>
      </c>
      <c r="AR14" s="12">
        <f>MIN(MAX(EXP(-rate*Dt)*(p*AS13+(1-p)*AS14),Ratio*Stock!AR14),MAX(Ratio*Stock!AR14,100+AR$58))</f>
        <v>219.54965628779297</v>
      </c>
      <c r="AS14" s="12">
        <f>MIN(MAX(EXP(-rate*Dt)*(p*AT13+(1-p)*AT14),Ratio*Stock!AS14),MAX(Ratio*Stock!AS14,100+AS$58))</f>
        <v>212.11132762873748</v>
      </c>
      <c r="AT14" s="12">
        <f>MIN(MAX(EXP(-rate*Dt)*(p*AU13+(1-p)*AU14),Ratio*Stock!AT14),MAX(Ratio*Stock!AT14,100+AT$58))</f>
        <v>204.92500908063207</v>
      </c>
      <c r="AU14" s="12">
        <f>MIN(MAX(EXP(-rate*Dt)*(p*AV13+(1-p)*AV14),Ratio*Stock!AU14),MAX(Ratio*Stock!AU14,100+AU$58))</f>
        <v>197.11599059545341</v>
      </c>
      <c r="AV14" s="12">
        <f>MIN(MAX(EXP(-rate*Dt)*(p*AW13+(1-p)*AW14),Ratio*Stock!AV14),MAX(Ratio*Stock!AV14,100+AV$58))</f>
        <v>190.4377131305948</v>
      </c>
      <c r="AW14" s="12">
        <f>MIN(MAX(EXP(-rate*Dt)*(p*AX13+(1-p)*AX14),Ratio*Stock!AW14),MAX(Ratio*Stock!AW14,100+AW$58))</f>
        <v>183.98569528964018</v>
      </c>
      <c r="AX14" s="12">
        <f>MIN(MAX(EXP(-rate*Dt)*(p*AY13+(1-p)*AY14),Ratio*Stock!AX14),MAX(Ratio*Stock!AX14,100+AX$58))</f>
        <v>177.75227141064673</v>
      </c>
      <c r="AY14" s="12">
        <f>MIN(MAX(EXP(-rate*Dt)*(p*AZ13+(1-p)*AZ14),Ratio*Stock!AY14),MAX(Ratio*Stock!AY14,100+AY$58))</f>
        <v>171.73003554381921</v>
      </c>
      <c r="AZ14" s="12">
        <f>MAX(Ratio*Stock!AZ14+$F$20,Face+$AZ$58)</f>
        <v>166.53683265248</v>
      </c>
    </row>
    <row r="15" spans="1:52">
      <c r="A15" s="7">
        <f t="shared" si="1"/>
        <v>38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8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8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8"/>
      <c r="AN15" s="12">
        <f>MIN(MAX(EXP(-rate*Dt)*(p*AO14+(1-p)*AO15),Ratio*Stock!AN15),MAX(Ratio*Stock!AN15,100+AN$58))</f>
        <v>235.03310113089697</v>
      </c>
      <c r="AO15" s="12">
        <f>MIN(MAX(EXP(-rate*Dt)*(p*AP14+(1-p)*AP15),Ratio*Stock!AO15),MAX(Ratio*Stock!AO15,100+AO$58))</f>
        <v>227.07019432644771</v>
      </c>
      <c r="AP15" s="12">
        <f>MIN(MAX(EXP(-rate*Dt)*(p*AQ14+(1-p)*AQ15),Ratio*Stock!AP15),MAX(Ratio*Stock!AP15,100+AP$58))</f>
        <v>219.37707030778989</v>
      </c>
      <c r="AQ15" s="12">
        <f>MIN(MAX(EXP(-rate*Dt)*(p*AR14+(1-p)*AR15),Ratio*Stock!AQ15),MAX(Ratio*Stock!AQ15,100+AQ$58))</f>
        <v>211.94458885097077</v>
      </c>
      <c r="AR15" s="12">
        <f>MIN(MAX(EXP(-rate*Dt)*(p*AS14+(1-p)*AS15),Ratio*Stock!AR15),MAX(Ratio*Stock!AR15,100+AR$58))</f>
        <v>204.76391940225452</v>
      </c>
      <c r="AS15" s="12">
        <f>MIN(MAX(EXP(-rate*Dt)*(p*AT14+(1-p)*AT15),Ratio*Stock!AS15),MAX(Ratio*Stock!AS15,100+AS$58))</f>
        <v>197.82653058651539</v>
      </c>
      <c r="AT15" s="12">
        <f>MIN(MAX(EXP(-rate*Dt)*(p*AU14+(1-p)*AU15),Ratio*Stock!AT15),MAX(Ratio*Stock!AT15,100+AT$58))</f>
        <v>191.12418007108451</v>
      </c>
      <c r="AU15" s="12">
        <f>MIN(MAX(EXP(-rate*Dt)*(p*AV14+(1-p)*AV15),Ratio*Stock!AU15),MAX(Ratio*Stock!AU15,100+AU$58))</f>
        <v>183.84106581462768</v>
      </c>
      <c r="AV15" s="12">
        <f>MIN(MAX(EXP(-rate*Dt)*(p*AW14+(1-p)*AW15),Ratio*Stock!AV15),MAX(Ratio*Stock!AV15,100+AV$58))</f>
        <v>177.61254197322512</v>
      </c>
      <c r="AW15" s="12">
        <f>MIN(MAX(EXP(-rate*Dt)*(p*AX14+(1-p)*AX15),Ratio*Stock!AW15),MAX(Ratio*Stock!AW15,100+AW$58))</f>
        <v>171.59504013102094</v>
      </c>
      <c r="AX15" s="12">
        <f>MIN(MAX(EXP(-rate*Dt)*(p*AY14+(1-p)*AY15),Ratio*Stock!AX15),MAX(Ratio*Stock!AX15,100+AX$58))</f>
        <v>165.78141087584595</v>
      </c>
      <c r="AY15" s="12">
        <f>MIN(MAX(EXP(-rate*Dt)*(p*AZ14+(1-p)*AZ15),Ratio*Stock!AY15),MAX(Ratio*Stock!AY15,100+AY$58))</f>
        <v>160.16474701716979</v>
      </c>
      <c r="AZ15" s="12">
        <f>MAX(Ratio*Stock!AZ15+$F$20,Face+$AZ$58)</f>
        <v>155.36337537964602</v>
      </c>
    </row>
    <row r="16" spans="1:52">
      <c r="A16" s="7">
        <f t="shared" si="1"/>
        <v>37</v>
      </c>
      <c r="B16" s="1"/>
      <c r="C16" s="1"/>
      <c r="D16" s="1"/>
      <c r="E16" s="7" t="s">
        <v>13</v>
      </c>
      <c r="F16" s="6">
        <v>2</v>
      </c>
      <c r="G16" s="1"/>
      <c r="H16" s="1"/>
      <c r="I16" s="1"/>
      <c r="J16" s="1"/>
      <c r="K16" s="1"/>
      <c r="L16" s="1"/>
      <c r="M16" s="1"/>
      <c r="N16" s="18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8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8">
        <f>MIN(MAX(EXP(-rate*Dt)*(p*AN15+(1-p)*AN16)+$F$20*EXP(-rate*(0.75-$AM$55)),Ratio*Stock!AM16),MAX(Ratio*Stock!AM16,100+AM$58))</f>
        <v>226.8916965201656</v>
      </c>
      <c r="AN16" s="12">
        <f>MIN(MAX(EXP(-rate*Dt)*(p*AO15+(1-p)*AO16),Ratio*Stock!AN16),MAX(Ratio*Stock!AN16,100+AN$58))</f>
        <v>219.20461999604976</v>
      </c>
      <c r="AO16" s="12">
        <f>MIN(MAX(EXP(-rate*Dt)*(p*AP15+(1-p)*AP16),Ratio*Stock!AO16),MAX(Ratio*Stock!AO16,100+AO$58))</f>
        <v>211.77798114503454</v>
      </c>
      <c r="AP16" s="12">
        <f>MIN(MAX(EXP(-rate*Dt)*(p*AQ15+(1-p)*AQ16),Ratio*Stock!AP16),MAX(Ratio*Stock!AP16,100+AP$58))</f>
        <v>204.60295635500222</v>
      </c>
      <c r="AQ16" s="12">
        <f>MIN(MAX(EXP(-rate*Dt)*(p*AR15+(1-p)*AR16),Ratio*Stock!AQ16),MAX(Ratio*Stock!AQ16,100+AQ$58))</f>
        <v>197.67102095726273</v>
      </c>
      <c r="AR16" s="12">
        <f>MIN(MAX(EXP(-rate*Dt)*(p*AS15+(1-p)*AS16),Ratio*Stock!AR16),MAX(Ratio*Stock!AR16,100+AR$58))</f>
        <v>190.97393909836981</v>
      </c>
      <c r="AS16" s="12">
        <f>MIN(MAX(EXP(-rate*Dt)*(p*AT15+(1-p)*AT16),Ratio*Stock!AS16),MAX(Ratio*Stock!AS16,100+AS$58))</f>
        <v>184.50375395507805</v>
      </c>
      <c r="AT16" s="12">
        <f>MIN(MAX(EXP(-rate*Dt)*(p*AU15+(1-p)*AU16),Ratio*Stock!AT16),MAX(Ratio*Stock!AT16,100+AT$58))</f>
        <v>178.25277828081715</v>
      </c>
      <c r="AU16" s="12">
        <f>MIN(MAX(EXP(-rate*Dt)*(p*AV15+(1-p)*AV16),Ratio*Stock!AU16),MAX(Ratio*Stock!AU16,100+AU$58))</f>
        <v>171.46015083688386</v>
      </c>
      <c r="AV16" s="12">
        <f>MIN(MAX(EXP(-rate*Dt)*(p*AW15+(1-p)*AW16),Ratio*Stock!AV16),MAX(Ratio*Stock!AV16,100+AV$58))</f>
        <v>165.65109162257966</v>
      </c>
      <c r="AW16" s="12">
        <f>MIN(MAX(EXP(-rate*Dt)*(p*AX15+(1-p)*AX16),Ratio*Stock!AW16),MAX(Ratio*Stock!AW16,100+AW$58))</f>
        <v>160.03884297207449</v>
      </c>
      <c r="AX16" s="12">
        <f>MIN(MAX(EXP(-rate*Dt)*(p*AY15+(1-p)*AY16),Ratio*Stock!AX16),MAX(Ratio*Stock!AX16,100+AX$58))</f>
        <v>154.61673695574447</v>
      </c>
      <c r="AY16" s="12">
        <f>MIN(MAX(EXP(-rate*Dt)*(p*AZ15+(1-p)*AZ16),Ratio*Stock!AY16),MAX(Ratio*Stock!AY16,100+AY$58))</f>
        <v>149.37833155300513</v>
      </c>
      <c r="AZ16" s="12">
        <f>MAX(Ratio*Stock!AZ16+$F$20,Face+$AZ$58)</f>
        <v>144.94240299852771</v>
      </c>
    </row>
    <row r="17" spans="1:52">
      <c r="A17" s="7">
        <f t="shared" si="1"/>
        <v>36</v>
      </c>
      <c r="B17" s="1"/>
      <c r="C17" s="1"/>
      <c r="D17" s="1"/>
      <c r="E17" s="7" t="s">
        <v>14</v>
      </c>
      <c r="F17" s="6">
        <v>100</v>
      </c>
      <c r="G17" s="1"/>
      <c r="H17" s="1"/>
      <c r="I17" s="1"/>
      <c r="J17" s="1"/>
      <c r="K17" s="1"/>
      <c r="L17" s="1"/>
      <c r="M17" s="1"/>
      <c r="N17" s="18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8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>
        <f>MIN(MAX(EXP(-rate*Dt)*(p*AM16+(1-p)*AM17),Ratio*Stock!AL17),MAX(Ratio*Stock!AL17,100+AL$58))</f>
        <v>219.03230524592476</v>
      </c>
      <c r="AM17" s="18">
        <f>MIN(MAX(EXP(-rate*Dt)*(p*AN16+(1-p)*AN17)+$F$20*EXP(-rate*(0.75-$AM$55)),Ratio*Stock!AM17),MAX(Ratio*Stock!AM17,100+AM$58))</f>
        <v>211.61150440789461</v>
      </c>
      <c r="AN17" s="12">
        <f>MIN(MAX(EXP(-rate*Dt)*(p*AO16+(1-p)*AO17),Ratio*Stock!AN17),MAX(Ratio*Stock!AN17,100+AN$58))</f>
        <v>204.44211983933138</v>
      </c>
      <c r="AO17" s="12">
        <f>MIN(MAX(EXP(-rate*Dt)*(p*AP16+(1-p)*AP17),Ratio*Stock!AO17),MAX(Ratio*Stock!AO17,100+AO$58))</f>
        <v>197.51563357270965</v>
      </c>
      <c r="AP17" s="12">
        <f>MIN(MAX(EXP(-rate*Dt)*(p*AQ16+(1-p)*AQ17),Ratio*Stock!AP17),MAX(Ratio*Stock!AP17,100+AP$58))</f>
        <v>190.82381622871193</v>
      </c>
      <c r="AQ17" s="12">
        <f>MIN(MAX(EXP(-rate*Dt)*(p*AR16+(1-p)*AR17),Ratio*Stock!AQ17),MAX(Ratio*Stock!AQ17,100+AQ$58))</f>
        <v>184.35871723887911</v>
      </c>
      <c r="AR17" s="12">
        <f>MIN(MAX(EXP(-rate*Dt)*(p*AS16+(1-p)*AS17),Ratio*Stock!AR17),MAX(Ratio*Stock!AR17,100+AR$58))</f>
        <v>178.11265539951526</v>
      </c>
      <c r="AS17" s="12">
        <f>MIN(MAX(EXP(-rate*Dt)*(p*AT16+(1-p)*AT17),Ratio*Stock!AS17),MAX(Ratio*Stock!AS17,100+AS$58))</f>
        <v>172.07820974562651</v>
      </c>
      <c r="AT17" s="12">
        <f>MIN(MAX(EXP(-rate*Dt)*(p*AU16+(1-p)*AU17),Ratio*Stock!AT17),MAX(Ratio*Stock!AT17,100+AT$58))</f>
        <v>166.24821073404971</v>
      </c>
      <c r="AU17" s="12">
        <f>MIN(MAX(EXP(-rate*Dt)*(p*AV16+(1-p)*AV17),Ratio*Stock!AU17),MAX(Ratio*Stock!AU17,100+AU$58))</f>
        <v>159.91303789899942</v>
      </c>
      <c r="AV17" s="12">
        <f>MIN(MAX(EXP(-rate*Dt)*(p*AW16+(1-p)*AW17),Ratio*Stock!AV17),MAX(Ratio*Stock!AV17,100+AV$58))</f>
        <v>154.49519415069716</v>
      </c>
      <c r="AW17" s="12">
        <f>MIN(MAX(EXP(-rate*Dt)*(p*AX16+(1-p)*AX17),Ratio*Stock!AW17),MAX(Ratio*Stock!AW17,100+AW$58))</f>
        <v>149.26090661061076</v>
      </c>
      <c r="AX17" s="12">
        <f>MIN(MAX(EXP(-rate*Dt)*(p*AY16+(1-p)*AY17),Ratio*Stock!AX17),MAX(Ratio*Stock!AX17,100+AX$58))</f>
        <v>144.20395640585645</v>
      </c>
      <c r="AY17" s="12">
        <f>MIN(MAX(EXP(-rate*Dt)*(p*AZ16+(1-p)*AZ17),Ratio*Stock!AY17),MAX(Ratio*Stock!AY17,100+AY$58))</f>
        <v>139.31833535857589</v>
      </c>
      <c r="AZ17" s="12">
        <f>MAX(Ratio*Stock!AZ17+$F$20,Face+$AZ$58)</f>
        <v>135.22323884760178</v>
      </c>
    </row>
    <row r="18" spans="1:52">
      <c r="A18" s="7">
        <f t="shared" si="1"/>
        <v>35</v>
      </c>
      <c r="B18" s="1"/>
      <c r="C18" s="1"/>
      <c r="D18" s="1"/>
      <c r="E18" s="9" t="s">
        <v>27</v>
      </c>
      <c r="F18" s="25">
        <v>2.5000000000000001E-2</v>
      </c>
      <c r="G18" s="1"/>
      <c r="H18" s="1"/>
      <c r="I18" s="1"/>
      <c r="J18" s="1"/>
      <c r="K18" s="1"/>
      <c r="L18" s="1"/>
      <c r="M18" s="1"/>
      <c r="N18" s="18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8"/>
      <c r="AB18" s="12"/>
      <c r="AC18" s="12"/>
      <c r="AD18" s="12"/>
      <c r="AE18" s="12"/>
      <c r="AF18" s="12"/>
      <c r="AG18" s="12"/>
      <c r="AH18" s="12"/>
      <c r="AI18" s="12"/>
      <c r="AJ18" s="12"/>
      <c r="AK18" s="12">
        <f>MIN(MAX(EXP(-rate*Dt)*(p*AL17+(1-p)*AL18),Ratio*Stock!AK18),MAX(Ratio*Stock!AK18,100+AK$58))</f>
        <v>211.4451585365974</v>
      </c>
      <c r="AL18" s="12">
        <f>MIN(MAX(EXP(-rate*Dt)*(p*AM17+(1-p)*AM18),Ratio*Stock!AL18),MAX(Ratio*Stock!AL18,100+AL$58))</f>
        <v>204.28140975577688</v>
      </c>
      <c r="AM18" s="18">
        <f>MIN(MAX(EXP(-rate*Dt)*(p*AN17+(1-p)*AN18)+$F$20*EXP(-rate*(0.75-$AM$55)),Ratio*Stock!AM18),MAX(Ratio*Stock!AM18,100+AM$58))</f>
        <v>197.3603683367605</v>
      </c>
      <c r="AN18" s="12">
        <f>MIN(MAX(EXP(-rate*Dt)*(p*AO17+(1-p)*AO18),Ratio*Stock!AN18),MAX(Ratio*Stock!AN18,100+AN$58))</f>
        <v>190.67381136927111</v>
      </c>
      <c r="AO18" s="12">
        <f>MIN(MAX(EXP(-rate*Dt)*(p*AP17+(1-p)*AP18),Ratio*Stock!AO18),MAX(Ratio*Stock!AO18,100+AO$58))</f>
        <v>184.21379453471846</v>
      </c>
      <c r="AP18" s="12">
        <f>MIN(MAX(EXP(-rate*Dt)*(p*AQ17+(1-p)*AQ18),Ratio*Stock!AP18),MAX(Ratio*Stock!AP18,100+AP$58))</f>
        <v>177.97264266753092</v>
      </c>
      <c r="AQ18" s="12">
        <f>MIN(MAX(EXP(-rate*Dt)*(p*AR17+(1-p)*AR18),Ratio*Stock!AQ18),MAX(Ratio*Stock!AQ18,100+AQ$58))</f>
        <v>171.94294063626742</v>
      </c>
      <c r="AR18" s="12">
        <f>MIN(MAX(EXP(-rate*Dt)*(p*AS17+(1-p)*AS18),Ratio*Stock!AR18),MAX(Ratio*Stock!AR18,100+AR$58))</f>
        <v>166.11752453367754</v>
      </c>
      <c r="AS18" s="12">
        <f>MIN(MAX(EXP(-rate*Dt)*(p*AT17+(1-p)*AT18),Ratio*Stock!AS18),MAX(Ratio*Stock!AS18,100+AS$58))</f>
        <v>160.48947316524135</v>
      </c>
      <c r="AT18" s="12">
        <f>MIN(MAX(EXP(-rate*Dt)*(p*AU17+(1-p)*AU18),Ratio*Stock!AT18),MAX(Ratio*Stock!AT18,100+AT$58))</f>
        <v>155.05209982607815</v>
      </c>
      <c r="AU18" s="12">
        <f>MIN(MAX(EXP(-rate*Dt)*(p*AV17+(1-p)*AV18),Ratio*Stock!AU18),MAX(Ratio*Stock!AU18,100+AU$58))</f>
        <v>149.14357397489132</v>
      </c>
      <c r="AV18" s="12">
        <f>MIN(MAX(EXP(-rate*Dt)*(p*AW17+(1-p)*AW18),Ratio*Stock!AV18),MAX(Ratio*Stock!AV18,100+AV$58))</f>
        <v>144.09059899251577</v>
      </c>
      <c r="AW18" s="12">
        <f>MIN(MAX(EXP(-rate*Dt)*(p*AX17+(1-p)*AX18),Ratio*Stock!AW18),MAX(Ratio*Stock!AW18,100+AW$58))</f>
        <v>139.2088184873277</v>
      </c>
      <c r="AX18" s="12">
        <f>MIN(MAX(EXP(-rate*Dt)*(p*AY17+(1-p)*AY18),Ratio*Stock!AX18),MAX(Ratio*Stock!AX18,100+AX$58))</f>
        <v>134.49243240111957</v>
      </c>
      <c r="AY18" s="12">
        <f>MIN(MAX(EXP(-rate*Dt)*(p*AZ17+(1-p)*AZ18),Ratio*Stock!AY18),MAX(Ratio*Stock!AY18,100+AY$58))</f>
        <v>129.93583718129398</v>
      </c>
      <c r="AZ18" s="12">
        <f>MAX(Ratio*Stock!AZ18+$F$20,Face+$AZ$58)</f>
        <v>126.15861912326596</v>
      </c>
    </row>
    <row r="19" spans="1:52">
      <c r="A19" s="7">
        <f t="shared" si="1"/>
        <v>34</v>
      </c>
      <c r="B19" s="1"/>
      <c r="C19" s="1"/>
      <c r="D19" s="1"/>
      <c r="E19" s="9" t="s">
        <v>25</v>
      </c>
      <c r="F19" s="6">
        <v>4</v>
      </c>
      <c r="G19" s="1"/>
      <c r="H19" s="1"/>
      <c r="I19" s="1"/>
      <c r="J19" s="1"/>
      <c r="K19" s="1"/>
      <c r="L19" s="1"/>
      <c r="M19" s="1"/>
      <c r="N19" s="18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8"/>
      <c r="AB19" s="12"/>
      <c r="AC19" s="12"/>
      <c r="AD19" s="12"/>
      <c r="AE19" s="12"/>
      <c r="AF19" s="12"/>
      <c r="AG19" s="12"/>
      <c r="AH19" s="12"/>
      <c r="AI19" s="12"/>
      <c r="AJ19" s="12">
        <f>MIN(MAX(EXP(-rate*Dt)*(p*AK18+(1-p)*AK19),Ratio*Stock!AJ19),MAX(Ratio*Stock!AJ19,100+AJ$58))</f>
        <v>204.1208260049514</v>
      </c>
      <c r="AK19" s="12">
        <f>MIN(MAX(EXP(-rate*Dt)*(p*AL18+(1-p)*AL19),Ratio*Stock!AK19),MAX(Ratio*Stock!AK19,100+AK$58))</f>
        <v>197.20522515339556</v>
      </c>
      <c r="AL19" s="12">
        <f>MIN(MAX(EXP(-rate*Dt)*(p*AM18+(1-p)*AM19),Ratio*Stock!AL19),MAX(Ratio*Stock!AL19,100+AL$58))</f>
        <v>190.52392442728041</v>
      </c>
      <c r="AM19" s="18">
        <f>MIN(MAX(EXP(-rate*Dt)*(p*AN18+(1-p)*AN19)+$F$20*EXP(-rate*(0.75-$AM$55)),Ratio*Stock!AM19),MAX(Ratio*Stock!AM19,100+AM$58))</f>
        <v>184.06898575297225</v>
      </c>
      <c r="AN19" s="12">
        <f>MIN(MAX(EXP(-rate*Dt)*(p*AO18+(1-p)*AO19),Ratio*Stock!AN19),MAX(Ratio*Stock!AN19,100+AN$58))</f>
        <v>177.83273999827674</v>
      </c>
      <c r="AO19" s="12">
        <f>MIN(MAX(EXP(-rate*Dt)*(p*AP18+(1-p)*AP19),Ratio*Stock!AO19),MAX(Ratio*Stock!AO19,100+AO$58))</f>
        <v>171.80777786072008</v>
      </c>
      <c r="AP19" s="12">
        <f>MIN(MAX(EXP(-rate*Dt)*(p*AQ18+(1-p)*AQ19),Ratio*Stock!AP19),MAX(Ratio*Stock!AP19,100+AP$58))</f>
        <v>165.98694106453394</v>
      </c>
      <c r="AQ19" s="12">
        <f>MIN(MAX(EXP(-rate*Dt)*(p*AR18+(1-p)*AR19),Ratio*Stock!AQ19),MAX(Ratio*Stock!AQ19,100+AQ$58))</f>
        <v>160.36331385588645</v>
      </c>
      <c r="AR19" s="12">
        <f>MIN(MAX(EXP(-rate*Dt)*(p*AS18+(1-p)*AS19),Ratio*Stock!AR19),MAX(Ratio*Stock!AR19,100+AR$58))</f>
        <v>154.93021478625391</v>
      </c>
      <c r="AS19" s="12">
        <f>MIN(MAX(EXP(-rate*Dt)*(p*AT18+(1-p)*AT19),Ratio*Stock!AS19),MAX(Ratio*Stock!AS19,100+AS$58))</f>
        <v>149.68118877417243</v>
      </c>
      <c r="AT19" s="12">
        <f>MIN(MAX(EXP(-rate*Dt)*(p*AU18+(1-p)*AU19),Ratio*Stock!AT19),MAX(Ratio*Stock!AT19,100+AT$58))</f>
        <v>144.60999943593475</v>
      </c>
      <c r="AU19" s="12">
        <f>MIN(MAX(EXP(-rate*Dt)*(p*AV18+(1-p)*AV19),Ratio*Stock!AU19),MAX(Ratio*Stock!AU19,100+AU$58))</f>
        <v>139.09938770629196</v>
      </c>
      <c r="AV19" s="12">
        <f>MIN(MAX(EXP(-rate*Dt)*(p*AW18+(1-p)*AW19),Ratio*Stock!AV19),MAX(Ratio*Stock!AV19,100+AV$58))</f>
        <v>134.38670912811878</v>
      </c>
      <c r="AW19" s="12">
        <f>MIN(MAX(EXP(-rate*Dt)*(p*AX18+(1-p)*AX19),Ratio*Stock!AW19),MAX(Ratio*Stock!AW19,100+AW$58))</f>
        <v>129.83369580618719</v>
      </c>
      <c r="AX19" s="12">
        <f>MIN(MAX(EXP(-rate*Dt)*(p*AY18+(1-p)*AY19),Ratio*Stock!AX19),MAX(Ratio*Stock!AX19,100+AX$58))</f>
        <v>125.43493829157602</v>
      </c>
      <c r="AY19" s="12">
        <f>MIN(MAX(EXP(-rate*Dt)*(p*AZ18+(1-p)*AZ19),Ratio*Stock!AY19),MAX(Ratio*Stock!AY19,100+AY$58))</f>
        <v>121.18521040715598</v>
      </c>
      <c r="AZ19" s="12">
        <f>MAX(Ratio*Stock!AZ19+$F$20,Face+$AZ$58)</f>
        <v>117.70446303835297</v>
      </c>
    </row>
    <row r="20" spans="1:52">
      <c r="A20" s="7">
        <f t="shared" si="1"/>
        <v>33</v>
      </c>
      <c r="B20" s="1"/>
      <c r="C20" s="1"/>
      <c r="D20" s="1"/>
      <c r="E20" s="2" t="s">
        <v>26</v>
      </c>
      <c r="F20" s="22">
        <f>Face*F18/F19</f>
        <v>0.625</v>
      </c>
      <c r="G20" s="1"/>
      <c r="H20" s="1"/>
      <c r="I20" s="1"/>
      <c r="J20" s="1"/>
      <c r="K20" s="1"/>
      <c r="L20" s="1"/>
      <c r="M20" s="1"/>
      <c r="N20" s="18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8"/>
      <c r="AB20" s="12"/>
      <c r="AC20" s="12"/>
      <c r="AD20" s="12"/>
      <c r="AE20" s="12"/>
      <c r="AF20" s="12"/>
      <c r="AG20" s="12"/>
      <c r="AH20" s="12"/>
      <c r="AI20" s="12">
        <f>MIN(MAX(EXP(-rate*Dt)*(p*AJ19+(1-p)*AJ20),Ratio*Stock!AI20),MAX(Ratio*Stock!AI20,100+AI$58))</f>
        <v>197.05020392667026</v>
      </c>
      <c r="AJ20" s="12">
        <f>MIN(MAX(EXP(-rate*Dt)*(p*AK19+(1-p)*AK20),Ratio*Stock!AJ20),MAX(Ratio*Stock!AJ20,100+AJ$58))</f>
        <v>190.37415531004612</v>
      </c>
      <c r="AK20" s="12">
        <f>MIN(MAX(EXP(-rate*Dt)*(p*AL19+(1-p)*AL20),Ratio*Stock!AK20),MAX(Ratio*Stock!AK20,100+AK$58))</f>
        <v>183.92429080408695</v>
      </c>
      <c r="AL20" s="12">
        <f>MIN(MAX(EXP(-rate*Dt)*(p*AM19+(1-p)*AM20),Ratio*Stock!AL20),MAX(Ratio*Stock!AL20,100+AL$58))</f>
        <v>177.69294730523339</v>
      </c>
      <c r="AM20" s="18">
        <f>MIN(MAX(EXP(-rate*Dt)*(p*AN19+(1-p)*AN20)+$F$20*EXP(-rate*(0.75-$AM$55)),Ratio*Stock!AM20),MAX(Ratio*Stock!AM20,100+AM$58))</f>
        <v>171.67272133539643</v>
      </c>
      <c r="AN20" s="12">
        <f>MIN(MAX(EXP(-rate*Dt)*(p*AO19+(1-p)*AO20),Ratio*Stock!AN20),MAX(Ratio*Stock!AN20,100+AN$58))</f>
        <v>165.85646024586308</v>
      </c>
      <c r="AO20" s="12">
        <f>MIN(MAX(EXP(-rate*Dt)*(p*AP19+(1-p)*AP20),Ratio*Stock!AO20),MAX(Ratio*Stock!AO20,100+AO$58))</f>
        <v>160.23725371921242</v>
      </c>
      <c r="AP20" s="12">
        <f>MIN(MAX(EXP(-rate*Dt)*(p*AQ19+(1-p)*AQ20),Ratio*Stock!AP20),MAX(Ratio*Stock!AP20,100+AP$58))</f>
        <v>154.80842555914668</v>
      </c>
      <c r="AQ20" s="12">
        <f>MIN(MAX(EXP(-rate*Dt)*(p*AR19+(1-p)*AR20),Ratio*Stock!AQ20),MAX(Ratio*Stock!AQ20,100+AQ$58))</f>
        <v>149.56352575848194</v>
      </c>
      <c r="AR20" s="12">
        <f>MIN(MAX(EXP(-rate*Dt)*(p*AS19+(1-p)*AS20),Ratio*Stock!AR20),MAX(Ratio*Stock!AR20,100+AR$58))</f>
        <v>144.49632283587587</v>
      </c>
      <c r="AS20" s="12">
        <f>MIN(MAX(EXP(-rate*Dt)*(p*AT19+(1-p)*AT20),Ratio*Stock!AS20),MAX(Ratio*Stock!AS20,100+AS$58))</f>
        <v>139.60079643218469</v>
      </c>
      <c r="AT20" s="12">
        <f>MIN(MAX(EXP(-rate*Dt)*(p*AU19+(1-p)*AU20),Ratio*Stock!AT20),MAX(Ratio*Stock!AT20,100+AT$58))</f>
        <v>134.87113015765726</v>
      </c>
      <c r="AU20" s="12">
        <f>MIN(MAX(EXP(-rate*Dt)*(p*AV19+(1-p)*AV20),Ratio*Stock!AU20),MAX(Ratio*Stock!AU20,100+AU$58))</f>
        <v>129.7316347234827</v>
      </c>
      <c r="AV20" s="12">
        <f>MIN(MAX(EXP(-rate*Dt)*(p*AW19+(1-p)*AW20),Ratio*Stock!AV20),MAX(Ratio*Stock!AV20,100+AV$58))</f>
        <v>125.33633503198675</v>
      </c>
      <c r="AW20" s="12">
        <f>MIN(MAX(EXP(-rate*Dt)*(p*AX19+(1-p)*AX20),Ratio*Stock!AW20),MAX(Ratio*Stock!AW20,100+AW$58))</f>
        <v>121.08994781985052</v>
      </c>
      <c r="AX20" s="12">
        <f>MIN(MAX(EXP(-rate*Dt)*(p*AY19+(1-p)*AY20),Ratio*Stock!AX20),MAX(Ratio*Stock!AX20,100+AX$58))</f>
        <v>116.98742794156279</v>
      </c>
      <c r="AY20" s="12">
        <f>MIN(MAX(EXP(-rate*Dt)*(p*AZ19+(1-p)*AZ20),Ratio*Stock!AY20),MAX(Ratio*Stock!AY20,100+AY$58))</f>
        <v>113.02390118082747</v>
      </c>
      <c r="AZ20" s="12">
        <f>MAX(Ratio*Stock!AZ20+$F$20,Face+$AZ$58)</f>
        <v>109.8196584594926</v>
      </c>
    </row>
    <row r="21" spans="1:52">
      <c r="A21" s="7">
        <f t="shared" si="1"/>
        <v>32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8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8"/>
      <c r="AB21" s="12"/>
      <c r="AC21" s="12"/>
      <c r="AD21" s="12"/>
      <c r="AE21" s="12"/>
      <c r="AF21" s="12"/>
      <c r="AG21" s="12"/>
      <c r="AH21" s="12">
        <f>MIN(MAX(EXP(-rate*Dt)*(p*AI20+(1-p)*AI21),Ratio*Stock!AH21),MAX(Ratio*Stock!AH21,100+AH$58))</f>
        <v>190.22450392494716</v>
      </c>
      <c r="AI21" s="12">
        <f>MIN(MAX(EXP(-rate*Dt)*(p*AJ20+(1-p)*AJ21),Ratio*Stock!AI21),MAX(Ratio*Stock!AI21,100+AI$58))</f>
        <v>183.7797095985797</v>
      </c>
      <c r="AJ21" s="12">
        <f>MIN(MAX(EXP(-rate*Dt)*(p*AK20+(1-p)*AK21),Ratio*Stock!AJ21),MAX(Ratio*Stock!AJ21,100+AJ$58))</f>
        <v>177.55326450194946</v>
      </c>
      <c r="AK21" s="12">
        <f>MIN(MAX(EXP(-rate*Dt)*(p*AL20+(1-p)*AL21),Ratio*Stock!AK21),MAX(Ratio*Stock!AK21,100+AK$58))</f>
        <v>171.53777097677411</v>
      </c>
      <c r="AL21" s="12">
        <f>MIN(MAX(EXP(-rate*Dt)*(p*AM20+(1-p)*AM21),Ratio*Stock!AL21),MAX(Ratio*Stock!AL21,100+AL$58))</f>
        <v>165.72608199697237</v>
      </c>
      <c r="AM21" s="18">
        <f>MIN(MAX(EXP(-rate*Dt)*(p*AN20+(1-p)*AN21)+$F$20*EXP(-rate*(0.75-$AM$55)),Ratio*Stock!AM21),MAX(Ratio*Stock!AM21,100+AM$58))</f>
        <v>160.11129267726079</v>
      </c>
      <c r="AN21" s="12">
        <f>MIN(MAX(EXP(-rate*Dt)*(p*AO20+(1-p)*AO21),Ratio*Stock!AN21),MAX(Ratio*Stock!AN21,100+AN$58))</f>
        <v>154.68673206943859</v>
      </c>
      <c r="AO21" s="12">
        <f>MIN(MAX(EXP(-rate*Dt)*(p*AP20+(1-p)*AP21),Ratio*Stock!AO21),MAX(Ratio*Stock!AO21,100+AO$58))</f>
        <v>149.44595523661383</v>
      </c>
      <c r="AP21" s="12">
        <f>MIN(MAX(EXP(-rate*Dt)*(p*AQ20+(1-p)*AQ21),Ratio*Stock!AP21),MAX(Ratio*Stock!AP21,100+AP$58))</f>
        <v>144.38273559595419</v>
      </c>
      <c r="AQ21" s="12">
        <f>MIN(MAX(EXP(-rate*Dt)*(p*AR20+(1-p)*AR21),Ratio*Stock!AQ21),MAX(Ratio*Stock!AQ21,100+AQ$58))</f>
        <v>139.49105752086584</v>
      </c>
      <c r="AR21" s="12">
        <f>MIN(MAX(EXP(-rate*Dt)*(p*AS20+(1-p)*AS21),Ratio*Stock!AR21),MAX(Ratio*Stock!AR21,100+AR$58))</f>
        <v>134.76510919380809</v>
      </c>
      <c r="AS21" s="12">
        <f>MIN(MAX(EXP(-rate*Dt)*(p*AT20+(1-p)*AT21),Ratio*Stock!AS21),MAX(Ratio*Stock!AS21,100+AS$58))</f>
        <v>130.19927570125637</v>
      </c>
      <c r="AT21" s="12">
        <f>MIN(MAX(EXP(-rate*Dt)*(p*AU20+(1-p)*AU21),Ratio*Stock!AT21),MAX(Ratio*Stock!AT21,100+AT$58))</f>
        <v>125.78813236260586</v>
      </c>
      <c r="AU21" s="12">
        <f>MIN(MAX(EXP(-rate*Dt)*(p*AV20+(1-p)*AV21),Ratio*Stock!AU21),MAX(Ratio*Stock!AU21,100+AU$58))</f>
        <v>120.99476011759506</v>
      </c>
      <c r="AV21" s="12">
        <f>MIN(MAX(EXP(-rate*Dt)*(p*AW20+(1-p)*AW21),Ratio*Stock!AV21),MAX(Ratio*Stock!AV21,100+AV$58))</f>
        <v>116.89546519272173</v>
      </c>
      <c r="AW21" s="12">
        <f>MIN(MAX(EXP(-rate*Dt)*(p*AX20+(1-p)*AX21),Ratio*Stock!AW21),MAX(Ratio*Stock!AW21,100+AW$58))</f>
        <v>112.93505412418037</v>
      </c>
      <c r="AX21" s="12">
        <f>MIN(MAX(EXP(-rate*Dt)*(p*AY20+(1-p)*AY21),Ratio*Stock!AX21),MAX(Ratio*Stock!AX21,100+AX$58))</f>
        <v>109.10882153558225</v>
      </c>
      <c r="AY21" s="12">
        <f>MIN(MAX(EXP(-rate*Dt)*(p*AZ20+(1-p)*AZ21),Ratio*Stock!AY21),MAX(Ratio*Stock!AY21,100+AY$58))</f>
        <v>105.41222146839729</v>
      </c>
      <c r="AZ21" s="12">
        <f>MAX(Ratio*Stock!AZ21+$F$20,Face+$AZ$58)</f>
        <v>102.46586198088696</v>
      </c>
    </row>
    <row r="22" spans="1:52">
      <c r="A22" s="7">
        <f t="shared" si="1"/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8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8"/>
      <c r="AB22" s="12"/>
      <c r="AC22" s="12"/>
      <c r="AD22" s="12"/>
      <c r="AE22" s="12"/>
      <c r="AF22" s="12"/>
      <c r="AG22" s="12">
        <f>MIN(MAX(EXP(-rate*Dt)*(p*AH21+(1-p)*AH22),Ratio*Stock!AG22),MAX(Ratio*Stock!AG22,100+AG$58))</f>
        <v>184.44217656952944</v>
      </c>
      <c r="AH22" s="12">
        <f>MIN(MAX(EXP(-rate*Dt)*(p*AI21+(1-p)*AI22),Ratio*Stock!AH22),MAX(Ratio*Stock!AH22,100+AH$58))</f>
        <v>177.41369150204164</v>
      </c>
      <c r="AI22" s="12">
        <f>MIN(MAX(EXP(-rate*Dt)*(p*AJ21+(1-p)*AJ22),Ratio*Stock!AI22),MAX(Ratio*Stock!AI22,100+AI$58))</f>
        <v>171.40292670139635</v>
      </c>
      <c r="AJ22" s="12">
        <f>MIN(MAX(EXP(-rate*Dt)*(p*AK21+(1-p)*AK22),Ratio*Stock!AJ22),MAX(Ratio*Stock!AJ22,100+AJ$58))</f>
        <v>165.59580623723258</v>
      </c>
      <c r="AK22" s="12">
        <f>MIN(MAX(EXP(-rate*Dt)*(p*AL21+(1-p)*AL22),Ratio*Stock!AK22),MAX(Ratio*Stock!AK22,100+AK$58))</f>
        <v>159.98543065213408</v>
      </c>
      <c r="AL22" s="12">
        <f>MIN(MAX(EXP(-rate*Dt)*(p*AM21+(1-p)*AM22),Ratio*Stock!AL22),MAX(Ratio*Stock!AL22,100+AL$58))</f>
        <v>154.56513424187159</v>
      </c>
      <c r="AM22" s="18">
        <f>MIN(MAX(EXP(-rate*Dt)*(p*AN21+(1-p)*AN22)+$F$20*EXP(-rate*(0.75-$AM$55)),Ratio*Stock!AM22),MAX(Ratio*Stock!AM22,100+AM$58))</f>
        <v>149.3284771358592</v>
      </c>
      <c r="AN22" s="12">
        <f>MIN(MAX(EXP(-rate*Dt)*(p*AO21+(1-p)*AO22),Ratio*Stock!AN22),MAX(Ratio*Stock!AN22,100+AN$58))</f>
        <v>144.26923764592473</v>
      </c>
      <c r="AO22" s="12">
        <f>MIN(MAX(EXP(-rate*Dt)*(p*AP21+(1-p)*AP22),Ratio*Stock!AO22),MAX(Ratio*Stock!AO22,100+AO$58))</f>
        <v>139.381404874303</v>
      </c>
      <c r="AP22" s="12">
        <f>MIN(MAX(EXP(-rate*Dt)*(p*AQ21+(1-p)*AQ22),Ratio*Stock!AP22),MAX(Ratio*Stock!AP22,100+AP$58))</f>
        <v>134.65917157207051</v>
      </c>
      <c r="AQ22" s="12">
        <f>MIN(MAX(EXP(-rate*Dt)*(p*AR21+(1-p)*AR22),Ratio*Stock!AQ22),MAX(Ratio*Stock!AQ22,100+AQ$58))</f>
        <v>130.09692723953461</v>
      </c>
      <c r="AR22" s="12">
        <f>MIN(MAX(EXP(-rate*Dt)*(p*AS21+(1-p)*AS22),Ratio*Stock!AR22),MAX(Ratio*Stock!AR22,100+AR$58))</f>
        <v>125.68925146038255</v>
      </c>
      <c r="AS22" s="12">
        <f>MIN(MAX(EXP(-rate*Dt)*(p*AT21+(1-p)*AT22),Ratio*Stock!AS22),MAX(Ratio*Stock!AS22,100+AS$58))</f>
        <v>121.43090746166794</v>
      </c>
      <c r="AT22" s="12">
        <f>MIN(MAX(EXP(-rate*Dt)*(p*AU21+(1-p)*AU22),Ratio*Stock!AT22),MAX(Ratio*Stock!AT22,100+AT$58))</f>
        <v>117.31683589198522</v>
      </c>
      <c r="AU22" s="12">
        <f>MIN(MAX(EXP(-rate*Dt)*(p*AV21+(1-p)*AV22),Ratio*Stock!AU22),MAX(Ratio*Stock!AU22,100+AU$58))</f>
        <v>112.84627690939314</v>
      </c>
      <c r="AV22" s="12">
        <f>MIN(MAX(EXP(-rate*Dt)*(p*AW21+(1-p)*AW22),Ratio*Stock!AV22),MAX(Ratio*Stock!AV22,100+AV$58))</f>
        <v>109.02305208729396</v>
      </c>
      <c r="AW22" s="12">
        <f>MIN(MAX(EXP(-rate*Dt)*(p*AX21+(1-p)*AX22),Ratio*Stock!AW22),MAX(Ratio*Stock!AW22,100+AW$58))</f>
        <v>105.32935788366655</v>
      </c>
      <c r="AX22" s="12">
        <f>MIN(MAX(EXP(-rate*Dt)*(p*AY21+(1-p)*AY22),Ratio*Stock!AX22),MAX(Ratio*Stock!AX22,100+AX$58))</f>
        <v>101.7608058092375</v>
      </c>
      <c r="AY22" s="12">
        <f>MIN(MAX(EXP(-rate*Dt)*(p*AZ21+(1-p)*AZ22),Ratio*Stock!AY22),MAX(Ratio*Stock!AY22,100+AY$58))</f>
        <v>100.575</v>
      </c>
      <c r="AZ22" s="12">
        <f>MAX(Ratio*Stock!AZ22+$F$20,Face+$AZ$58)</f>
        <v>100.625</v>
      </c>
    </row>
    <row r="23" spans="1:52">
      <c r="A23" s="7">
        <f t="shared" si="1"/>
        <v>30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8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8"/>
      <c r="AB23" s="12"/>
      <c r="AC23" s="12"/>
      <c r="AD23" s="12"/>
      <c r="AE23" s="12"/>
      <c r="AF23" s="12">
        <f>MIN(MAX(EXP(-rate*Dt)*(p*AG22+(1-p)*AG23),Ratio*Stock!AF23),MAX(Ratio*Stock!AF23,100+AF$58))</f>
        <v>178.05321101739557</v>
      </c>
      <c r="AG23" s="12">
        <f>MIN(MAX(EXP(-rate*Dt)*(p*AH22+(1-p)*AH23),Ratio*Stock!AG23),MAX(Ratio*Stock!AG23,100+AG$58))</f>
        <v>172.02077933546477</v>
      </c>
      <c r="AH23" s="12">
        <f>MIN(MAX(EXP(-rate*Dt)*(p*AI22+(1-p)*AI23),Ratio*Stock!AH23),MAX(Ratio*Stock!AH23,100+AH$58))</f>
        <v>165.46563288607788</v>
      </c>
      <c r="AI23" s="12">
        <f>MIN(MAX(EXP(-rate*Dt)*(p*AJ22+(1-p)*AJ23),Ratio*Stock!AI23),MAX(Ratio*Stock!AI23,100+AI$58))</f>
        <v>159.85966756599606</v>
      </c>
      <c r="AJ23" s="12">
        <f>MIN(MAX(EXP(-rate*Dt)*(p*AK22+(1-p)*AK23),Ratio*Stock!AJ23),MAX(Ratio*Stock!AJ23,100+AJ$58))</f>
        <v>154.44363200124653</v>
      </c>
      <c r="AK23" s="12">
        <f>MIN(MAX(EXP(-rate*Dt)*(p*AL22+(1-p)*AL23),Ratio*Stock!AK23),MAX(Ratio*Stock!AK23,100+AK$58))</f>
        <v>149.2110913835669</v>
      </c>
      <c r="AL23" s="12">
        <f>MIN(MAX(EXP(-rate*Dt)*(p*AM22+(1-p)*AM23),Ratio*Stock!AL23),MAX(Ratio*Stock!AL23,100+AL$58))</f>
        <v>144.15582891559728</v>
      </c>
      <c r="AM23" s="18">
        <f>MIN(MAX(EXP(-rate*Dt)*(p*AN22+(1-p)*AN23)+$F$20*EXP(-rate*(0.75-$AM$55)),Ratio*Stock!AM23),MAX(Ratio*Stock!AM23,100+AM$58))</f>
        <v>139.27183842468446</v>
      </c>
      <c r="AN23" s="12">
        <f>MIN(MAX(EXP(-rate*Dt)*(p*AO22+(1-p)*AO23),Ratio*Stock!AN23),MAX(Ratio*Stock!AN23,100+AN$58))</f>
        <v>134.55331722692995</v>
      </c>
      <c r="AO23" s="12">
        <f>MIN(MAX(EXP(-rate*Dt)*(p*AP22+(1-p)*AP23),Ratio*Stock!AO23),MAX(Ratio*Stock!AO23,100+AO$58))</f>
        <v>129.99465923300406</v>
      </c>
      <c r="AP23" s="12">
        <f>MIN(MAX(EXP(-rate*Dt)*(p*AQ22+(1-p)*AQ23),Ratio*Stock!AP23),MAX(Ratio*Stock!AP23,100+AP$58))</f>
        <v>125.59044828753352</v>
      </c>
      <c r="AQ23" s="12">
        <f>MIN(MAX(EXP(-rate*Dt)*(p*AR22+(1-p)*AR23),Ratio*Stock!AQ23),MAX(Ratio*Stock!AQ23,100+AQ$58))</f>
        <v>121.3354517341515</v>
      </c>
      <c r="AR23" s="12">
        <f>MIN(MAX(EXP(-rate*Dt)*(p*AS22+(1-p)*AS23),Ratio*Stock!AR23),MAX(Ratio*Stock!AR23,100+AR$58))</f>
        <v>117.22461419856231</v>
      </c>
      <c r="AS23" s="12">
        <f>MIN(MAX(EXP(-rate*Dt)*(p*AT22+(1-p)*AT23),Ratio*Stock!AS23),MAX(Ratio*Stock!AS23,100+AS$58))</f>
        <v>113.25305158223608</v>
      </c>
      <c r="AT23" s="12">
        <f>MIN(MAX(EXP(-rate*Dt)*(p*AU22+(1-p)*AU23),Ratio*Stock!AT23),MAX(Ratio*Stock!AT23,100+AT$58))</f>
        <v>109.41604525959646</v>
      </c>
      <c r="AU23" s="12">
        <f>MIN(MAX(EXP(-rate*Dt)*(p*AV22+(1-p)*AV23),Ratio*Stock!AU23),MAX(Ratio*Stock!AU23,100+AU$58))</f>
        <v>105.24655943724306</v>
      </c>
      <c r="AV23" s="12">
        <f>MIN(MAX(EXP(-rate*Dt)*(p*AW22+(1-p)*AW23),Ratio*Stock!AV23),MAX(Ratio*Stock!AV23,100+AV$58))</f>
        <v>101.68081256901372</v>
      </c>
      <c r="AW23" s="12">
        <f>MIN(MAX(EXP(-rate*Dt)*(p*AX22+(1-p)*AX23),Ratio*Stock!AW23),MAX(Ratio*Stock!AW23,100+AW$58))</f>
        <v>100.47499999999999</v>
      </c>
      <c r="AX23" s="12">
        <f>MIN(MAX(EXP(-rate*Dt)*(p*AY22+(1-p)*AY23),Ratio*Stock!AX23),MAX(Ratio*Stock!AX23,100+AX$58))</f>
        <v>100.52500000000001</v>
      </c>
      <c r="AY23" s="12">
        <f>MIN(MAX(EXP(-rate*Dt)*(p*AZ22+(1-p)*AZ23),Ratio*Stock!AY23),MAX(Ratio*Stock!AY23,100+AY$58))</f>
        <v>100.575</v>
      </c>
      <c r="AZ23" s="12">
        <f>MAX(Ratio*Stock!AZ23+$F$20,Face+$AZ$58)</f>
        <v>100.625</v>
      </c>
    </row>
    <row r="24" spans="1:52">
      <c r="A24" s="7">
        <f t="shared" si="1"/>
        <v>29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8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8"/>
      <c r="AB24" s="12"/>
      <c r="AC24" s="12"/>
      <c r="AD24" s="12"/>
      <c r="AE24" s="12">
        <f>MIN(MAX(EXP(-rate*Dt)*(p*AF23+(1-p)*AF24),Ratio*Stock!AE24),MAX(Ratio*Stock!AE24,100+AE$58))</f>
        <v>171.88555537162668</v>
      </c>
      <c r="AF24" s="12">
        <f>MIN(MAX(EXP(-rate*Dt)*(p*AG23+(1-p)*AG24),Ratio*Stock!AF24),MAX(Ratio*Stock!AF24,100+AF$58))</f>
        <v>166.06208347822303</v>
      </c>
      <c r="AG24" s="12">
        <f>MIN(MAX(EXP(-rate*Dt)*(p*AH23+(1-p)*AH24),Ratio*Stock!AG24),MAX(Ratio*Stock!AG24,100+AG$58))</f>
        <v>160.43591044928723</v>
      </c>
      <c r="AH24" s="12">
        <f>MIN(MAX(EXP(-rate*Dt)*(p*AI23+(1-p)*AI24),Ratio*Stock!AH24),MAX(Ratio*Stock!AH24,100+AH$58))</f>
        <v>154.32222527242334</v>
      </c>
      <c r="AI24" s="12">
        <f>MIN(MAX(EXP(-rate*Dt)*(p*AJ23+(1-p)*AJ24),Ratio*Stock!AI24),MAX(Ratio*Stock!AI24,100+AI$58))</f>
        <v>149.0937979071426</v>
      </c>
      <c r="AJ24" s="12">
        <f>MIN(MAX(EXP(-rate*Dt)*(p*AK23+(1-p)*AK24),Ratio*Stock!AJ24),MAX(Ratio*Stock!AJ24,100+AJ$58))</f>
        <v>144.04250933483718</v>
      </c>
      <c r="AK24" s="12">
        <f>MIN(MAX(EXP(-rate*Dt)*(p*AL23+(1-p)*AL24),Ratio*Stock!AK24),MAX(Ratio*Stock!AK24,100+AK$58))</f>
        <v>139.16235810425138</v>
      </c>
      <c r="AL24" s="12">
        <f>MIN(MAX(EXP(-rate*Dt)*(p*AM23+(1-p)*AM24),Ratio*Stock!AL24),MAX(Ratio*Stock!AL24,100+AL$58))</f>
        <v>134.4475460929236</v>
      </c>
      <c r="AM24" s="18">
        <f>MIN(MAX(EXP(-rate*Dt)*(p*AN23+(1-p)*AN24)+$F$20*EXP(-rate*(0.75-$AM$55)),Ratio*Stock!AM24),MAX(Ratio*Stock!AM24,100+AM$58))</f>
        <v>129.89247161841953</v>
      </c>
      <c r="AN24" s="12">
        <f>MIN(MAX(EXP(-rate*Dt)*(p*AO23+(1-p)*AO24),Ratio*Stock!AN24),MAX(Ratio*Stock!AN24,100+AN$58))</f>
        <v>125.49172278295649</v>
      </c>
      <c r="AO24" s="12">
        <f>MIN(MAX(EXP(-rate*Dt)*(p*AP23+(1-p)*AP24),Ratio*Stock!AO24),MAX(Ratio*Stock!AO24,100+AO$58))</f>
        <v>121.24007104351081</v>
      </c>
      <c r="AP24" s="12">
        <f>MIN(MAX(EXP(-rate*Dt)*(p*AQ23+(1-p)*AQ24),Ratio*Stock!AP24),MAX(Ratio*Stock!AP24,100+AP$58))</f>
        <v>117.13246499977048</v>
      </c>
      <c r="AQ24" s="12">
        <f>MIN(MAX(EXP(-rate*Dt)*(p*AR23+(1-p)*AR24),Ratio*Stock!AQ24),MAX(Ratio*Stock!AQ24,100+AQ$58))</f>
        <v>113.16402439255086</v>
      </c>
      <c r="AR24" s="12">
        <f>MIN(MAX(EXP(-rate*Dt)*(p*AS23+(1-p)*AS24),Ratio*Stock!AR24),MAX(Ratio*Stock!AR24,100+AR$58))</f>
        <v>109.33003430554406</v>
      </c>
      <c r="AS24" s="12">
        <f>MIN(MAX(EXP(-rate*Dt)*(p*AT23+(1-p)*AT24),Ratio*Stock!AS24),MAX(Ratio*Stock!AS24,100+AS$58))</f>
        <v>105.62593956351259</v>
      </c>
      <c r="AT24" s="12">
        <f>MIN(MAX(EXP(-rate*Dt)*(p*AU23+(1-p)*AU24),Ratio*Stock!AT24),MAX(Ratio*Stock!AT24,100+AT$58))</f>
        <v>102.0473393202718</v>
      </c>
      <c r="AU24" s="12">
        <f>MIN(MAX(EXP(-rate*Dt)*(p*AV23+(1-p)*AV24),Ratio*Stock!AU24),MAX(Ratio*Stock!AU24,100+AU$58))</f>
        <v>100.375</v>
      </c>
      <c r="AV24" s="12">
        <f>MIN(MAX(EXP(-rate*Dt)*(p*AW23+(1-p)*AW24),Ratio*Stock!AV24),MAX(Ratio*Stock!AV24,100+AV$58))</f>
        <v>100.425</v>
      </c>
      <c r="AW24" s="12">
        <f>MIN(MAX(EXP(-rate*Dt)*(p*AX23+(1-p)*AX24),Ratio*Stock!AW24),MAX(Ratio*Stock!AW24,100+AW$58))</f>
        <v>100.47499999999999</v>
      </c>
      <c r="AX24" s="12">
        <f>MIN(MAX(EXP(-rate*Dt)*(p*AY23+(1-p)*AY24),Ratio*Stock!AX24),MAX(Ratio*Stock!AX24,100+AX$58))</f>
        <v>100.52500000000001</v>
      </c>
      <c r="AY24" s="12">
        <f>MIN(MAX(EXP(-rate*Dt)*(p*AZ23+(1-p)*AZ24),Ratio*Stock!AY24),MAX(Ratio*Stock!AY24,100+AY$58))</f>
        <v>100.575</v>
      </c>
      <c r="AZ24" s="12">
        <f>MAX(Ratio*Stock!AZ24+$F$20,Face+$AZ$58)</f>
        <v>100.625</v>
      </c>
    </row>
    <row r="25" spans="1:52">
      <c r="A25" s="7">
        <f t="shared" si="1"/>
        <v>28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8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8"/>
      <c r="AB25" s="12"/>
      <c r="AC25" s="12"/>
      <c r="AD25" s="12">
        <f>MIN(MAX(EXP(-rate*Dt)*(p*AE24+(1-p)*AE25),Ratio*Stock!AD25),MAX(Ratio*Stock!AD25,100+AD$58))</f>
        <v>165.93154359078684</v>
      </c>
      <c r="AE25" s="12">
        <f>MIN(MAX(EXP(-rate*Dt)*(p*AF24+(1-p)*AF25),Ratio*Stock!AE25),MAX(Ratio*Stock!AE25,100+AE$58))</f>
        <v>160.30979324509411</v>
      </c>
      <c r="AF25" s="12">
        <f>MIN(MAX(EXP(-rate*Dt)*(p*AG24+(1-p)*AG25),Ratio*Stock!AF25),MAX(Ratio*Stock!AF25,100+AF$58))</f>
        <v>154.87850745041661</v>
      </c>
      <c r="AG25" s="12">
        <f>MIN(MAX(EXP(-rate*Dt)*(p*AH24+(1-p)*AH25),Ratio*Stock!AG25),MAX(Ratio*Stock!AG25,100+AG$58))</f>
        <v>149.63123327964755</v>
      </c>
      <c r="AH25" s="12">
        <f>MIN(MAX(EXP(-rate*Dt)*(p*AI24+(1-p)*AI25),Ratio*Stock!AH25),MAX(Ratio*Stock!AH25,100+AH$58))</f>
        <v>143.92927883356478</v>
      </c>
      <c r="AI25" s="12">
        <f>MIN(MAX(EXP(-rate*Dt)*(p*AJ24+(1-p)*AJ25),Ratio*Stock!AI25),MAX(Ratio*Stock!AI25,100+AI$58))</f>
        <v>139.05296384529848</v>
      </c>
      <c r="AJ25" s="12">
        <f>MIN(MAX(EXP(-rate*Dt)*(p*AK24+(1-p)*AK25),Ratio*Stock!AJ25),MAX(Ratio*Stock!AJ25,100+AJ$58))</f>
        <v>134.34185810463978</v>
      </c>
      <c r="AK25" s="12">
        <f>MIN(MAX(EXP(-rate*Dt)*(p*AL24+(1-p)*AL25),Ratio*Stock!AK25),MAX(Ratio*Stock!AK25,100+AK$58))</f>
        <v>129.7903643325858</v>
      </c>
      <c r="AL25" s="12">
        <f>MIN(MAX(EXP(-rate*Dt)*(p*AM24+(1-p)*AM25),Ratio*Stock!AL25),MAX(Ratio*Stock!AL25,100+AL$58))</f>
        <v>125.39307488559704</v>
      </c>
      <c r="AM25" s="18">
        <f>MIN(MAX(EXP(-rate*Dt)*(p*AN24+(1-p)*AN25)+$F$20*EXP(-rate*(0.75-$AM$55)),Ratio*Stock!AM25),MAX(Ratio*Stock!AM25,100+AM$58))</f>
        <v>121.14476533076008</v>
      </c>
      <c r="AN25" s="12">
        <f>MIN(MAX(EXP(-rate*Dt)*(p*AO24+(1-p)*AO25),Ratio*Stock!AN25),MAX(Ratio*Stock!AN25,100+AN$58))</f>
        <v>117.04038823862236</v>
      </c>
      <c r="AO25" s="12">
        <f>MIN(MAX(EXP(-rate*Dt)*(p*AP24+(1-p)*AP25),Ratio*Stock!AO25),MAX(Ratio*Stock!AO25,100+AO$58))</f>
        <v>113.07506718632649</v>
      </c>
      <c r="AP25" s="12">
        <f>MIN(MAX(EXP(-rate*Dt)*(p*AQ24+(1-p)*AQ25),Ratio*Stock!AP25),MAX(Ratio*Stock!AP25,100+AP$58))</f>
        <v>109.24409096391723</v>
      </c>
      <c r="AQ25" s="12">
        <f>MIN(MAX(EXP(-rate*Dt)*(p*AR24+(1-p)*AR25),Ratio*Stock!AQ25),MAX(Ratio*Stock!AQ25,100+AQ$58))</f>
        <v>105.54290797693875</v>
      </c>
      <c r="AR25" s="12">
        <f>MIN(MAX(EXP(-rate*Dt)*(p*AS24+(1-p)*AS25),Ratio*Stock!AR25),MAX(Ratio*Stock!AR25,100+AR$58))</f>
        <v>101.96712083867142</v>
      </c>
      <c r="AS25" s="12">
        <f>MIN(MAX(EXP(-rate*Dt)*(p*AT24+(1-p)*AT25),Ratio*Stock!AS25),MAX(Ratio*Stock!AS25,100+AS$58))</f>
        <v>100.27500000000001</v>
      </c>
      <c r="AT25" s="12">
        <f>MIN(MAX(EXP(-rate*Dt)*(p*AU24+(1-p)*AU25),Ratio*Stock!AT25),MAX(Ratio*Stock!AT25,100+AT$58))</f>
        <v>100.325</v>
      </c>
      <c r="AU25" s="12">
        <f>MIN(MAX(EXP(-rate*Dt)*(p*AV24+(1-p)*AV25),Ratio*Stock!AU25),MAX(Ratio*Stock!AU25,100+AU$58))</f>
        <v>100.375</v>
      </c>
      <c r="AV25" s="12">
        <f>MIN(MAX(EXP(-rate*Dt)*(p*AW24+(1-p)*AW25),Ratio*Stock!AV25),MAX(Ratio*Stock!AV25,100+AV$58))</f>
        <v>100.425</v>
      </c>
      <c r="AW25" s="12">
        <f>MIN(MAX(EXP(-rate*Dt)*(p*AX24+(1-p)*AX25),Ratio*Stock!AW25),MAX(Ratio*Stock!AW25,100+AW$58))</f>
        <v>100.47499999999999</v>
      </c>
      <c r="AX25" s="12">
        <f>MIN(MAX(EXP(-rate*Dt)*(p*AY24+(1-p)*AY25),Ratio*Stock!AX25),MAX(Ratio*Stock!AX25,100+AX$58))</f>
        <v>100.52500000000001</v>
      </c>
      <c r="AY25" s="12">
        <f>MIN(MAX(EXP(-rate*Dt)*(p*AZ24+(1-p)*AZ25),Ratio*Stock!AY25),MAX(Ratio*Stock!AY25,100+AY$58))</f>
        <v>100.575</v>
      </c>
      <c r="AZ25" s="12">
        <f>MAX(Ratio*Stock!AZ25+$F$20,Face+$AZ$58)</f>
        <v>100.625</v>
      </c>
    </row>
    <row r="26" spans="1:52">
      <c r="A26" s="7">
        <f t="shared" si="1"/>
        <v>27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8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8"/>
      <c r="AB26" s="12"/>
      <c r="AC26" s="12">
        <f>MIN(MAX(EXP(-rate*Dt)*(p*AD25+(1-p)*AD26),Ratio*Stock!AC26),MAX(Ratio*Stock!AC26,100+AC$58))</f>
        <v>160.18377518048348</v>
      </c>
      <c r="AD26" s="12">
        <f>MIN(MAX(EXP(-rate*Dt)*(p*AE25+(1-p)*AE26),Ratio*Stock!AD26),MAX(Ratio*Stock!AD26,100+AD$58))</f>
        <v>154.75675886997379</v>
      </c>
      <c r="AE26" s="12">
        <f>MIN(MAX(EXP(-rate*Dt)*(p*AF25+(1-p)*AF26),Ratio*Stock!AE26),MAX(Ratio*Stock!AE26,100+AE$58))</f>
        <v>149.51360953351525</v>
      </c>
      <c r="AF26" s="12">
        <f>MIN(MAX(EXP(-rate*Dt)*(p*AG25+(1-p)*AG26),Ratio*Stock!AF26),MAX(Ratio*Stock!AF26,100+AF$58))</f>
        <v>144.44809776949705</v>
      </c>
      <c r="AG26" s="12">
        <f>MIN(MAX(EXP(-rate*Dt)*(p*AH25+(1-p)*AH26),Ratio*Stock!AG26),MAX(Ratio*Stock!AG26,100+AG$58))</f>
        <v>139.55420522804636</v>
      </c>
      <c r="AH26" s="12">
        <f>MIN(MAX(EXP(-rate*Dt)*(p*AI25+(1-p)*AI26),Ratio*Stock!AH26),MAX(Ratio*Stock!AH26,100+AH$58))</f>
        <v>134.23625319671848</v>
      </c>
      <c r="AI26" s="12">
        <f>MIN(MAX(EXP(-rate*Dt)*(p*AJ25+(1-p)*AJ26),Ratio*Stock!AI26),MAX(Ratio*Stock!AI26,100+AI$58))</f>
        <v>129.68833731235699</v>
      </c>
      <c r="AJ26" s="12">
        <f>MIN(MAX(EXP(-rate*Dt)*(p*AK25+(1-p)*AK26),Ratio*Stock!AJ26),MAX(Ratio*Stock!AJ26,100+AJ$58))</f>
        <v>125.294504534449</v>
      </c>
      <c r="AK26" s="12">
        <f>MIN(MAX(EXP(-rate*Dt)*(p*AL25+(1-p)*AL26),Ratio*Stock!AK26),MAX(Ratio*Stock!AK26,100+AK$58))</f>
        <v>121.04953453695983</v>
      </c>
      <c r="AL26" s="12">
        <f>MIN(MAX(EXP(-rate*Dt)*(p*AM25+(1-p)*AM26),Ratio*Stock!AL26),MAX(Ratio*Stock!AL26,100+AL$58))</f>
        <v>116.94838385817539</v>
      </c>
      <c r="AM26" s="18">
        <f>MIN(MAX(EXP(-rate*Dt)*(p*AN25+(1-p)*AN26)+$F$20*EXP(-rate*(0.75-$AM$55)),Ratio*Stock!AM26),MAX(Ratio*Stock!AM26,100+AM$58))</f>
        <v>112.98617990854963</v>
      </c>
      <c r="AN26" s="12">
        <f>MIN(MAX(EXP(-rate*Dt)*(p*AO25+(1-p)*AO26),Ratio*Stock!AN26),MAX(Ratio*Stock!AN26,100+AN$58))</f>
        <v>109.15821518156648</v>
      </c>
      <c r="AO26" s="12">
        <f>MIN(MAX(EXP(-rate*Dt)*(p*AP25+(1-p)*AP26),Ratio*Stock!AO26),MAX(Ratio*Stock!AO26,100+AO$58))</f>
        <v>105.45994166073692</v>
      </c>
      <c r="AP26" s="12">
        <f>MIN(MAX(EXP(-rate*Dt)*(p*AQ25+(1-p)*AQ26),Ratio*Stock!AP26),MAX(Ratio*Stock!AP26,100+AP$58))</f>
        <v>101.88696541608689</v>
      </c>
      <c r="AQ26" s="12">
        <f>MIN(MAX(EXP(-rate*Dt)*(p*AR25+(1-p)*AR26),Ratio*Stock!AQ26),MAX(Ratio*Stock!AQ26,100+AQ$58))</f>
        <v>100.175</v>
      </c>
      <c r="AR26" s="12">
        <f>MIN(MAX(EXP(-rate*Dt)*(p*AS25+(1-p)*AS26),Ratio*Stock!AR26),MAX(Ratio*Stock!AR26,100+AR$58))</f>
        <v>100.22499999999999</v>
      </c>
      <c r="AS26" s="12">
        <f>MIN(MAX(EXP(-rate*Dt)*(p*AT25+(1-p)*AT26),Ratio*Stock!AS26),MAX(Ratio*Stock!AS26,100+AS$58))</f>
        <v>100.27500000000001</v>
      </c>
      <c r="AT26" s="12">
        <f>MIN(MAX(EXP(-rate*Dt)*(p*AU25+(1-p)*AU26),Ratio*Stock!AT26),MAX(Ratio*Stock!AT26,100+AT$58))</f>
        <v>100.325</v>
      </c>
      <c r="AU26" s="12">
        <f>MIN(MAX(EXP(-rate*Dt)*(p*AV25+(1-p)*AV26),Ratio*Stock!AU26),MAX(Ratio*Stock!AU26,100+AU$58))</f>
        <v>100.375</v>
      </c>
      <c r="AV26" s="12">
        <f>MIN(MAX(EXP(-rate*Dt)*(p*AW25+(1-p)*AW26),Ratio*Stock!AV26),MAX(Ratio*Stock!AV26,100+AV$58))</f>
        <v>100.425</v>
      </c>
      <c r="AW26" s="12">
        <f>MIN(MAX(EXP(-rate*Dt)*(p*AX25+(1-p)*AX26),Ratio*Stock!AW26),MAX(Ratio*Stock!AW26,100+AW$58))</f>
        <v>100.47499999999999</v>
      </c>
      <c r="AX26" s="12">
        <f>MIN(MAX(EXP(-rate*Dt)*(p*AY25+(1-p)*AY26),Ratio*Stock!AX26),MAX(Ratio*Stock!AX26,100+AX$58))</f>
        <v>100.52500000000001</v>
      </c>
      <c r="AY26" s="12">
        <f>MIN(MAX(EXP(-rate*Dt)*(p*AZ25+(1-p)*AZ26),Ratio*Stock!AY26),MAX(Ratio*Stock!AY26,100+AY$58))</f>
        <v>100.575</v>
      </c>
      <c r="AZ26" s="12">
        <f>MAX(Ratio*Stock!AZ26+$F$20,Face+$AZ$58)</f>
        <v>100.625</v>
      </c>
    </row>
    <row r="27" spans="1:52">
      <c r="A27" s="7">
        <f t="shared" si="1"/>
        <v>26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8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8"/>
      <c r="AB27" s="12">
        <f>MIN(MAX(EXP(-rate*Dt)*(p*AC26+(1-p)*AC27),Ratio*Stock!AB27),MAX(Ratio*Stock!AB27,100+AB$58))</f>
        <v>154.63510599497823</v>
      </c>
      <c r="AC27" s="12">
        <f>MIN(MAX(EXP(-rate*Dt)*(p*AD26+(1-p)*AD27),Ratio*Stock!AC27),MAX(Ratio*Stock!AC27,100+AC$58))</f>
        <v>149.39607825033568</v>
      </c>
      <c r="AD27" s="12">
        <f>MIN(MAX(EXP(-rate*Dt)*(p*AE26+(1-p)*AE27),Ratio*Stock!AD27),MAX(Ratio*Stock!AD27,100+AD$58))</f>
        <v>144.3345484388598</v>
      </c>
      <c r="AE27" s="12">
        <f>MIN(MAX(EXP(-rate*Dt)*(p*AF26+(1-p)*AF27),Ratio*Stock!AE27),MAX(Ratio*Stock!AE27,100+AE$58))</f>
        <v>139.44450294164767</v>
      </c>
      <c r="AF27" s="12">
        <f>MIN(MAX(EXP(-rate*Dt)*(p*AG26+(1-p)*AG27),Ratio*Stock!AF27),MAX(Ratio*Stock!AF27,100+AF$58))</f>
        <v>134.7201318808296</v>
      </c>
      <c r="AG27" s="12">
        <f>MIN(MAX(EXP(-rate*Dt)*(p*AH26+(1-p)*AH27),Ratio*Stock!AG27),MAX(Ratio*Stock!AG27,100+AG$58))</f>
        <v>130.15582221683582</v>
      </c>
      <c r="AH27" s="12">
        <f>MIN(MAX(EXP(-rate*Dt)*(p*AI26+(1-p)*AI27),Ratio*Stock!AH27),MAX(Ratio*Stock!AH27,100+AH$58))</f>
        <v>125.19601166855384</v>
      </c>
      <c r="AI27" s="12">
        <f>MIN(MAX(EXP(-rate*Dt)*(p*AJ26+(1-p)*AJ27),Ratio*Stock!AI27),MAX(Ratio*Stock!AI27,100+AI$58))</f>
        <v>120.95437860321707</v>
      </c>
      <c r="AJ27" s="12">
        <f>MIN(MAX(EXP(-rate*Dt)*(p*AK26+(1-p)*AK27),Ratio*Stock!AJ27),MAX(Ratio*Stock!AJ27,100+AJ$58))</f>
        <v>116.85645180153173</v>
      </c>
      <c r="AK27" s="12">
        <f>MIN(MAX(EXP(-rate*Dt)*(p*AL26+(1-p)*AL27),Ratio*Stock!AK27),MAX(Ratio*Stock!AK27,100+AK$58))</f>
        <v>112.89736250425017</v>
      </c>
      <c r="AL27" s="12">
        <f>MIN(MAX(EXP(-rate*Dt)*(p*AM26+(1-p)*AM27),Ratio*Stock!AL27),MAX(Ratio*Stock!AL27,100+AL$58))</f>
        <v>109.07240690538406</v>
      </c>
      <c r="AM27" s="18">
        <f>MIN(MAX(EXP(-rate*Dt)*(p*AN26+(1-p)*AN27)+$F$20*EXP(-rate*(0.75-$AM$55)),Ratio*Stock!AM27),MAX(Ratio*Stock!AM27,100+AM$58))</f>
        <v>105.37704056359865</v>
      </c>
      <c r="AN27" s="12">
        <f>MIN(MAX(EXP(-rate*Dt)*(p*AO26+(1-p)*AO27),Ratio*Stock!AN27),MAX(Ratio*Stock!AN27,100+AN$58))</f>
        <v>101.80687300294812</v>
      </c>
      <c r="AO27" s="12">
        <f>MIN(MAX(EXP(-rate*Dt)*(p*AP26+(1-p)*AP27),Ratio*Stock!AO27),MAX(Ratio*Stock!AO27,100+AO$58))</f>
        <v>100.075</v>
      </c>
      <c r="AP27" s="12">
        <f>MIN(MAX(EXP(-rate*Dt)*(p*AQ26+(1-p)*AQ27),Ratio*Stock!AP27),MAX(Ratio*Stock!AP27,100+AP$58))</f>
        <v>100.125</v>
      </c>
      <c r="AQ27" s="12">
        <f>MIN(MAX(EXP(-rate*Dt)*(p*AR26+(1-p)*AR27),Ratio*Stock!AQ27),MAX(Ratio*Stock!AQ27,100+AQ$58))</f>
        <v>100.175</v>
      </c>
      <c r="AR27" s="12">
        <f>MIN(MAX(EXP(-rate*Dt)*(p*AS26+(1-p)*AS27),Ratio*Stock!AR27),MAX(Ratio*Stock!AR27,100+AR$58))</f>
        <v>100.22499999999999</v>
      </c>
      <c r="AS27" s="12">
        <f>MIN(MAX(EXP(-rate*Dt)*(p*AT26+(1-p)*AT27),Ratio*Stock!AS27),MAX(Ratio*Stock!AS27,100+AS$58))</f>
        <v>100.27500000000001</v>
      </c>
      <c r="AT27" s="12">
        <f>MIN(MAX(EXP(-rate*Dt)*(p*AU26+(1-p)*AU27),Ratio*Stock!AT27),MAX(Ratio*Stock!AT27,100+AT$58))</f>
        <v>100.325</v>
      </c>
      <c r="AU27" s="12">
        <f>MIN(MAX(EXP(-rate*Dt)*(p*AV26+(1-p)*AV27),Ratio*Stock!AU27),MAX(Ratio*Stock!AU27,100+AU$58))</f>
        <v>100.375</v>
      </c>
      <c r="AV27" s="12">
        <f>MIN(MAX(EXP(-rate*Dt)*(p*AW26+(1-p)*AW27),Ratio*Stock!AV27),MAX(Ratio*Stock!AV27,100+AV$58))</f>
        <v>100.425</v>
      </c>
      <c r="AW27" s="12">
        <f>MIN(MAX(EXP(-rate*Dt)*(p*AX26+(1-p)*AX27),Ratio*Stock!AW27),MAX(Ratio*Stock!AW27,100+AW$58))</f>
        <v>100.47499999999999</v>
      </c>
      <c r="AX27" s="12">
        <f>MIN(MAX(EXP(-rate*Dt)*(p*AY26+(1-p)*AY27),Ratio*Stock!AX27),MAX(Ratio*Stock!AX27,100+AX$58))</f>
        <v>100.52500000000001</v>
      </c>
      <c r="AY27" s="12">
        <f>MIN(MAX(EXP(-rate*Dt)*(p*AZ26+(1-p)*AZ27),Ratio*Stock!AY27),MAX(Ratio*Stock!AY27,100+AY$58))</f>
        <v>100.575</v>
      </c>
      <c r="AZ27" s="12">
        <f>MAX(Ratio*Stock!AZ27+$F$20,Face+$AZ$58)</f>
        <v>100.625</v>
      </c>
    </row>
    <row r="28" spans="1:52">
      <c r="A28" s="7">
        <f t="shared" si="1"/>
        <v>25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18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18">
        <f>MIN(MAX(EXP(-rate*Dt)*(p*AB27+(1-p)*AB28)+$F$20,Ratio*Stock!AA28),MAX(Ratio*Stock!AA28,100+AA$58))</f>
        <v>149.27863935742448</v>
      </c>
      <c r="AB28" s="12">
        <f>MIN(MAX(EXP(-rate*Dt)*(p*AC27+(1-p)*AC28),Ratio*Stock!AB28),MAX(Ratio*Stock!AB28,100+AB$58))</f>
        <v>144.22108836831444</v>
      </c>
      <c r="AC28" s="12">
        <f>MIN(MAX(EXP(-rate*Dt)*(p*AD27+(1-p)*AD28),Ratio*Stock!AC28),MAX(Ratio*Stock!AC28,100+AC$58))</f>
        <v>139.33488689121455</v>
      </c>
      <c r="AD28" s="12">
        <f>MIN(MAX(EXP(-rate*Dt)*(p*AE27+(1-p)*AE28),Ratio*Stock!AD28),MAX(Ratio*Stock!AD28,100+AD$58))</f>
        <v>134.61422961534711</v>
      </c>
      <c r="AE28" s="12">
        <f>MIN(MAX(EXP(-rate*Dt)*(p*AF27+(1-p)*AF28),Ratio*Stock!AE28),MAX(Ratio*Stock!AE28,100+AE$58))</f>
        <v>130.05350791350136</v>
      </c>
      <c r="AF28" s="12">
        <f>MIN(MAX(EXP(-rate*Dt)*(p*AG27+(1-p)*AG28),Ratio*Stock!AF28),MAX(Ratio*Stock!AF28,100+AF$58))</f>
        <v>125.64730317840673</v>
      </c>
      <c r="AG28" s="12">
        <f>MIN(MAX(EXP(-rate*Dt)*(p*AH27+(1-p)*AH28),Ratio*Stock!AG28),MAX(Ratio*Stock!AG28,100+AG$58))</f>
        <v>121.39038038486864</v>
      </c>
      <c r="AH28" s="12">
        <f>MIN(MAX(EXP(-rate*Dt)*(p*AI27+(1-p)*AI28),Ratio*Stock!AH28),MAX(Ratio*Stock!AH28,100+AH$58))</f>
        <v>116.7645920118384</v>
      </c>
      <c r="AI28" s="12">
        <f>MIN(MAX(EXP(-rate*Dt)*(p*AJ27+(1-p)*AJ28),Ratio*Stock!AI28),MAX(Ratio*Stock!AI28,100+AI$58))</f>
        <v>112.80861491850116</v>
      </c>
      <c r="AJ28" s="12">
        <f>MIN(MAX(EXP(-rate*Dt)*(p*AK27+(1-p)*AK28),Ratio*Stock!AJ28),MAX(Ratio*Stock!AJ28,100+AJ$58))</f>
        <v>108.986666082304</v>
      </c>
      <c r="AK28" s="12">
        <f>MIN(MAX(EXP(-rate*Dt)*(p*AL27+(1-p)*AL28),Ratio*Stock!AK28),MAX(Ratio*Stock!AK28,100+AK$58))</f>
        <v>105.29420463425585</v>
      </c>
      <c r="AL28" s="12">
        <f>MIN(MAX(EXP(-rate*Dt)*(p*AM27+(1-p)*AM28),Ratio*Stock!AL28),MAX(Ratio*Stock!AL28,100+AL$58))</f>
        <v>101.72684354972397</v>
      </c>
      <c r="AM28" s="18">
        <f>MIN(MAX(EXP(-rate*Dt)*(p*AN27+(1-p)*AN28)+$F$20*EXP(-rate*(0.75-$AM$55)),Ratio*Stock!AM28),MAX(Ratio*Stock!AM28,100+AM$58))</f>
        <v>100.6</v>
      </c>
      <c r="AN28" s="12">
        <f>MIN(MAX(EXP(-rate*Dt)*(p*AO27+(1-p)*AO28),Ratio*Stock!AN28),MAX(Ratio*Stock!AN28,100+AN$58))</f>
        <v>100.02500000000001</v>
      </c>
      <c r="AO28" s="12">
        <f>MIN(MAX(EXP(-rate*Dt)*(p*AP27+(1-p)*AP28),Ratio*Stock!AO28),MAX(Ratio*Stock!AO28,100+AO$58))</f>
        <v>100.075</v>
      </c>
      <c r="AP28" s="12">
        <f>MIN(MAX(EXP(-rate*Dt)*(p*AQ27+(1-p)*AQ28),Ratio*Stock!AP28),MAX(Ratio*Stock!AP28,100+AP$58))</f>
        <v>100.125</v>
      </c>
      <c r="AQ28" s="12">
        <f>MIN(MAX(EXP(-rate*Dt)*(p*AR27+(1-p)*AR28),Ratio*Stock!AQ28),MAX(Ratio*Stock!AQ28,100+AQ$58))</f>
        <v>100.175</v>
      </c>
      <c r="AR28" s="12">
        <f>MIN(MAX(EXP(-rate*Dt)*(p*AS27+(1-p)*AS28),Ratio*Stock!AR28),MAX(Ratio*Stock!AR28,100+AR$58))</f>
        <v>100.22499999999999</v>
      </c>
      <c r="AS28" s="12">
        <f>MIN(MAX(EXP(-rate*Dt)*(p*AT27+(1-p)*AT28),Ratio*Stock!AS28),MAX(Ratio*Stock!AS28,100+AS$58))</f>
        <v>100.27500000000001</v>
      </c>
      <c r="AT28" s="12">
        <f>MIN(MAX(EXP(-rate*Dt)*(p*AU27+(1-p)*AU28),Ratio*Stock!AT28),MAX(Ratio*Stock!AT28,100+AT$58))</f>
        <v>100.325</v>
      </c>
      <c r="AU28" s="12">
        <f>MIN(MAX(EXP(-rate*Dt)*(p*AV27+(1-p)*AV28),Ratio*Stock!AU28),MAX(Ratio*Stock!AU28,100+AU$58))</f>
        <v>100.375</v>
      </c>
      <c r="AV28" s="12">
        <f>MIN(MAX(EXP(-rate*Dt)*(p*AW27+(1-p)*AW28),Ratio*Stock!AV28),MAX(Ratio*Stock!AV28,100+AV$58))</f>
        <v>100.425</v>
      </c>
      <c r="AW28" s="12">
        <f>MIN(MAX(EXP(-rate*Dt)*(p*AX27+(1-p)*AX28),Ratio*Stock!AW28),MAX(Ratio*Stock!AW28,100+AW$58))</f>
        <v>100.47499999999999</v>
      </c>
      <c r="AX28" s="12">
        <f>MIN(MAX(EXP(-rate*Dt)*(p*AY27+(1-p)*AY28),Ratio*Stock!AX28),MAX(Ratio*Stock!AX28,100+AX$58))</f>
        <v>100.52500000000001</v>
      </c>
      <c r="AY28" s="12">
        <f>MIN(MAX(EXP(-rate*Dt)*(p*AZ27+(1-p)*AZ28),Ratio*Stock!AY28),MAX(Ratio*Stock!AY28,100+AY$58))</f>
        <v>100.575</v>
      </c>
      <c r="AZ28" s="12">
        <f>MAX(Ratio*Stock!AZ28+$F$20,Face+$AZ$58)</f>
        <v>100.625</v>
      </c>
    </row>
    <row r="29" spans="1:52">
      <c r="A29" s="7">
        <f t="shared" si="1"/>
        <v>24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18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>
        <f>MIN(MAX(EXP(-rate*Dt)*(p*AA28+(1-p)*AA29),Ratio*Stock!Z29))</f>
        <v>144.10771748769443</v>
      </c>
      <c r="AA29" s="18">
        <f>MIN(MAX(EXP(-rate*Dt)*(p*AB28+(1-p)*AB29)+$F$20,Ratio*Stock!AA29),MAX(Ratio*Stock!AA29,100+AA$58))</f>
        <v>139.22535700895767</v>
      </c>
      <c r="AB29" s="12">
        <f>MIN(MAX(EXP(-rate*Dt)*(p*AC28+(1-p)*AC29),Ratio*Stock!AB29),MAX(Ratio*Stock!AB29,100+AB$58))</f>
        <v>134.50841059866843</v>
      </c>
      <c r="AC29" s="12">
        <f>MIN(MAX(EXP(-rate*Dt)*(p*AD28+(1-p)*AD29),Ratio*Stock!AC29),MAX(Ratio*Stock!AC29,100+AC$58))</f>
        <v>129.9512740385066</v>
      </c>
      <c r="AD29" s="12">
        <f>MIN(MAX(EXP(-rate*Dt)*(p*AE28+(1-p)*AE29),Ratio*Stock!AD29),MAX(Ratio*Stock!AD29,100+AD$58))</f>
        <v>125.54853298071912</v>
      </c>
      <c r="AE29" s="12">
        <f>MIN(MAX(EXP(-rate*Dt)*(p*AF28+(1-p)*AF29),Ratio*Stock!AE29),MAX(Ratio*Stock!AE29,100+AE$58))</f>
        <v>121.29495651531721</v>
      </c>
      <c r="AF29" s="12">
        <f>MIN(MAX(EXP(-rate*Dt)*(p*AG28+(1-p)*AG29),Ratio*Stock!AF29),MAX(Ratio*Stock!AF29,100+AF$58))</f>
        <v>117.18549095521594</v>
      </c>
      <c r="AG29" s="12">
        <f>MIN(MAX(EXP(-rate*Dt)*(p*AH28+(1-p)*AH29),Ratio*Stock!AG29),MAX(Ratio*Stock!AG29,100+AG$58))</f>
        <v>113.21525383193372</v>
      </c>
      <c r="AH29" s="12">
        <f>MIN(MAX(EXP(-rate*Dt)*(p*AI28+(1-p)*AI29),Ratio*Stock!AH29),MAX(Ratio*Stock!AH29,100+AH$58))</f>
        <v>108.90099265930199</v>
      </c>
      <c r="AI29" s="12">
        <f>MIN(MAX(EXP(-rate*Dt)*(p*AJ28+(1-p)*AJ29),Ratio*Stock!AI29),MAX(Ratio*Stock!AI29,100+AI$58))</f>
        <v>105.2114338214807</v>
      </c>
      <c r="AJ29" s="12">
        <f>MIN(MAX(EXP(-rate*Dt)*(p*AK28+(1-p)*AK29),Ratio*Stock!AJ29),MAX(Ratio*Stock!AJ29,100+AJ$58))</f>
        <v>101.64687700692221</v>
      </c>
      <c r="AK29" s="12">
        <f>MIN(MAX(EXP(-rate*Dt)*(p*AL28+(1-p)*AL29),Ratio*Stock!AK29),MAX(Ratio*Stock!AK29,100+AK$58))</f>
        <v>100.5</v>
      </c>
      <c r="AL29" s="12">
        <f>MIN(MAX(EXP(-rate*Dt)*(p*AM28+(1-p)*AM29),Ratio*Stock!AL29),MAX(Ratio*Stock!AL29,100+AL$58))</f>
        <v>100.55</v>
      </c>
      <c r="AM29" s="18">
        <f>MIN(MAX(EXP(-rate*Dt)*(p*AN28+(1-p)*AN29)+$F$20*EXP(-rate*(0.75-$AM$55)),Ratio*Stock!AM29),MAX(Ratio*Stock!AM29,100+AM$58))</f>
        <v>100.6</v>
      </c>
      <c r="AN29" s="12">
        <f>MIN(MAX(EXP(-rate*Dt)*(p*AO28+(1-p)*AO29),Ratio*Stock!AN29),MAX(Ratio*Stock!AN29,100+AN$58))</f>
        <v>100.02500000000001</v>
      </c>
      <c r="AO29" s="12">
        <f>MIN(MAX(EXP(-rate*Dt)*(p*AP28+(1-p)*AP29),Ratio*Stock!AO29),MAX(Ratio*Stock!AO29,100+AO$58))</f>
        <v>100.075</v>
      </c>
      <c r="AP29" s="12">
        <f>MIN(MAX(EXP(-rate*Dt)*(p*AQ28+(1-p)*AQ29),Ratio*Stock!AP29),MAX(Ratio*Stock!AP29,100+AP$58))</f>
        <v>100.125</v>
      </c>
      <c r="AQ29" s="12">
        <f>MIN(MAX(EXP(-rate*Dt)*(p*AR28+(1-p)*AR29),Ratio*Stock!AQ29),MAX(Ratio*Stock!AQ29,100+AQ$58))</f>
        <v>100.175</v>
      </c>
      <c r="AR29" s="12">
        <f>MIN(MAX(EXP(-rate*Dt)*(p*AS28+(1-p)*AS29),Ratio*Stock!AR29),MAX(Ratio*Stock!AR29,100+AR$58))</f>
        <v>100.22499999999999</v>
      </c>
      <c r="AS29" s="12">
        <f>MIN(MAX(EXP(-rate*Dt)*(p*AT28+(1-p)*AT29),Ratio*Stock!AS29),MAX(Ratio*Stock!AS29,100+AS$58))</f>
        <v>100.27500000000001</v>
      </c>
      <c r="AT29" s="12">
        <f>MIN(MAX(EXP(-rate*Dt)*(p*AU28+(1-p)*AU29),Ratio*Stock!AT29),MAX(Ratio*Stock!AT29,100+AT$58))</f>
        <v>100.325</v>
      </c>
      <c r="AU29" s="12">
        <f>MIN(MAX(EXP(-rate*Dt)*(p*AV28+(1-p)*AV29),Ratio*Stock!AU29),MAX(Ratio*Stock!AU29,100+AU$58))</f>
        <v>100.375</v>
      </c>
      <c r="AV29" s="12">
        <f>MIN(MAX(EXP(-rate*Dt)*(p*AW28+(1-p)*AW29),Ratio*Stock!AV29),MAX(Ratio*Stock!AV29,100+AV$58))</f>
        <v>100.425</v>
      </c>
      <c r="AW29" s="12">
        <f>MIN(MAX(EXP(-rate*Dt)*(p*AX28+(1-p)*AX29),Ratio*Stock!AW29),MAX(Ratio*Stock!AW29,100+AW$58))</f>
        <v>100.47499999999999</v>
      </c>
      <c r="AX29" s="12">
        <f>MIN(MAX(EXP(-rate*Dt)*(p*AY28+(1-p)*AY29),Ratio*Stock!AX29),MAX(Ratio*Stock!AX29,100+AX$58))</f>
        <v>100.52500000000001</v>
      </c>
      <c r="AY29" s="12">
        <f>MIN(MAX(EXP(-rate*Dt)*(p*AZ28+(1-p)*AZ29),Ratio*Stock!AY29),MAX(Ratio*Stock!AY29,100+AY$58))</f>
        <v>100.575</v>
      </c>
      <c r="AZ29" s="12">
        <f>MAX(Ratio*Stock!AZ29+$F$20,Face+$AZ$58)</f>
        <v>100.625</v>
      </c>
    </row>
    <row r="30" spans="1:52">
      <c r="A30" s="7">
        <f t="shared" si="1"/>
        <v>23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18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>
        <f>MIN(MAX(EXP(-rate*Dt)*(p*Z29+(1-p)*Z30),Ratio*Stock!Y30))</f>
        <v>139.11591322714108</v>
      </c>
      <c r="Z30" s="21">
        <f>MIN(MAX(EXP(-rate*Dt)*(p*AA29+(1-p)*AA30),Ratio*Stock!Z30),MAX(Ratio*Stock!Z30,100+Z$58))</f>
        <v>134.40267476535246</v>
      </c>
      <c r="AA30" s="18">
        <f>MIN(MAX(EXP(-rate*Dt)*(p*AB29+(1-p)*AB30)+$F$20,Ratio*Stock!AA30),MAX(Ratio*Stock!AA30,100+AA$58))</f>
        <v>129.84912052862737</v>
      </c>
      <c r="AB30" s="12">
        <f>MIN(MAX(EXP(-rate*Dt)*(p*AC29+(1-p)*AC30),Ratio*Stock!AB30),MAX(Ratio*Stock!AB30,100+AB$58))</f>
        <v>125.44984042538208</v>
      </c>
      <c r="AC30" s="12">
        <f>MIN(MAX(EXP(-rate*Dt)*(p*AD29+(1-p)*AD30),Ratio*Stock!AC30),MAX(Ratio*Stock!AC30,100+AC$58))</f>
        <v>121.19960765759825</v>
      </c>
      <c r="AD30" s="12">
        <f>MIN(MAX(EXP(-rate*Dt)*(p*AE29+(1-p)*AE30),Ratio*Stock!AD30),MAX(Ratio*Stock!AD30,100+AD$58))</f>
        <v>117.09337251084845</v>
      </c>
      <c r="AE30" s="12">
        <f>MIN(MAX(EXP(-rate*Dt)*(p*AF29+(1-p)*AF30),Ratio*Stock!AE30),MAX(Ratio*Stock!AE30,100+AE$58))</f>
        <v>113.12625635471483</v>
      </c>
      <c r="AF30" s="12">
        <f>MIN(MAX(EXP(-rate*Dt)*(p*AG29+(1-p)*AG30),Ratio*Stock!AF30),MAX(Ratio*Stock!AF30,100+AF$58))</f>
        <v>109.29354584647389</v>
      </c>
      <c r="AG30" s="12">
        <f>MIN(MAX(EXP(-rate*Dt)*(p*AH29+(1-p)*AH30),Ratio*Stock!AG30),MAX(Ratio*Stock!AG30,100+AG$58))</f>
        <v>105.59068733115943</v>
      </c>
      <c r="AH30" s="12">
        <f>MIN(MAX(EXP(-rate*Dt)*(p*AI29+(1-p)*AI30),Ratio*Stock!AH30),MAX(Ratio*Stock!AH30,100+AH$58))</f>
        <v>101.56697332508955</v>
      </c>
      <c r="AI30" s="12">
        <f>MIN(MAX(EXP(-rate*Dt)*(p*AJ29+(1-p)*AJ30),Ratio*Stock!AI30),MAX(Ratio*Stock!AI30,100+AI$58))</f>
        <v>100.4</v>
      </c>
      <c r="AJ30" s="12">
        <f>MIN(MAX(EXP(-rate*Dt)*(p*AK29+(1-p)*AK30),Ratio*Stock!AJ30),MAX(Ratio*Stock!AJ30,100+AJ$58))</f>
        <v>100.45</v>
      </c>
      <c r="AK30" s="12">
        <f>MIN(MAX(EXP(-rate*Dt)*(p*AL29+(1-p)*AL30),Ratio*Stock!AK30),MAX(Ratio*Stock!AK30,100+AK$58))</f>
        <v>100.5</v>
      </c>
      <c r="AL30" s="12">
        <f>MIN(MAX(EXP(-rate*Dt)*(p*AM29+(1-p)*AM30),Ratio*Stock!AL30),MAX(Ratio*Stock!AL30,100+AL$58))</f>
        <v>100.55</v>
      </c>
      <c r="AM30" s="18">
        <f>MIN(MAX(EXP(-rate*Dt)*(p*AN29+(1-p)*AN30)+$F$20*EXP(-rate*(0.75-$AM$55)),Ratio*Stock!AM30),MAX(Ratio*Stock!AM30,100+AM$58))</f>
        <v>100.6</v>
      </c>
      <c r="AN30" s="12">
        <f>MIN(MAX(EXP(-rate*Dt)*(p*AO29+(1-p)*AO30),Ratio*Stock!AN30),MAX(Ratio*Stock!AN30,100+AN$58))</f>
        <v>100.02500000000001</v>
      </c>
      <c r="AO30" s="12">
        <f>MIN(MAX(EXP(-rate*Dt)*(p*AP29+(1-p)*AP30),Ratio*Stock!AO30),MAX(Ratio*Stock!AO30,100+AO$58))</f>
        <v>100.075</v>
      </c>
      <c r="AP30" s="12">
        <f>MIN(MAX(EXP(-rate*Dt)*(p*AQ29+(1-p)*AQ30),Ratio*Stock!AP30),MAX(Ratio*Stock!AP30,100+AP$58))</f>
        <v>100.125</v>
      </c>
      <c r="AQ30" s="12">
        <f>MIN(MAX(EXP(-rate*Dt)*(p*AR29+(1-p)*AR30),Ratio*Stock!AQ30),MAX(Ratio*Stock!AQ30,100+AQ$58))</f>
        <v>100.175</v>
      </c>
      <c r="AR30" s="12">
        <f>MIN(MAX(EXP(-rate*Dt)*(p*AS29+(1-p)*AS30),Ratio*Stock!AR30),MAX(Ratio*Stock!AR30,100+AR$58))</f>
        <v>100.22499999999999</v>
      </c>
      <c r="AS30" s="12">
        <f>MIN(MAX(EXP(-rate*Dt)*(p*AT29+(1-p)*AT30),Ratio*Stock!AS30),MAX(Ratio*Stock!AS30,100+AS$58))</f>
        <v>100.27500000000001</v>
      </c>
      <c r="AT30" s="12">
        <f>MIN(MAX(EXP(-rate*Dt)*(p*AU29+(1-p)*AU30),Ratio*Stock!AT30),MAX(Ratio*Stock!AT30,100+AT$58))</f>
        <v>100.325</v>
      </c>
      <c r="AU30" s="12">
        <f>MIN(MAX(EXP(-rate*Dt)*(p*AV29+(1-p)*AV30),Ratio*Stock!AU30),MAX(Ratio*Stock!AU30,100+AU$58))</f>
        <v>100.375</v>
      </c>
      <c r="AV30" s="12">
        <f>MIN(MAX(EXP(-rate*Dt)*(p*AW29+(1-p)*AW30),Ratio*Stock!AV30),MAX(Ratio*Stock!AV30,100+AV$58))</f>
        <v>100.425</v>
      </c>
      <c r="AW30" s="12">
        <f>MIN(MAX(EXP(-rate*Dt)*(p*AX29+(1-p)*AX30),Ratio*Stock!AW30),MAX(Ratio*Stock!AW30,100+AW$58))</f>
        <v>100.47499999999999</v>
      </c>
      <c r="AX30" s="12">
        <f>MIN(MAX(EXP(-rate*Dt)*(p*AY29+(1-p)*AY30),Ratio*Stock!AX30),MAX(Ratio*Stock!AX30,100+AX$58))</f>
        <v>100.52500000000001</v>
      </c>
      <c r="AY30" s="12">
        <f>MIN(MAX(EXP(-rate*Dt)*(p*AZ29+(1-p)*AZ30),Ratio*Stock!AY30),MAX(Ratio*Stock!AY30,100+AY$58))</f>
        <v>100.575</v>
      </c>
      <c r="AZ30" s="12">
        <f>MAX(Ratio*Stock!AZ30+$F$20,Face+$AZ$58)</f>
        <v>100.625</v>
      </c>
    </row>
    <row r="31" spans="1:52">
      <c r="A31" s="7">
        <f t="shared" si="1"/>
        <v>22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18"/>
      <c r="O31" s="21"/>
      <c r="P31" s="21"/>
      <c r="Q31" s="21"/>
      <c r="R31" s="21"/>
      <c r="S31" s="21"/>
      <c r="T31" s="21"/>
      <c r="U31" s="21"/>
      <c r="V31" s="21"/>
      <c r="W31" s="21"/>
      <c r="X31" s="21">
        <f>MIN(MAX(EXP(-rate*Dt)*(p*Y30+(1-p)*Y31),Ratio*Stock!X31))</f>
        <v>134.29702205000953</v>
      </c>
      <c r="Y31" s="21">
        <f>MIN(MAX(EXP(-rate*Dt)*(p*Z30+(1-p)*Z31),Ratio*Stock!Y31),MAX(Ratio*Stock!Y31,100+Y$58))</f>
        <v>129.7470473206894</v>
      </c>
      <c r="Z31" s="21">
        <f>MIN(MAX(EXP(-rate*Dt)*(p*AA30+(1-p)*AA31),Ratio*Stock!Z31),MAX(Ratio*Stock!Z31,100+Z$58))</f>
        <v>125.35122545136154</v>
      </c>
      <c r="AA31" s="18">
        <f>MIN(MAX(EXP(-rate*Dt)*(p*AB30+(1-p)*AB31)+$F$20,Ratio*Stock!AA31),MAX(Ratio*Stock!AA31,100+AA$58))</f>
        <v>121.10433375274576</v>
      </c>
      <c r="AB31" s="12">
        <f>MIN(MAX(EXP(-rate*Dt)*(p*AC30+(1-p)*AC31),Ratio*Stock!AB31),MAX(Ratio*Stock!AB31,100+AB$58))</f>
        <v>117.0013264799489</v>
      </c>
      <c r="AC31" s="12">
        <f>MIN(MAX(EXP(-rate*Dt)*(p*AD30+(1-p)*AD31),Ratio*Stock!AC31),MAX(Ratio*Stock!AC31,100+AC$58))</f>
        <v>113.03732883760014</v>
      </c>
      <c r="AD31" s="12">
        <f>MIN(MAX(EXP(-rate*Dt)*(p*AE30+(1-p)*AE31),Ratio*Stock!AD31),MAX(Ratio*Stock!AD31,100+AD$58))</f>
        <v>109.20763118809153</v>
      </c>
      <c r="AE31" s="12">
        <f>MIN(MAX(EXP(-rate*Dt)*(p*AF30+(1-p)*AF31),Ratio*Stock!AE31),MAX(Ratio*Stock!AE31,100+AE$58))</f>
        <v>105.50768345604359</v>
      </c>
      <c r="AF31" s="12">
        <f>MIN(MAX(EXP(-rate*Dt)*(p*AG30+(1-p)*AG31),Ratio*Stock!AF31),MAX(Ratio*Stock!AF31,100+AF$58))</f>
        <v>101.93308972234676</v>
      </c>
      <c r="AG31" s="12">
        <f>MIN(MAX(EXP(-rate*Dt)*(p*AH30+(1-p)*AH31),Ratio*Stock!AG31),MAX(Ratio*Stock!AG31,100+AG$58))</f>
        <v>100.3</v>
      </c>
      <c r="AH31" s="12">
        <f>MIN(MAX(EXP(-rate*Dt)*(p*AI30+(1-p)*AI31),Ratio*Stock!AH31),MAX(Ratio*Stock!AH31,100+AH$58))</f>
        <v>100.35</v>
      </c>
      <c r="AI31" s="12">
        <f>MIN(MAX(EXP(-rate*Dt)*(p*AJ30+(1-p)*AJ31),Ratio*Stock!AI31),MAX(Ratio*Stock!AI31,100+AI$58))</f>
        <v>100.4</v>
      </c>
      <c r="AJ31" s="12">
        <f>MIN(MAX(EXP(-rate*Dt)*(p*AK30+(1-p)*AK31),Ratio*Stock!AJ31),MAX(Ratio*Stock!AJ31,100+AJ$58))</f>
        <v>100.45</v>
      </c>
      <c r="AK31" s="12">
        <f>MIN(MAX(EXP(-rate*Dt)*(p*AL30+(1-p)*AL31),Ratio*Stock!AK31),MAX(Ratio*Stock!AK31,100+AK$58))</f>
        <v>100.5</v>
      </c>
      <c r="AL31" s="12">
        <f>MIN(MAX(EXP(-rate*Dt)*(p*AM30+(1-p)*AM31),Ratio*Stock!AL31),MAX(Ratio*Stock!AL31,100+AL$58))</f>
        <v>100.55</v>
      </c>
      <c r="AM31" s="18">
        <f>MIN(MAX(EXP(-rate*Dt)*(p*AN30+(1-p)*AN31)+$F$20*EXP(-rate*(0.75-$AM$55)),Ratio*Stock!AM31),MAX(Ratio*Stock!AM31,100+AM$58))</f>
        <v>100.6</v>
      </c>
      <c r="AN31" s="12">
        <f>MIN(MAX(EXP(-rate*Dt)*(p*AO30+(1-p)*AO31),Ratio*Stock!AN31),MAX(Ratio*Stock!AN31,100+AN$58))</f>
        <v>100.02500000000001</v>
      </c>
      <c r="AO31" s="12">
        <f>MIN(MAX(EXP(-rate*Dt)*(p*AP30+(1-p)*AP31),Ratio*Stock!AO31),MAX(Ratio*Stock!AO31,100+AO$58))</f>
        <v>100.075</v>
      </c>
      <c r="AP31" s="12">
        <f>MIN(MAX(EXP(-rate*Dt)*(p*AQ30+(1-p)*AQ31),Ratio*Stock!AP31),MAX(Ratio*Stock!AP31,100+AP$58))</f>
        <v>100.125</v>
      </c>
      <c r="AQ31" s="12">
        <f>MIN(MAX(EXP(-rate*Dt)*(p*AR30+(1-p)*AR31),Ratio*Stock!AQ31),MAX(Ratio*Stock!AQ31,100+AQ$58))</f>
        <v>100.175</v>
      </c>
      <c r="AR31" s="12">
        <f>MIN(MAX(EXP(-rate*Dt)*(p*AS30+(1-p)*AS31),Ratio*Stock!AR31),MAX(Ratio*Stock!AR31,100+AR$58))</f>
        <v>100.22499999999999</v>
      </c>
      <c r="AS31" s="12">
        <f>MIN(MAX(EXP(-rate*Dt)*(p*AT30+(1-p)*AT31),Ratio*Stock!AS31),MAX(Ratio*Stock!AS31,100+AS$58))</f>
        <v>100.27500000000001</v>
      </c>
      <c r="AT31" s="12">
        <f>MIN(MAX(EXP(-rate*Dt)*(p*AU30+(1-p)*AU31),Ratio*Stock!AT31),MAX(Ratio*Stock!AT31,100+AT$58))</f>
        <v>100.325</v>
      </c>
      <c r="AU31" s="12">
        <f>MIN(MAX(EXP(-rate*Dt)*(p*AV30+(1-p)*AV31),Ratio*Stock!AU31),MAX(Ratio*Stock!AU31,100+AU$58))</f>
        <v>100.375</v>
      </c>
      <c r="AV31" s="12">
        <f>MIN(MAX(EXP(-rate*Dt)*(p*AW30+(1-p)*AW31),Ratio*Stock!AV31),MAX(Ratio*Stock!AV31,100+AV$58))</f>
        <v>100.425</v>
      </c>
      <c r="AW31" s="12">
        <f>MIN(MAX(EXP(-rate*Dt)*(p*AX30+(1-p)*AX31),Ratio*Stock!AW31),MAX(Ratio*Stock!AW31,100+AW$58))</f>
        <v>100.47499999999999</v>
      </c>
      <c r="AX31" s="12">
        <f>MIN(MAX(EXP(-rate*Dt)*(p*AY30+(1-p)*AY31),Ratio*Stock!AX31),MAX(Ratio*Stock!AX31,100+AX$58))</f>
        <v>100.52500000000001</v>
      </c>
      <c r="AY31" s="12">
        <f>MIN(MAX(EXP(-rate*Dt)*(p*AZ30+(1-p)*AZ31),Ratio*Stock!AY31),MAX(Ratio*Stock!AY31,100+AY$58))</f>
        <v>100.575</v>
      </c>
      <c r="AZ31" s="12">
        <f>MAX(Ratio*Stock!AZ31+$F$20,Face+$AZ$58)</f>
        <v>100.625</v>
      </c>
    </row>
    <row r="32" spans="1:52">
      <c r="A32" s="7">
        <f t="shared" si="1"/>
        <v>21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18"/>
      <c r="O32" s="21"/>
      <c r="P32" s="21"/>
      <c r="Q32" s="21"/>
      <c r="R32" s="21"/>
      <c r="S32" s="21"/>
      <c r="T32" s="21"/>
      <c r="U32" s="21"/>
      <c r="V32" s="21"/>
      <c r="W32" s="21">
        <f>MIN(MAX(EXP(-rate*Dt)*(p*X31+(1-p)*X32),Ratio*Stock!W32))</f>
        <v>129.64505435156815</v>
      </c>
      <c r="X32" s="21">
        <f>MIN(MAX(EXP(-rate*Dt)*(p*Y31+(1-p)*Y32),Ratio*Stock!X32),MAX(Ratio*Stock!X32,100+X$58))</f>
        <v>125.25268799767156</v>
      </c>
      <c r="Y32" s="21">
        <f>MIN(MAX(EXP(-rate*Dt)*(p*Z31+(1-p)*Z32),Ratio*Stock!Y32),MAX(Ratio*Stock!Y32,100+Y$58))</f>
        <v>121.00913474183984</v>
      </c>
      <c r="Z32" s="21">
        <f>MIN(MAX(EXP(-rate*Dt)*(p*AA31+(1-p)*AA32),Ratio*Stock!Z32),MAX(Ratio*Stock!Z32,100+Z$58))</f>
        <v>116.9093528055938</v>
      </c>
      <c r="AA32" s="18">
        <f>MIN(MAX(EXP(-rate*Dt)*(p*AB31+(1-p)*AB32)+$F$20,Ratio*Stock!AA32),MAX(Ratio*Stock!AA32,100+AA$58))</f>
        <v>112.9484712255946</v>
      </c>
      <c r="AB32" s="12">
        <f>MIN(MAX(EXP(-rate*Dt)*(p*AC31+(1-p)*AC32),Ratio*Stock!AB32),MAX(Ratio*Stock!AB32,100+AB$58))</f>
        <v>109.12178406643763</v>
      </c>
      <c r="AC32" s="12">
        <f>MIN(MAX(EXP(-rate*Dt)*(p*AD31+(1-p)*AD32),Ratio*Stock!AC32),MAX(Ratio*Stock!AC32,100+AC$58))</f>
        <v>105.42474482951597</v>
      </c>
      <c r="AD32" s="12">
        <f>MIN(MAX(EXP(-rate*Dt)*(p*AE31+(1-p)*AE32),Ratio*Stock!AD32),MAX(Ratio*Stock!AD32,100+AD$58))</f>
        <v>101.85296105131208</v>
      </c>
      <c r="AE32" s="12">
        <f>MIN(MAX(EXP(-rate*Dt)*(p*AF31+(1-p)*AF32),Ratio*Stock!AE32),MAX(Ratio*Stock!AE32,100+AE$58))</f>
        <v>100.2</v>
      </c>
      <c r="AF32" s="12">
        <f>MIN(MAX(EXP(-rate*Dt)*(p*AG31+(1-p)*AG32),Ratio*Stock!AF32),MAX(Ratio*Stock!AF32,100+AF$58))</f>
        <v>100.25</v>
      </c>
      <c r="AG32" s="12">
        <f>MIN(MAX(EXP(-rate*Dt)*(p*AH31+(1-p)*AH32),Ratio*Stock!AG32),MAX(Ratio*Stock!AG32,100+AG$58))</f>
        <v>100.3</v>
      </c>
      <c r="AH32" s="12">
        <f>MIN(MAX(EXP(-rate*Dt)*(p*AI31+(1-p)*AI32),Ratio*Stock!AH32),MAX(Ratio*Stock!AH32,100+AH$58))</f>
        <v>100.35</v>
      </c>
      <c r="AI32" s="12">
        <f>MIN(MAX(EXP(-rate*Dt)*(p*AJ31+(1-p)*AJ32),Ratio*Stock!AI32),MAX(Ratio*Stock!AI32,100+AI$58))</f>
        <v>100.4</v>
      </c>
      <c r="AJ32" s="12">
        <f>MIN(MAX(EXP(-rate*Dt)*(p*AK31+(1-p)*AK32),Ratio*Stock!AJ32),MAX(Ratio*Stock!AJ32,100+AJ$58))</f>
        <v>100.45</v>
      </c>
      <c r="AK32" s="12">
        <f>MIN(MAX(EXP(-rate*Dt)*(p*AL31+(1-p)*AL32),Ratio*Stock!AK32),MAX(Ratio*Stock!AK32,100+AK$58))</f>
        <v>100.5</v>
      </c>
      <c r="AL32" s="12">
        <f>MIN(MAX(EXP(-rate*Dt)*(p*AM31+(1-p)*AM32),Ratio*Stock!AL32),MAX(Ratio*Stock!AL32,100+AL$58))</f>
        <v>100.55</v>
      </c>
      <c r="AM32" s="18">
        <f>MIN(MAX(EXP(-rate*Dt)*(p*AN31+(1-p)*AN32)+$F$20*EXP(-rate*(0.75-$AM$55)),Ratio*Stock!AM32),MAX(Ratio*Stock!AM32,100+AM$58))</f>
        <v>100.6</v>
      </c>
      <c r="AN32" s="12">
        <f>MIN(MAX(EXP(-rate*Dt)*(p*AO31+(1-p)*AO32),Ratio*Stock!AN32),MAX(Ratio*Stock!AN32,100+AN$58))</f>
        <v>100.02500000000001</v>
      </c>
      <c r="AO32" s="12">
        <f>MIN(MAX(EXP(-rate*Dt)*(p*AP31+(1-p)*AP32),Ratio*Stock!AO32),MAX(Ratio*Stock!AO32,100+AO$58))</f>
        <v>100.075</v>
      </c>
      <c r="AP32" s="12">
        <f>MIN(MAX(EXP(-rate*Dt)*(p*AQ31+(1-p)*AQ32),Ratio*Stock!AP32),MAX(Ratio*Stock!AP32,100+AP$58))</f>
        <v>100.125</v>
      </c>
      <c r="AQ32" s="12">
        <f>MIN(MAX(EXP(-rate*Dt)*(p*AR31+(1-p)*AR32),Ratio*Stock!AQ32),MAX(Ratio*Stock!AQ32,100+AQ$58))</f>
        <v>100.175</v>
      </c>
      <c r="AR32" s="12">
        <f>MIN(MAX(EXP(-rate*Dt)*(p*AS31+(1-p)*AS32),Ratio*Stock!AR32),MAX(Ratio*Stock!AR32,100+AR$58))</f>
        <v>100.22499999999999</v>
      </c>
      <c r="AS32" s="12">
        <f>MIN(MAX(EXP(-rate*Dt)*(p*AT31+(1-p)*AT32),Ratio*Stock!AS32),MAX(Ratio*Stock!AS32,100+AS$58))</f>
        <v>100.27500000000001</v>
      </c>
      <c r="AT32" s="12">
        <f>MIN(MAX(EXP(-rate*Dt)*(p*AU31+(1-p)*AU32),Ratio*Stock!AT32),MAX(Ratio*Stock!AT32,100+AT$58))</f>
        <v>100.325</v>
      </c>
      <c r="AU32" s="12">
        <f>MIN(MAX(EXP(-rate*Dt)*(p*AV31+(1-p)*AV32),Ratio*Stock!AU32),MAX(Ratio*Stock!AU32,100+AU$58))</f>
        <v>100.375</v>
      </c>
      <c r="AV32" s="12">
        <f>MIN(MAX(EXP(-rate*Dt)*(p*AW31+(1-p)*AW32),Ratio*Stock!AV32),MAX(Ratio*Stock!AV32,100+AV$58))</f>
        <v>100.425</v>
      </c>
      <c r="AW32" s="12">
        <f>MIN(MAX(EXP(-rate*Dt)*(p*AX31+(1-p)*AX32),Ratio*Stock!AW32),MAX(Ratio*Stock!AW32,100+AW$58))</f>
        <v>100.47499999999999</v>
      </c>
      <c r="AX32" s="12">
        <f>MIN(MAX(EXP(-rate*Dt)*(p*AY31+(1-p)*AY32),Ratio*Stock!AX32),MAX(Ratio*Stock!AX32,100+AX$58))</f>
        <v>100.52500000000001</v>
      </c>
      <c r="AY32" s="12">
        <f>MIN(MAX(EXP(-rate*Dt)*(p*AZ31+(1-p)*AZ32),Ratio*Stock!AY32),MAX(Ratio*Stock!AY32,100+AY$58))</f>
        <v>100.575</v>
      </c>
      <c r="AZ32" s="12">
        <f>MAX(Ratio*Stock!AZ32+$F$20,Face+$AZ$58)</f>
        <v>100.625</v>
      </c>
    </row>
    <row r="33" spans="1:52">
      <c r="A33" s="7">
        <f t="shared" si="1"/>
        <v>20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18"/>
      <c r="O33" s="21"/>
      <c r="P33" s="21"/>
      <c r="Q33" s="21"/>
      <c r="R33" s="21"/>
      <c r="S33" s="21"/>
      <c r="T33" s="21"/>
      <c r="U33" s="21"/>
      <c r="V33" s="21">
        <f>MIN(MAX(EXP(-rate*Dt)*(p*W32+(1-p)*W33),Ratio*Stock!V33))</f>
        <v>125.15422800337417</v>
      </c>
      <c r="W33" s="21">
        <f>MAX(EXP(-rate*Dt)*(p*X32+(1-p)*X33),Ratio*Stock!W33)</f>
        <v>120.91401056600708</v>
      </c>
      <c r="X33" s="21">
        <f>MIN(MAX(EXP(-rate*Dt)*(p*Y32+(1-p)*Y33),Ratio*Stock!X33),MAX(Ratio*Stock!X33,100+X$58))</f>
        <v>116.81745143090421</v>
      </c>
      <c r="Y33" s="21">
        <f>MIN(MAX(EXP(-rate*Dt)*(p*Z32+(1-p)*Z33),Ratio*Stock!Y33),MAX(Ratio*Stock!Y33,100+Y$58))</f>
        <v>112.85968346374653</v>
      </c>
      <c r="Z33" s="21">
        <f>MIN(MAX(EXP(-rate*Dt)*(p*AA32+(1-p)*AA33),Ratio*Stock!Z33),MAX(Ratio*Stock!Z33,100+Z$58))</f>
        <v>109.03600442842213</v>
      </c>
      <c r="AA33" s="18">
        <f>MIN(MAX(EXP(-rate*Dt)*(p*AB32+(1-p)*AB33)+$F$20,Ratio*Stock!AA33),MAX(Ratio*Stock!AA33,100+AA$58))</f>
        <v>105.34187140028534</v>
      </c>
      <c r="AB33" s="12">
        <f>MIN(MAX(EXP(-rate*Dt)*(p*AC32+(1-p)*AC33),Ratio*Stock!AB33),MAX(Ratio*Stock!AB33,100+AB$58))</f>
        <v>101.77289536869394</v>
      </c>
      <c r="AC33" s="12">
        <f>MIN(MAX(EXP(-rate*Dt)*(p*AD32+(1-p)*AD33),Ratio*Stock!AC33),MAX(Ratio*Stock!AC33,100+AC$58))</f>
        <v>100.1</v>
      </c>
      <c r="AD33" s="12">
        <f>MIN(MAX(EXP(-rate*Dt)*(p*AE32+(1-p)*AE33),Ratio*Stock!AD33),MAX(Ratio*Stock!AD33,100+AD$58))</f>
        <v>100.15</v>
      </c>
      <c r="AE33" s="12">
        <f>MIN(MAX(EXP(-rate*Dt)*(p*AF32+(1-p)*AF33),Ratio*Stock!AE33),MAX(Ratio*Stock!AE33,100+AE$58))</f>
        <v>100.2</v>
      </c>
      <c r="AF33" s="12">
        <f>MIN(MAX(EXP(-rate*Dt)*(p*AG32+(1-p)*AG33),Ratio*Stock!AF33),MAX(Ratio*Stock!AF33,100+AF$58))</f>
        <v>100.25</v>
      </c>
      <c r="AG33" s="12">
        <f>MIN(MAX(EXP(-rate*Dt)*(p*AH32+(1-p)*AH33),Ratio*Stock!AG33),MAX(Ratio*Stock!AG33,100+AG$58))</f>
        <v>100.3</v>
      </c>
      <c r="AH33" s="12">
        <f>MIN(MAX(EXP(-rate*Dt)*(p*AI32+(1-p)*AI33),Ratio*Stock!AH33),MAX(Ratio*Stock!AH33,100+AH$58))</f>
        <v>100.35</v>
      </c>
      <c r="AI33" s="12">
        <f>MIN(MAX(EXP(-rate*Dt)*(p*AJ32+(1-p)*AJ33),Ratio*Stock!AI33),MAX(Ratio*Stock!AI33,100+AI$58))</f>
        <v>100.4</v>
      </c>
      <c r="AJ33" s="12">
        <f>MIN(MAX(EXP(-rate*Dt)*(p*AK32+(1-p)*AK33),Ratio*Stock!AJ33),MAX(Ratio*Stock!AJ33,100+AJ$58))</f>
        <v>100.45</v>
      </c>
      <c r="AK33" s="12">
        <f>MIN(MAX(EXP(-rate*Dt)*(p*AL32+(1-p)*AL33),Ratio*Stock!AK33),MAX(Ratio*Stock!AK33,100+AK$58))</f>
        <v>100.5</v>
      </c>
      <c r="AL33" s="12">
        <f>MIN(MAX(EXP(-rate*Dt)*(p*AM32+(1-p)*AM33),Ratio*Stock!AL33),MAX(Ratio*Stock!AL33,100+AL$58))</f>
        <v>100.55</v>
      </c>
      <c r="AM33" s="18">
        <f>MIN(MAX(EXP(-rate*Dt)*(p*AN32+(1-p)*AN33)+$F$20*EXP(-rate*(0.75-$AM$55)),Ratio*Stock!AM33),MAX(Ratio*Stock!AM33,100+AM$58))</f>
        <v>100.6</v>
      </c>
      <c r="AN33" s="12">
        <f>MIN(MAX(EXP(-rate*Dt)*(p*AO32+(1-p)*AO33),Ratio*Stock!AN33),MAX(Ratio*Stock!AN33,100+AN$58))</f>
        <v>100.02500000000001</v>
      </c>
      <c r="AO33" s="12">
        <f>MIN(MAX(EXP(-rate*Dt)*(p*AP32+(1-p)*AP33),Ratio*Stock!AO33),MAX(Ratio*Stock!AO33,100+AO$58))</f>
        <v>100.075</v>
      </c>
      <c r="AP33" s="12">
        <f>MIN(MAX(EXP(-rate*Dt)*(p*AQ32+(1-p)*AQ33),Ratio*Stock!AP33),MAX(Ratio*Stock!AP33,100+AP$58))</f>
        <v>100.125</v>
      </c>
      <c r="AQ33" s="12">
        <f>MIN(MAX(EXP(-rate*Dt)*(p*AR32+(1-p)*AR33),Ratio*Stock!AQ33),MAX(Ratio*Stock!AQ33,100+AQ$58))</f>
        <v>100.175</v>
      </c>
      <c r="AR33" s="12">
        <f>MIN(MAX(EXP(-rate*Dt)*(p*AS32+(1-p)*AS33),Ratio*Stock!AR33),MAX(Ratio*Stock!AR33,100+AR$58))</f>
        <v>100.22499999999999</v>
      </c>
      <c r="AS33" s="12">
        <f>MIN(MAX(EXP(-rate*Dt)*(p*AT32+(1-p)*AT33),Ratio*Stock!AS33),MAX(Ratio*Stock!AS33,100+AS$58))</f>
        <v>100.27500000000001</v>
      </c>
      <c r="AT33" s="12">
        <f>MIN(MAX(EXP(-rate*Dt)*(p*AU32+(1-p)*AU33),Ratio*Stock!AT33),MAX(Ratio*Stock!AT33,100+AT$58))</f>
        <v>100.325</v>
      </c>
      <c r="AU33" s="12">
        <f>MIN(MAX(EXP(-rate*Dt)*(p*AV32+(1-p)*AV33),Ratio*Stock!AU33),MAX(Ratio*Stock!AU33,100+AU$58))</f>
        <v>100.375</v>
      </c>
      <c r="AV33" s="12">
        <f>MIN(MAX(EXP(-rate*Dt)*(p*AW32+(1-p)*AW33),Ratio*Stock!AV33),MAX(Ratio*Stock!AV33,100+AV$58))</f>
        <v>100.425</v>
      </c>
      <c r="AW33" s="12">
        <f>MIN(MAX(EXP(-rate*Dt)*(p*AX32+(1-p)*AX33),Ratio*Stock!AW33),MAX(Ratio*Stock!AW33,100+AW$58))</f>
        <v>100.47499999999999</v>
      </c>
      <c r="AX33" s="12">
        <f>MIN(MAX(EXP(-rate*Dt)*(p*AY32+(1-p)*AY33),Ratio*Stock!AX33),MAX(Ratio*Stock!AX33,100+AX$58))</f>
        <v>100.52500000000001</v>
      </c>
      <c r="AY33" s="12">
        <f>MIN(MAX(EXP(-rate*Dt)*(p*AZ32+(1-p)*AZ33),Ratio*Stock!AY33),MAX(Ratio*Stock!AY33,100+AY$58))</f>
        <v>100.575</v>
      </c>
      <c r="AZ33" s="12">
        <f>MAX(Ratio*Stock!AZ33+$F$20,Face+$AZ$58)</f>
        <v>100.625</v>
      </c>
    </row>
    <row r="34" spans="1:52">
      <c r="A34" s="7">
        <f t="shared" si="1"/>
        <v>19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18"/>
      <c r="O34" s="21"/>
      <c r="P34" s="21"/>
      <c r="Q34" s="21"/>
      <c r="R34" s="21"/>
      <c r="S34" s="21"/>
      <c r="T34" s="21"/>
      <c r="U34" s="21">
        <f>MIN(MAX(EXP(-rate*Dt)*(p*V33+(1-p)*V34),Ratio*Stock!U34))</f>
        <v>121.34986683381821</v>
      </c>
      <c r="V34" s="21">
        <f>MAX(EXP(-rate*Dt)*(p*W33+(1-p)*W34),Ratio*Stock!V34)</f>
        <v>116.72562229904607</v>
      </c>
      <c r="W34" s="21">
        <f>MAX(EXP(-rate*Dt)*(p*X33+(1-p)*X34),Ratio*Stock!W34)</f>
        <v>112.77096549714726</v>
      </c>
      <c r="X34" s="21">
        <f>MIN(MAX(EXP(-rate*Dt)*(p*Y33+(1-p)*Y34),Ratio*Stock!X34),MAX(Ratio*Stock!X34,100+X$58))</f>
        <v>108.95029222099686</v>
      </c>
      <c r="Y34" s="21">
        <f>MIN(MAX(EXP(-rate*Dt)*(p*Z33+(1-p)*Z34),Ratio*Stock!Y34),MAX(Ratio*Stock!Y34,100+Y$58))</f>
        <v>105.25906311710067</v>
      </c>
      <c r="Z34" s="21">
        <f>MIN(MAX(EXP(-rate*Dt)*(p*AA33+(1-p)*AA34),Ratio*Stock!Z34),MAX(Ratio*Stock!Z34,100+Z$58))</f>
        <v>101.6928926249778</v>
      </c>
      <c r="AA34" s="18">
        <f>MIN(MAX(EXP(-rate*Dt)*(p*AB33+(1-p)*AB34)+$F$20,Ratio*Stock!AA34),MAX(Ratio*Stock!AA34,100+AA$58))</f>
        <v>100.625</v>
      </c>
      <c r="AB34" s="12">
        <f>MIN(MAX(EXP(-rate*Dt)*(p*AC33+(1-p)*AC34),Ratio*Stock!AB34),MAX(Ratio*Stock!AB34,100+AB$58))</f>
        <v>100.05</v>
      </c>
      <c r="AC34" s="12">
        <f>MIN(MAX(EXP(-rate*Dt)*(p*AD33+(1-p)*AD34),Ratio*Stock!AC34),MAX(Ratio*Stock!AC34,100+AC$58))</f>
        <v>100.1</v>
      </c>
      <c r="AD34" s="12">
        <f>MIN(MAX(EXP(-rate*Dt)*(p*AE33+(1-p)*AE34),Ratio*Stock!AD34),MAX(Ratio*Stock!AD34,100+AD$58))</f>
        <v>100.15</v>
      </c>
      <c r="AE34" s="12">
        <f>MIN(MAX(EXP(-rate*Dt)*(p*AF33+(1-p)*AF34),Ratio*Stock!AE34),MAX(Ratio*Stock!AE34,100+AE$58))</f>
        <v>100.2</v>
      </c>
      <c r="AF34" s="12">
        <f>MIN(MAX(EXP(-rate*Dt)*(p*AG33+(1-p)*AG34),Ratio*Stock!AF34),MAX(Ratio*Stock!AF34,100+AF$58))</f>
        <v>100.25</v>
      </c>
      <c r="AG34" s="12">
        <f>MIN(MAX(EXP(-rate*Dt)*(p*AH33+(1-p)*AH34),Ratio*Stock!AG34),MAX(Ratio*Stock!AG34,100+AG$58))</f>
        <v>100.3</v>
      </c>
      <c r="AH34" s="12">
        <f>MIN(MAX(EXP(-rate*Dt)*(p*AI33+(1-p)*AI34),Ratio*Stock!AH34),MAX(Ratio*Stock!AH34,100+AH$58))</f>
        <v>100.35</v>
      </c>
      <c r="AI34" s="12">
        <f>MIN(MAX(EXP(-rate*Dt)*(p*AJ33+(1-p)*AJ34),Ratio*Stock!AI34),MAX(Ratio*Stock!AI34,100+AI$58))</f>
        <v>100.4</v>
      </c>
      <c r="AJ34" s="12">
        <f>MIN(MAX(EXP(-rate*Dt)*(p*AK33+(1-p)*AK34),Ratio*Stock!AJ34),MAX(Ratio*Stock!AJ34,100+AJ$58))</f>
        <v>100.45</v>
      </c>
      <c r="AK34" s="12">
        <f>MIN(MAX(EXP(-rate*Dt)*(p*AL33+(1-p)*AL34),Ratio*Stock!AK34),MAX(Ratio*Stock!AK34,100+AK$58))</f>
        <v>100.5</v>
      </c>
      <c r="AL34" s="12">
        <f>MIN(MAX(EXP(-rate*Dt)*(p*AM33+(1-p)*AM34),Ratio*Stock!AL34),MAX(Ratio*Stock!AL34,100+AL$58))</f>
        <v>100.55</v>
      </c>
      <c r="AM34" s="18">
        <f>MIN(MAX(EXP(-rate*Dt)*(p*AN33+(1-p)*AN34)+$F$20*EXP(-rate*(0.75-$AM$55)),Ratio*Stock!AM34),MAX(Ratio*Stock!AM34,100+AM$58))</f>
        <v>100.6</v>
      </c>
      <c r="AN34" s="12">
        <f>MIN(MAX(EXP(-rate*Dt)*(p*AO33+(1-p)*AO34),Ratio*Stock!AN34),MAX(Ratio*Stock!AN34,100+AN$58))</f>
        <v>100.02500000000001</v>
      </c>
      <c r="AO34" s="12">
        <f>MIN(MAX(EXP(-rate*Dt)*(p*AP33+(1-p)*AP34),Ratio*Stock!AO34),MAX(Ratio*Stock!AO34,100+AO$58))</f>
        <v>100.075</v>
      </c>
      <c r="AP34" s="12">
        <f>MIN(MAX(EXP(-rate*Dt)*(p*AQ33+(1-p)*AQ34),Ratio*Stock!AP34),MAX(Ratio*Stock!AP34,100+AP$58))</f>
        <v>100.125</v>
      </c>
      <c r="AQ34" s="12">
        <f>MIN(MAX(EXP(-rate*Dt)*(p*AR33+(1-p)*AR34),Ratio*Stock!AQ34),MAX(Ratio*Stock!AQ34,100+AQ$58))</f>
        <v>100.175</v>
      </c>
      <c r="AR34" s="12">
        <f>MIN(MAX(EXP(-rate*Dt)*(p*AS33+(1-p)*AS34),Ratio*Stock!AR34),MAX(Ratio*Stock!AR34,100+AR$58))</f>
        <v>100.22499999999999</v>
      </c>
      <c r="AS34" s="12">
        <f>MIN(MAX(EXP(-rate*Dt)*(p*AT33+(1-p)*AT34),Ratio*Stock!AS34),MAX(Ratio*Stock!AS34,100+AS$58))</f>
        <v>100.27500000000001</v>
      </c>
      <c r="AT34" s="12">
        <f>MIN(MAX(EXP(-rate*Dt)*(p*AU33+(1-p)*AU34),Ratio*Stock!AT34),MAX(Ratio*Stock!AT34,100+AT$58))</f>
        <v>100.325</v>
      </c>
      <c r="AU34" s="12">
        <f>MIN(MAX(EXP(-rate*Dt)*(p*AV33+(1-p)*AV34),Ratio*Stock!AU34),MAX(Ratio*Stock!AU34,100+AU$58))</f>
        <v>100.375</v>
      </c>
      <c r="AV34" s="12">
        <f>MIN(MAX(EXP(-rate*Dt)*(p*AW33+(1-p)*AW34),Ratio*Stock!AV34),MAX(Ratio*Stock!AV34,100+AV$58))</f>
        <v>100.425</v>
      </c>
      <c r="AW34" s="12">
        <f>MIN(MAX(EXP(-rate*Dt)*(p*AX33+(1-p)*AX34),Ratio*Stock!AW34),MAX(Ratio*Stock!AW34,100+AW$58))</f>
        <v>100.47499999999999</v>
      </c>
      <c r="AX34" s="12">
        <f>MIN(MAX(EXP(-rate*Dt)*(p*AY33+(1-p)*AY34),Ratio*Stock!AX34),MAX(Ratio*Stock!AX34,100+AX$58))</f>
        <v>100.52500000000001</v>
      </c>
      <c r="AY34" s="12">
        <f>MIN(MAX(EXP(-rate*Dt)*(p*AZ33+(1-p)*AZ34),Ratio*Stock!AY34),MAX(Ratio*Stock!AY34,100+AY$58))</f>
        <v>100.575</v>
      </c>
      <c r="AZ34" s="12">
        <f>MAX(Ratio*Stock!AZ34+$F$20,Face+$AZ$58)</f>
        <v>100.625</v>
      </c>
    </row>
    <row r="35" spans="1:52">
      <c r="A35" s="7">
        <f t="shared" si="1"/>
        <v>18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18"/>
      <c r="O35" s="21"/>
      <c r="P35" s="21"/>
      <c r="Q35" s="21"/>
      <c r="R35" s="21"/>
      <c r="S35" s="21"/>
      <c r="T35" s="21">
        <f>MIN(MAX(EXP(-rate*Dt)*(p*U34+(1-p)*U35),Ratio*Stock!T35))</f>
        <v>117.1463807690947</v>
      </c>
      <c r="U35" s="21">
        <f>MAX(EXP(-rate*Dt)*(p*V34+(1-p)*V35),Ratio*Stock!U35)</f>
        <v>113.17746869647847</v>
      </c>
      <c r="V35" s="21">
        <f>MAX(EXP(-rate*Dt)*(p*W34+(1-p)*W35),Ratio*Stock!V35)</f>
        <v>108.86464739115513</v>
      </c>
      <c r="W35" s="21">
        <f>MAX(EXP(-rate*Dt)*(p*X34+(1-p)*X35),Ratio*Stock!W35)</f>
        <v>105.1763199287513</v>
      </c>
      <c r="X35" s="21">
        <f>MIN(MAX(EXP(-rate*Dt)*(p*Y34+(1-p)*Y35),Ratio*Stock!X35),MAX(Ratio*Stock!X35,100+X$58))</f>
        <v>101.61295277068797</v>
      </c>
      <c r="Y35" s="21">
        <f>MIN(MAX(EXP(-rate*Dt)*(p*Z34+(1-p)*Z35),Ratio*Stock!Y35),MAX(Ratio*Stock!Y35,100+Y$58))</f>
        <v>100.52500000000001</v>
      </c>
      <c r="Z35" s="21">
        <f>MIN(MAX(EXP(-rate*Dt)*(p*AA34+(1-p)*AA35),Ratio*Stock!Z35),MAX(Ratio*Stock!Z35,100+Z$58))</f>
        <v>100.575</v>
      </c>
      <c r="AA35" s="18">
        <f>MIN(MAX(EXP(-rate*Dt)*(p*AB34+(1-p)*AB35)+$F$20,Ratio*Stock!AA35),MAX(Ratio*Stock!AA35,100+AA$58))</f>
        <v>100.625</v>
      </c>
      <c r="AB35" s="12">
        <f>MIN(MAX(EXP(-rate*Dt)*(p*AC34+(1-p)*AC35),Ratio*Stock!AB35),MAX(Ratio*Stock!AB35,100+AB$58))</f>
        <v>100.05</v>
      </c>
      <c r="AC35" s="12">
        <f>MIN(MAX(EXP(-rate*Dt)*(p*AD34+(1-p)*AD35),Ratio*Stock!AC35),MAX(Ratio*Stock!AC35,100+AC$58))</f>
        <v>100.1</v>
      </c>
      <c r="AD35" s="12">
        <f>MIN(MAX(EXP(-rate*Dt)*(p*AE34+(1-p)*AE35),Ratio*Stock!AD35),MAX(Ratio*Stock!AD35,100+AD$58))</f>
        <v>100.15</v>
      </c>
      <c r="AE35" s="12">
        <f>MIN(MAX(EXP(-rate*Dt)*(p*AF34+(1-p)*AF35),Ratio*Stock!AE35),MAX(Ratio*Stock!AE35,100+AE$58))</f>
        <v>100.2</v>
      </c>
      <c r="AF35" s="12">
        <f>MIN(MAX(EXP(-rate*Dt)*(p*AG34+(1-p)*AG35),Ratio*Stock!AF35),MAX(Ratio*Stock!AF35,100+AF$58))</f>
        <v>100.25</v>
      </c>
      <c r="AG35" s="12">
        <f>MIN(MAX(EXP(-rate*Dt)*(p*AH34+(1-p)*AH35),Ratio*Stock!AG35),MAX(Ratio*Stock!AG35,100+AG$58))</f>
        <v>100.3</v>
      </c>
      <c r="AH35" s="12">
        <f>MIN(MAX(EXP(-rate*Dt)*(p*AI34+(1-p)*AI35),Ratio*Stock!AH35),MAX(Ratio*Stock!AH35,100+AH$58))</f>
        <v>100.35</v>
      </c>
      <c r="AI35" s="12">
        <f>MIN(MAX(EXP(-rate*Dt)*(p*AJ34+(1-p)*AJ35),Ratio*Stock!AI35),MAX(Ratio*Stock!AI35,100+AI$58))</f>
        <v>100.4</v>
      </c>
      <c r="AJ35" s="12">
        <f>MIN(MAX(EXP(-rate*Dt)*(p*AK34+(1-p)*AK35),Ratio*Stock!AJ35),MAX(Ratio*Stock!AJ35,100+AJ$58))</f>
        <v>100.45</v>
      </c>
      <c r="AK35" s="12">
        <f>MIN(MAX(EXP(-rate*Dt)*(p*AL34+(1-p)*AL35),Ratio*Stock!AK35),MAX(Ratio*Stock!AK35,100+AK$58))</f>
        <v>100.5</v>
      </c>
      <c r="AL35" s="12">
        <f>MIN(MAX(EXP(-rate*Dt)*(p*AM34+(1-p)*AM35),Ratio*Stock!AL35),MAX(Ratio*Stock!AL35,100+AL$58))</f>
        <v>100.55</v>
      </c>
      <c r="AM35" s="18">
        <f>MIN(MAX(EXP(-rate*Dt)*(p*AN34+(1-p)*AN35)+$F$20*EXP(-rate*(0.75-$AM$55)),Ratio*Stock!AM35),MAX(Ratio*Stock!AM35,100+AM$58))</f>
        <v>100.6</v>
      </c>
      <c r="AN35" s="12">
        <f>MIN(MAX(EXP(-rate*Dt)*(p*AO34+(1-p)*AO35),Ratio*Stock!AN35),MAX(Ratio*Stock!AN35,100+AN$58))</f>
        <v>100.02500000000001</v>
      </c>
      <c r="AO35" s="12">
        <f>MIN(MAX(EXP(-rate*Dt)*(p*AP34+(1-p)*AP35),Ratio*Stock!AO35),MAX(Ratio*Stock!AO35,100+AO$58))</f>
        <v>100.075</v>
      </c>
      <c r="AP35" s="12">
        <f>MIN(MAX(EXP(-rate*Dt)*(p*AQ34+(1-p)*AQ35),Ratio*Stock!AP35),MAX(Ratio*Stock!AP35,100+AP$58))</f>
        <v>100.125</v>
      </c>
      <c r="AQ35" s="12">
        <f>MIN(MAX(EXP(-rate*Dt)*(p*AR34+(1-p)*AR35),Ratio*Stock!AQ35),MAX(Ratio*Stock!AQ35,100+AQ$58))</f>
        <v>100.175</v>
      </c>
      <c r="AR35" s="12">
        <f>MIN(MAX(EXP(-rate*Dt)*(p*AS34+(1-p)*AS35),Ratio*Stock!AR35),MAX(Ratio*Stock!AR35,100+AR$58))</f>
        <v>100.22499999999999</v>
      </c>
      <c r="AS35" s="12">
        <f>MIN(MAX(EXP(-rate*Dt)*(p*AT34+(1-p)*AT35),Ratio*Stock!AS35),MAX(Ratio*Stock!AS35,100+AS$58))</f>
        <v>100.27500000000001</v>
      </c>
      <c r="AT35" s="12">
        <f>MIN(MAX(EXP(-rate*Dt)*(p*AU34+(1-p)*AU35),Ratio*Stock!AT35),MAX(Ratio*Stock!AT35,100+AT$58))</f>
        <v>100.325</v>
      </c>
      <c r="AU35" s="12">
        <f>MIN(MAX(EXP(-rate*Dt)*(p*AV34+(1-p)*AV35),Ratio*Stock!AU35),MAX(Ratio*Stock!AU35,100+AU$58))</f>
        <v>100.375</v>
      </c>
      <c r="AV35" s="12">
        <f>MIN(MAX(EXP(-rate*Dt)*(p*AW34+(1-p)*AW35),Ratio*Stock!AV35),MAX(Ratio*Stock!AV35,100+AV$58))</f>
        <v>100.425</v>
      </c>
      <c r="AW35" s="12">
        <f>MIN(MAX(EXP(-rate*Dt)*(p*AX34+(1-p)*AX35),Ratio*Stock!AW35),MAX(Ratio*Stock!AW35,100+AW$58))</f>
        <v>100.47499999999999</v>
      </c>
      <c r="AX35" s="12">
        <f>MIN(MAX(EXP(-rate*Dt)*(p*AY34+(1-p)*AY35),Ratio*Stock!AX35),MAX(Ratio*Stock!AX35,100+AX$58))</f>
        <v>100.52500000000001</v>
      </c>
      <c r="AY35" s="12">
        <f>MIN(MAX(EXP(-rate*Dt)*(p*AZ34+(1-p)*AZ35),Ratio*Stock!AY35),MAX(Ratio*Stock!AY35,100+AY$58))</f>
        <v>100.575</v>
      </c>
      <c r="AZ35" s="12">
        <f>MAX(Ratio*Stock!AZ35+$F$20,Face+$AZ$58)</f>
        <v>100.625</v>
      </c>
    </row>
    <row r="36" spans="1:52">
      <c r="A36" s="7">
        <f t="shared" si="1"/>
        <v>17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18"/>
      <c r="O36" s="21"/>
      <c r="P36" s="21"/>
      <c r="Q36" s="21"/>
      <c r="R36" s="21"/>
      <c r="S36" s="21">
        <f>MIN(MAX(EXP(-rate*Dt)*(p*T35+(1-p)*T36),Ratio*Stock!S36))</f>
        <v>113.16307904471402</v>
      </c>
      <c r="T36" s="21">
        <f>MAX(EXP(-rate*Dt)*(p*U35+(1-p)*U36),Ratio*Stock!T36)</f>
        <v>109.40372843882119</v>
      </c>
      <c r="U36" s="21">
        <f>MAX(EXP(-rate*Dt)*(p*V35+(1-p)*V36),Ratio*Stock!U36)</f>
        <v>105.84385349530024</v>
      </c>
      <c r="V36" s="21">
        <f>MAX(EXP(-rate*Dt)*(p*W35+(1-p)*W36),Ratio*Stock!V36)</f>
        <v>103.00837709412411</v>
      </c>
      <c r="W36" s="21">
        <f>MAX(EXP(-rate*Dt)*(p*X35+(1-p)*X36),Ratio*Stock!W36)</f>
        <v>100.99434124433988</v>
      </c>
      <c r="X36" s="21">
        <f>MIN(MAX(EXP(-rate*Dt)*(p*Y35+(1-p)*Y36),Ratio*Stock!X36),MAX(Ratio*Stock!X36,100+X$58))</f>
        <v>100.47499999999999</v>
      </c>
      <c r="Y36" s="21">
        <f>MIN(MAX(EXP(-rate*Dt)*(p*Z35+(1-p)*Z36),Ratio*Stock!Y36),MAX(Ratio*Stock!Y36,100+Y$58))</f>
        <v>100.52500000000001</v>
      </c>
      <c r="Z36" s="21">
        <f>MIN(MAX(EXP(-rate*Dt)*(p*AA35+(1-p)*AA36),Ratio*Stock!Z36),MAX(Ratio*Stock!Z36,100+Z$58))</f>
        <v>100.575</v>
      </c>
      <c r="AA36" s="18">
        <f>MIN(MAX(EXP(-rate*Dt)*(p*AB35+(1-p)*AB36)+$F$20,Ratio*Stock!AA36),MAX(Ratio*Stock!AA36,100+AA$58))</f>
        <v>100.625</v>
      </c>
      <c r="AB36" s="12">
        <f>MIN(MAX(EXP(-rate*Dt)*(p*AC35+(1-p)*AC36),Ratio*Stock!AB36),MAX(Ratio*Stock!AB36,100+AB$58))</f>
        <v>100.05</v>
      </c>
      <c r="AC36" s="12">
        <f>MIN(MAX(EXP(-rate*Dt)*(p*AD35+(1-p)*AD36),Ratio*Stock!AC36),MAX(Ratio*Stock!AC36,100+AC$58))</f>
        <v>100.1</v>
      </c>
      <c r="AD36" s="12">
        <f>MIN(MAX(EXP(-rate*Dt)*(p*AE35+(1-p)*AE36),Ratio*Stock!AD36),MAX(Ratio*Stock!AD36,100+AD$58))</f>
        <v>100.15</v>
      </c>
      <c r="AE36" s="12">
        <f>MIN(MAX(EXP(-rate*Dt)*(p*AF35+(1-p)*AF36),Ratio*Stock!AE36),MAX(Ratio*Stock!AE36,100+AE$58))</f>
        <v>100.2</v>
      </c>
      <c r="AF36" s="12">
        <f>MIN(MAX(EXP(-rate*Dt)*(p*AG35+(1-p)*AG36),Ratio*Stock!AF36),MAX(Ratio*Stock!AF36,100+AF$58))</f>
        <v>100.25</v>
      </c>
      <c r="AG36" s="12">
        <f>MIN(MAX(EXP(-rate*Dt)*(p*AH35+(1-p)*AH36),Ratio*Stock!AG36),MAX(Ratio*Stock!AG36,100+AG$58))</f>
        <v>100.3</v>
      </c>
      <c r="AH36" s="12">
        <f>MIN(MAX(EXP(-rate*Dt)*(p*AI35+(1-p)*AI36),Ratio*Stock!AH36),MAX(Ratio*Stock!AH36,100+AH$58))</f>
        <v>100.35</v>
      </c>
      <c r="AI36" s="12">
        <f>MIN(MAX(EXP(-rate*Dt)*(p*AJ35+(1-p)*AJ36),Ratio*Stock!AI36),MAX(Ratio*Stock!AI36,100+AI$58))</f>
        <v>100.4</v>
      </c>
      <c r="AJ36" s="12">
        <f>MIN(MAX(EXP(-rate*Dt)*(p*AK35+(1-p)*AK36),Ratio*Stock!AJ36),MAX(Ratio*Stock!AJ36,100+AJ$58))</f>
        <v>100.45</v>
      </c>
      <c r="AK36" s="12">
        <f>MIN(MAX(EXP(-rate*Dt)*(p*AL35+(1-p)*AL36),Ratio*Stock!AK36),MAX(Ratio*Stock!AK36,100+AK$58))</f>
        <v>100.5</v>
      </c>
      <c r="AL36" s="12">
        <f>MIN(MAX(EXP(-rate*Dt)*(p*AM35+(1-p)*AM36),Ratio*Stock!AL36),MAX(Ratio*Stock!AL36,100+AL$58))</f>
        <v>100.55</v>
      </c>
      <c r="AM36" s="18">
        <f>MIN(MAX(EXP(-rate*Dt)*(p*AN35+(1-p)*AN36)+$F$20*EXP(-rate*(0.75-$AM$55)),Ratio*Stock!AM36),MAX(Ratio*Stock!AM36,100+AM$58))</f>
        <v>100.6</v>
      </c>
      <c r="AN36" s="12">
        <f>MIN(MAX(EXP(-rate*Dt)*(p*AO35+(1-p)*AO36),Ratio*Stock!AN36),MAX(Ratio*Stock!AN36,100+AN$58))</f>
        <v>100.02500000000001</v>
      </c>
      <c r="AO36" s="12">
        <f>MIN(MAX(EXP(-rate*Dt)*(p*AP35+(1-p)*AP36),Ratio*Stock!AO36),MAX(Ratio*Stock!AO36,100+AO$58))</f>
        <v>100.075</v>
      </c>
      <c r="AP36" s="12">
        <f>MIN(MAX(EXP(-rate*Dt)*(p*AQ35+(1-p)*AQ36),Ratio*Stock!AP36),MAX(Ratio*Stock!AP36,100+AP$58))</f>
        <v>100.125</v>
      </c>
      <c r="AQ36" s="12">
        <f>MIN(MAX(EXP(-rate*Dt)*(p*AR35+(1-p)*AR36),Ratio*Stock!AQ36),MAX(Ratio*Stock!AQ36,100+AQ$58))</f>
        <v>100.175</v>
      </c>
      <c r="AR36" s="12">
        <f>MIN(MAX(EXP(-rate*Dt)*(p*AS35+(1-p)*AS36),Ratio*Stock!AR36),MAX(Ratio*Stock!AR36,100+AR$58))</f>
        <v>100.22499999999999</v>
      </c>
      <c r="AS36" s="12">
        <f>MIN(MAX(EXP(-rate*Dt)*(p*AT35+(1-p)*AT36),Ratio*Stock!AS36),MAX(Ratio*Stock!AS36,100+AS$58))</f>
        <v>100.27500000000001</v>
      </c>
      <c r="AT36" s="12">
        <f>MIN(MAX(EXP(-rate*Dt)*(p*AU35+(1-p)*AU36),Ratio*Stock!AT36),MAX(Ratio*Stock!AT36,100+AT$58))</f>
        <v>100.325</v>
      </c>
      <c r="AU36" s="12">
        <f>MIN(MAX(EXP(-rate*Dt)*(p*AV35+(1-p)*AV36),Ratio*Stock!AU36),MAX(Ratio*Stock!AU36,100+AU$58))</f>
        <v>100.375</v>
      </c>
      <c r="AV36" s="12">
        <f>MIN(MAX(EXP(-rate*Dt)*(p*AW35+(1-p)*AW36),Ratio*Stock!AV36),MAX(Ratio*Stock!AV36,100+AV$58))</f>
        <v>100.425</v>
      </c>
      <c r="AW36" s="12">
        <f>MIN(MAX(EXP(-rate*Dt)*(p*AX35+(1-p)*AX36),Ratio*Stock!AW36),MAX(Ratio*Stock!AW36,100+AW$58))</f>
        <v>100.47499999999999</v>
      </c>
      <c r="AX36" s="12">
        <f>MIN(MAX(EXP(-rate*Dt)*(p*AY35+(1-p)*AY36),Ratio*Stock!AX36),MAX(Ratio*Stock!AX36,100+AX$58))</f>
        <v>100.52500000000001</v>
      </c>
      <c r="AY36" s="12">
        <f>MIN(MAX(EXP(-rate*Dt)*(p*AZ35+(1-p)*AZ36),Ratio*Stock!AY36),MAX(Ratio*Stock!AY36,100+AY$58))</f>
        <v>100.575</v>
      </c>
      <c r="AZ36" s="12">
        <f>MAX(Ratio*Stock!AZ36+$F$20,Face+$AZ$58)</f>
        <v>100.625</v>
      </c>
    </row>
    <row r="37" spans="1:52">
      <c r="A37" s="7">
        <f t="shared" si="1"/>
        <v>16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18"/>
      <c r="O37" s="21"/>
      <c r="P37" s="21"/>
      <c r="Q37" s="21"/>
      <c r="R37" s="21">
        <f>MIN(MAX(EXP(-rate*Dt)*(p*S36+(1-p)*S37),Ratio*Stock!R37))</f>
        <v>109.71923640085566</v>
      </c>
      <c r="S37" s="21">
        <f>MAX(EXP(-rate*Dt)*(p*T36+(1-p)*T37),Ratio*Stock!S37)</f>
        <v>106.478200777438</v>
      </c>
      <c r="T37" s="21">
        <f>MAX(EXP(-rate*Dt)*(p*U36+(1-p)*U37),Ratio*Stock!T37)</f>
        <v>103.73521721604234</v>
      </c>
      <c r="U37" s="21">
        <f>MAX(EXP(-rate*Dt)*(p*V36+(1-p)*V37),Ratio*Stock!U37)</f>
        <v>101.77901800070275</v>
      </c>
      <c r="V37" s="21">
        <f>MAX(EXP(-rate*Dt)*(p*W36+(1-p)*W37),Ratio*Stock!V37)</f>
        <v>100.67045986169767</v>
      </c>
      <c r="W37" s="21">
        <f>MAX(EXP(-rate*Dt)*(p*X36+(1-p)*X37),Ratio*Stock!W37)</f>
        <v>100.43550099601308</v>
      </c>
      <c r="X37" s="21">
        <f>MIN(MAX(EXP(-rate*Dt)*(p*Y36+(1-p)*Y37),Ratio*Stock!X37),MAX(Ratio*Stock!X37,100+X$58))</f>
        <v>100.47499999999999</v>
      </c>
      <c r="Y37" s="21">
        <f>MIN(MAX(EXP(-rate*Dt)*(p*Z36+(1-p)*Z37),Ratio*Stock!Y37),MAX(Ratio*Stock!Y37,100+Y$58))</f>
        <v>100.52500000000001</v>
      </c>
      <c r="Z37" s="21">
        <f>MIN(MAX(EXP(-rate*Dt)*(p*AA36+(1-p)*AA37),Ratio*Stock!Z37),MAX(Ratio*Stock!Z37,100+Z$58))</f>
        <v>100.575</v>
      </c>
      <c r="AA37" s="18">
        <f>MIN(MAX(EXP(-rate*Dt)*(p*AB36+(1-p)*AB37)+$F$20,Ratio*Stock!AA37),MAX(Ratio*Stock!AA37,100+AA$58))</f>
        <v>100.625</v>
      </c>
      <c r="AB37" s="12">
        <f>MIN(MAX(EXP(-rate*Dt)*(p*AC36+(1-p)*AC37),Ratio*Stock!AB37),MAX(Ratio*Stock!AB37,100+AB$58))</f>
        <v>100.05</v>
      </c>
      <c r="AC37" s="12">
        <f>MIN(MAX(EXP(-rate*Dt)*(p*AD36+(1-p)*AD37),Ratio*Stock!AC37),MAX(Ratio*Stock!AC37,100+AC$58))</f>
        <v>100.1</v>
      </c>
      <c r="AD37" s="12">
        <f>MIN(MAX(EXP(-rate*Dt)*(p*AE36+(1-p)*AE37),Ratio*Stock!AD37),MAX(Ratio*Stock!AD37,100+AD$58))</f>
        <v>100.15</v>
      </c>
      <c r="AE37" s="12">
        <f>MIN(MAX(EXP(-rate*Dt)*(p*AF36+(1-p)*AF37),Ratio*Stock!AE37),MAX(Ratio*Stock!AE37,100+AE$58))</f>
        <v>100.2</v>
      </c>
      <c r="AF37" s="12">
        <f>MIN(MAX(EXP(-rate*Dt)*(p*AG36+(1-p)*AG37),Ratio*Stock!AF37),MAX(Ratio*Stock!AF37,100+AF$58))</f>
        <v>100.25</v>
      </c>
      <c r="AG37" s="12">
        <f>MIN(MAX(EXP(-rate*Dt)*(p*AH36+(1-p)*AH37),Ratio*Stock!AG37),MAX(Ratio*Stock!AG37,100+AG$58))</f>
        <v>100.3</v>
      </c>
      <c r="AH37" s="12">
        <f>MIN(MAX(EXP(-rate*Dt)*(p*AI36+(1-p)*AI37),Ratio*Stock!AH37),MAX(Ratio*Stock!AH37,100+AH$58))</f>
        <v>100.35</v>
      </c>
      <c r="AI37" s="12">
        <f>MIN(MAX(EXP(-rate*Dt)*(p*AJ36+(1-p)*AJ37),Ratio*Stock!AI37),MAX(Ratio*Stock!AI37,100+AI$58))</f>
        <v>100.4</v>
      </c>
      <c r="AJ37" s="12">
        <f>MIN(MAX(EXP(-rate*Dt)*(p*AK36+(1-p)*AK37),Ratio*Stock!AJ37),MAX(Ratio*Stock!AJ37,100+AJ$58))</f>
        <v>100.45</v>
      </c>
      <c r="AK37" s="12">
        <f>MIN(MAX(EXP(-rate*Dt)*(p*AL36+(1-p)*AL37),Ratio*Stock!AK37),MAX(Ratio*Stock!AK37,100+AK$58))</f>
        <v>100.5</v>
      </c>
      <c r="AL37" s="12">
        <f>MIN(MAX(EXP(-rate*Dt)*(p*AM36+(1-p)*AM37),Ratio*Stock!AL37),MAX(Ratio*Stock!AL37,100+AL$58))</f>
        <v>100.55</v>
      </c>
      <c r="AM37" s="18">
        <f>MIN(MAX(EXP(-rate*Dt)*(p*AN36+(1-p)*AN37)+$F$20*EXP(-rate*(0.75-$AM$55)),Ratio*Stock!AM37),MAX(Ratio*Stock!AM37,100+AM$58))</f>
        <v>100.6</v>
      </c>
      <c r="AN37" s="12">
        <f>MIN(MAX(EXP(-rate*Dt)*(p*AO36+(1-p)*AO37),Ratio*Stock!AN37),MAX(Ratio*Stock!AN37,100+AN$58))</f>
        <v>100.02500000000001</v>
      </c>
      <c r="AO37" s="12">
        <f>MIN(MAX(EXP(-rate*Dt)*(p*AP36+(1-p)*AP37),Ratio*Stock!AO37),MAX(Ratio*Stock!AO37,100+AO$58))</f>
        <v>100.075</v>
      </c>
      <c r="AP37" s="12">
        <f>MIN(MAX(EXP(-rate*Dt)*(p*AQ36+(1-p)*AQ37),Ratio*Stock!AP37),MAX(Ratio*Stock!AP37,100+AP$58))</f>
        <v>100.125</v>
      </c>
      <c r="AQ37" s="12">
        <f>MIN(MAX(EXP(-rate*Dt)*(p*AR36+(1-p)*AR37),Ratio*Stock!AQ37),MAX(Ratio*Stock!AQ37,100+AQ$58))</f>
        <v>100.175</v>
      </c>
      <c r="AR37" s="12">
        <f>MIN(MAX(EXP(-rate*Dt)*(p*AS36+(1-p)*AS37),Ratio*Stock!AR37),MAX(Ratio*Stock!AR37,100+AR$58))</f>
        <v>100.22499999999999</v>
      </c>
      <c r="AS37" s="12">
        <f>MIN(MAX(EXP(-rate*Dt)*(p*AT36+(1-p)*AT37),Ratio*Stock!AS37),MAX(Ratio*Stock!AS37,100+AS$58))</f>
        <v>100.27500000000001</v>
      </c>
      <c r="AT37" s="12">
        <f>MIN(MAX(EXP(-rate*Dt)*(p*AU36+(1-p)*AU37),Ratio*Stock!AT37),MAX(Ratio*Stock!AT37,100+AT$58))</f>
        <v>100.325</v>
      </c>
      <c r="AU37" s="12">
        <f>MIN(MAX(EXP(-rate*Dt)*(p*AV36+(1-p)*AV37),Ratio*Stock!AU37),MAX(Ratio*Stock!AU37,100+AU$58))</f>
        <v>100.375</v>
      </c>
      <c r="AV37" s="12">
        <f>MIN(MAX(EXP(-rate*Dt)*(p*AW36+(1-p)*AW37),Ratio*Stock!AV37),MAX(Ratio*Stock!AV37,100+AV$58))</f>
        <v>100.425</v>
      </c>
      <c r="AW37" s="12">
        <f>MIN(MAX(EXP(-rate*Dt)*(p*AX36+(1-p)*AX37),Ratio*Stock!AW37),MAX(Ratio*Stock!AW37,100+AW$58))</f>
        <v>100.47499999999999</v>
      </c>
      <c r="AX37" s="12">
        <f>MIN(MAX(EXP(-rate*Dt)*(p*AY36+(1-p)*AY37),Ratio*Stock!AX37),MAX(Ratio*Stock!AX37,100+AX$58))</f>
        <v>100.52500000000001</v>
      </c>
      <c r="AY37" s="12">
        <f>MIN(MAX(EXP(-rate*Dt)*(p*AZ36+(1-p)*AZ37),Ratio*Stock!AY37),MAX(Ratio*Stock!AY37,100+AY$58))</f>
        <v>100.575</v>
      </c>
      <c r="AZ37" s="12">
        <f>MAX(Ratio*Stock!AZ37+$F$20,Face+$AZ$58)</f>
        <v>100.625</v>
      </c>
    </row>
    <row r="38" spans="1:52">
      <c r="A38" s="7">
        <f t="shared" si="1"/>
        <v>15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18"/>
      <c r="O38" s="21"/>
      <c r="P38" s="21"/>
      <c r="Q38" s="21">
        <f>MIN(MAX(EXP(-rate*Dt)*(p*R37+(1-p)*R38),Ratio*Stock!Q38))</f>
        <v>106.93826423936939</v>
      </c>
      <c r="R38" s="21">
        <f>MAX(EXP(-rate*Dt)*(p*S37+(1-p)*S38),Ratio*Stock!R38)</f>
        <v>104.33523941017621</v>
      </c>
      <c r="S38" s="21">
        <f>MAX(EXP(-rate*Dt)*(p*T37+(1-p)*T38),Ratio*Stock!S38)</f>
        <v>102.34635494125598</v>
      </c>
      <c r="T38" s="21">
        <f>MAX(EXP(-rate*Dt)*(p*U37+(1-p)*U38),Ratio*Stock!T38)</f>
        <v>101.08419675606059</v>
      </c>
      <c r="U38" s="21">
        <f>MAX(EXP(-rate*Dt)*(p*V37+(1-p)*V38),Ratio*Stock!U38)</f>
        <v>100.49132618425703</v>
      </c>
      <c r="V38" s="21">
        <f>MAX(EXP(-rate*Dt)*(p*W37+(1-p)*W38),Ratio*Stock!V38)</f>
        <v>100.39601751998153</v>
      </c>
      <c r="W38" s="21">
        <f>MAX(EXP(-rate*Dt)*(p*X37+(1-p)*X38),Ratio*Stock!W38)</f>
        <v>100.43550099601308</v>
      </c>
      <c r="X38" s="21">
        <f>MIN(MAX(EXP(-rate*Dt)*(p*Y37+(1-p)*Y38),Ratio*Stock!X38),MAX(Ratio*Stock!X38,100+X$58))</f>
        <v>100.47499999999999</v>
      </c>
      <c r="Y38" s="21">
        <f>MIN(MAX(EXP(-rate*Dt)*(p*Z37+(1-p)*Z38),Ratio*Stock!Y38),MAX(Ratio*Stock!Y38,100+Y$58))</f>
        <v>100.52500000000001</v>
      </c>
      <c r="Z38" s="21">
        <f>MIN(MAX(EXP(-rate*Dt)*(p*AA37+(1-p)*AA38),Ratio*Stock!Z38),MAX(Ratio*Stock!Z38,100+Z$58))</f>
        <v>100.575</v>
      </c>
      <c r="AA38" s="18">
        <f>MIN(MAX(EXP(-rate*Dt)*(p*AB37+(1-p)*AB38)+$F$20,Ratio*Stock!AA38),MAX(Ratio*Stock!AA38,100+AA$58))</f>
        <v>100.625</v>
      </c>
      <c r="AB38" s="12">
        <f>MIN(MAX(EXP(-rate*Dt)*(p*AC37+(1-p)*AC38),Ratio*Stock!AB38),MAX(Ratio*Stock!AB38,100+AB$58))</f>
        <v>100.05</v>
      </c>
      <c r="AC38" s="12">
        <f>MIN(MAX(EXP(-rate*Dt)*(p*AD37+(1-p)*AD38),Ratio*Stock!AC38),MAX(Ratio*Stock!AC38,100+AC$58))</f>
        <v>100.1</v>
      </c>
      <c r="AD38" s="12">
        <f>MIN(MAX(EXP(-rate*Dt)*(p*AE37+(1-p)*AE38),Ratio*Stock!AD38),MAX(Ratio*Stock!AD38,100+AD$58))</f>
        <v>100.15</v>
      </c>
      <c r="AE38" s="12">
        <f>MIN(MAX(EXP(-rate*Dt)*(p*AF37+(1-p)*AF38),Ratio*Stock!AE38),MAX(Ratio*Stock!AE38,100+AE$58))</f>
        <v>100.2</v>
      </c>
      <c r="AF38" s="12">
        <f>MIN(MAX(EXP(-rate*Dt)*(p*AG37+(1-p)*AG38),Ratio*Stock!AF38),MAX(Ratio*Stock!AF38,100+AF$58))</f>
        <v>100.25</v>
      </c>
      <c r="AG38" s="12">
        <f>MIN(MAX(EXP(-rate*Dt)*(p*AH37+(1-p)*AH38),Ratio*Stock!AG38),MAX(Ratio*Stock!AG38,100+AG$58))</f>
        <v>100.3</v>
      </c>
      <c r="AH38" s="12">
        <f>MIN(MAX(EXP(-rate*Dt)*(p*AI37+(1-p)*AI38),Ratio*Stock!AH38),MAX(Ratio*Stock!AH38,100+AH$58))</f>
        <v>100.35</v>
      </c>
      <c r="AI38" s="12">
        <f>MIN(MAX(EXP(-rate*Dt)*(p*AJ37+(1-p)*AJ38),Ratio*Stock!AI38),MAX(Ratio*Stock!AI38,100+AI$58))</f>
        <v>100.4</v>
      </c>
      <c r="AJ38" s="12">
        <f>MIN(MAX(EXP(-rate*Dt)*(p*AK37+(1-p)*AK38),Ratio*Stock!AJ38),MAX(Ratio*Stock!AJ38,100+AJ$58))</f>
        <v>100.45</v>
      </c>
      <c r="AK38" s="12">
        <f>MIN(MAX(EXP(-rate*Dt)*(p*AL37+(1-p)*AL38),Ratio*Stock!AK38),MAX(Ratio*Stock!AK38,100+AK$58))</f>
        <v>100.5</v>
      </c>
      <c r="AL38" s="12">
        <f>MIN(MAX(EXP(-rate*Dt)*(p*AM37+(1-p)*AM38),Ratio*Stock!AL38),MAX(Ratio*Stock!AL38,100+AL$58))</f>
        <v>100.55</v>
      </c>
      <c r="AM38" s="18">
        <f>MIN(MAX(EXP(-rate*Dt)*(p*AN37+(1-p)*AN38)+$F$20*EXP(-rate*(0.75-$AM$55)),Ratio*Stock!AM38),MAX(Ratio*Stock!AM38,100+AM$58))</f>
        <v>100.6</v>
      </c>
      <c r="AN38" s="12">
        <f>MIN(MAX(EXP(-rate*Dt)*(p*AO37+(1-p)*AO38),Ratio*Stock!AN38),MAX(Ratio*Stock!AN38,100+AN$58))</f>
        <v>100.02500000000001</v>
      </c>
      <c r="AO38" s="12">
        <f>MIN(MAX(EXP(-rate*Dt)*(p*AP37+(1-p)*AP38),Ratio*Stock!AO38),MAX(Ratio*Stock!AO38,100+AO$58))</f>
        <v>100.075</v>
      </c>
      <c r="AP38" s="12">
        <f>MIN(MAX(EXP(-rate*Dt)*(p*AQ37+(1-p)*AQ38),Ratio*Stock!AP38),MAX(Ratio*Stock!AP38,100+AP$58))</f>
        <v>100.125</v>
      </c>
      <c r="AQ38" s="12">
        <f>MIN(MAX(EXP(-rate*Dt)*(p*AR37+(1-p)*AR38),Ratio*Stock!AQ38),MAX(Ratio*Stock!AQ38,100+AQ$58))</f>
        <v>100.175</v>
      </c>
      <c r="AR38" s="12">
        <f>MIN(MAX(EXP(-rate*Dt)*(p*AS37+(1-p)*AS38),Ratio*Stock!AR38),MAX(Ratio*Stock!AR38,100+AR$58))</f>
        <v>100.22499999999999</v>
      </c>
      <c r="AS38" s="12">
        <f>MIN(MAX(EXP(-rate*Dt)*(p*AT37+(1-p)*AT38),Ratio*Stock!AS38),MAX(Ratio*Stock!AS38,100+AS$58))</f>
        <v>100.27500000000001</v>
      </c>
      <c r="AT38" s="12">
        <f>MIN(MAX(EXP(-rate*Dt)*(p*AU37+(1-p)*AU38),Ratio*Stock!AT38),MAX(Ratio*Stock!AT38,100+AT$58))</f>
        <v>100.325</v>
      </c>
      <c r="AU38" s="12">
        <f>MIN(MAX(EXP(-rate*Dt)*(p*AV37+(1-p)*AV38),Ratio*Stock!AU38),MAX(Ratio*Stock!AU38,100+AU$58))</f>
        <v>100.375</v>
      </c>
      <c r="AV38" s="12">
        <f>MIN(MAX(EXP(-rate*Dt)*(p*AW37+(1-p)*AW38),Ratio*Stock!AV38),MAX(Ratio*Stock!AV38,100+AV$58))</f>
        <v>100.425</v>
      </c>
      <c r="AW38" s="12">
        <f>MIN(MAX(EXP(-rate*Dt)*(p*AX37+(1-p)*AX38),Ratio*Stock!AW38),MAX(Ratio*Stock!AW38,100+AW$58))</f>
        <v>100.47499999999999</v>
      </c>
      <c r="AX38" s="12">
        <f>MIN(MAX(EXP(-rate*Dt)*(p*AY37+(1-p)*AY38),Ratio*Stock!AX38),MAX(Ratio*Stock!AX38,100+AX$58))</f>
        <v>100.52500000000001</v>
      </c>
      <c r="AY38" s="12">
        <f>MIN(MAX(EXP(-rate*Dt)*(p*AZ37+(1-p)*AZ38),Ratio*Stock!AY38),MAX(Ratio*Stock!AY38,100+AY$58))</f>
        <v>100.575</v>
      </c>
      <c r="AZ38" s="12">
        <f>MAX(Ratio*Stock!AZ38+$F$20,Face+$AZ$58)</f>
        <v>100.625</v>
      </c>
    </row>
    <row r="39" spans="1:52">
      <c r="A39" s="7">
        <f t="shared" si="1"/>
        <v>14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18"/>
      <c r="O39" s="21"/>
      <c r="P39" s="21">
        <f>MIN(MAX(EXP(-rate*Dt)*(p*Q38+(1-p)*Q39),Ratio*Stock!P39))</f>
        <v>104.80892761994954</v>
      </c>
      <c r="Q39" s="21">
        <f>MAX(EXP(-rate*Dt)*(p*R38+(1-p)*R39),Ratio*Stock!Q39)</f>
        <v>102.83356731791157</v>
      </c>
      <c r="R39" s="21">
        <f>MAX(EXP(-rate*Dt)*(p*S38+(1-p)*S39),Ratio*Stock!R39)</f>
        <v>101.46284080506119</v>
      </c>
      <c r="S39" s="21">
        <f>MAX(EXP(-rate*Dt)*(p*T38+(1-p)*T39),Ratio*Stock!S39)</f>
        <v>100.68803463390259</v>
      </c>
      <c r="T39" s="21">
        <f>MAX(EXP(-rate*Dt)*(p*U38+(1-p)*U39),Ratio*Stock!T39)</f>
        <v>100.3832849348661</v>
      </c>
      <c r="U39" s="21">
        <f>MAX(EXP(-rate*Dt)*(p*V38+(1-p)*V39),Ratio*Stock!U39)</f>
        <v>100.35654956580098</v>
      </c>
      <c r="V39" s="21">
        <f>MAX(EXP(-rate*Dt)*(p*W38+(1-p)*W39),Ratio*Stock!V39)</f>
        <v>100.39601751998153</v>
      </c>
      <c r="W39" s="21">
        <f>MAX(EXP(-rate*Dt)*(p*X38+(1-p)*X39),Ratio*Stock!W39)</f>
        <v>100.43550099601308</v>
      </c>
      <c r="X39" s="21">
        <f>MIN(MAX(EXP(-rate*Dt)*(p*Y38+(1-p)*Y39),Ratio*Stock!X39),MAX(Ratio*Stock!X39,100+X$58))</f>
        <v>100.47499999999999</v>
      </c>
      <c r="Y39" s="21">
        <f>MIN(MAX(EXP(-rate*Dt)*(p*Z38+(1-p)*Z39),Ratio*Stock!Y39),MAX(Ratio*Stock!Y39,100+Y$58))</f>
        <v>100.52500000000001</v>
      </c>
      <c r="Z39" s="21">
        <f>MIN(MAX(EXP(-rate*Dt)*(p*AA38+(1-p)*AA39),Ratio*Stock!Z39),MAX(Ratio*Stock!Z39,100+Z$58))</f>
        <v>100.575</v>
      </c>
      <c r="AA39" s="18">
        <f>MIN(MAX(EXP(-rate*Dt)*(p*AB38+(1-p)*AB39)+$F$20,Ratio*Stock!AA39),MAX(Ratio*Stock!AA39,100+AA$58))</f>
        <v>100.625</v>
      </c>
      <c r="AB39" s="12">
        <f>MIN(MAX(EXP(-rate*Dt)*(p*AC38+(1-p)*AC39),Ratio*Stock!AB39),MAX(Ratio*Stock!AB39,100+AB$58))</f>
        <v>100.05</v>
      </c>
      <c r="AC39" s="12">
        <f>MIN(MAX(EXP(-rate*Dt)*(p*AD38+(1-p)*AD39),Ratio*Stock!AC39),MAX(Ratio*Stock!AC39,100+AC$58))</f>
        <v>100.1</v>
      </c>
      <c r="AD39" s="12">
        <f>MIN(MAX(EXP(-rate*Dt)*(p*AE38+(1-p)*AE39),Ratio*Stock!AD39),MAX(Ratio*Stock!AD39,100+AD$58))</f>
        <v>100.15</v>
      </c>
      <c r="AE39" s="12">
        <f>MIN(MAX(EXP(-rate*Dt)*(p*AF38+(1-p)*AF39),Ratio*Stock!AE39),MAX(Ratio*Stock!AE39,100+AE$58))</f>
        <v>100.2</v>
      </c>
      <c r="AF39" s="12">
        <f>MIN(MAX(EXP(-rate*Dt)*(p*AG38+(1-p)*AG39),Ratio*Stock!AF39),MAX(Ratio*Stock!AF39,100+AF$58))</f>
        <v>100.25</v>
      </c>
      <c r="AG39" s="12">
        <f>MIN(MAX(EXP(-rate*Dt)*(p*AH38+(1-p)*AH39),Ratio*Stock!AG39),MAX(Ratio*Stock!AG39,100+AG$58))</f>
        <v>100.3</v>
      </c>
      <c r="AH39" s="12">
        <f>MIN(MAX(EXP(-rate*Dt)*(p*AI38+(1-p)*AI39),Ratio*Stock!AH39),MAX(Ratio*Stock!AH39,100+AH$58))</f>
        <v>100.35</v>
      </c>
      <c r="AI39" s="12">
        <f>MIN(MAX(EXP(-rate*Dt)*(p*AJ38+(1-p)*AJ39),Ratio*Stock!AI39),MAX(Ratio*Stock!AI39,100+AI$58))</f>
        <v>100.4</v>
      </c>
      <c r="AJ39" s="12">
        <f>MIN(MAX(EXP(-rate*Dt)*(p*AK38+(1-p)*AK39),Ratio*Stock!AJ39),MAX(Ratio*Stock!AJ39,100+AJ$58))</f>
        <v>100.45</v>
      </c>
      <c r="AK39" s="12">
        <f>MIN(MAX(EXP(-rate*Dt)*(p*AL38+(1-p)*AL39),Ratio*Stock!AK39),MAX(Ratio*Stock!AK39,100+AK$58))</f>
        <v>100.5</v>
      </c>
      <c r="AL39" s="12">
        <f>MIN(MAX(EXP(-rate*Dt)*(p*AM38+(1-p)*AM39),Ratio*Stock!AL39),MAX(Ratio*Stock!AL39,100+AL$58))</f>
        <v>100.55</v>
      </c>
      <c r="AM39" s="18">
        <f>MIN(MAX(EXP(-rate*Dt)*(p*AN38+(1-p)*AN39)+$F$20*EXP(-rate*(0.75-$AM$55)),Ratio*Stock!AM39),MAX(Ratio*Stock!AM39,100+AM$58))</f>
        <v>100.6</v>
      </c>
      <c r="AN39" s="12">
        <f>MIN(MAX(EXP(-rate*Dt)*(p*AO38+(1-p)*AO39),Ratio*Stock!AN39),MAX(Ratio*Stock!AN39,100+AN$58))</f>
        <v>100.02500000000001</v>
      </c>
      <c r="AO39" s="12">
        <f>MIN(MAX(EXP(-rate*Dt)*(p*AP38+(1-p)*AP39),Ratio*Stock!AO39),MAX(Ratio*Stock!AO39,100+AO$58))</f>
        <v>100.075</v>
      </c>
      <c r="AP39" s="12">
        <f>MIN(MAX(EXP(-rate*Dt)*(p*AQ38+(1-p)*AQ39),Ratio*Stock!AP39),MAX(Ratio*Stock!AP39,100+AP$58))</f>
        <v>100.125</v>
      </c>
      <c r="AQ39" s="12">
        <f>MIN(MAX(EXP(-rate*Dt)*(p*AR38+(1-p)*AR39),Ratio*Stock!AQ39),MAX(Ratio*Stock!AQ39,100+AQ$58))</f>
        <v>100.175</v>
      </c>
      <c r="AR39" s="12">
        <f>MIN(MAX(EXP(-rate*Dt)*(p*AS38+(1-p)*AS39),Ratio*Stock!AR39),MAX(Ratio*Stock!AR39,100+AR$58))</f>
        <v>100.22499999999999</v>
      </c>
      <c r="AS39" s="12">
        <f>MIN(MAX(EXP(-rate*Dt)*(p*AT38+(1-p)*AT39),Ratio*Stock!AS39),MAX(Ratio*Stock!AS39,100+AS$58))</f>
        <v>100.27500000000001</v>
      </c>
      <c r="AT39" s="12">
        <f>MIN(MAX(EXP(-rate*Dt)*(p*AU38+(1-p)*AU39),Ratio*Stock!AT39),MAX(Ratio*Stock!AT39,100+AT$58))</f>
        <v>100.325</v>
      </c>
      <c r="AU39" s="12">
        <f>MIN(MAX(EXP(-rate*Dt)*(p*AV38+(1-p)*AV39),Ratio*Stock!AU39),MAX(Ratio*Stock!AU39,100+AU$58))</f>
        <v>100.375</v>
      </c>
      <c r="AV39" s="12">
        <f>MIN(MAX(EXP(-rate*Dt)*(p*AW38+(1-p)*AW39),Ratio*Stock!AV39),MAX(Ratio*Stock!AV39,100+AV$58))</f>
        <v>100.425</v>
      </c>
      <c r="AW39" s="12">
        <f>MIN(MAX(EXP(-rate*Dt)*(p*AX38+(1-p)*AX39),Ratio*Stock!AW39),MAX(Ratio*Stock!AW39,100+AW$58))</f>
        <v>100.47499999999999</v>
      </c>
      <c r="AX39" s="12">
        <f>MIN(MAX(EXP(-rate*Dt)*(p*AY38+(1-p)*AY39),Ratio*Stock!AX39),MAX(Ratio*Stock!AX39,100+AX$58))</f>
        <v>100.52500000000001</v>
      </c>
      <c r="AY39" s="12">
        <f>MIN(MAX(EXP(-rate*Dt)*(p*AZ38+(1-p)*AZ39),Ratio*Stock!AY39),MAX(Ratio*Stock!AY39,100+AY$58))</f>
        <v>100.575</v>
      </c>
      <c r="AZ39" s="12">
        <f>MAX(Ratio*Stock!AZ39+$F$20,Face+$AZ$58)</f>
        <v>100.625</v>
      </c>
    </row>
    <row r="40" spans="1:52">
      <c r="A40" s="7">
        <f t="shared" si="1"/>
        <v>13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18"/>
      <c r="O40" s="21">
        <f>MIN(MAX(EXP(-rate*Dt)*(p*P39+(1-p)*P40),Ratio*Stock!O40))</f>
        <v>103.24554757812354</v>
      </c>
      <c r="P40" s="21">
        <f>MAX(EXP(-rate*Dt)*(p*Q39+(1-p)*Q40),Ratio*Stock!P40)</f>
        <v>101.81554570823423</v>
      </c>
      <c r="Q40" s="21">
        <f>MAX(EXP(-rate*Dt)*(p*R39+(1-p)*R40),Ratio*Stock!Q40)</f>
        <v>100.91111292432051</v>
      </c>
      <c r="R40" s="21">
        <f>MAX(EXP(-rate*Dt)*(p*S39+(1-p)*S40),Ratio*Stock!R40)</f>
        <v>100.45629956695205</v>
      </c>
      <c r="S40" s="21">
        <f>MAX(EXP(-rate*Dt)*(p*T39+(1-p)*T40),Ratio*Stock!S40)</f>
        <v>100.31016454475204</v>
      </c>
      <c r="T40" s="21">
        <f>MAX(EXP(-rate*Dt)*(p*U39+(1-p)*U40),Ratio*Stock!T40)</f>
        <v>100.31709712736939</v>
      </c>
      <c r="U40" s="21">
        <f>MAX(EXP(-rate*Dt)*(p*V39+(1-p)*V40),Ratio*Stock!U40)</f>
        <v>100.35654956580098</v>
      </c>
      <c r="V40" s="21">
        <f>MAX(EXP(-rate*Dt)*(p*W39+(1-p)*W40),Ratio*Stock!V40)</f>
        <v>100.39601751998153</v>
      </c>
      <c r="W40" s="21">
        <f>MAX(EXP(-rate*Dt)*(p*X39+(1-p)*X40),Ratio*Stock!W40)</f>
        <v>100.43550099601308</v>
      </c>
      <c r="X40" s="21">
        <f>MIN(MAX(EXP(-rate*Dt)*(p*Y39+(1-p)*Y40),Ratio*Stock!X40),MAX(Ratio*Stock!X40,100+X$58))</f>
        <v>100.47499999999999</v>
      </c>
      <c r="Y40" s="21">
        <f>MIN(MAX(EXP(-rate*Dt)*(p*Z39+(1-p)*Z40),Ratio*Stock!Y40),MAX(Ratio*Stock!Y40,100+Y$58))</f>
        <v>100.52500000000001</v>
      </c>
      <c r="Z40" s="21">
        <f>MIN(MAX(EXP(-rate*Dt)*(p*AA39+(1-p)*AA40),Ratio*Stock!Z40),MAX(Ratio*Stock!Z40,100+Z$58))</f>
        <v>100.575</v>
      </c>
      <c r="AA40" s="18">
        <f>MIN(MAX(EXP(-rate*Dt)*(p*AB39+(1-p)*AB40)+$F$20,Ratio*Stock!AA40),MAX(Ratio*Stock!AA40,100+AA$58))</f>
        <v>100.625</v>
      </c>
      <c r="AB40" s="12">
        <f>MIN(MAX(EXP(-rate*Dt)*(p*AC39+(1-p)*AC40),Ratio*Stock!AB40),MAX(Ratio*Stock!AB40,100+AB$58))</f>
        <v>100.05</v>
      </c>
      <c r="AC40" s="12">
        <f>MIN(MAX(EXP(-rate*Dt)*(p*AD39+(1-p)*AD40),Ratio*Stock!AC40),MAX(Ratio*Stock!AC40,100+AC$58))</f>
        <v>100.1</v>
      </c>
      <c r="AD40" s="12">
        <f>MIN(MAX(EXP(-rate*Dt)*(p*AE39+(1-p)*AE40),Ratio*Stock!AD40),MAX(Ratio*Stock!AD40,100+AD$58))</f>
        <v>100.15</v>
      </c>
      <c r="AE40" s="12">
        <f>MIN(MAX(EXP(-rate*Dt)*(p*AF39+(1-p)*AF40),Ratio*Stock!AE40),MAX(Ratio*Stock!AE40,100+AE$58))</f>
        <v>100.2</v>
      </c>
      <c r="AF40" s="12">
        <f>MIN(MAX(EXP(-rate*Dt)*(p*AG39+(1-p)*AG40),Ratio*Stock!AF40),MAX(Ratio*Stock!AF40,100+AF$58))</f>
        <v>100.25</v>
      </c>
      <c r="AG40" s="12">
        <f>MIN(MAX(EXP(-rate*Dt)*(p*AH39+(1-p)*AH40),Ratio*Stock!AG40),MAX(Ratio*Stock!AG40,100+AG$58))</f>
        <v>100.3</v>
      </c>
      <c r="AH40" s="12">
        <f>MIN(MAX(EXP(-rate*Dt)*(p*AI39+(1-p)*AI40),Ratio*Stock!AH40),MAX(Ratio*Stock!AH40,100+AH$58))</f>
        <v>100.35</v>
      </c>
      <c r="AI40" s="12">
        <f>MIN(MAX(EXP(-rate*Dt)*(p*AJ39+(1-p)*AJ40),Ratio*Stock!AI40),MAX(Ratio*Stock!AI40,100+AI$58))</f>
        <v>100.4</v>
      </c>
      <c r="AJ40" s="12">
        <f>MIN(MAX(EXP(-rate*Dt)*(p*AK39+(1-p)*AK40),Ratio*Stock!AJ40),MAX(Ratio*Stock!AJ40,100+AJ$58))</f>
        <v>100.45</v>
      </c>
      <c r="AK40" s="12">
        <f>MIN(MAX(EXP(-rate*Dt)*(p*AL39+(1-p)*AL40),Ratio*Stock!AK40),MAX(Ratio*Stock!AK40,100+AK$58))</f>
        <v>100.5</v>
      </c>
      <c r="AL40" s="12">
        <f>MIN(MAX(EXP(-rate*Dt)*(p*AM39+(1-p)*AM40),Ratio*Stock!AL40),MAX(Ratio*Stock!AL40,100+AL$58))</f>
        <v>100.55</v>
      </c>
      <c r="AM40" s="18">
        <f>MIN(MAX(EXP(-rate*Dt)*(p*AN39+(1-p)*AN40)+$F$20*EXP(-rate*(0.75-$AM$55)),Ratio*Stock!AM40),MAX(Ratio*Stock!AM40,100+AM$58))</f>
        <v>100.6</v>
      </c>
      <c r="AN40" s="12">
        <f>MIN(MAX(EXP(-rate*Dt)*(p*AO39+(1-p)*AO40),Ratio*Stock!AN40),MAX(Ratio*Stock!AN40,100+AN$58))</f>
        <v>100.02500000000001</v>
      </c>
      <c r="AO40" s="12">
        <f>MIN(MAX(EXP(-rate*Dt)*(p*AP39+(1-p)*AP40),Ratio*Stock!AO40),MAX(Ratio*Stock!AO40,100+AO$58))</f>
        <v>100.075</v>
      </c>
      <c r="AP40" s="12">
        <f>MIN(MAX(EXP(-rate*Dt)*(p*AQ39+(1-p)*AQ40),Ratio*Stock!AP40),MAX(Ratio*Stock!AP40,100+AP$58))</f>
        <v>100.125</v>
      </c>
      <c r="AQ40" s="12">
        <f>MIN(MAX(EXP(-rate*Dt)*(p*AR39+(1-p)*AR40),Ratio*Stock!AQ40),MAX(Ratio*Stock!AQ40,100+AQ$58))</f>
        <v>100.175</v>
      </c>
      <c r="AR40" s="12">
        <f>MIN(MAX(EXP(-rate*Dt)*(p*AS39+(1-p)*AS40),Ratio*Stock!AR40),MAX(Ratio*Stock!AR40,100+AR$58))</f>
        <v>100.22499999999999</v>
      </c>
      <c r="AS40" s="12">
        <f>MIN(MAX(EXP(-rate*Dt)*(p*AT39+(1-p)*AT40),Ratio*Stock!AS40),MAX(Ratio*Stock!AS40,100+AS$58))</f>
        <v>100.27500000000001</v>
      </c>
      <c r="AT40" s="12">
        <f>MIN(MAX(EXP(-rate*Dt)*(p*AU39+(1-p)*AU40),Ratio*Stock!AT40),MAX(Ratio*Stock!AT40,100+AT$58))</f>
        <v>100.325</v>
      </c>
      <c r="AU40" s="12">
        <f>MIN(MAX(EXP(-rate*Dt)*(p*AV39+(1-p)*AV40),Ratio*Stock!AU40),MAX(Ratio*Stock!AU40,100+AU$58))</f>
        <v>100.375</v>
      </c>
      <c r="AV40" s="12">
        <f>MIN(MAX(EXP(-rate*Dt)*(p*AW39+(1-p)*AW40),Ratio*Stock!AV40),MAX(Ratio*Stock!AV40,100+AV$58))</f>
        <v>100.425</v>
      </c>
      <c r="AW40" s="12">
        <f>MIN(MAX(EXP(-rate*Dt)*(p*AX39+(1-p)*AX40),Ratio*Stock!AW40),MAX(Ratio*Stock!AW40,100+AW$58))</f>
        <v>100.47499999999999</v>
      </c>
      <c r="AX40" s="12">
        <f>MIN(MAX(EXP(-rate*Dt)*(p*AY39+(1-p)*AY40),Ratio*Stock!AX40),MAX(Ratio*Stock!AX40,100+AX$58))</f>
        <v>100.52500000000001</v>
      </c>
      <c r="AY40" s="12">
        <f>MIN(MAX(EXP(-rate*Dt)*(p*AZ39+(1-p)*AZ40),Ratio*Stock!AY40),MAX(Ratio*Stock!AY40,100+AY$58))</f>
        <v>100.575</v>
      </c>
      <c r="AZ40" s="12">
        <f>MAX(Ratio*Stock!AZ40+$F$20,Face+$AZ$58)</f>
        <v>100.625</v>
      </c>
    </row>
    <row r="41" spans="1:52">
      <c r="A41" s="7">
        <f t="shared" si="1"/>
        <v>12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18">
        <f>MIN(MAX(EXP(-rate*Dt)*(p*O40+(1-p)*O41)+$F$20*EXP(-rate*(0.25-$N$55)),Ratio*Stock!N41))</f>
        <v>102.75966155181483</v>
      </c>
      <c r="O41" s="21">
        <f>MAX(EXP(-rate*Dt)*(p*P40+(1-p)*P41),Ratio*Stock!O41)</f>
        <v>101.14103417615038</v>
      </c>
      <c r="P41" s="21">
        <f>MAX(EXP(-rate*Dt)*(p*Q40+(1-p)*Q41),Ratio*Stock!P41)</f>
        <v>100.56782145133823</v>
      </c>
      <c r="Q41" s="21">
        <f>MAX(EXP(-rate*Dt)*(p*R40+(1-p)*R41),Ratio*Stock!Q41)</f>
        <v>100.3140381321785</v>
      </c>
      <c r="R41" s="21">
        <f>MAX(EXP(-rate*Dt)*(p*S40+(1-p)*S41),Ratio*Stock!R41)</f>
        <v>100.25420141904021</v>
      </c>
      <c r="S41" s="21">
        <f>MAX(EXP(-rate*Dt)*(p*T40+(1-p)*T41),Ratio*Stock!S41)</f>
        <v>100.27766019858723</v>
      </c>
      <c r="T41" s="21">
        <f>MAX(EXP(-rate*Dt)*(p*U40+(1-p)*U41),Ratio*Stock!T41)</f>
        <v>100.31709712736939</v>
      </c>
      <c r="U41" s="21">
        <f>MAX(EXP(-rate*Dt)*(p*V40+(1-p)*V41),Ratio*Stock!U41)</f>
        <v>100.35654956580098</v>
      </c>
      <c r="V41" s="21">
        <f>MAX(EXP(-rate*Dt)*(p*W40+(1-p)*W41),Ratio*Stock!V41)</f>
        <v>100.39601751998153</v>
      </c>
      <c r="W41" s="21">
        <f>MAX(EXP(-rate*Dt)*(p*X40+(1-p)*X41),Ratio*Stock!W41)</f>
        <v>100.43550099601308</v>
      </c>
      <c r="X41" s="21">
        <f>MIN(MAX(EXP(-rate*Dt)*(p*Y40+(1-p)*Y41),Ratio*Stock!X41),MAX(Ratio*Stock!X41,100+X$58))</f>
        <v>100.47499999999999</v>
      </c>
      <c r="Y41" s="21">
        <f>MIN(MAX(EXP(-rate*Dt)*(p*Z40+(1-p)*Z41),Ratio*Stock!Y41),MAX(Ratio*Stock!Y41,100+Y$58))</f>
        <v>100.52500000000001</v>
      </c>
      <c r="Z41" s="21">
        <f>MIN(MAX(EXP(-rate*Dt)*(p*AA40+(1-p)*AA41),Ratio*Stock!Z41),MAX(Ratio*Stock!Z41,100+Z$58))</f>
        <v>100.575</v>
      </c>
      <c r="AA41" s="18">
        <f>MIN(MAX(EXP(-rate*Dt)*(p*AB40+(1-p)*AB41)+$F$20,Ratio*Stock!AA41),MAX(Ratio*Stock!AA41,100+AA$58))</f>
        <v>100.625</v>
      </c>
      <c r="AB41" s="12">
        <f>MIN(MAX(EXP(-rate*Dt)*(p*AC40+(1-p)*AC41),Ratio*Stock!AB41),MAX(Ratio*Stock!AB41,100+AB$58))</f>
        <v>100.05</v>
      </c>
      <c r="AC41" s="12">
        <f>MIN(MAX(EXP(-rate*Dt)*(p*AD40+(1-p)*AD41),Ratio*Stock!AC41),MAX(Ratio*Stock!AC41,100+AC$58))</f>
        <v>100.1</v>
      </c>
      <c r="AD41" s="12">
        <f>MIN(MAX(EXP(-rate*Dt)*(p*AE40+(1-p)*AE41),Ratio*Stock!AD41),MAX(Ratio*Stock!AD41,100+AD$58))</f>
        <v>100.15</v>
      </c>
      <c r="AE41" s="12">
        <f>MIN(MAX(EXP(-rate*Dt)*(p*AF40+(1-p)*AF41),Ratio*Stock!AE41),MAX(Ratio*Stock!AE41,100+AE$58))</f>
        <v>100.2</v>
      </c>
      <c r="AF41" s="12">
        <f>MIN(MAX(EXP(-rate*Dt)*(p*AG40+(1-p)*AG41),Ratio*Stock!AF41),MAX(Ratio*Stock!AF41,100+AF$58))</f>
        <v>100.25</v>
      </c>
      <c r="AG41" s="12">
        <f>MIN(MAX(EXP(-rate*Dt)*(p*AH40+(1-p)*AH41),Ratio*Stock!AG41),MAX(Ratio*Stock!AG41,100+AG$58))</f>
        <v>100.3</v>
      </c>
      <c r="AH41" s="12">
        <f>MIN(MAX(EXP(-rate*Dt)*(p*AI40+(1-p)*AI41),Ratio*Stock!AH41),MAX(Ratio*Stock!AH41,100+AH$58))</f>
        <v>100.35</v>
      </c>
      <c r="AI41" s="12">
        <f>MIN(MAX(EXP(-rate*Dt)*(p*AJ40+(1-p)*AJ41),Ratio*Stock!AI41),MAX(Ratio*Stock!AI41,100+AI$58))</f>
        <v>100.4</v>
      </c>
      <c r="AJ41" s="12">
        <f>MIN(MAX(EXP(-rate*Dt)*(p*AK40+(1-p)*AK41),Ratio*Stock!AJ41),MAX(Ratio*Stock!AJ41,100+AJ$58))</f>
        <v>100.45</v>
      </c>
      <c r="AK41" s="12">
        <f>MIN(MAX(EXP(-rate*Dt)*(p*AL40+(1-p)*AL41),Ratio*Stock!AK41),MAX(Ratio*Stock!AK41,100+AK$58))</f>
        <v>100.5</v>
      </c>
      <c r="AL41" s="12">
        <f>MIN(MAX(EXP(-rate*Dt)*(p*AM40+(1-p)*AM41),Ratio*Stock!AL41),MAX(Ratio*Stock!AL41,100+AL$58))</f>
        <v>100.55</v>
      </c>
      <c r="AM41" s="18">
        <f>MIN(MAX(EXP(-rate*Dt)*(p*AN40+(1-p)*AN41)+$F$20*EXP(-rate*(0.75-$AM$55)),Ratio*Stock!AM41),MAX(Ratio*Stock!AM41,100+AM$58))</f>
        <v>100.6</v>
      </c>
      <c r="AN41" s="12">
        <f>MIN(MAX(EXP(-rate*Dt)*(p*AO40+(1-p)*AO41),Ratio*Stock!AN41),MAX(Ratio*Stock!AN41,100+AN$58))</f>
        <v>100.02500000000001</v>
      </c>
      <c r="AO41" s="12">
        <f>MIN(MAX(EXP(-rate*Dt)*(p*AP40+(1-p)*AP41),Ratio*Stock!AO41),MAX(Ratio*Stock!AO41,100+AO$58))</f>
        <v>100.075</v>
      </c>
      <c r="AP41" s="12">
        <f>MIN(MAX(EXP(-rate*Dt)*(p*AQ40+(1-p)*AQ41),Ratio*Stock!AP41),MAX(Ratio*Stock!AP41,100+AP$58))</f>
        <v>100.125</v>
      </c>
      <c r="AQ41" s="12">
        <f>MIN(MAX(EXP(-rate*Dt)*(p*AR40+(1-p)*AR41),Ratio*Stock!AQ41),MAX(Ratio*Stock!AQ41,100+AQ$58))</f>
        <v>100.175</v>
      </c>
      <c r="AR41" s="12">
        <f>MIN(MAX(EXP(-rate*Dt)*(p*AS40+(1-p)*AS41),Ratio*Stock!AR41),MAX(Ratio*Stock!AR41,100+AR$58))</f>
        <v>100.22499999999999</v>
      </c>
      <c r="AS41" s="12">
        <f>MIN(MAX(EXP(-rate*Dt)*(p*AT40+(1-p)*AT41),Ratio*Stock!AS41),MAX(Ratio*Stock!AS41,100+AS$58))</f>
        <v>100.27500000000001</v>
      </c>
      <c r="AT41" s="12">
        <f>MIN(MAX(EXP(-rate*Dt)*(p*AU40+(1-p)*AU41),Ratio*Stock!AT41),MAX(Ratio*Stock!AT41,100+AT$58))</f>
        <v>100.325</v>
      </c>
      <c r="AU41" s="12">
        <f>MIN(MAX(EXP(-rate*Dt)*(p*AV40+(1-p)*AV41),Ratio*Stock!AU41),MAX(Ratio*Stock!AU41,100+AU$58))</f>
        <v>100.375</v>
      </c>
      <c r="AV41" s="12">
        <f>MIN(MAX(EXP(-rate*Dt)*(p*AW40+(1-p)*AW41),Ratio*Stock!AV41),MAX(Ratio*Stock!AV41,100+AV$58))</f>
        <v>100.425</v>
      </c>
      <c r="AW41" s="12">
        <f>MIN(MAX(EXP(-rate*Dt)*(p*AX40+(1-p)*AX41),Ratio*Stock!AW41),MAX(Ratio*Stock!AW41,100+AW$58))</f>
        <v>100.47499999999999</v>
      </c>
      <c r="AX41" s="12">
        <f>MIN(MAX(EXP(-rate*Dt)*(p*AY40+(1-p)*AY41),Ratio*Stock!AX41),MAX(Ratio*Stock!AX41,100+AX$58))</f>
        <v>100.52500000000001</v>
      </c>
      <c r="AY41" s="12">
        <f>MIN(MAX(EXP(-rate*Dt)*(p*AZ40+(1-p)*AZ41),Ratio*Stock!AY41),MAX(Ratio*Stock!AY41,100+AY$58))</f>
        <v>100.575</v>
      </c>
      <c r="AZ41" s="12">
        <f>MAX(Ratio*Stock!AZ41+$F$20,Face+$AZ$58)</f>
        <v>100.625</v>
      </c>
    </row>
    <row r="42" spans="1:52">
      <c r="A42" s="7">
        <f t="shared" si="1"/>
        <v>11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>
        <f>MIN(MAX(EXP(-rate*Dt)*(p*N41+(1-p)*N42),Ratio*Stock!M42))</f>
        <v>101.98952466091379</v>
      </c>
      <c r="N42" s="18">
        <f>MIN(MAX(EXP(-rate*Dt)*(p*O41+(1-p)*O42)+$F$20*EXP(-rate*(0.25-$N$55)),Ratio*Stock!N42))</f>
        <v>101.32461862925693</v>
      </c>
      <c r="O42" s="21">
        <f>MAX(EXP(-rate*Dt)*(p*P41+(1-p)*P42),Ratio*Stock!O42)</f>
        <v>100.35141644305438</v>
      </c>
      <c r="P42" s="21">
        <f>MAX(EXP(-rate*Dt)*(p*Q41+(1-p)*Q42),Ratio*Stock!P42)</f>
        <v>100.2200051925209</v>
      </c>
      <c r="Q42" s="21">
        <f>MAX(EXP(-rate*Dt)*(p*R41+(1-p)*R42),Ratio*Stock!Q42)</f>
        <v>100.20667198364663</v>
      </c>
      <c r="R42" s="21">
        <f>MAX(EXP(-rate*Dt)*(p*S41+(1-p)*S42),Ratio*Stock!R42)</f>
        <v>100.23823877335724</v>
      </c>
      <c r="S42" s="21">
        <f>MAX(EXP(-rate*Dt)*(p*T41+(1-p)*T42),Ratio*Stock!S42)</f>
        <v>100.27766019858723</v>
      </c>
      <c r="T42" s="21">
        <f>MAX(EXP(-rate*Dt)*(p*U41+(1-p)*U42),Ratio*Stock!T42)</f>
        <v>100.31709712736939</v>
      </c>
      <c r="U42" s="21">
        <f>MAX(EXP(-rate*Dt)*(p*V41+(1-p)*V42),Ratio*Stock!U42)</f>
        <v>100.35654956580098</v>
      </c>
      <c r="V42" s="21">
        <f>MAX(EXP(-rate*Dt)*(p*W41+(1-p)*W42),Ratio*Stock!V42)</f>
        <v>100.39601751998153</v>
      </c>
      <c r="W42" s="21">
        <f>MAX(EXP(-rate*Dt)*(p*X41+(1-p)*X42),Ratio*Stock!W42)</f>
        <v>100.43550099601308</v>
      </c>
      <c r="X42" s="21">
        <f>MIN(MAX(EXP(-rate*Dt)*(p*Y41+(1-p)*Y42),Ratio*Stock!X42),MAX(Ratio*Stock!X42,100+X$58))</f>
        <v>100.47499999999999</v>
      </c>
      <c r="Y42" s="21">
        <f>MIN(MAX(EXP(-rate*Dt)*(p*Z41+(1-p)*Z42),Ratio*Stock!Y42),MAX(Ratio*Stock!Y42,100+Y$58))</f>
        <v>100.52500000000001</v>
      </c>
      <c r="Z42" s="21">
        <f>MIN(MAX(EXP(-rate*Dt)*(p*AA41+(1-p)*AA42),Ratio*Stock!Z42),MAX(Ratio*Stock!Z42,100+Z$58))</f>
        <v>100.575</v>
      </c>
      <c r="AA42" s="18">
        <f>MIN(MAX(EXP(-rate*Dt)*(p*AB41+(1-p)*AB42)+$F$20,Ratio*Stock!AA42),MAX(Ratio*Stock!AA42,100+AA$58))</f>
        <v>100.625</v>
      </c>
      <c r="AB42" s="12">
        <f>MIN(MAX(EXP(-rate*Dt)*(p*AC41+(1-p)*AC42),Ratio*Stock!AB42),MAX(Ratio*Stock!AB42,100+AB$58))</f>
        <v>100.05</v>
      </c>
      <c r="AC42" s="12">
        <f>MIN(MAX(EXP(-rate*Dt)*(p*AD41+(1-p)*AD42),Ratio*Stock!AC42),MAX(Ratio*Stock!AC42,100+AC$58))</f>
        <v>100.1</v>
      </c>
      <c r="AD42" s="12">
        <f>MIN(MAX(EXP(-rate*Dt)*(p*AE41+(1-p)*AE42),Ratio*Stock!AD42),MAX(Ratio*Stock!AD42,100+AD$58))</f>
        <v>100.15</v>
      </c>
      <c r="AE42" s="12">
        <f>MIN(MAX(EXP(-rate*Dt)*(p*AF41+(1-p)*AF42),Ratio*Stock!AE42),MAX(Ratio*Stock!AE42,100+AE$58))</f>
        <v>100.2</v>
      </c>
      <c r="AF42" s="12">
        <f>MIN(MAX(EXP(-rate*Dt)*(p*AG41+(1-p)*AG42),Ratio*Stock!AF42),MAX(Ratio*Stock!AF42,100+AF$58))</f>
        <v>100.25</v>
      </c>
      <c r="AG42" s="12">
        <f>MIN(MAX(EXP(-rate*Dt)*(p*AH41+(1-p)*AH42),Ratio*Stock!AG42),MAX(Ratio*Stock!AG42,100+AG$58))</f>
        <v>100.3</v>
      </c>
      <c r="AH42" s="12">
        <f>MIN(MAX(EXP(-rate*Dt)*(p*AI41+(1-p)*AI42),Ratio*Stock!AH42),MAX(Ratio*Stock!AH42,100+AH$58))</f>
        <v>100.35</v>
      </c>
      <c r="AI42" s="12">
        <f>MIN(MAX(EXP(-rate*Dt)*(p*AJ41+(1-p)*AJ42),Ratio*Stock!AI42),MAX(Ratio*Stock!AI42,100+AI$58))</f>
        <v>100.4</v>
      </c>
      <c r="AJ42" s="12">
        <f>MIN(MAX(EXP(-rate*Dt)*(p*AK41+(1-p)*AK42),Ratio*Stock!AJ42),MAX(Ratio*Stock!AJ42,100+AJ$58))</f>
        <v>100.45</v>
      </c>
      <c r="AK42" s="12">
        <f>MIN(MAX(EXP(-rate*Dt)*(p*AL41+(1-p)*AL42),Ratio*Stock!AK42),MAX(Ratio*Stock!AK42,100+AK$58))</f>
        <v>100.5</v>
      </c>
      <c r="AL42" s="12">
        <f>MIN(MAX(EXP(-rate*Dt)*(p*AM41+(1-p)*AM42),Ratio*Stock!AL42),MAX(Ratio*Stock!AL42,100+AL$58))</f>
        <v>100.55</v>
      </c>
      <c r="AM42" s="18">
        <f>MIN(MAX(EXP(-rate*Dt)*(p*AN41+(1-p)*AN42)+$F$20*EXP(-rate*(0.75-$AM$55)),Ratio*Stock!AM42),MAX(Ratio*Stock!AM42,100+AM$58))</f>
        <v>100.6</v>
      </c>
      <c r="AN42" s="12">
        <f>MIN(MAX(EXP(-rate*Dt)*(p*AO41+(1-p)*AO42),Ratio*Stock!AN42),MAX(Ratio*Stock!AN42,100+AN$58))</f>
        <v>100.02500000000001</v>
      </c>
      <c r="AO42" s="12">
        <f>MIN(MAX(EXP(-rate*Dt)*(p*AP41+(1-p)*AP42),Ratio*Stock!AO42),MAX(Ratio*Stock!AO42,100+AO$58))</f>
        <v>100.075</v>
      </c>
      <c r="AP42" s="12">
        <f>MIN(MAX(EXP(-rate*Dt)*(p*AQ41+(1-p)*AQ42),Ratio*Stock!AP42),MAX(Ratio*Stock!AP42,100+AP$58))</f>
        <v>100.125</v>
      </c>
      <c r="AQ42" s="12">
        <f>MIN(MAX(EXP(-rate*Dt)*(p*AR41+(1-p)*AR42),Ratio*Stock!AQ42),MAX(Ratio*Stock!AQ42,100+AQ$58))</f>
        <v>100.175</v>
      </c>
      <c r="AR42" s="12">
        <f>MIN(MAX(EXP(-rate*Dt)*(p*AS41+(1-p)*AS42),Ratio*Stock!AR42),MAX(Ratio*Stock!AR42,100+AR$58))</f>
        <v>100.22499999999999</v>
      </c>
      <c r="AS42" s="12">
        <f>MIN(MAX(EXP(-rate*Dt)*(p*AT41+(1-p)*AT42),Ratio*Stock!AS42),MAX(Ratio*Stock!AS42,100+AS$58))</f>
        <v>100.27500000000001</v>
      </c>
      <c r="AT42" s="12">
        <f>MIN(MAX(EXP(-rate*Dt)*(p*AU41+(1-p)*AU42),Ratio*Stock!AT42),MAX(Ratio*Stock!AT42,100+AT$58))</f>
        <v>100.325</v>
      </c>
      <c r="AU42" s="12">
        <f>MIN(MAX(EXP(-rate*Dt)*(p*AV41+(1-p)*AV42),Ratio*Stock!AU42),MAX(Ratio*Stock!AU42,100+AU$58))</f>
        <v>100.375</v>
      </c>
      <c r="AV42" s="12">
        <f>MIN(MAX(EXP(-rate*Dt)*(p*AW41+(1-p)*AW42),Ratio*Stock!AV42),MAX(Ratio*Stock!AV42,100+AV$58))</f>
        <v>100.425</v>
      </c>
      <c r="AW42" s="12">
        <f>MIN(MAX(EXP(-rate*Dt)*(p*AX41+(1-p)*AX42),Ratio*Stock!AW42),MAX(Ratio*Stock!AW42,100+AW$58))</f>
        <v>100.47499999999999</v>
      </c>
      <c r="AX42" s="12">
        <f>MIN(MAX(EXP(-rate*Dt)*(p*AY41+(1-p)*AY42),Ratio*Stock!AX42),MAX(Ratio*Stock!AX42,100+AX$58))</f>
        <v>100.52500000000001</v>
      </c>
      <c r="AY42" s="12">
        <f>MIN(MAX(EXP(-rate*Dt)*(p*AZ41+(1-p)*AZ42),Ratio*Stock!AY42),MAX(Ratio*Stock!AY42,100+AY$58))</f>
        <v>100.575</v>
      </c>
      <c r="AZ42" s="12">
        <f>MAX(Ratio*Stock!AZ42+$F$20,Face+$AZ$58)</f>
        <v>100.625</v>
      </c>
    </row>
    <row r="43" spans="1:52">
      <c r="A43" s="7">
        <f t="shared" si="1"/>
        <v>10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>
        <f>MIN(MAX(EXP(-rate*Dt)*(p*M42+(1-p)*M43),Ratio*Stock!L43))</f>
        <v>101.46453395254012</v>
      </c>
      <c r="M43" s="21">
        <f>MAX(EXP(-rate*Dt)*(p*N42+(1-p)*N43),Ratio*Stock!M43)</f>
        <v>101.03596959823707</v>
      </c>
      <c r="N43" s="18">
        <f>MIN(MAX(EXP(-rate*Dt)*(p*O42+(1-p)*O43)+$F$20*EXP(-rate*(0.25-$N$55)),Ratio*Stock!N43))</f>
        <v>100.83531860157105</v>
      </c>
      <c r="O43" s="21">
        <f>MAX(EXP(-rate*Dt)*(p*P42+(1-p)*P43),Ratio*Stock!O43)</f>
        <v>100.15176704528989</v>
      </c>
      <c r="P43" s="21">
        <f>MAX(EXP(-rate*Dt)*(p*Q42+(1-p)*Q43),Ratio*Stock!P43)</f>
        <v>100.16329215230708</v>
      </c>
      <c r="Q43" s="21">
        <f>MAX(EXP(-rate*Dt)*(p*R42+(1-p)*R43),Ratio*Stock!Q43)</f>
        <v>100.19883284558466</v>
      </c>
      <c r="R43" s="21">
        <f>MAX(EXP(-rate*Dt)*(p*S42+(1-p)*S43),Ratio*Stock!R43)</f>
        <v>100.23823877335724</v>
      </c>
      <c r="S43" s="21">
        <f>MAX(EXP(-rate*Dt)*(p*T42+(1-p)*T43),Ratio*Stock!S43)</f>
        <v>100.27766019858723</v>
      </c>
      <c r="T43" s="21">
        <f>MAX(EXP(-rate*Dt)*(p*U42+(1-p)*U43),Ratio*Stock!T43)</f>
        <v>100.31709712736939</v>
      </c>
      <c r="U43" s="21">
        <f>MAX(EXP(-rate*Dt)*(p*V42+(1-p)*V43),Ratio*Stock!U43)</f>
        <v>100.35654956580098</v>
      </c>
      <c r="V43" s="21">
        <f>MAX(EXP(-rate*Dt)*(p*W42+(1-p)*W43),Ratio*Stock!V43)</f>
        <v>100.39601751998153</v>
      </c>
      <c r="W43" s="21">
        <f>MAX(EXP(-rate*Dt)*(p*X42+(1-p)*X43),Ratio*Stock!W43)</f>
        <v>100.43550099601308</v>
      </c>
      <c r="X43" s="21">
        <f>MIN(MAX(EXP(-rate*Dt)*(p*Y42+(1-p)*Y43),Ratio*Stock!X43),MAX(Ratio*Stock!X43,100+X$58))</f>
        <v>100.47499999999999</v>
      </c>
      <c r="Y43" s="21">
        <f>MIN(MAX(EXP(-rate*Dt)*(p*Z42+(1-p)*Z43),Ratio*Stock!Y43),MAX(Ratio*Stock!Y43,100+Y$58))</f>
        <v>100.52500000000001</v>
      </c>
      <c r="Z43" s="21">
        <f>MIN(MAX(EXP(-rate*Dt)*(p*AA42+(1-p)*AA43),Ratio*Stock!Z43),MAX(Ratio*Stock!Z43,100+Z$58))</f>
        <v>100.575</v>
      </c>
      <c r="AA43" s="18">
        <f>MIN(MAX(EXP(-rate*Dt)*(p*AB42+(1-p)*AB43)+$F$20,Ratio*Stock!AA43),MAX(Ratio*Stock!AA43,100+AA$58))</f>
        <v>100.625</v>
      </c>
      <c r="AB43" s="12">
        <f>MIN(MAX(EXP(-rate*Dt)*(p*AC42+(1-p)*AC43),Ratio*Stock!AB43),MAX(Ratio*Stock!AB43,100+AB$58))</f>
        <v>100.05</v>
      </c>
      <c r="AC43" s="12">
        <f>MIN(MAX(EXP(-rate*Dt)*(p*AD42+(1-p)*AD43),Ratio*Stock!AC43),MAX(Ratio*Stock!AC43,100+AC$58))</f>
        <v>100.1</v>
      </c>
      <c r="AD43" s="12">
        <f>MIN(MAX(EXP(-rate*Dt)*(p*AE42+(1-p)*AE43),Ratio*Stock!AD43),MAX(Ratio*Stock!AD43,100+AD$58))</f>
        <v>100.15</v>
      </c>
      <c r="AE43" s="12">
        <f>MIN(MAX(EXP(-rate*Dt)*(p*AF42+(1-p)*AF43),Ratio*Stock!AE43),MAX(Ratio*Stock!AE43,100+AE$58))</f>
        <v>100.2</v>
      </c>
      <c r="AF43" s="12">
        <f>MIN(MAX(EXP(-rate*Dt)*(p*AG42+(1-p)*AG43),Ratio*Stock!AF43),MAX(Ratio*Stock!AF43,100+AF$58))</f>
        <v>100.25</v>
      </c>
      <c r="AG43" s="12">
        <f>MIN(MAX(EXP(-rate*Dt)*(p*AH42+(1-p)*AH43),Ratio*Stock!AG43),MAX(Ratio*Stock!AG43,100+AG$58))</f>
        <v>100.3</v>
      </c>
      <c r="AH43" s="12">
        <f>MIN(MAX(EXP(-rate*Dt)*(p*AI42+(1-p)*AI43),Ratio*Stock!AH43),MAX(Ratio*Stock!AH43,100+AH$58))</f>
        <v>100.35</v>
      </c>
      <c r="AI43" s="12">
        <f>MIN(MAX(EXP(-rate*Dt)*(p*AJ42+(1-p)*AJ43),Ratio*Stock!AI43),MAX(Ratio*Stock!AI43,100+AI$58))</f>
        <v>100.4</v>
      </c>
      <c r="AJ43" s="12">
        <f>MIN(MAX(EXP(-rate*Dt)*(p*AK42+(1-p)*AK43),Ratio*Stock!AJ43),MAX(Ratio*Stock!AJ43,100+AJ$58))</f>
        <v>100.45</v>
      </c>
      <c r="AK43" s="12">
        <f>MIN(MAX(EXP(-rate*Dt)*(p*AL42+(1-p)*AL43),Ratio*Stock!AK43),MAX(Ratio*Stock!AK43,100+AK$58))</f>
        <v>100.5</v>
      </c>
      <c r="AL43" s="12">
        <f>MIN(MAX(EXP(-rate*Dt)*(p*AM42+(1-p)*AM43),Ratio*Stock!AL43),MAX(Ratio*Stock!AL43,100+AL$58))</f>
        <v>100.55</v>
      </c>
      <c r="AM43" s="18">
        <f>MIN(MAX(EXP(-rate*Dt)*(p*AN42+(1-p)*AN43)+$F$20*EXP(-rate*(0.75-$AM$55)),Ratio*Stock!AM43),MAX(Ratio*Stock!AM43,100+AM$58))</f>
        <v>100.6</v>
      </c>
      <c r="AN43" s="12">
        <f>MIN(MAX(EXP(-rate*Dt)*(p*AO42+(1-p)*AO43),Ratio*Stock!AN43),MAX(Ratio*Stock!AN43,100+AN$58))</f>
        <v>100.02500000000001</v>
      </c>
      <c r="AO43" s="12">
        <f>MIN(MAX(EXP(-rate*Dt)*(p*AP42+(1-p)*AP43),Ratio*Stock!AO43),MAX(Ratio*Stock!AO43,100+AO$58))</f>
        <v>100.075</v>
      </c>
      <c r="AP43" s="12">
        <f>MIN(MAX(EXP(-rate*Dt)*(p*AQ42+(1-p)*AQ43),Ratio*Stock!AP43),MAX(Ratio*Stock!AP43,100+AP$58))</f>
        <v>100.125</v>
      </c>
      <c r="AQ43" s="12">
        <f>MIN(MAX(EXP(-rate*Dt)*(p*AR42+(1-p)*AR43),Ratio*Stock!AQ43),MAX(Ratio*Stock!AQ43,100+AQ$58))</f>
        <v>100.175</v>
      </c>
      <c r="AR43" s="12">
        <f>MIN(MAX(EXP(-rate*Dt)*(p*AS42+(1-p)*AS43),Ratio*Stock!AR43),MAX(Ratio*Stock!AR43,100+AR$58))</f>
        <v>100.22499999999999</v>
      </c>
      <c r="AS43" s="12">
        <f>MIN(MAX(EXP(-rate*Dt)*(p*AT42+(1-p)*AT43),Ratio*Stock!AS43),MAX(Ratio*Stock!AS43,100+AS$58))</f>
        <v>100.27500000000001</v>
      </c>
      <c r="AT43" s="12">
        <f>MIN(MAX(EXP(-rate*Dt)*(p*AU42+(1-p)*AU43),Ratio*Stock!AT43),MAX(Ratio*Stock!AT43,100+AT$58))</f>
        <v>100.325</v>
      </c>
      <c r="AU43" s="12">
        <f>MIN(MAX(EXP(-rate*Dt)*(p*AV42+(1-p)*AV43),Ratio*Stock!AU43),MAX(Ratio*Stock!AU43,100+AU$58))</f>
        <v>100.375</v>
      </c>
      <c r="AV43" s="12">
        <f>MIN(MAX(EXP(-rate*Dt)*(p*AW42+(1-p)*AW43),Ratio*Stock!AV43),MAX(Ratio*Stock!AV43,100+AV$58))</f>
        <v>100.425</v>
      </c>
      <c r="AW43" s="12">
        <f>MIN(MAX(EXP(-rate*Dt)*(p*AX42+(1-p)*AX43),Ratio*Stock!AW43),MAX(Ratio*Stock!AW43,100+AW$58))</f>
        <v>100.47499999999999</v>
      </c>
      <c r="AX43" s="12">
        <f>MIN(MAX(EXP(-rate*Dt)*(p*AY42+(1-p)*AY43),Ratio*Stock!AX43),MAX(Ratio*Stock!AX43,100+AX$58))</f>
        <v>100.52500000000001</v>
      </c>
      <c r="AY43" s="12">
        <f>MIN(MAX(EXP(-rate*Dt)*(p*AZ42+(1-p)*AZ43),Ratio*Stock!AY43),MAX(Ratio*Stock!AY43,100+AY$58))</f>
        <v>100.575</v>
      </c>
      <c r="AZ43" s="12">
        <f>MAX(Ratio*Stock!AZ43+$F$20,Face+$AZ$58)</f>
        <v>100.625</v>
      </c>
    </row>
    <row r="44" spans="1:52">
      <c r="A44" s="7">
        <f t="shared" si="1"/>
        <v>9</v>
      </c>
      <c r="B44" s="21"/>
      <c r="C44" s="21"/>
      <c r="D44" s="21"/>
      <c r="E44" s="21"/>
      <c r="F44" s="21"/>
      <c r="G44" s="21"/>
      <c r="H44" s="21"/>
      <c r="I44" s="21"/>
      <c r="J44" s="21"/>
      <c r="K44" s="21">
        <f>MIN(MAX(EXP(-rate*Dt)*(p*L43+(1-p)*L44),Ratio*Stock!K44))</f>
        <v>101.10949484662918</v>
      </c>
      <c r="L44" s="21">
        <f>MAX(EXP(-rate*Dt)*(p*M43+(1-p)*M44),Ratio*Stock!L44)</f>
        <v>100.8447851228422</v>
      </c>
      <c r="M44" s="21">
        <f>MAX(EXP(-rate*Dt)*(p*N43+(1-p)*N44),Ratio*Stock!M44)</f>
        <v>100.73811177023995</v>
      </c>
      <c r="N44" s="18">
        <f>MIN(MAX(EXP(-rate*Dt)*(p*O43+(1-p)*O44)+$F$20*EXP(-rate*(0.25-$N$55)),Ratio*Stock!N44))</f>
        <v>100.72211394477577</v>
      </c>
      <c r="O44" s="21">
        <f>MAX(EXP(-rate*Dt)*(p*P43+(1-p)*P44),Ratio*Stock!O44)</f>
        <v>100.12195803862232</v>
      </c>
      <c r="P44" s="21">
        <f>MAX(EXP(-rate*Dt)*(p*Q43+(1-p)*Q44),Ratio*Stock!P44)</f>
        <v>100.15944240917707</v>
      </c>
      <c r="Q44" s="21">
        <f>MAX(EXP(-rate*Dt)*(p*R43+(1-p)*R44),Ratio*Stock!Q44)</f>
        <v>100.19883284558466</v>
      </c>
      <c r="R44" s="21">
        <f>MAX(EXP(-rate*Dt)*(p*S43+(1-p)*S44),Ratio*Stock!R44)</f>
        <v>100.23823877335724</v>
      </c>
      <c r="S44" s="21">
        <f>MAX(EXP(-rate*Dt)*(p*T43+(1-p)*T44),Ratio*Stock!S44)</f>
        <v>100.27766019858723</v>
      </c>
      <c r="T44" s="21">
        <f>MAX(EXP(-rate*Dt)*(p*U43+(1-p)*U44),Ratio*Stock!T44)</f>
        <v>100.31709712736939</v>
      </c>
      <c r="U44" s="21">
        <f>MAX(EXP(-rate*Dt)*(p*V43+(1-p)*V44),Ratio*Stock!U44)</f>
        <v>100.35654956580098</v>
      </c>
      <c r="V44" s="21">
        <f>MAX(EXP(-rate*Dt)*(p*W43+(1-p)*W44),Ratio*Stock!V44)</f>
        <v>100.39601751998153</v>
      </c>
      <c r="W44" s="21">
        <f>MAX(EXP(-rate*Dt)*(p*X43+(1-p)*X44),Ratio*Stock!W44)</f>
        <v>100.43550099601308</v>
      </c>
      <c r="X44" s="21">
        <f>MIN(MAX(EXP(-rate*Dt)*(p*Y43+(1-p)*Y44),Ratio*Stock!X44),MAX(Ratio*Stock!X44,100+X$58))</f>
        <v>100.47499999999999</v>
      </c>
      <c r="Y44" s="21">
        <f>MIN(MAX(EXP(-rate*Dt)*(p*Z43+(1-p)*Z44),Ratio*Stock!Y44),MAX(Ratio*Stock!Y44,100+Y$58))</f>
        <v>100.52500000000001</v>
      </c>
      <c r="Z44" s="21">
        <f>MIN(MAX(EXP(-rate*Dt)*(p*AA43+(1-p)*AA44),Ratio*Stock!Z44),MAX(Ratio*Stock!Z44,100+Z$58))</f>
        <v>100.575</v>
      </c>
      <c r="AA44" s="18">
        <f>MIN(MAX(EXP(-rate*Dt)*(p*AB43+(1-p)*AB44)+$F$20,Ratio*Stock!AA44),MAX(Ratio*Stock!AA44,100+AA$58))</f>
        <v>100.625</v>
      </c>
      <c r="AB44" s="12">
        <f>MIN(MAX(EXP(-rate*Dt)*(p*AC43+(1-p)*AC44),Ratio*Stock!AB44),MAX(Ratio*Stock!AB44,100+AB$58))</f>
        <v>100.05</v>
      </c>
      <c r="AC44" s="12">
        <f>MIN(MAX(EXP(-rate*Dt)*(p*AD43+(1-p)*AD44),Ratio*Stock!AC44),MAX(Ratio*Stock!AC44,100+AC$58))</f>
        <v>100.1</v>
      </c>
      <c r="AD44" s="12">
        <f>MIN(MAX(EXP(-rate*Dt)*(p*AE43+(1-p)*AE44),Ratio*Stock!AD44),MAX(Ratio*Stock!AD44,100+AD$58))</f>
        <v>100.15</v>
      </c>
      <c r="AE44" s="12">
        <f>MIN(MAX(EXP(-rate*Dt)*(p*AF43+(1-p)*AF44),Ratio*Stock!AE44),MAX(Ratio*Stock!AE44,100+AE$58))</f>
        <v>100.2</v>
      </c>
      <c r="AF44" s="12">
        <f>MIN(MAX(EXP(-rate*Dt)*(p*AG43+(1-p)*AG44),Ratio*Stock!AF44),MAX(Ratio*Stock!AF44,100+AF$58))</f>
        <v>100.25</v>
      </c>
      <c r="AG44" s="12">
        <f>MIN(MAX(EXP(-rate*Dt)*(p*AH43+(1-p)*AH44),Ratio*Stock!AG44),MAX(Ratio*Stock!AG44,100+AG$58))</f>
        <v>100.3</v>
      </c>
      <c r="AH44" s="12">
        <f>MIN(MAX(EXP(-rate*Dt)*(p*AI43+(1-p)*AI44),Ratio*Stock!AH44),MAX(Ratio*Stock!AH44,100+AH$58))</f>
        <v>100.35</v>
      </c>
      <c r="AI44" s="12">
        <f>MIN(MAX(EXP(-rate*Dt)*(p*AJ43+(1-p)*AJ44),Ratio*Stock!AI44),MAX(Ratio*Stock!AI44,100+AI$58))</f>
        <v>100.4</v>
      </c>
      <c r="AJ44" s="12">
        <f>MIN(MAX(EXP(-rate*Dt)*(p*AK43+(1-p)*AK44),Ratio*Stock!AJ44),MAX(Ratio*Stock!AJ44,100+AJ$58))</f>
        <v>100.45</v>
      </c>
      <c r="AK44" s="12">
        <f>MIN(MAX(EXP(-rate*Dt)*(p*AL43+(1-p)*AL44),Ratio*Stock!AK44),MAX(Ratio*Stock!AK44,100+AK$58))</f>
        <v>100.5</v>
      </c>
      <c r="AL44" s="12">
        <f>MIN(MAX(EXP(-rate*Dt)*(p*AM43+(1-p)*AM44),Ratio*Stock!AL44),MAX(Ratio*Stock!AL44,100+AL$58))</f>
        <v>100.55</v>
      </c>
      <c r="AM44" s="18">
        <f>MIN(MAX(EXP(-rate*Dt)*(p*AN43+(1-p)*AN44)+$F$20*EXP(-rate*(0.75-$AM$55)),Ratio*Stock!AM44),MAX(Ratio*Stock!AM44,100+AM$58))</f>
        <v>100.6</v>
      </c>
      <c r="AN44" s="12">
        <f>MIN(MAX(EXP(-rate*Dt)*(p*AO43+(1-p)*AO44),Ratio*Stock!AN44),MAX(Ratio*Stock!AN44,100+AN$58))</f>
        <v>100.02500000000001</v>
      </c>
      <c r="AO44" s="12">
        <f>MIN(MAX(EXP(-rate*Dt)*(p*AP43+(1-p)*AP44),Ratio*Stock!AO44),MAX(Ratio*Stock!AO44,100+AO$58))</f>
        <v>100.075</v>
      </c>
      <c r="AP44" s="12">
        <f>MIN(MAX(EXP(-rate*Dt)*(p*AQ43+(1-p)*AQ44),Ratio*Stock!AP44),MAX(Ratio*Stock!AP44,100+AP$58))</f>
        <v>100.125</v>
      </c>
      <c r="AQ44" s="12">
        <f>MIN(MAX(EXP(-rate*Dt)*(p*AR43+(1-p)*AR44),Ratio*Stock!AQ44),MAX(Ratio*Stock!AQ44,100+AQ$58))</f>
        <v>100.175</v>
      </c>
      <c r="AR44" s="12">
        <f>MIN(MAX(EXP(-rate*Dt)*(p*AS43+(1-p)*AS44),Ratio*Stock!AR44),MAX(Ratio*Stock!AR44,100+AR$58))</f>
        <v>100.22499999999999</v>
      </c>
      <c r="AS44" s="12">
        <f>MIN(MAX(EXP(-rate*Dt)*(p*AT43+(1-p)*AT44),Ratio*Stock!AS44),MAX(Ratio*Stock!AS44,100+AS$58))</f>
        <v>100.27500000000001</v>
      </c>
      <c r="AT44" s="12">
        <f>MIN(MAX(EXP(-rate*Dt)*(p*AU43+(1-p)*AU44),Ratio*Stock!AT44),MAX(Ratio*Stock!AT44,100+AT$58))</f>
        <v>100.325</v>
      </c>
      <c r="AU44" s="12">
        <f>MIN(MAX(EXP(-rate*Dt)*(p*AV43+(1-p)*AV44),Ratio*Stock!AU44),MAX(Ratio*Stock!AU44,100+AU$58))</f>
        <v>100.375</v>
      </c>
      <c r="AV44" s="12">
        <f>MIN(MAX(EXP(-rate*Dt)*(p*AW43+(1-p)*AW44),Ratio*Stock!AV44),MAX(Ratio*Stock!AV44,100+AV$58))</f>
        <v>100.425</v>
      </c>
      <c r="AW44" s="12">
        <f>MIN(MAX(EXP(-rate*Dt)*(p*AX43+(1-p)*AX44),Ratio*Stock!AW44),MAX(Ratio*Stock!AW44,100+AW$58))</f>
        <v>100.47499999999999</v>
      </c>
      <c r="AX44" s="12">
        <f>MIN(MAX(EXP(-rate*Dt)*(p*AY43+(1-p)*AY44),Ratio*Stock!AX44),MAX(Ratio*Stock!AX44,100+AX$58))</f>
        <v>100.52500000000001</v>
      </c>
      <c r="AY44" s="12">
        <f>MIN(MAX(EXP(-rate*Dt)*(p*AZ43+(1-p)*AZ44),Ratio*Stock!AY44),MAX(Ratio*Stock!AY44,100+AY$58))</f>
        <v>100.575</v>
      </c>
      <c r="AZ44" s="12">
        <f>MAX(Ratio*Stock!AZ44+$F$20,Face+$AZ$58)</f>
        <v>100.625</v>
      </c>
    </row>
    <row r="45" spans="1:52">
      <c r="A45" s="7">
        <f t="shared" si="1"/>
        <v>8</v>
      </c>
      <c r="B45" s="21"/>
      <c r="C45" s="21"/>
      <c r="D45" s="21"/>
      <c r="E45" s="21"/>
      <c r="F45" s="21"/>
      <c r="G45" s="21"/>
      <c r="H45" s="21"/>
      <c r="I45" s="21"/>
      <c r="J45" s="21">
        <f>MIN(MAX(EXP(-rate*Dt)*(p*K44+(1-p)*K45),Ratio*Stock!J45))</f>
        <v>100.86879956207851</v>
      </c>
      <c r="K45" s="21">
        <f>MAX(EXP(-rate*Dt)*(p*L44+(1-p)*L45),Ratio*Stock!K45)</f>
        <v>100.7143301929441</v>
      </c>
      <c r="L45" s="21">
        <f>MAX(EXP(-rate*Dt)*(p*M44+(1-p)*M45),Ratio*Stock!L45)</f>
        <v>100.66620495508361</v>
      </c>
      <c r="M45" s="21">
        <f>MAX(EXP(-rate*Dt)*(p*N44+(1-p)*N45),Ratio*Stock!M45)</f>
        <v>100.67458478398787</v>
      </c>
      <c r="N45" s="18">
        <f>MIN(MAX(EXP(-rate*Dt)*(p*O44+(1-p)*O45)+$F$20*EXP(-rate*(0.25-$N$55)),Ratio*Stock!N45))</f>
        <v>100.70651357341406</v>
      </c>
      <c r="O45" s="21">
        <f>MAX(EXP(-rate*Dt)*(p*P44+(1-p)*P45),Ratio*Stock!O45)</f>
        <v>100.12006745804447</v>
      </c>
      <c r="P45" s="21">
        <f>MAX(EXP(-rate*Dt)*(p*Q44+(1-p)*Q45),Ratio*Stock!P45)</f>
        <v>100.15944240917707</v>
      </c>
      <c r="Q45" s="21">
        <f>MAX(EXP(-rate*Dt)*(p*R44+(1-p)*R45),Ratio*Stock!Q45)</f>
        <v>100.19883284558466</v>
      </c>
      <c r="R45" s="21">
        <f>MAX(EXP(-rate*Dt)*(p*S44+(1-p)*S45),Ratio*Stock!R45)</f>
        <v>100.23823877335724</v>
      </c>
      <c r="S45" s="21">
        <f>MAX(EXP(-rate*Dt)*(p*T44+(1-p)*T45),Ratio*Stock!S45)</f>
        <v>100.27766019858723</v>
      </c>
      <c r="T45" s="21">
        <f>MAX(EXP(-rate*Dt)*(p*U44+(1-p)*U45),Ratio*Stock!T45)</f>
        <v>100.31709712736939</v>
      </c>
      <c r="U45" s="21">
        <f>MAX(EXP(-rate*Dt)*(p*V44+(1-p)*V45),Ratio*Stock!U45)</f>
        <v>100.35654956580098</v>
      </c>
      <c r="V45" s="21">
        <f>MAX(EXP(-rate*Dt)*(p*W44+(1-p)*W45),Ratio*Stock!V45)</f>
        <v>100.39601751998153</v>
      </c>
      <c r="W45" s="21">
        <f>MAX(EXP(-rate*Dt)*(p*X44+(1-p)*X45),Ratio*Stock!W45)</f>
        <v>100.43550099601308</v>
      </c>
      <c r="X45" s="21">
        <f>MIN(MAX(EXP(-rate*Dt)*(p*Y44+(1-p)*Y45),Ratio*Stock!X45),MAX(Ratio*Stock!X45,100+X$58))</f>
        <v>100.47499999999999</v>
      </c>
      <c r="Y45" s="21">
        <f>MIN(MAX(EXP(-rate*Dt)*(p*Z44+(1-p)*Z45),Ratio*Stock!Y45),MAX(Ratio*Stock!Y45,100+Y$58))</f>
        <v>100.52500000000001</v>
      </c>
      <c r="Z45" s="21">
        <f>MIN(MAX(EXP(-rate*Dt)*(p*AA44+(1-p)*AA45),Ratio*Stock!Z45),MAX(Ratio*Stock!Z45,100+Z$58))</f>
        <v>100.575</v>
      </c>
      <c r="AA45" s="18">
        <f>MIN(MAX(EXP(-rate*Dt)*(p*AB44+(1-p)*AB45)+$F$20,Ratio*Stock!AA45),MAX(Ratio*Stock!AA45,100+AA$58))</f>
        <v>100.625</v>
      </c>
      <c r="AB45" s="12">
        <f>MIN(MAX(EXP(-rate*Dt)*(p*AC44+(1-p)*AC45),Ratio*Stock!AB45),MAX(Ratio*Stock!AB45,100+AB$58))</f>
        <v>100.05</v>
      </c>
      <c r="AC45" s="12">
        <f>MIN(MAX(EXP(-rate*Dt)*(p*AD44+(1-p)*AD45),Ratio*Stock!AC45),MAX(Ratio*Stock!AC45,100+AC$58))</f>
        <v>100.1</v>
      </c>
      <c r="AD45" s="12">
        <f>MIN(MAX(EXP(-rate*Dt)*(p*AE44+(1-p)*AE45),Ratio*Stock!AD45),MAX(Ratio*Stock!AD45,100+AD$58))</f>
        <v>100.15</v>
      </c>
      <c r="AE45" s="12">
        <f>MIN(MAX(EXP(-rate*Dt)*(p*AF44+(1-p)*AF45),Ratio*Stock!AE45),MAX(Ratio*Stock!AE45,100+AE$58))</f>
        <v>100.2</v>
      </c>
      <c r="AF45" s="12">
        <f>MIN(MAX(EXP(-rate*Dt)*(p*AG44+(1-p)*AG45),Ratio*Stock!AF45),MAX(Ratio*Stock!AF45,100+AF$58))</f>
        <v>100.25</v>
      </c>
      <c r="AG45" s="12">
        <f>MIN(MAX(EXP(-rate*Dt)*(p*AH44+(1-p)*AH45),Ratio*Stock!AG45),MAX(Ratio*Stock!AG45,100+AG$58))</f>
        <v>100.3</v>
      </c>
      <c r="AH45" s="12">
        <f>MIN(MAX(EXP(-rate*Dt)*(p*AI44+(1-p)*AI45),Ratio*Stock!AH45),MAX(Ratio*Stock!AH45,100+AH$58))</f>
        <v>100.35</v>
      </c>
      <c r="AI45" s="12">
        <f>MIN(MAX(EXP(-rate*Dt)*(p*AJ44+(1-p)*AJ45),Ratio*Stock!AI45),MAX(Ratio*Stock!AI45,100+AI$58))</f>
        <v>100.4</v>
      </c>
      <c r="AJ45" s="12">
        <f>MIN(MAX(EXP(-rate*Dt)*(p*AK44+(1-p)*AK45),Ratio*Stock!AJ45),MAX(Ratio*Stock!AJ45,100+AJ$58))</f>
        <v>100.45</v>
      </c>
      <c r="AK45" s="12">
        <f>MIN(MAX(EXP(-rate*Dt)*(p*AL44+(1-p)*AL45),Ratio*Stock!AK45),MAX(Ratio*Stock!AK45,100+AK$58))</f>
        <v>100.5</v>
      </c>
      <c r="AL45" s="12">
        <f>MIN(MAX(EXP(-rate*Dt)*(p*AM44+(1-p)*AM45),Ratio*Stock!AL45),MAX(Ratio*Stock!AL45,100+AL$58))</f>
        <v>100.55</v>
      </c>
      <c r="AM45" s="18">
        <f>MIN(MAX(EXP(-rate*Dt)*(p*AN44+(1-p)*AN45)+$F$20*EXP(-rate*(0.75-$AM$55)),Ratio*Stock!AM45),MAX(Ratio*Stock!AM45,100+AM$58))</f>
        <v>100.6</v>
      </c>
      <c r="AN45" s="12">
        <f>MIN(MAX(EXP(-rate*Dt)*(p*AO44+(1-p)*AO45),Ratio*Stock!AN45),MAX(Ratio*Stock!AN45,100+AN$58))</f>
        <v>100.02500000000001</v>
      </c>
      <c r="AO45" s="12">
        <f>MIN(MAX(EXP(-rate*Dt)*(p*AP44+(1-p)*AP45),Ratio*Stock!AO45),MAX(Ratio*Stock!AO45,100+AO$58))</f>
        <v>100.075</v>
      </c>
      <c r="AP45" s="12">
        <f>MIN(MAX(EXP(-rate*Dt)*(p*AQ44+(1-p)*AQ45),Ratio*Stock!AP45),MAX(Ratio*Stock!AP45,100+AP$58))</f>
        <v>100.125</v>
      </c>
      <c r="AQ45" s="12">
        <f>MIN(MAX(EXP(-rate*Dt)*(p*AR44+(1-p)*AR45),Ratio*Stock!AQ45),MAX(Ratio*Stock!AQ45,100+AQ$58))</f>
        <v>100.175</v>
      </c>
      <c r="AR45" s="12">
        <f>MIN(MAX(EXP(-rate*Dt)*(p*AS44+(1-p)*AS45),Ratio*Stock!AR45),MAX(Ratio*Stock!AR45,100+AR$58))</f>
        <v>100.22499999999999</v>
      </c>
      <c r="AS45" s="12">
        <f>MIN(MAX(EXP(-rate*Dt)*(p*AT44+(1-p)*AT45),Ratio*Stock!AS45),MAX(Ratio*Stock!AS45,100+AS$58))</f>
        <v>100.27500000000001</v>
      </c>
      <c r="AT45" s="12">
        <f>MIN(MAX(EXP(-rate*Dt)*(p*AU44+(1-p)*AU45),Ratio*Stock!AT45),MAX(Ratio*Stock!AT45,100+AT$58))</f>
        <v>100.325</v>
      </c>
      <c r="AU45" s="12">
        <f>MIN(MAX(EXP(-rate*Dt)*(p*AV44+(1-p)*AV45),Ratio*Stock!AU45),MAX(Ratio*Stock!AU45,100+AU$58))</f>
        <v>100.375</v>
      </c>
      <c r="AV45" s="12">
        <f>MIN(MAX(EXP(-rate*Dt)*(p*AW44+(1-p)*AW45),Ratio*Stock!AV45),MAX(Ratio*Stock!AV45,100+AV$58))</f>
        <v>100.425</v>
      </c>
      <c r="AW45" s="12">
        <f>MIN(MAX(EXP(-rate*Dt)*(p*AX44+(1-p)*AX45),Ratio*Stock!AW45),MAX(Ratio*Stock!AW45,100+AW$58))</f>
        <v>100.47499999999999</v>
      </c>
      <c r="AX45" s="12">
        <f>MIN(MAX(EXP(-rate*Dt)*(p*AY44+(1-p)*AY45),Ratio*Stock!AX45),MAX(Ratio*Stock!AX45,100+AX$58))</f>
        <v>100.52500000000001</v>
      </c>
      <c r="AY45" s="12">
        <f>MIN(MAX(EXP(-rate*Dt)*(p*AZ44+(1-p)*AZ45),Ratio*Stock!AY45),MAX(Ratio*Stock!AY45,100+AY$58))</f>
        <v>100.575</v>
      </c>
      <c r="AZ45" s="12">
        <f>MAX(Ratio*Stock!AZ45+$F$20,Face+$AZ$58)</f>
        <v>100.625</v>
      </c>
    </row>
    <row r="46" spans="1:52">
      <c r="A46" s="7">
        <f t="shared" si="1"/>
        <v>7</v>
      </c>
      <c r="B46" s="21"/>
      <c r="C46" s="21"/>
      <c r="D46" s="21"/>
      <c r="E46" s="21"/>
      <c r="F46" s="21"/>
      <c r="G46" s="21"/>
      <c r="H46" s="21"/>
      <c r="I46" s="21">
        <f>MIN(MAX(EXP(-rate*Dt)*(p*J45+(1-p)*J46),Ratio*Stock!I46))</f>
        <v>100.70313813641604</v>
      </c>
      <c r="J46" s="21">
        <f>MAX(EXP(-rate*Dt)*(p*K45+(1-p)*K46),Ratio*Stock!J46)</f>
        <v>100.62100391586321</v>
      </c>
      <c r="K46" s="21">
        <f>MAX(EXP(-rate*Dt)*(p*L45+(1-p)*L46),Ratio*Stock!K46)</f>
        <v>100.60866316400163</v>
      </c>
      <c r="L46" s="21">
        <f>MAX(EXP(-rate*Dt)*(p*M45+(1-p)*M46),Ratio*Stock!L46)</f>
        <v>100.63087139050283</v>
      </c>
      <c r="M46" s="21">
        <f>MAX(EXP(-rate*Dt)*(p*N45+(1-p)*N46),Ratio*Stock!M46)</f>
        <v>100.666451426035</v>
      </c>
      <c r="N46" s="18">
        <f>MIN(MAX(EXP(-rate*Dt)*(p*O45+(1-p)*O46)+$F$20*EXP(-rate*(0.25-$N$55)),Ratio*Stock!N46))</f>
        <v>100.70558512317707</v>
      </c>
      <c r="O46" s="21">
        <f>MAX(EXP(-rate*Dt)*(p*P45+(1-p)*P46),Ratio*Stock!O46)</f>
        <v>100.12006745804447</v>
      </c>
      <c r="P46" s="21">
        <f>MAX(EXP(-rate*Dt)*(p*Q45+(1-p)*Q46),Ratio*Stock!P46)</f>
        <v>100.15944240917707</v>
      </c>
      <c r="Q46" s="21">
        <f>MAX(EXP(-rate*Dt)*(p*R45+(1-p)*R46),Ratio*Stock!Q46)</f>
        <v>100.19883284558466</v>
      </c>
      <c r="R46" s="21">
        <f>MAX(EXP(-rate*Dt)*(p*S45+(1-p)*S46),Ratio*Stock!R46)</f>
        <v>100.23823877335724</v>
      </c>
      <c r="S46" s="21">
        <f>MAX(EXP(-rate*Dt)*(p*T45+(1-p)*T46),Ratio*Stock!S46)</f>
        <v>100.27766019858723</v>
      </c>
      <c r="T46" s="21">
        <f>MAX(EXP(-rate*Dt)*(p*U45+(1-p)*U46),Ratio*Stock!T46)</f>
        <v>100.31709712736939</v>
      </c>
      <c r="U46" s="21">
        <f>MAX(EXP(-rate*Dt)*(p*V45+(1-p)*V46),Ratio*Stock!U46)</f>
        <v>100.35654956580098</v>
      </c>
      <c r="V46" s="21">
        <f>MAX(EXP(-rate*Dt)*(p*W45+(1-p)*W46),Ratio*Stock!V46)</f>
        <v>100.39601751998153</v>
      </c>
      <c r="W46" s="21">
        <f>MAX(EXP(-rate*Dt)*(p*X45+(1-p)*X46),Ratio*Stock!W46)</f>
        <v>100.43550099601308</v>
      </c>
      <c r="X46" s="21">
        <f>MIN(MAX(EXP(-rate*Dt)*(p*Y45+(1-p)*Y46),Ratio*Stock!X46),MAX(Ratio*Stock!X46,100+X$58))</f>
        <v>100.47499999999999</v>
      </c>
      <c r="Y46" s="21">
        <f>MIN(MAX(EXP(-rate*Dt)*(p*Z45+(1-p)*Z46),Ratio*Stock!Y46),MAX(Ratio*Stock!Y46,100+Y$58))</f>
        <v>100.52500000000001</v>
      </c>
      <c r="Z46" s="21">
        <f>MIN(MAX(EXP(-rate*Dt)*(p*AA45+(1-p)*AA46),Ratio*Stock!Z46),MAX(Ratio*Stock!Z46,100+Z$58))</f>
        <v>100.575</v>
      </c>
      <c r="AA46" s="18">
        <f>MIN(MAX(EXP(-rate*Dt)*(p*AB45+(1-p)*AB46)+$F$20,Ratio*Stock!AA46),MAX(Ratio*Stock!AA46,100+AA$58))</f>
        <v>100.625</v>
      </c>
      <c r="AB46" s="12">
        <f>MIN(MAX(EXP(-rate*Dt)*(p*AC45+(1-p)*AC46),Ratio*Stock!AB46),MAX(Ratio*Stock!AB46,100+AB$58))</f>
        <v>100.05</v>
      </c>
      <c r="AC46" s="12">
        <f>MIN(MAX(EXP(-rate*Dt)*(p*AD45+(1-p)*AD46),Ratio*Stock!AC46),MAX(Ratio*Stock!AC46,100+AC$58))</f>
        <v>100.1</v>
      </c>
      <c r="AD46" s="12">
        <f>MIN(MAX(EXP(-rate*Dt)*(p*AE45+(1-p)*AE46),Ratio*Stock!AD46),MAX(Ratio*Stock!AD46,100+AD$58))</f>
        <v>100.15</v>
      </c>
      <c r="AE46" s="12">
        <f>MIN(MAX(EXP(-rate*Dt)*(p*AF45+(1-p)*AF46),Ratio*Stock!AE46),MAX(Ratio*Stock!AE46,100+AE$58))</f>
        <v>100.2</v>
      </c>
      <c r="AF46" s="12">
        <f>MIN(MAX(EXP(-rate*Dt)*(p*AG45+(1-p)*AG46),Ratio*Stock!AF46),MAX(Ratio*Stock!AF46,100+AF$58))</f>
        <v>100.25</v>
      </c>
      <c r="AG46" s="12">
        <f>MIN(MAX(EXP(-rate*Dt)*(p*AH45+(1-p)*AH46),Ratio*Stock!AG46),MAX(Ratio*Stock!AG46,100+AG$58))</f>
        <v>100.3</v>
      </c>
      <c r="AH46" s="12">
        <f>MIN(MAX(EXP(-rate*Dt)*(p*AI45+(1-p)*AI46),Ratio*Stock!AH46),MAX(Ratio*Stock!AH46,100+AH$58))</f>
        <v>100.35</v>
      </c>
      <c r="AI46" s="12">
        <f>MIN(MAX(EXP(-rate*Dt)*(p*AJ45+(1-p)*AJ46),Ratio*Stock!AI46),MAX(Ratio*Stock!AI46,100+AI$58))</f>
        <v>100.4</v>
      </c>
      <c r="AJ46" s="12">
        <f>MIN(MAX(EXP(-rate*Dt)*(p*AK45+(1-p)*AK46),Ratio*Stock!AJ46),MAX(Ratio*Stock!AJ46,100+AJ$58))</f>
        <v>100.45</v>
      </c>
      <c r="AK46" s="12">
        <f>MIN(MAX(EXP(-rate*Dt)*(p*AL45+(1-p)*AL46),Ratio*Stock!AK46),MAX(Ratio*Stock!AK46,100+AK$58))</f>
        <v>100.5</v>
      </c>
      <c r="AL46" s="12">
        <f>MIN(MAX(EXP(-rate*Dt)*(p*AM45+(1-p)*AM46),Ratio*Stock!AL46),MAX(Ratio*Stock!AL46,100+AL$58))</f>
        <v>100.55</v>
      </c>
      <c r="AM46" s="18">
        <f>MIN(MAX(EXP(-rate*Dt)*(p*AN45+(1-p)*AN46)+$F$20*EXP(-rate*(0.75-$AM$55)),Ratio*Stock!AM46),MAX(Ratio*Stock!AM46,100+AM$58))</f>
        <v>100.6</v>
      </c>
      <c r="AN46" s="12">
        <f>MIN(MAX(EXP(-rate*Dt)*(p*AO45+(1-p)*AO46),Ratio*Stock!AN46),MAX(Ratio*Stock!AN46,100+AN$58))</f>
        <v>100.02500000000001</v>
      </c>
      <c r="AO46" s="12">
        <f>MIN(MAX(EXP(-rate*Dt)*(p*AP45+(1-p)*AP46),Ratio*Stock!AO46),MAX(Ratio*Stock!AO46,100+AO$58))</f>
        <v>100.075</v>
      </c>
      <c r="AP46" s="12">
        <f>MIN(MAX(EXP(-rate*Dt)*(p*AQ45+(1-p)*AQ46),Ratio*Stock!AP46),MAX(Ratio*Stock!AP46,100+AP$58))</f>
        <v>100.125</v>
      </c>
      <c r="AQ46" s="12">
        <f>MIN(MAX(EXP(-rate*Dt)*(p*AR45+(1-p)*AR46),Ratio*Stock!AQ46),MAX(Ratio*Stock!AQ46,100+AQ$58))</f>
        <v>100.175</v>
      </c>
      <c r="AR46" s="12">
        <f>MIN(MAX(EXP(-rate*Dt)*(p*AS45+(1-p)*AS46),Ratio*Stock!AR46),MAX(Ratio*Stock!AR46,100+AR$58))</f>
        <v>100.22499999999999</v>
      </c>
      <c r="AS46" s="12">
        <f>MIN(MAX(EXP(-rate*Dt)*(p*AT45+(1-p)*AT46),Ratio*Stock!AS46),MAX(Ratio*Stock!AS46,100+AS$58))</f>
        <v>100.27500000000001</v>
      </c>
      <c r="AT46" s="12">
        <f>MIN(MAX(EXP(-rate*Dt)*(p*AU45+(1-p)*AU46),Ratio*Stock!AT46),MAX(Ratio*Stock!AT46,100+AT$58))</f>
        <v>100.325</v>
      </c>
      <c r="AU46" s="12">
        <f>MIN(MAX(EXP(-rate*Dt)*(p*AV45+(1-p)*AV46),Ratio*Stock!AU46),MAX(Ratio*Stock!AU46,100+AU$58))</f>
        <v>100.375</v>
      </c>
      <c r="AV46" s="12">
        <f>MIN(MAX(EXP(-rate*Dt)*(p*AW45+(1-p)*AW46),Ratio*Stock!AV46),MAX(Ratio*Stock!AV46,100+AV$58))</f>
        <v>100.425</v>
      </c>
      <c r="AW46" s="12">
        <f>MIN(MAX(EXP(-rate*Dt)*(p*AX45+(1-p)*AX46),Ratio*Stock!AW46),MAX(Ratio*Stock!AW46,100+AW$58))</f>
        <v>100.47499999999999</v>
      </c>
      <c r="AX46" s="12">
        <f>MIN(MAX(EXP(-rate*Dt)*(p*AY45+(1-p)*AY46),Ratio*Stock!AX46),MAX(Ratio*Stock!AX46,100+AX$58))</f>
        <v>100.52500000000001</v>
      </c>
      <c r="AY46" s="12">
        <f>MIN(MAX(EXP(-rate*Dt)*(p*AZ45+(1-p)*AZ46),Ratio*Stock!AY46),MAX(Ratio*Stock!AY46,100+AY$58))</f>
        <v>100.575</v>
      </c>
      <c r="AZ46" s="12">
        <f>MAX(Ratio*Stock!AZ46+$F$20,Face+$AZ$58)</f>
        <v>100.625</v>
      </c>
    </row>
    <row r="47" spans="1:52">
      <c r="A47" s="7">
        <f t="shared" si="1"/>
        <v>6</v>
      </c>
      <c r="B47" s="21"/>
      <c r="C47" s="21"/>
      <c r="D47" s="21"/>
      <c r="E47" s="21"/>
      <c r="F47" s="21"/>
      <c r="G47" s="21"/>
      <c r="H47" s="21">
        <f>MIN(MAX(EXP(-rate*Dt)*(p*I46+(1-p)*I47),Ratio*Stock!H47))</f>
        <v>100.5856850792579</v>
      </c>
      <c r="I47" s="21">
        <f>MAX(EXP(-rate*Dt)*(p*J46+(1-p)*J47),Ratio*Stock!I47)</f>
        <v>100.55001682024096</v>
      </c>
      <c r="J47" s="21">
        <f>MAX(EXP(-rate*Dt)*(p*K46+(1-p)*K47),Ratio*Stock!J47)</f>
        <v>100.55919503648096</v>
      </c>
      <c r="K47" s="21">
        <f>MAX(EXP(-rate*Dt)*(p*L46+(1-p)*L47),Ratio*Stock!K47)</f>
        <v>100.58916208204624</v>
      </c>
      <c r="L47" s="21">
        <f>MAX(EXP(-rate*Dt)*(p*M46+(1-p)*M47),Ratio*Stock!L47)</f>
        <v>100.62664529849624</v>
      </c>
      <c r="M47" s="21">
        <f>MAX(EXP(-rate*Dt)*(p*N46+(1-p)*N47),Ratio*Stock!M47)</f>
        <v>100.66599547094235</v>
      </c>
      <c r="N47" s="18">
        <f>MIN(MAX(EXP(-rate*Dt)*(p*O46+(1-p)*O47)+$F$20*EXP(-rate*(0.25-$N$55)),Ratio*Stock!N47))</f>
        <v>100.70558512317707</v>
      </c>
      <c r="O47" s="21">
        <f>MAX(EXP(-rate*Dt)*(p*P46+(1-p)*P47),Ratio*Stock!O47)</f>
        <v>100.12006745804447</v>
      </c>
      <c r="P47" s="21">
        <f>MAX(EXP(-rate*Dt)*(p*Q46+(1-p)*Q47),Ratio*Stock!P47)</f>
        <v>100.15944240917707</v>
      </c>
      <c r="Q47" s="21">
        <f>MAX(EXP(-rate*Dt)*(p*R46+(1-p)*R47),Ratio*Stock!Q47)</f>
        <v>100.19883284558466</v>
      </c>
      <c r="R47" s="21">
        <f>MAX(EXP(-rate*Dt)*(p*S46+(1-p)*S47),Ratio*Stock!R47)</f>
        <v>100.23823877335724</v>
      </c>
      <c r="S47" s="21">
        <f>MAX(EXP(-rate*Dt)*(p*T46+(1-p)*T47),Ratio*Stock!S47)</f>
        <v>100.27766019858723</v>
      </c>
      <c r="T47" s="21">
        <f>MAX(EXP(-rate*Dt)*(p*U46+(1-p)*U47),Ratio*Stock!T47)</f>
        <v>100.31709712736939</v>
      </c>
      <c r="U47" s="21">
        <f>MAX(EXP(-rate*Dt)*(p*V46+(1-p)*V47),Ratio*Stock!U47)</f>
        <v>100.35654956580098</v>
      </c>
      <c r="V47" s="21">
        <f>MAX(EXP(-rate*Dt)*(p*W46+(1-p)*W47),Ratio*Stock!V47)</f>
        <v>100.39601751998153</v>
      </c>
      <c r="W47" s="21">
        <f>MAX(EXP(-rate*Dt)*(p*X46+(1-p)*X47),Ratio*Stock!W47)</f>
        <v>100.43550099601308</v>
      </c>
      <c r="X47" s="21">
        <f>MIN(MAX(EXP(-rate*Dt)*(p*Y46+(1-p)*Y47),Ratio*Stock!X47),MAX(Ratio*Stock!X47,100+X$58))</f>
        <v>100.47499999999999</v>
      </c>
      <c r="Y47" s="21">
        <f>MIN(MAX(EXP(-rate*Dt)*(p*Z46+(1-p)*Z47),Ratio*Stock!Y47),MAX(Ratio*Stock!Y47,100+Y$58))</f>
        <v>100.52500000000001</v>
      </c>
      <c r="Z47" s="21">
        <f>MIN(MAX(EXP(-rate*Dt)*(p*AA46+(1-p)*AA47),Ratio*Stock!Z47),MAX(Ratio*Stock!Z47,100+Z$58))</f>
        <v>100.575</v>
      </c>
      <c r="AA47" s="18">
        <f>MIN(MAX(EXP(-rate*Dt)*(p*AB46+(1-p)*AB47)+$F$20,Ratio*Stock!AA47),MAX(Ratio*Stock!AA47,100+AA$58))</f>
        <v>100.625</v>
      </c>
      <c r="AB47" s="12">
        <f>MIN(MAX(EXP(-rate*Dt)*(p*AC46+(1-p)*AC47),Ratio*Stock!AB47),MAX(Ratio*Stock!AB47,100+AB$58))</f>
        <v>100.05</v>
      </c>
      <c r="AC47" s="12">
        <f>MIN(MAX(EXP(-rate*Dt)*(p*AD46+(1-p)*AD47),Ratio*Stock!AC47),MAX(Ratio*Stock!AC47,100+AC$58))</f>
        <v>100.1</v>
      </c>
      <c r="AD47" s="12">
        <f>MIN(MAX(EXP(-rate*Dt)*(p*AE46+(1-p)*AE47),Ratio*Stock!AD47),MAX(Ratio*Stock!AD47,100+AD$58))</f>
        <v>100.15</v>
      </c>
      <c r="AE47" s="12">
        <f>MIN(MAX(EXP(-rate*Dt)*(p*AF46+(1-p)*AF47),Ratio*Stock!AE47),MAX(Ratio*Stock!AE47,100+AE$58))</f>
        <v>100.2</v>
      </c>
      <c r="AF47" s="12">
        <f>MIN(MAX(EXP(-rate*Dt)*(p*AG46+(1-p)*AG47),Ratio*Stock!AF47),MAX(Ratio*Stock!AF47,100+AF$58))</f>
        <v>100.25</v>
      </c>
      <c r="AG47" s="12">
        <f>MIN(MAX(EXP(-rate*Dt)*(p*AH46+(1-p)*AH47),Ratio*Stock!AG47),MAX(Ratio*Stock!AG47,100+AG$58))</f>
        <v>100.3</v>
      </c>
      <c r="AH47" s="12">
        <f>MIN(MAX(EXP(-rate*Dt)*(p*AI46+(1-p)*AI47),Ratio*Stock!AH47),MAX(Ratio*Stock!AH47,100+AH$58))</f>
        <v>100.35</v>
      </c>
      <c r="AI47" s="12">
        <f>MIN(MAX(EXP(-rate*Dt)*(p*AJ46+(1-p)*AJ47),Ratio*Stock!AI47),MAX(Ratio*Stock!AI47,100+AI$58))</f>
        <v>100.4</v>
      </c>
      <c r="AJ47" s="12">
        <f>MIN(MAX(EXP(-rate*Dt)*(p*AK46+(1-p)*AK47),Ratio*Stock!AJ47),MAX(Ratio*Stock!AJ47,100+AJ$58))</f>
        <v>100.45</v>
      </c>
      <c r="AK47" s="12">
        <f>MIN(MAX(EXP(-rate*Dt)*(p*AL46+(1-p)*AL47),Ratio*Stock!AK47),MAX(Ratio*Stock!AK47,100+AK$58))</f>
        <v>100.5</v>
      </c>
      <c r="AL47" s="12">
        <f>MIN(MAX(EXP(-rate*Dt)*(p*AM46+(1-p)*AM47),Ratio*Stock!AL47),MAX(Ratio*Stock!AL47,100+AL$58))</f>
        <v>100.55</v>
      </c>
      <c r="AM47" s="18">
        <f>MIN(MAX(EXP(-rate*Dt)*(p*AN46+(1-p)*AN47)+$F$20*EXP(-rate*(0.75-$AM$55)),Ratio*Stock!AM47),MAX(Ratio*Stock!AM47,100+AM$58))</f>
        <v>100.6</v>
      </c>
      <c r="AN47" s="12">
        <f>MIN(MAX(EXP(-rate*Dt)*(p*AO46+(1-p)*AO47),Ratio*Stock!AN47),MAX(Ratio*Stock!AN47,100+AN$58))</f>
        <v>100.02500000000001</v>
      </c>
      <c r="AO47" s="12">
        <f>MIN(MAX(EXP(-rate*Dt)*(p*AP46+(1-p)*AP47),Ratio*Stock!AO47),MAX(Ratio*Stock!AO47,100+AO$58))</f>
        <v>100.075</v>
      </c>
      <c r="AP47" s="12">
        <f>MIN(MAX(EXP(-rate*Dt)*(p*AQ46+(1-p)*AQ47),Ratio*Stock!AP47),MAX(Ratio*Stock!AP47,100+AP$58))</f>
        <v>100.125</v>
      </c>
      <c r="AQ47" s="12">
        <f>MIN(MAX(EXP(-rate*Dt)*(p*AR46+(1-p)*AR47),Ratio*Stock!AQ47),MAX(Ratio*Stock!AQ47,100+AQ$58))</f>
        <v>100.175</v>
      </c>
      <c r="AR47" s="12">
        <f>MIN(MAX(EXP(-rate*Dt)*(p*AS46+(1-p)*AS47),Ratio*Stock!AR47),MAX(Ratio*Stock!AR47,100+AR$58))</f>
        <v>100.22499999999999</v>
      </c>
      <c r="AS47" s="12">
        <f>MIN(MAX(EXP(-rate*Dt)*(p*AT46+(1-p)*AT47),Ratio*Stock!AS47),MAX(Ratio*Stock!AS47,100+AS$58))</f>
        <v>100.27500000000001</v>
      </c>
      <c r="AT47" s="12">
        <f>MIN(MAX(EXP(-rate*Dt)*(p*AU46+(1-p)*AU47),Ratio*Stock!AT47),MAX(Ratio*Stock!AT47,100+AT$58))</f>
        <v>100.325</v>
      </c>
      <c r="AU47" s="12">
        <f>MIN(MAX(EXP(-rate*Dt)*(p*AV46+(1-p)*AV47),Ratio*Stock!AU47),MAX(Ratio*Stock!AU47,100+AU$58))</f>
        <v>100.375</v>
      </c>
      <c r="AV47" s="12">
        <f>MIN(MAX(EXP(-rate*Dt)*(p*AW46+(1-p)*AW47),Ratio*Stock!AV47),MAX(Ratio*Stock!AV47,100+AV$58))</f>
        <v>100.425</v>
      </c>
      <c r="AW47" s="12">
        <f>MIN(MAX(EXP(-rate*Dt)*(p*AX46+(1-p)*AX47),Ratio*Stock!AW47),MAX(Ratio*Stock!AW47,100+AW$58))</f>
        <v>100.47499999999999</v>
      </c>
      <c r="AX47" s="12">
        <f>MIN(MAX(EXP(-rate*Dt)*(p*AY46+(1-p)*AY47),Ratio*Stock!AX47),MAX(Ratio*Stock!AX47,100+AX$58))</f>
        <v>100.52500000000001</v>
      </c>
      <c r="AY47" s="12">
        <f>MIN(MAX(EXP(-rate*Dt)*(p*AZ46+(1-p)*AZ47),Ratio*Stock!AY47),MAX(Ratio*Stock!AY47,100+AY$58))</f>
        <v>100.575</v>
      </c>
      <c r="AZ47" s="12">
        <f>MAX(Ratio*Stock!AZ47+$F$20,Face+$AZ$58)</f>
        <v>100.625</v>
      </c>
    </row>
    <row r="48" spans="1:52">
      <c r="A48" s="7">
        <f t="shared" si="1"/>
        <v>5</v>
      </c>
      <c r="B48" s="21"/>
      <c r="C48" s="21"/>
      <c r="D48" s="21"/>
      <c r="E48" s="21"/>
      <c r="F48" s="21"/>
      <c r="G48" s="21">
        <f>MIN(MAX(EXP(-rate*Dt)*(p*H47+(1-p)*H48),Ratio*Stock!G48))</f>
        <v>100.49864913545086</v>
      </c>
      <c r="H48" s="21">
        <f>MAX(EXP(-rate*Dt)*(p*I47+(1-p)*I48),Ratio*Stock!H48)</f>
        <v>100.49228862151033</v>
      </c>
      <c r="I48" s="21">
        <f>MAX(EXP(-rate*Dt)*(p*J47+(1-p)*J48),Ratio*Stock!I48)</f>
        <v>100.5142268596875</v>
      </c>
      <c r="J48" s="21">
        <f>MAX(EXP(-rate*Dt)*(p*K47+(1-p)*K48),Ratio*Stock!J48)</f>
        <v>100.54850492478677</v>
      </c>
      <c r="K48" s="21">
        <f>MAX(EXP(-rate*Dt)*(p*L47+(1-p)*L48),Ratio*Stock!K48)</f>
        <v>100.58697281472831</v>
      </c>
      <c r="L48" s="21">
        <f>MAX(EXP(-rate*Dt)*(p*M47+(1-p)*M48),Ratio*Stock!L48)</f>
        <v>100.62642138229889</v>
      </c>
      <c r="M48" s="21">
        <f>MAX(EXP(-rate*Dt)*(p*N47+(1-p)*N48),Ratio*Stock!M48)</f>
        <v>100.66599547094235</v>
      </c>
      <c r="N48" s="18">
        <f>MIN(MAX(EXP(-rate*Dt)*(p*O47+(1-p)*O48)+$F$20*EXP(-rate*(0.25-$N$55)),Ratio*Stock!N48))</f>
        <v>100.70558512317707</v>
      </c>
      <c r="O48" s="21">
        <f>MAX(EXP(-rate*Dt)*(p*P47+(1-p)*P48),Ratio*Stock!O48)</f>
        <v>100.12006745804447</v>
      </c>
      <c r="P48" s="21">
        <f>MAX(EXP(-rate*Dt)*(p*Q47+(1-p)*Q48),Ratio*Stock!P48)</f>
        <v>100.15944240917707</v>
      </c>
      <c r="Q48" s="21">
        <f>MAX(EXP(-rate*Dt)*(p*R47+(1-p)*R48),Ratio*Stock!Q48)</f>
        <v>100.19883284558466</v>
      </c>
      <c r="R48" s="21">
        <f>MAX(EXP(-rate*Dt)*(p*S47+(1-p)*S48),Ratio*Stock!R48)</f>
        <v>100.23823877335724</v>
      </c>
      <c r="S48" s="21">
        <f>MAX(EXP(-rate*Dt)*(p*T47+(1-p)*T48),Ratio*Stock!S48)</f>
        <v>100.27766019858723</v>
      </c>
      <c r="T48" s="21">
        <f>MAX(EXP(-rate*Dt)*(p*U47+(1-p)*U48),Ratio*Stock!T48)</f>
        <v>100.31709712736939</v>
      </c>
      <c r="U48" s="21">
        <f>MAX(EXP(-rate*Dt)*(p*V47+(1-p)*V48),Ratio*Stock!U48)</f>
        <v>100.35654956580098</v>
      </c>
      <c r="V48" s="21">
        <f>MAX(EXP(-rate*Dt)*(p*W47+(1-p)*W48),Ratio*Stock!V48)</f>
        <v>100.39601751998153</v>
      </c>
      <c r="W48" s="21">
        <f>MAX(EXP(-rate*Dt)*(p*X47+(1-p)*X48),Ratio*Stock!W48)</f>
        <v>100.43550099601308</v>
      </c>
      <c r="X48" s="21">
        <f>MIN(MAX(EXP(-rate*Dt)*(p*Y47+(1-p)*Y48),Ratio*Stock!X48),MAX(Ratio*Stock!X48,100+X$58))</f>
        <v>100.47499999999999</v>
      </c>
      <c r="Y48" s="21">
        <f>MIN(MAX(EXP(-rate*Dt)*(p*Z47+(1-p)*Z48),Ratio*Stock!Y48),MAX(Ratio*Stock!Y48,100+Y$58))</f>
        <v>100.52500000000001</v>
      </c>
      <c r="Z48" s="21">
        <f>MIN(MAX(EXP(-rate*Dt)*(p*AA47+(1-p)*AA48),Ratio*Stock!Z48),MAX(Ratio*Stock!Z48,100+Z$58))</f>
        <v>100.575</v>
      </c>
      <c r="AA48" s="18">
        <f>MIN(MAX(EXP(-rate*Dt)*(p*AB47+(1-p)*AB48)+$F$20,Ratio*Stock!AA48),MAX(Ratio*Stock!AA48,100+AA$58))</f>
        <v>100.625</v>
      </c>
      <c r="AB48" s="12">
        <f>MIN(MAX(EXP(-rate*Dt)*(p*AC47+(1-p)*AC48),Ratio*Stock!AB48),MAX(Ratio*Stock!AB48,100+AB$58))</f>
        <v>100.05</v>
      </c>
      <c r="AC48" s="12">
        <f>MIN(MAX(EXP(-rate*Dt)*(p*AD47+(1-p)*AD48),Ratio*Stock!AC48),MAX(Ratio*Stock!AC48,100+AC$58))</f>
        <v>100.1</v>
      </c>
      <c r="AD48" s="12">
        <f>MIN(MAX(EXP(-rate*Dt)*(p*AE47+(1-p)*AE48),Ratio*Stock!AD48),MAX(Ratio*Stock!AD48,100+AD$58))</f>
        <v>100.15</v>
      </c>
      <c r="AE48" s="12">
        <f>MIN(MAX(EXP(-rate*Dt)*(p*AF47+(1-p)*AF48),Ratio*Stock!AE48),MAX(Ratio*Stock!AE48,100+AE$58))</f>
        <v>100.2</v>
      </c>
      <c r="AF48" s="12">
        <f>MIN(MAX(EXP(-rate*Dt)*(p*AG47+(1-p)*AG48),Ratio*Stock!AF48),MAX(Ratio*Stock!AF48,100+AF$58))</f>
        <v>100.25</v>
      </c>
      <c r="AG48" s="12">
        <f>MIN(MAX(EXP(-rate*Dt)*(p*AH47+(1-p)*AH48),Ratio*Stock!AG48),MAX(Ratio*Stock!AG48,100+AG$58))</f>
        <v>100.3</v>
      </c>
      <c r="AH48" s="12">
        <f>MIN(MAX(EXP(-rate*Dt)*(p*AI47+(1-p)*AI48),Ratio*Stock!AH48),MAX(Ratio*Stock!AH48,100+AH$58))</f>
        <v>100.35</v>
      </c>
      <c r="AI48" s="12">
        <f>MIN(MAX(EXP(-rate*Dt)*(p*AJ47+(1-p)*AJ48),Ratio*Stock!AI48),MAX(Ratio*Stock!AI48,100+AI$58))</f>
        <v>100.4</v>
      </c>
      <c r="AJ48" s="12">
        <f>MIN(MAX(EXP(-rate*Dt)*(p*AK47+(1-p)*AK48),Ratio*Stock!AJ48),MAX(Ratio*Stock!AJ48,100+AJ$58))</f>
        <v>100.45</v>
      </c>
      <c r="AK48" s="12">
        <f>MIN(MAX(EXP(-rate*Dt)*(p*AL47+(1-p)*AL48),Ratio*Stock!AK48),MAX(Ratio*Stock!AK48,100+AK$58))</f>
        <v>100.5</v>
      </c>
      <c r="AL48" s="12">
        <f>MIN(MAX(EXP(-rate*Dt)*(p*AM47+(1-p)*AM48),Ratio*Stock!AL48),MAX(Ratio*Stock!AL48,100+AL$58))</f>
        <v>100.55</v>
      </c>
      <c r="AM48" s="18">
        <f>MIN(MAX(EXP(-rate*Dt)*(p*AN47+(1-p)*AN48)+$F$20*EXP(-rate*(0.75-$AM$55)),Ratio*Stock!AM48),MAX(Ratio*Stock!AM48,100+AM$58))</f>
        <v>100.6</v>
      </c>
      <c r="AN48" s="12">
        <f>MIN(MAX(EXP(-rate*Dt)*(p*AO47+(1-p)*AO48),Ratio*Stock!AN48),MAX(Ratio*Stock!AN48,100+AN$58))</f>
        <v>100.02500000000001</v>
      </c>
      <c r="AO48" s="12">
        <f>MIN(MAX(EXP(-rate*Dt)*(p*AP47+(1-p)*AP48),Ratio*Stock!AO48),MAX(Ratio*Stock!AO48,100+AO$58))</f>
        <v>100.075</v>
      </c>
      <c r="AP48" s="12">
        <f>MIN(MAX(EXP(-rate*Dt)*(p*AQ47+(1-p)*AQ48),Ratio*Stock!AP48),MAX(Ratio*Stock!AP48,100+AP$58))</f>
        <v>100.125</v>
      </c>
      <c r="AQ48" s="12">
        <f>MIN(MAX(EXP(-rate*Dt)*(p*AR47+(1-p)*AR48),Ratio*Stock!AQ48),MAX(Ratio*Stock!AQ48,100+AQ$58))</f>
        <v>100.175</v>
      </c>
      <c r="AR48" s="12">
        <f>MIN(MAX(EXP(-rate*Dt)*(p*AS47+(1-p)*AS48),Ratio*Stock!AR48),MAX(Ratio*Stock!AR48,100+AR$58))</f>
        <v>100.22499999999999</v>
      </c>
      <c r="AS48" s="12">
        <f>MIN(MAX(EXP(-rate*Dt)*(p*AT47+(1-p)*AT48),Ratio*Stock!AS48),MAX(Ratio*Stock!AS48,100+AS$58))</f>
        <v>100.27500000000001</v>
      </c>
      <c r="AT48" s="12">
        <f>MIN(MAX(EXP(-rate*Dt)*(p*AU47+(1-p)*AU48),Ratio*Stock!AT48),MAX(Ratio*Stock!AT48,100+AT$58))</f>
        <v>100.325</v>
      </c>
      <c r="AU48" s="12">
        <f>MIN(MAX(EXP(-rate*Dt)*(p*AV47+(1-p)*AV48),Ratio*Stock!AU48),MAX(Ratio*Stock!AU48,100+AU$58))</f>
        <v>100.375</v>
      </c>
      <c r="AV48" s="12">
        <f>MIN(MAX(EXP(-rate*Dt)*(p*AW47+(1-p)*AW48),Ratio*Stock!AV48),MAX(Ratio*Stock!AV48,100+AV$58))</f>
        <v>100.425</v>
      </c>
      <c r="AW48" s="12">
        <f>MIN(MAX(EXP(-rate*Dt)*(p*AX47+(1-p)*AX48),Ratio*Stock!AW48),MAX(Ratio*Stock!AW48,100+AW$58))</f>
        <v>100.47499999999999</v>
      </c>
      <c r="AX48" s="12">
        <f>MIN(MAX(EXP(-rate*Dt)*(p*AY47+(1-p)*AY48),Ratio*Stock!AX48),MAX(Ratio*Stock!AX48,100+AX$58))</f>
        <v>100.52500000000001</v>
      </c>
      <c r="AY48" s="12">
        <f>MIN(MAX(EXP(-rate*Dt)*(p*AZ47+(1-p)*AZ48),Ratio*Stock!AY48),MAX(Ratio*Stock!AY48,100+AY$58))</f>
        <v>100.575</v>
      </c>
      <c r="AZ48" s="12">
        <f>MAX(Ratio*Stock!AZ48+$F$20,Face+$AZ$58)</f>
        <v>100.625</v>
      </c>
    </row>
    <row r="49" spans="1:52">
      <c r="A49" s="7">
        <f t="shared" si="1"/>
        <v>4</v>
      </c>
      <c r="B49" s="21"/>
      <c r="C49" s="21"/>
      <c r="D49" s="21"/>
      <c r="E49" s="21"/>
      <c r="F49" s="21">
        <f>MIN(MAX(EXP(-rate*Dt)*(p*G48+(1-p)*G49),Ratio*Stock!F49))</f>
        <v>100.43050623557031</v>
      </c>
      <c r="G49" s="21">
        <f>MAX(EXP(-rate*Dt)*(p*H48+(1-p)*H49),Ratio*Stock!G49)</f>
        <v>100.44233881477358</v>
      </c>
      <c r="H49" s="21">
        <f>MAX(EXP(-rate*Dt)*(p*I48+(1-p)*I49),Ratio*Stock!H49)</f>
        <v>100.4717503439979</v>
      </c>
      <c r="I49" s="21">
        <f>MAX(EXP(-rate*Dt)*(p*J48+(1-p)*J49),Ratio*Stock!I49)</f>
        <v>100.50840186874684</v>
      </c>
      <c r="J49" s="21">
        <f>MAX(EXP(-rate*Dt)*(p*K48+(1-p)*K49),Ratio*Stock!J49)</f>
        <v>100.54737387363089</v>
      </c>
      <c r="K49" s="21">
        <f>MAX(EXP(-rate*Dt)*(p*L48+(1-p)*L49),Ratio*Stock!K49)</f>
        <v>100.58686285112827</v>
      </c>
      <c r="L49" s="21">
        <f>MAX(EXP(-rate*Dt)*(p*M48+(1-p)*M49),Ratio*Stock!L49)</f>
        <v>100.62642138229889</v>
      </c>
      <c r="M49" s="21">
        <f>MAX(EXP(-rate*Dt)*(p*N48+(1-p)*N49),Ratio*Stock!M49)</f>
        <v>100.66599547094235</v>
      </c>
      <c r="N49" s="18">
        <f>MIN(MAX(EXP(-rate*Dt)*(p*O48+(1-p)*O49)+$F$20*EXP(-rate*(0.25-$N$55)),Ratio*Stock!N49))</f>
        <v>100.70558512317707</v>
      </c>
      <c r="O49" s="21">
        <f>MAX(EXP(-rate*Dt)*(p*P48+(1-p)*P49),Ratio*Stock!O49)</f>
        <v>100.12006745804447</v>
      </c>
      <c r="P49" s="21">
        <f>MAX(EXP(-rate*Dt)*(p*Q48+(1-p)*Q49),Ratio*Stock!P49)</f>
        <v>100.15944240917707</v>
      </c>
      <c r="Q49" s="21">
        <f>MAX(EXP(-rate*Dt)*(p*R48+(1-p)*R49),Ratio*Stock!Q49)</f>
        <v>100.19883284558466</v>
      </c>
      <c r="R49" s="21">
        <f>MAX(EXP(-rate*Dt)*(p*S48+(1-p)*S49),Ratio*Stock!R49)</f>
        <v>100.23823877335724</v>
      </c>
      <c r="S49" s="21">
        <f>MAX(EXP(-rate*Dt)*(p*T48+(1-p)*T49),Ratio*Stock!S49)</f>
        <v>100.27766019858723</v>
      </c>
      <c r="T49" s="21">
        <f>MAX(EXP(-rate*Dt)*(p*U48+(1-p)*U49),Ratio*Stock!T49)</f>
        <v>100.31709712736939</v>
      </c>
      <c r="U49" s="21">
        <f>MAX(EXP(-rate*Dt)*(p*V48+(1-p)*V49),Ratio*Stock!U49)</f>
        <v>100.35654956580098</v>
      </c>
      <c r="V49" s="21">
        <f>MAX(EXP(-rate*Dt)*(p*W48+(1-p)*W49),Ratio*Stock!V49)</f>
        <v>100.39601751998153</v>
      </c>
      <c r="W49" s="21">
        <f>MAX(EXP(-rate*Dt)*(p*X48+(1-p)*X49),Ratio*Stock!W49)</f>
        <v>100.43550099601308</v>
      </c>
      <c r="X49" s="21">
        <f>MIN(MAX(EXP(-rate*Dt)*(p*Y48+(1-p)*Y49),Ratio*Stock!X49),MAX(Ratio*Stock!X49,100+X$58))</f>
        <v>100.47499999999999</v>
      </c>
      <c r="Y49" s="21">
        <f>MIN(MAX(EXP(-rate*Dt)*(p*Z48+(1-p)*Z49),Ratio*Stock!Y49),MAX(Ratio*Stock!Y49,100+Y$58))</f>
        <v>100.52500000000001</v>
      </c>
      <c r="Z49" s="21">
        <f>MIN(MAX(EXP(-rate*Dt)*(p*AA48+(1-p)*AA49),Ratio*Stock!Z49),MAX(Ratio*Stock!Z49,100+Z$58))</f>
        <v>100.575</v>
      </c>
      <c r="AA49" s="18">
        <f>MIN(MAX(EXP(-rate*Dt)*(p*AB48+(1-p)*AB49)+$F$20,Ratio*Stock!AA49),MAX(Ratio*Stock!AA49,100+AA$58))</f>
        <v>100.625</v>
      </c>
      <c r="AB49" s="12">
        <f>MIN(MAX(EXP(-rate*Dt)*(p*AC48+(1-p)*AC49),Ratio*Stock!AB49),MAX(Ratio*Stock!AB49,100+AB$58))</f>
        <v>100.05</v>
      </c>
      <c r="AC49" s="12">
        <f>MIN(MAX(EXP(-rate*Dt)*(p*AD48+(1-p)*AD49),Ratio*Stock!AC49),MAX(Ratio*Stock!AC49,100+AC$58))</f>
        <v>100.1</v>
      </c>
      <c r="AD49" s="12">
        <f>MIN(MAX(EXP(-rate*Dt)*(p*AE48+(1-p)*AE49),Ratio*Stock!AD49),MAX(Ratio*Stock!AD49,100+AD$58))</f>
        <v>100.15</v>
      </c>
      <c r="AE49" s="12">
        <f>MIN(MAX(EXP(-rate*Dt)*(p*AF48+(1-p)*AF49),Ratio*Stock!AE49),MAX(Ratio*Stock!AE49,100+AE$58))</f>
        <v>100.2</v>
      </c>
      <c r="AF49" s="12">
        <f>MIN(MAX(EXP(-rate*Dt)*(p*AG48+(1-p)*AG49),Ratio*Stock!AF49),MAX(Ratio*Stock!AF49,100+AF$58))</f>
        <v>100.25</v>
      </c>
      <c r="AG49" s="12">
        <f>MIN(MAX(EXP(-rate*Dt)*(p*AH48+(1-p)*AH49),Ratio*Stock!AG49),MAX(Ratio*Stock!AG49,100+AG$58))</f>
        <v>100.3</v>
      </c>
      <c r="AH49" s="12">
        <f>MIN(MAX(EXP(-rate*Dt)*(p*AI48+(1-p)*AI49),Ratio*Stock!AH49),MAX(Ratio*Stock!AH49,100+AH$58))</f>
        <v>100.35</v>
      </c>
      <c r="AI49" s="12">
        <f>MIN(MAX(EXP(-rate*Dt)*(p*AJ48+(1-p)*AJ49),Ratio*Stock!AI49),MAX(Ratio*Stock!AI49,100+AI$58))</f>
        <v>100.4</v>
      </c>
      <c r="AJ49" s="12">
        <f>MIN(MAX(EXP(-rate*Dt)*(p*AK48+(1-p)*AK49),Ratio*Stock!AJ49),MAX(Ratio*Stock!AJ49,100+AJ$58))</f>
        <v>100.45</v>
      </c>
      <c r="AK49" s="12">
        <f>MIN(MAX(EXP(-rate*Dt)*(p*AL48+(1-p)*AL49),Ratio*Stock!AK49),MAX(Ratio*Stock!AK49,100+AK$58))</f>
        <v>100.5</v>
      </c>
      <c r="AL49" s="12">
        <f>MIN(MAX(EXP(-rate*Dt)*(p*AM48+(1-p)*AM49),Ratio*Stock!AL49),MAX(Ratio*Stock!AL49,100+AL$58))</f>
        <v>100.55</v>
      </c>
      <c r="AM49" s="18">
        <f>MIN(MAX(EXP(-rate*Dt)*(p*AN48+(1-p)*AN49)+$F$20*EXP(-rate*(0.75-$AM$55)),Ratio*Stock!AM49),MAX(Ratio*Stock!AM49,100+AM$58))</f>
        <v>100.6</v>
      </c>
      <c r="AN49" s="12">
        <f>MIN(MAX(EXP(-rate*Dt)*(p*AO48+(1-p)*AO49),Ratio*Stock!AN49),MAX(Ratio*Stock!AN49,100+AN$58))</f>
        <v>100.02500000000001</v>
      </c>
      <c r="AO49" s="12">
        <f>MIN(MAX(EXP(-rate*Dt)*(p*AP48+(1-p)*AP49),Ratio*Stock!AO49),MAX(Ratio*Stock!AO49,100+AO$58))</f>
        <v>100.075</v>
      </c>
      <c r="AP49" s="12">
        <f>MIN(MAX(EXP(-rate*Dt)*(p*AQ48+(1-p)*AQ49),Ratio*Stock!AP49),MAX(Ratio*Stock!AP49,100+AP$58))</f>
        <v>100.125</v>
      </c>
      <c r="AQ49" s="12">
        <f>MIN(MAX(EXP(-rate*Dt)*(p*AR48+(1-p)*AR49),Ratio*Stock!AQ49),MAX(Ratio*Stock!AQ49,100+AQ$58))</f>
        <v>100.175</v>
      </c>
      <c r="AR49" s="12">
        <f>MIN(MAX(EXP(-rate*Dt)*(p*AS48+(1-p)*AS49),Ratio*Stock!AR49),MAX(Ratio*Stock!AR49,100+AR$58))</f>
        <v>100.22499999999999</v>
      </c>
      <c r="AS49" s="12">
        <f>MIN(MAX(EXP(-rate*Dt)*(p*AT48+(1-p)*AT49),Ratio*Stock!AS49),MAX(Ratio*Stock!AS49,100+AS$58))</f>
        <v>100.27500000000001</v>
      </c>
      <c r="AT49" s="12">
        <f>MIN(MAX(EXP(-rate*Dt)*(p*AU48+(1-p)*AU49),Ratio*Stock!AT49),MAX(Ratio*Stock!AT49,100+AT$58))</f>
        <v>100.325</v>
      </c>
      <c r="AU49" s="12">
        <f>MIN(MAX(EXP(-rate*Dt)*(p*AV48+(1-p)*AV49),Ratio*Stock!AU49),MAX(Ratio*Stock!AU49,100+AU$58))</f>
        <v>100.375</v>
      </c>
      <c r="AV49" s="12">
        <f>MIN(MAX(EXP(-rate*Dt)*(p*AW48+(1-p)*AW49),Ratio*Stock!AV49),MAX(Ratio*Stock!AV49,100+AV$58))</f>
        <v>100.425</v>
      </c>
      <c r="AW49" s="12">
        <f>MIN(MAX(EXP(-rate*Dt)*(p*AX48+(1-p)*AX49),Ratio*Stock!AW49),MAX(Ratio*Stock!AW49,100+AW$58))</f>
        <v>100.47499999999999</v>
      </c>
      <c r="AX49" s="12">
        <f>MIN(MAX(EXP(-rate*Dt)*(p*AY48+(1-p)*AY49),Ratio*Stock!AX49),MAX(Ratio*Stock!AX49,100+AX$58))</f>
        <v>100.52500000000001</v>
      </c>
      <c r="AY49" s="12">
        <f>MIN(MAX(EXP(-rate*Dt)*(p*AZ48+(1-p)*AZ49),Ratio*Stock!AY49),MAX(Ratio*Stock!AY49,100+AY$58))</f>
        <v>100.575</v>
      </c>
      <c r="AZ49" s="12">
        <f>MAX(Ratio*Stock!AZ49+$F$20,Face+$AZ$58)</f>
        <v>100.625</v>
      </c>
    </row>
    <row r="50" spans="1:52">
      <c r="A50" s="7">
        <f t="shared" si="1"/>
        <v>3</v>
      </c>
      <c r="B50" s="21"/>
      <c r="C50" s="21"/>
      <c r="D50" s="21"/>
      <c r="E50" s="21">
        <f>MIN(MAX(EXP(-rate*Dt)*(p*F49+(1-p)*F50),Ratio*Stock!E50))</f>
        <v>100.37393919165471</v>
      </c>
      <c r="F50" s="21">
        <f>MAX(EXP(-rate*Dt)*(p*G49+(1-p)*G50),Ratio*Stock!F50)</f>
        <v>100.39690731008209</v>
      </c>
      <c r="G50" s="21">
        <f>MAX(EXP(-rate*Dt)*(p*H49+(1-p)*H50),Ratio*Stock!G50)</f>
        <v>100.43064722325698</v>
      </c>
      <c r="H50" s="21">
        <f>MAX(EXP(-rate*Dt)*(p*I49+(1-p)*I50),Ratio*Stock!H50)</f>
        <v>100.46859331475522</v>
      </c>
      <c r="I50" s="21">
        <f>MAX(EXP(-rate*Dt)*(p*J49+(1-p)*J50),Ratio*Stock!I50)</f>
        <v>100.50781895688498</v>
      </c>
      <c r="J50" s="21">
        <f>MAX(EXP(-rate*Dt)*(p*K49+(1-p)*K50),Ratio*Stock!J50)</f>
        <v>100.54731987131451</v>
      </c>
      <c r="K50" s="21">
        <f>MAX(EXP(-rate*Dt)*(p*L49+(1-p)*L50),Ratio*Stock!K50)</f>
        <v>100.58686285112827</v>
      </c>
      <c r="L50" s="21">
        <f>MAX(EXP(-rate*Dt)*(p*M49+(1-p)*M50),Ratio*Stock!L50)</f>
        <v>100.62642138229889</v>
      </c>
      <c r="M50" s="21">
        <f>MAX(EXP(-rate*Dt)*(p*N49+(1-p)*N50),Ratio*Stock!M50)</f>
        <v>100.66599547094235</v>
      </c>
      <c r="N50" s="18">
        <f>MIN(MAX(EXP(-rate*Dt)*(p*O49+(1-p)*O50)+$F$20*EXP(-rate*(0.25-$N$55)),Ratio*Stock!N50))</f>
        <v>100.70558512317707</v>
      </c>
      <c r="O50" s="21">
        <f>MAX(EXP(-rate*Dt)*(p*P49+(1-p)*P50),Ratio*Stock!O50)</f>
        <v>100.12006745804447</v>
      </c>
      <c r="P50" s="21">
        <f>MAX(EXP(-rate*Dt)*(p*Q49+(1-p)*Q50),Ratio*Stock!P50)</f>
        <v>100.15944240917707</v>
      </c>
      <c r="Q50" s="21">
        <f>MAX(EXP(-rate*Dt)*(p*R49+(1-p)*R50),Ratio*Stock!Q50)</f>
        <v>100.19883284558466</v>
      </c>
      <c r="R50" s="21">
        <f>MAX(EXP(-rate*Dt)*(p*S49+(1-p)*S50),Ratio*Stock!R50)</f>
        <v>100.23823877335724</v>
      </c>
      <c r="S50" s="21">
        <f>MAX(EXP(-rate*Dt)*(p*T49+(1-p)*T50),Ratio*Stock!S50)</f>
        <v>100.27766019858723</v>
      </c>
      <c r="T50" s="21">
        <f>MAX(EXP(-rate*Dt)*(p*U49+(1-p)*U50),Ratio*Stock!T50)</f>
        <v>100.31709712736939</v>
      </c>
      <c r="U50" s="21">
        <f>MAX(EXP(-rate*Dt)*(p*V49+(1-p)*V50),Ratio*Stock!U50)</f>
        <v>100.35654956580098</v>
      </c>
      <c r="V50" s="21">
        <f>MAX(EXP(-rate*Dt)*(p*W49+(1-p)*W50),Ratio*Stock!V50)</f>
        <v>100.39601751998153</v>
      </c>
      <c r="W50" s="21">
        <f>MAX(EXP(-rate*Dt)*(p*X49+(1-p)*X50),Ratio*Stock!W50)</f>
        <v>100.43550099601308</v>
      </c>
      <c r="X50" s="21">
        <f>MIN(MAX(EXP(-rate*Dt)*(p*Y49+(1-p)*Y50),Ratio*Stock!X50),MAX(Ratio*Stock!X50,100+X$58))</f>
        <v>100.47499999999999</v>
      </c>
      <c r="Y50" s="21">
        <f>MIN(MAX(EXP(-rate*Dt)*(p*Z49+(1-p)*Z50),Ratio*Stock!Y50),MAX(Ratio*Stock!Y50,100+Y$58))</f>
        <v>100.52500000000001</v>
      </c>
      <c r="Z50" s="21">
        <f>MIN(MAX(EXP(-rate*Dt)*(p*AA49+(1-p)*AA50),Ratio*Stock!Z50),MAX(Ratio*Stock!Z50,100+Z$58))</f>
        <v>100.575</v>
      </c>
      <c r="AA50" s="18">
        <f>MIN(MAX(EXP(-rate*Dt)*(p*AB49+(1-p)*AB50)+$F$20,Ratio*Stock!AA50),MAX(Ratio*Stock!AA50,100+AA$58))</f>
        <v>100.625</v>
      </c>
      <c r="AB50" s="12">
        <f>MIN(MAX(EXP(-rate*Dt)*(p*AC49+(1-p)*AC50),Ratio*Stock!AB50),MAX(Ratio*Stock!AB50,100+AB$58))</f>
        <v>100.05</v>
      </c>
      <c r="AC50" s="12">
        <f>MIN(MAX(EXP(-rate*Dt)*(p*AD49+(1-p)*AD50),Ratio*Stock!AC50),MAX(Ratio*Stock!AC50,100+AC$58))</f>
        <v>100.1</v>
      </c>
      <c r="AD50" s="12">
        <f>MIN(MAX(EXP(-rate*Dt)*(p*AE49+(1-p)*AE50),Ratio*Stock!AD50),MAX(Ratio*Stock!AD50,100+AD$58))</f>
        <v>100.15</v>
      </c>
      <c r="AE50" s="12">
        <f>MIN(MAX(EXP(-rate*Dt)*(p*AF49+(1-p)*AF50),Ratio*Stock!AE50),MAX(Ratio*Stock!AE50,100+AE$58))</f>
        <v>100.2</v>
      </c>
      <c r="AF50" s="12">
        <f>MIN(MAX(EXP(-rate*Dt)*(p*AG49+(1-p)*AG50),Ratio*Stock!AF50),MAX(Ratio*Stock!AF50,100+AF$58))</f>
        <v>100.25</v>
      </c>
      <c r="AG50" s="12">
        <f>MIN(MAX(EXP(-rate*Dt)*(p*AH49+(1-p)*AH50),Ratio*Stock!AG50),MAX(Ratio*Stock!AG50,100+AG$58))</f>
        <v>100.3</v>
      </c>
      <c r="AH50" s="12">
        <f>MIN(MAX(EXP(-rate*Dt)*(p*AI49+(1-p)*AI50),Ratio*Stock!AH50),MAX(Ratio*Stock!AH50,100+AH$58))</f>
        <v>100.35</v>
      </c>
      <c r="AI50" s="12">
        <f>MIN(MAX(EXP(-rate*Dt)*(p*AJ49+(1-p)*AJ50),Ratio*Stock!AI50),MAX(Ratio*Stock!AI50,100+AI$58))</f>
        <v>100.4</v>
      </c>
      <c r="AJ50" s="12">
        <f>MIN(MAX(EXP(-rate*Dt)*(p*AK49+(1-p)*AK50),Ratio*Stock!AJ50),MAX(Ratio*Stock!AJ50,100+AJ$58))</f>
        <v>100.45</v>
      </c>
      <c r="AK50" s="12">
        <f>MIN(MAX(EXP(-rate*Dt)*(p*AL49+(1-p)*AL50),Ratio*Stock!AK50),MAX(Ratio*Stock!AK50,100+AK$58))</f>
        <v>100.5</v>
      </c>
      <c r="AL50" s="12">
        <f>MIN(MAX(EXP(-rate*Dt)*(p*AM49+(1-p)*AM50),Ratio*Stock!AL50),MAX(Ratio*Stock!AL50,100+AL$58))</f>
        <v>100.55</v>
      </c>
      <c r="AM50" s="18">
        <f>MIN(MAX(EXP(-rate*Dt)*(p*AN49+(1-p)*AN50)+$F$20*EXP(-rate*(0.75-$AM$55)),Ratio*Stock!AM50),MAX(Ratio*Stock!AM50,100+AM$58))</f>
        <v>100.6</v>
      </c>
      <c r="AN50" s="12">
        <f>MIN(MAX(EXP(-rate*Dt)*(p*AO49+(1-p)*AO50),Ratio*Stock!AN50),MAX(Ratio*Stock!AN50,100+AN$58))</f>
        <v>100.02500000000001</v>
      </c>
      <c r="AO50" s="12">
        <f>MIN(MAX(EXP(-rate*Dt)*(p*AP49+(1-p)*AP50),Ratio*Stock!AO50),MAX(Ratio*Stock!AO50,100+AO$58))</f>
        <v>100.075</v>
      </c>
      <c r="AP50" s="12">
        <f>MIN(MAX(EXP(-rate*Dt)*(p*AQ49+(1-p)*AQ50),Ratio*Stock!AP50),MAX(Ratio*Stock!AP50,100+AP$58))</f>
        <v>100.125</v>
      </c>
      <c r="AQ50" s="12">
        <f>MIN(MAX(EXP(-rate*Dt)*(p*AR49+(1-p)*AR50),Ratio*Stock!AQ50),MAX(Ratio*Stock!AQ50,100+AQ$58))</f>
        <v>100.175</v>
      </c>
      <c r="AR50" s="12">
        <f>MIN(MAX(EXP(-rate*Dt)*(p*AS49+(1-p)*AS50),Ratio*Stock!AR50),MAX(Ratio*Stock!AR50,100+AR$58))</f>
        <v>100.22499999999999</v>
      </c>
      <c r="AS50" s="12">
        <f>MIN(MAX(EXP(-rate*Dt)*(p*AT49+(1-p)*AT50),Ratio*Stock!AS50),MAX(Ratio*Stock!AS50,100+AS$58))</f>
        <v>100.27500000000001</v>
      </c>
      <c r="AT50" s="12">
        <f>MIN(MAX(EXP(-rate*Dt)*(p*AU49+(1-p)*AU50),Ratio*Stock!AT50),MAX(Ratio*Stock!AT50,100+AT$58))</f>
        <v>100.325</v>
      </c>
      <c r="AU50" s="12">
        <f>MIN(MAX(EXP(-rate*Dt)*(p*AV49+(1-p)*AV50),Ratio*Stock!AU50),MAX(Ratio*Stock!AU50,100+AU$58))</f>
        <v>100.375</v>
      </c>
      <c r="AV50" s="12">
        <f>MIN(MAX(EXP(-rate*Dt)*(p*AW49+(1-p)*AW50),Ratio*Stock!AV50),MAX(Ratio*Stock!AV50,100+AV$58))</f>
        <v>100.425</v>
      </c>
      <c r="AW50" s="12">
        <f>MIN(MAX(EXP(-rate*Dt)*(p*AX49+(1-p)*AX50),Ratio*Stock!AW50),MAX(Ratio*Stock!AW50,100+AW$58))</f>
        <v>100.47499999999999</v>
      </c>
      <c r="AX50" s="12">
        <f>MIN(MAX(EXP(-rate*Dt)*(p*AY49+(1-p)*AY50),Ratio*Stock!AX50),MAX(Ratio*Stock!AX50,100+AX$58))</f>
        <v>100.52500000000001</v>
      </c>
      <c r="AY50" s="12">
        <f>MIN(MAX(EXP(-rate*Dt)*(p*AZ49+(1-p)*AZ50),Ratio*Stock!AY50),MAX(Ratio*Stock!AY50,100+AY$58))</f>
        <v>100.575</v>
      </c>
      <c r="AZ50" s="12">
        <f>MAX(Ratio*Stock!AZ50+$F$20,Face+$AZ$58)</f>
        <v>100.625</v>
      </c>
    </row>
    <row r="51" spans="1:52">
      <c r="A51" s="7">
        <f t="shared" si="1"/>
        <v>2</v>
      </c>
      <c r="B51" s="21"/>
      <c r="C51" s="21"/>
      <c r="D51" s="21">
        <f>MIN(MAX(EXP(-rate*Dt)*(p*E50+(1-p)*E51),Ratio*Stock!D51))</f>
        <v>100.324380709872</v>
      </c>
      <c r="E51" s="21">
        <f>MAX(EXP(-rate*Dt)*(p*F50+(1-p)*F51),Ratio*Stock!E51)</f>
        <v>100.35407896618332</v>
      </c>
      <c r="F51" s="21">
        <f>MAX(EXP(-rate*Dt)*(p*G50+(1-p)*G51),Ratio*Stock!F51)</f>
        <v>100.39029974675452</v>
      </c>
      <c r="G51" s="21">
        <f>MAX(EXP(-rate*Dt)*(p*H50+(1-p)*H51),Ratio*Stock!G51)</f>
        <v>100.42894440244567</v>
      </c>
      <c r="H51" s="21">
        <f>MAX(EXP(-rate*Dt)*(p*I50+(1-p)*I51),Ratio*Stock!H51)</f>
        <v>100.46829356515207</v>
      </c>
      <c r="I51" s="21">
        <f>MAX(EXP(-rate*Dt)*(p*J50+(1-p)*J51),Ratio*Stock!I51)</f>
        <v>100.50779243674403</v>
      </c>
      <c r="J51" s="21">
        <f>MAX(EXP(-rate*Dt)*(p*K50+(1-p)*K51),Ratio*Stock!J51)</f>
        <v>100.54731987131451</v>
      </c>
      <c r="K51" s="21">
        <f>MAX(EXP(-rate*Dt)*(p*L50+(1-p)*L51),Ratio*Stock!K51)</f>
        <v>100.58686285112827</v>
      </c>
      <c r="L51" s="21">
        <f>MAX(EXP(-rate*Dt)*(p*M50+(1-p)*M51),Ratio*Stock!L51)</f>
        <v>100.62642138229889</v>
      </c>
      <c r="M51" s="21">
        <f>MAX(EXP(-rate*Dt)*(p*N50+(1-p)*N51),Ratio*Stock!M51)</f>
        <v>100.66599547094235</v>
      </c>
      <c r="N51" s="18">
        <f>MIN(MAX(EXP(-rate*Dt)*(p*O50+(1-p)*O51)+$F$20*EXP(-rate*(0.25-$N$55)),Ratio*Stock!N51))</f>
        <v>100.70558512317707</v>
      </c>
      <c r="O51" s="21">
        <f>MAX(EXP(-rate*Dt)*(p*P50+(1-p)*P51),Ratio*Stock!O51)</f>
        <v>100.12006745804447</v>
      </c>
      <c r="P51" s="21">
        <f>MAX(EXP(-rate*Dt)*(p*Q50+(1-p)*Q51),Ratio*Stock!P51)</f>
        <v>100.15944240917707</v>
      </c>
      <c r="Q51" s="21">
        <f>MAX(EXP(-rate*Dt)*(p*R50+(1-p)*R51),Ratio*Stock!Q51)</f>
        <v>100.19883284558466</v>
      </c>
      <c r="R51" s="21">
        <f>MAX(EXP(-rate*Dt)*(p*S50+(1-p)*S51),Ratio*Stock!R51)</f>
        <v>100.23823877335724</v>
      </c>
      <c r="S51" s="21">
        <f>MAX(EXP(-rate*Dt)*(p*T50+(1-p)*T51),Ratio*Stock!S51)</f>
        <v>100.27766019858723</v>
      </c>
      <c r="T51" s="21">
        <f>MAX(EXP(-rate*Dt)*(p*U50+(1-p)*U51),Ratio*Stock!T51)</f>
        <v>100.31709712736939</v>
      </c>
      <c r="U51" s="21">
        <f>MAX(EXP(-rate*Dt)*(p*V50+(1-p)*V51),Ratio*Stock!U51)</f>
        <v>100.35654956580098</v>
      </c>
      <c r="V51" s="21">
        <f>MAX(EXP(-rate*Dt)*(p*W50+(1-p)*W51),Ratio*Stock!V51)</f>
        <v>100.39601751998153</v>
      </c>
      <c r="W51" s="21">
        <f>MAX(EXP(-rate*Dt)*(p*X50+(1-p)*X51),Ratio*Stock!W51)</f>
        <v>100.43550099601308</v>
      </c>
      <c r="X51" s="21">
        <f>MIN(MAX(EXP(-rate*Dt)*(p*Y50+(1-p)*Y51),Ratio*Stock!X51),MAX(Ratio*Stock!X51,100+X$58))</f>
        <v>100.47499999999999</v>
      </c>
      <c r="Y51" s="21">
        <f>MIN(MAX(EXP(-rate*Dt)*(p*Z50+(1-p)*Z51),Ratio*Stock!Y51),MAX(Ratio*Stock!Y51,100+Y$58))</f>
        <v>100.52500000000001</v>
      </c>
      <c r="Z51" s="21">
        <f>MIN(MAX(EXP(-rate*Dt)*(p*AA50+(1-p)*AA51),Ratio*Stock!Z51),MAX(Ratio*Stock!Z51,100+Z$58))</f>
        <v>100.575</v>
      </c>
      <c r="AA51" s="18">
        <f>MIN(MAX(EXP(-rate*Dt)*(p*AB50+(1-p)*AB51)+$F$20,Ratio*Stock!AA51),MAX(Ratio*Stock!AA51,100+AA$58))</f>
        <v>100.625</v>
      </c>
      <c r="AB51" s="12">
        <f>MIN(MAX(EXP(-rate*Dt)*(p*AC50+(1-p)*AC51),Ratio*Stock!AB51),MAX(Ratio*Stock!AB51,100+AB$58))</f>
        <v>100.05</v>
      </c>
      <c r="AC51" s="12">
        <f>MIN(MAX(EXP(-rate*Dt)*(p*AD50+(1-p)*AD51),Ratio*Stock!AC51),MAX(Ratio*Stock!AC51,100+AC$58))</f>
        <v>100.1</v>
      </c>
      <c r="AD51" s="12">
        <f>MIN(MAX(EXP(-rate*Dt)*(p*AE50+(1-p)*AE51),Ratio*Stock!AD51),MAX(Ratio*Stock!AD51,100+AD$58))</f>
        <v>100.15</v>
      </c>
      <c r="AE51" s="12">
        <f>MIN(MAX(EXP(-rate*Dt)*(p*AF50+(1-p)*AF51),Ratio*Stock!AE51),MAX(Ratio*Stock!AE51,100+AE$58))</f>
        <v>100.2</v>
      </c>
      <c r="AF51" s="12">
        <f>MIN(MAX(EXP(-rate*Dt)*(p*AG50+(1-p)*AG51),Ratio*Stock!AF51),MAX(Ratio*Stock!AF51,100+AF$58))</f>
        <v>100.25</v>
      </c>
      <c r="AG51" s="12">
        <f>MIN(MAX(EXP(-rate*Dt)*(p*AH50+(1-p)*AH51),Ratio*Stock!AG51),MAX(Ratio*Stock!AG51,100+AG$58))</f>
        <v>100.3</v>
      </c>
      <c r="AH51" s="12">
        <f>MIN(MAX(EXP(-rate*Dt)*(p*AI50+(1-p)*AI51),Ratio*Stock!AH51),MAX(Ratio*Stock!AH51,100+AH$58))</f>
        <v>100.35</v>
      </c>
      <c r="AI51" s="12">
        <f>MIN(MAX(EXP(-rate*Dt)*(p*AJ50+(1-p)*AJ51),Ratio*Stock!AI51),MAX(Ratio*Stock!AI51,100+AI$58))</f>
        <v>100.4</v>
      </c>
      <c r="AJ51" s="12">
        <f>MIN(MAX(EXP(-rate*Dt)*(p*AK50+(1-p)*AK51),Ratio*Stock!AJ51),MAX(Ratio*Stock!AJ51,100+AJ$58))</f>
        <v>100.45</v>
      </c>
      <c r="AK51" s="12">
        <f>MIN(MAX(EXP(-rate*Dt)*(p*AL50+(1-p)*AL51),Ratio*Stock!AK51),MAX(Ratio*Stock!AK51,100+AK$58))</f>
        <v>100.5</v>
      </c>
      <c r="AL51" s="12">
        <f>MIN(MAX(EXP(-rate*Dt)*(p*AM50+(1-p)*AM51),Ratio*Stock!AL51),MAX(Ratio*Stock!AL51,100+AL$58))</f>
        <v>100.55</v>
      </c>
      <c r="AM51" s="18">
        <f>MIN(MAX(EXP(-rate*Dt)*(p*AN50+(1-p)*AN51)+$F$20*EXP(-rate*(0.75-$AM$55)),Ratio*Stock!AM51),MAX(Ratio*Stock!AM51,100+AM$58))</f>
        <v>100.6</v>
      </c>
      <c r="AN51" s="12">
        <f>MIN(MAX(EXP(-rate*Dt)*(p*AO50+(1-p)*AO51),Ratio*Stock!AN51),MAX(Ratio*Stock!AN51,100+AN$58))</f>
        <v>100.02500000000001</v>
      </c>
      <c r="AO51" s="12">
        <f>MIN(MAX(EXP(-rate*Dt)*(p*AP50+(1-p)*AP51),Ratio*Stock!AO51),MAX(Ratio*Stock!AO51,100+AO$58))</f>
        <v>100.075</v>
      </c>
      <c r="AP51" s="12">
        <f>MIN(MAX(EXP(-rate*Dt)*(p*AQ50+(1-p)*AQ51),Ratio*Stock!AP51),MAX(Ratio*Stock!AP51,100+AP$58))</f>
        <v>100.125</v>
      </c>
      <c r="AQ51" s="12">
        <f>MIN(MAX(EXP(-rate*Dt)*(p*AR50+(1-p)*AR51),Ratio*Stock!AQ51),MAX(Ratio*Stock!AQ51,100+AQ$58))</f>
        <v>100.175</v>
      </c>
      <c r="AR51" s="12">
        <f>MIN(MAX(EXP(-rate*Dt)*(p*AS50+(1-p)*AS51),Ratio*Stock!AR51),MAX(Ratio*Stock!AR51,100+AR$58))</f>
        <v>100.22499999999999</v>
      </c>
      <c r="AS51" s="12">
        <f>MIN(MAX(EXP(-rate*Dt)*(p*AT50+(1-p)*AT51),Ratio*Stock!AS51),MAX(Ratio*Stock!AS51,100+AS$58))</f>
        <v>100.27500000000001</v>
      </c>
      <c r="AT51" s="12">
        <f>MIN(MAX(EXP(-rate*Dt)*(p*AU50+(1-p)*AU51),Ratio*Stock!AT51),MAX(Ratio*Stock!AT51,100+AT$58))</f>
        <v>100.325</v>
      </c>
      <c r="AU51" s="12">
        <f>MIN(MAX(EXP(-rate*Dt)*(p*AV50+(1-p)*AV51),Ratio*Stock!AU51),MAX(Ratio*Stock!AU51,100+AU$58))</f>
        <v>100.375</v>
      </c>
      <c r="AV51" s="12">
        <f>MIN(MAX(EXP(-rate*Dt)*(p*AW50+(1-p)*AW51),Ratio*Stock!AV51),MAX(Ratio*Stock!AV51,100+AV$58))</f>
        <v>100.425</v>
      </c>
      <c r="AW51" s="12">
        <f>MIN(MAX(EXP(-rate*Dt)*(p*AX50+(1-p)*AX51),Ratio*Stock!AW51),MAX(Ratio*Stock!AW51,100+AW$58))</f>
        <v>100.47499999999999</v>
      </c>
      <c r="AX51" s="12">
        <f>MIN(MAX(EXP(-rate*Dt)*(p*AY50+(1-p)*AY51),Ratio*Stock!AX51),MAX(Ratio*Stock!AX51,100+AX$58))</f>
        <v>100.52500000000001</v>
      </c>
      <c r="AY51" s="12">
        <f>MIN(MAX(EXP(-rate*Dt)*(p*AZ50+(1-p)*AZ51),Ratio*Stock!AY51),MAX(Ratio*Stock!AY51,100+AY$58))</f>
        <v>100.575</v>
      </c>
      <c r="AZ51" s="12">
        <f>MAX(Ratio*Stock!AZ51+$F$20,Face+$AZ$58)</f>
        <v>100.625</v>
      </c>
    </row>
    <row r="52" spans="1:52">
      <c r="A52" s="7">
        <f>A53+1</f>
        <v>1</v>
      </c>
      <c r="B52" s="21"/>
      <c r="C52" s="21">
        <f>MIN(MAX(EXP(-rate*Dt)*(p*D51+(1-p)*D52),Ratio*Stock!C52))</f>
        <v>100.27902192884031</v>
      </c>
      <c r="D52" s="21">
        <f>MAX(EXP(-rate*Dt)*(p*E51+(1-p)*E52),Ratio*Stock!D52)</f>
        <v>100.31274093922724</v>
      </c>
      <c r="E52" s="21">
        <f>MAX(EXP(-rate*Dt)*(p*F51+(1-p)*F52),Ratio*Stock!E52)</f>
        <v>100.35036902122295</v>
      </c>
      <c r="F52" s="21">
        <f>MAX(EXP(-rate*Dt)*(p*G51+(1-p)*G52),Ratio*Stock!F52)</f>
        <v>100.38938528041741</v>
      </c>
      <c r="G52" s="21">
        <f>MAX(EXP(-rate*Dt)*(p*H51+(1-p)*H52),Ratio*Stock!G52)</f>
        <v>100.42879057480583</v>
      </c>
      <c r="H52" s="21">
        <f>MAX(EXP(-rate*Dt)*(p*I51+(1-p)*I52),Ratio*Stock!H52)</f>
        <v>100.46828054130562</v>
      </c>
      <c r="I52" s="21">
        <f>MAX(EXP(-rate*Dt)*(p*J51+(1-p)*J52),Ratio*Stock!I52)</f>
        <v>100.50779243674403</v>
      </c>
      <c r="J52" s="21">
        <f>MAX(EXP(-rate*Dt)*(p*K51+(1-p)*K52),Ratio*Stock!J52)</f>
        <v>100.54731987131451</v>
      </c>
      <c r="K52" s="21">
        <f>MAX(EXP(-rate*Dt)*(p*L51+(1-p)*L52),Ratio*Stock!K52)</f>
        <v>100.58686285112827</v>
      </c>
      <c r="L52" s="21">
        <f>MAX(EXP(-rate*Dt)*(p*M51+(1-p)*M52),Ratio*Stock!L52)</f>
        <v>100.62642138229889</v>
      </c>
      <c r="M52" s="21">
        <f>MAX(EXP(-rate*Dt)*(p*N51+(1-p)*N52),Ratio*Stock!M52)</f>
        <v>100.66599547094235</v>
      </c>
      <c r="N52" s="18">
        <f>MIN(MAX(EXP(-rate*Dt)*(p*O51+(1-p)*O52)+$F$20*EXP(-rate*(0.25-$N$55)),Ratio*Stock!N52))</f>
        <v>100.70558512317707</v>
      </c>
      <c r="O52" s="21">
        <f>MAX(EXP(-rate*Dt)*(p*P51+(1-p)*P52),Ratio*Stock!O52)</f>
        <v>100.12006745804447</v>
      </c>
      <c r="P52" s="21">
        <f>MAX(EXP(-rate*Dt)*(p*Q51+(1-p)*Q52),Ratio*Stock!P52)</f>
        <v>100.15944240917707</v>
      </c>
      <c r="Q52" s="21">
        <f>MAX(EXP(-rate*Dt)*(p*R51+(1-p)*R52),Ratio*Stock!Q52)</f>
        <v>100.19883284558466</v>
      </c>
      <c r="R52" s="21">
        <f>MAX(EXP(-rate*Dt)*(p*S51+(1-p)*S52),Ratio*Stock!R52)</f>
        <v>100.23823877335724</v>
      </c>
      <c r="S52" s="21">
        <f>MAX(EXP(-rate*Dt)*(p*T51+(1-p)*T52),Ratio*Stock!S52)</f>
        <v>100.27766019858723</v>
      </c>
      <c r="T52" s="21">
        <f>MAX(EXP(-rate*Dt)*(p*U51+(1-p)*U52),Ratio*Stock!T52)</f>
        <v>100.31709712736939</v>
      </c>
      <c r="U52" s="21">
        <f>MAX(EXP(-rate*Dt)*(p*V51+(1-p)*V52),Ratio*Stock!U52)</f>
        <v>100.35654956580098</v>
      </c>
      <c r="V52" s="21">
        <f>MAX(EXP(-rate*Dt)*(p*W51+(1-p)*W52),Ratio*Stock!V52)</f>
        <v>100.39601751998153</v>
      </c>
      <c r="W52" s="21">
        <f>MAX(EXP(-rate*Dt)*(p*X51+(1-p)*X52),Ratio*Stock!W52)</f>
        <v>100.43550099601308</v>
      </c>
      <c r="X52" s="21">
        <f>MIN(MAX(EXP(-rate*Dt)*(p*Y51+(1-p)*Y52),Ratio*Stock!X52),MAX(Ratio*Stock!X52,100+X$58))</f>
        <v>100.47499999999999</v>
      </c>
      <c r="Y52" s="21">
        <f>MIN(MAX(EXP(-rate*Dt)*(p*Z51+(1-p)*Z52),Ratio*Stock!Y52),MAX(Ratio*Stock!Y52,100+Y$58))</f>
        <v>100.52500000000001</v>
      </c>
      <c r="Z52" s="21">
        <f>MIN(MAX(EXP(-rate*Dt)*(p*AA51+(1-p)*AA52),Ratio*Stock!Z52),MAX(Ratio*Stock!Z52,100+Z$58))</f>
        <v>100.575</v>
      </c>
      <c r="AA52" s="18">
        <f>MIN(MAX(EXP(-rate*Dt)*(p*AB51+(1-p)*AB52)+$F$20,Ratio*Stock!AA52),MAX(Ratio*Stock!AA52,100+AA$58))</f>
        <v>100.625</v>
      </c>
      <c r="AB52" s="12">
        <f>MIN(MAX(EXP(-rate*Dt)*(p*AC51+(1-p)*AC52),Ratio*Stock!AB52),MAX(Ratio*Stock!AB52,100+AB$58))</f>
        <v>100.05</v>
      </c>
      <c r="AC52" s="12">
        <f>MIN(MAX(EXP(-rate*Dt)*(p*AD51+(1-p)*AD52),Ratio*Stock!AC52),MAX(Ratio*Stock!AC52,100+AC$58))</f>
        <v>100.1</v>
      </c>
      <c r="AD52" s="12">
        <f>MIN(MAX(EXP(-rate*Dt)*(p*AE51+(1-p)*AE52),Ratio*Stock!AD52),MAX(Ratio*Stock!AD52,100+AD$58))</f>
        <v>100.15</v>
      </c>
      <c r="AE52" s="12">
        <f>MIN(MAX(EXP(-rate*Dt)*(p*AF51+(1-p)*AF52),Ratio*Stock!AE52),MAX(Ratio*Stock!AE52,100+AE$58))</f>
        <v>100.2</v>
      </c>
      <c r="AF52" s="12">
        <f>MIN(MAX(EXP(-rate*Dt)*(p*AG51+(1-p)*AG52),Ratio*Stock!AF52),MAX(Ratio*Stock!AF52,100+AF$58))</f>
        <v>100.25</v>
      </c>
      <c r="AG52" s="12">
        <f>MIN(MAX(EXP(-rate*Dt)*(p*AH51+(1-p)*AH52),Ratio*Stock!AG52),MAX(Ratio*Stock!AG52,100+AG$58))</f>
        <v>100.3</v>
      </c>
      <c r="AH52" s="12">
        <f>MIN(MAX(EXP(-rate*Dt)*(p*AI51+(1-p)*AI52),Ratio*Stock!AH52),MAX(Ratio*Stock!AH52,100+AH$58))</f>
        <v>100.35</v>
      </c>
      <c r="AI52" s="12">
        <f>MIN(MAX(EXP(-rate*Dt)*(p*AJ51+(1-p)*AJ52),Ratio*Stock!AI52),MAX(Ratio*Stock!AI52,100+AI$58))</f>
        <v>100.4</v>
      </c>
      <c r="AJ52" s="12">
        <f>MIN(MAX(EXP(-rate*Dt)*(p*AK51+(1-p)*AK52),Ratio*Stock!AJ52),MAX(Ratio*Stock!AJ52,100+AJ$58))</f>
        <v>100.45</v>
      </c>
      <c r="AK52" s="12">
        <f>MIN(MAX(EXP(-rate*Dt)*(p*AL51+(1-p)*AL52),Ratio*Stock!AK52),MAX(Ratio*Stock!AK52,100+AK$58))</f>
        <v>100.5</v>
      </c>
      <c r="AL52" s="12">
        <f>MIN(MAX(EXP(-rate*Dt)*(p*AM51+(1-p)*AM52),Ratio*Stock!AL52),MAX(Ratio*Stock!AL52,100+AL$58))</f>
        <v>100.55</v>
      </c>
      <c r="AM52" s="18">
        <f>MIN(MAX(EXP(-rate*Dt)*(p*AN51+(1-p)*AN52)+$F$20*EXP(-rate*(0.75-$AM$55)),Ratio*Stock!AM52),MAX(Ratio*Stock!AM52,100+AM$58))</f>
        <v>100.6</v>
      </c>
      <c r="AN52" s="12">
        <f>MIN(MAX(EXP(-rate*Dt)*(p*AO51+(1-p)*AO52),Ratio*Stock!AN52),MAX(Ratio*Stock!AN52,100+AN$58))</f>
        <v>100.02500000000001</v>
      </c>
      <c r="AO52" s="12">
        <f>MIN(MAX(EXP(-rate*Dt)*(p*AP51+(1-p)*AP52),Ratio*Stock!AO52),MAX(Ratio*Stock!AO52,100+AO$58))</f>
        <v>100.075</v>
      </c>
      <c r="AP52" s="12">
        <f>MIN(MAX(EXP(-rate*Dt)*(p*AQ51+(1-p)*AQ52),Ratio*Stock!AP52),MAX(Ratio*Stock!AP52,100+AP$58))</f>
        <v>100.125</v>
      </c>
      <c r="AQ52" s="12">
        <f>MIN(MAX(EXP(-rate*Dt)*(p*AR51+(1-p)*AR52),Ratio*Stock!AQ52),MAX(Ratio*Stock!AQ52,100+AQ$58))</f>
        <v>100.175</v>
      </c>
      <c r="AR52" s="12">
        <f>MIN(MAX(EXP(-rate*Dt)*(p*AS51+(1-p)*AS52),Ratio*Stock!AR52),MAX(Ratio*Stock!AR52,100+AR$58))</f>
        <v>100.22499999999999</v>
      </c>
      <c r="AS52" s="12">
        <f>MIN(MAX(EXP(-rate*Dt)*(p*AT51+(1-p)*AT52),Ratio*Stock!AS52),MAX(Ratio*Stock!AS52,100+AS$58))</f>
        <v>100.27500000000001</v>
      </c>
      <c r="AT52" s="12">
        <f>MIN(MAX(EXP(-rate*Dt)*(p*AU51+(1-p)*AU52),Ratio*Stock!AT52),MAX(Ratio*Stock!AT52,100+AT$58))</f>
        <v>100.325</v>
      </c>
      <c r="AU52" s="12">
        <f>MIN(MAX(EXP(-rate*Dt)*(p*AV51+(1-p)*AV52),Ratio*Stock!AU52),MAX(Ratio*Stock!AU52,100+AU$58))</f>
        <v>100.375</v>
      </c>
      <c r="AV52" s="12">
        <f>MIN(MAX(EXP(-rate*Dt)*(p*AW51+(1-p)*AW52),Ratio*Stock!AV52),MAX(Ratio*Stock!AV52,100+AV$58))</f>
        <v>100.425</v>
      </c>
      <c r="AW52" s="12">
        <f>MIN(MAX(EXP(-rate*Dt)*(p*AX51+(1-p)*AX52),Ratio*Stock!AW52),MAX(Ratio*Stock!AW52,100+AW$58))</f>
        <v>100.47499999999999</v>
      </c>
      <c r="AX52" s="12">
        <f>MIN(MAX(EXP(-rate*Dt)*(p*AY51+(1-p)*AY52),Ratio*Stock!AX52),MAX(Ratio*Stock!AX52,100+AX$58))</f>
        <v>100.52500000000001</v>
      </c>
      <c r="AY52" s="12">
        <f>MIN(MAX(EXP(-rate*Dt)*(p*AZ51+(1-p)*AZ52),Ratio*Stock!AY52),MAX(Ratio*Stock!AY52,100+AY$58))</f>
        <v>100.575</v>
      </c>
      <c r="AZ52" s="12">
        <f>MAX(Ratio*Stock!AZ52+$F$20,Face+$AZ$58)</f>
        <v>100.625</v>
      </c>
    </row>
    <row r="53" spans="1:52">
      <c r="A53" s="7">
        <v>0</v>
      </c>
      <c r="B53" s="21">
        <f>MIN(MAX(EXP(-rate*Dt)*(p*C52+(1-p)*C53),Ratio*Stock!B53))</f>
        <v>100.23615774859871</v>
      </c>
      <c r="C53" s="21">
        <f>MAX(EXP(-rate*Dt)*(p*D52+(1-p)*D53),Ratio*Stock!C53)</f>
        <v>100.2722527579125</v>
      </c>
      <c r="D53" s="21">
        <f>MAX(EXP(-rate*Dt)*(p*E52+(1-p)*E53),Ratio*Stock!D53)</f>
        <v>100.31067026941204</v>
      </c>
      <c r="E53" s="21">
        <f>MAX(EXP(-rate*Dt)*(p*F52+(1-p)*F53),Ratio*Stock!E53)</f>
        <v>100.34987986461486</v>
      </c>
      <c r="F53" s="21">
        <f>MAX(EXP(-rate*Dt)*(p*G52+(1-p)*G53),Ratio*Stock!F53)</f>
        <v>100.38930648437933</v>
      </c>
      <c r="G53" s="21">
        <f>MAX(EXP(-rate*Dt)*(p*H52+(1-p)*H53),Ratio*Stock!G53)</f>
        <v>100.4287841788905</v>
      </c>
      <c r="H53" s="21">
        <f>MAX(EXP(-rate*Dt)*(p*I52+(1-p)*I53),Ratio*Stock!H53)</f>
        <v>100.46828054130562</v>
      </c>
      <c r="I53" s="21">
        <f>MAX(EXP(-rate*Dt)*(p*J52+(1-p)*J53),Ratio*Stock!I53)</f>
        <v>100.50779243674403</v>
      </c>
      <c r="J53" s="21">
        <f>MAX(EXP(-rate*Dt)*(p*K52+(1-p)*K53),Ratio*Stock!J53)</f>
        <v>100.54731987131451</v>
      </c>
      <c r="K53" s="21">
        <f>MAX(EXP(-rate*Dt)*(p*L52+(1-p)*L53),Ratio*Stock!K53)</f>
        <v>100.58686285112827</v>
      </c>
      <c r="L53" s="21">
        <f>MAX(EXP(-rate*Dt)*(p*M52+(1-p)*M53),Ratio*Stock!L53)</f>
        <v>100.62642138229889</v>
      </c>
      <c r="M53" s="21">
        <f>MAX(EXP(-rate*Dt)*(p*N52+(1-p)*N53),Ratio*Stock!M53)</f>
        <v>100.66599547094235</v>
      </c>
      <c r="N53" s="18">
        <f>MIN(MAX(EXP(-rate*Dt)*(p*O52+(1-p)*O53)+$F$20*EXP(-rate*(0.25-$N$55)),Ratio*Stock!N53))</f>
        <v>100.70558512317707</v>
      </c>
      <c r="O53" s="21">
        <f>MAX(EXP(-rate*Dt)*(p*P52+(1-p)*P53),Ratio*Stock!O53)</f>
        <v>100.12006745804447</v>
      </c>
      <c r="P53" s="21">
        <f>MAX(EXP(-rate*Dt)*(p*Q52+(1-p)*Q53),Ratio*Stock!P53)</f>
        <v>100.15944240917707</v>
      </c>
      <c r="Q53" s="21">
        <f>MAX(EXP(-rate*Dt)*(p*R52+(1-p)*R53),Ratio*Stock!Q53)</f>
        <v>100.19883284558466</v>
      </c>
      <c r="R53" s="21">
        <f>MAX(EXP(-rate*Dt)*(p*S52+(1-p)*S53),Ratio*Stock!R53)</f>
        <v>100.23823877335724</v>
      </c>
      <c r="S53" s="21">
        <f>MAX(EXP(-rate*Dt)*(p*T52+(1-p)*T53),Ratio*Stock!S53)</f>
        <v>100.27766019858723</v>
      </c>
      <c r="T53" s="21">
        <f>MAX(EXP(-rate*Dt)*(p*U52+(1-p)*U53),Ratio*Stock!T53)</f>
        <v>100.31709712736939</v>
      </c>
      <c r="U53" s="21">
        <f>MAX(EXP(-rate*Dt)*(p*V52+(1-p)*V53),Ratio*Stock!U53)</f>
        <v>100.35654956580098</v>
      </c>
      <c r="V53" s="21">
        <f>MAX(EXP(-rate*Dt)*(p*W52+(1-p)*W53),Ratio*Stock!V53)</f>
        <v>100.39601751998153</v>
      </c>
      <c r="W53" s="21">
        <f>MAX(EXP(-rate*Dt)*(p*X52+(1-p)*X53),Ratio*Stock!W53)</f>
        <v>100.43550099601308</v>
      </c>
      <c r="X53" s="21">
        <f>MIN(MAX(EXP(-rate*Dt)*(p*Y52+(1-p)*Y53),Ratio*Stock!X53),MAX(Ratio*Stock!X53,100+X$58))</f>
        <v>100.47499999999999</v>
      </c>
      <c r="Y53" s="21">
        <f>MIN(MAX(EXP(-rate*Dt)*(p*Z52+(1-p)*Z53),Ratio*Stock!Y53),MAX(Ratio*Stock!Y53,100+Y$58))</f>
        <v>100.52500000000001</v>
      </c>
      <c r="Z53" s="21">
        <f>MIN(MAX(EXP(-rate*Dt)*(p*AA52+(1-p)*AA53),Ratio*Stock!Z53),MAX(Ratio*Stock!Z53,100+Z$58))</f>
        <v>100.575</v>
      </c>
      <c r="AA53" s="18">
        <f>MIN(MAX(EXP(-rate*Dt)*(p*AB52+(1-p)*AB53)+$F$20,Ratio*Stock!AA53),MAX(Ratio*Stock!AA53,100+AA$58))</f>
        <v>100.625</v>
      </c>
      <c r="AB53" s="12">
        <f>MIN(MAX(EXP(-rate*Dt)*(p*AC52+(1-p)*AC53),Ratio*Stock!AB53),MAX(Ratio*Stock!AB53,100+AB$58))</f>
        <v>100.05</v>
      </c>
      <c r="AC53" s="12">
        <f>MIN(MAX(EXP(-rate*Dt)*(p*AD52+(1-p)*AD53),Ratio*Stock!AC53),MAX(Ratio*Stock!AC53,100+AC$58))</f>
        <v>100.1</v>
      </c>
      <c r="AD53" s="12">
        <f>MIN(MAX(EXP(-rate*Dt)*(p*AE52+(1-p)*AE53),Ratio*Stock!AD53),MAX(Ratio*Stock!AD53,100+AD$58))</f>
        <v>100.15</v>
      </c>
      <c r="AE53" s="12">
        <f>MIN(MAX(EXP(-rate*Dt)*(p*AF52+(1-p)*AF53),Ratio*Stock!AE53),MAX(Ratio*Stock!AE53,100+AE$58))</f>
        <v>100.2</v>
      </c>
      <c r="AF53" s="12">
        <f>MIN(MAX(EXP(-rate*Dt)*(p*AG52+(1-p)*AG53),Ratio*Stock!AF53),MAX(Ratio*Stock!AF53,100+AF$58))</f>
        <v>100.25</v>
      </c>
      <c r="AG53" s="12">
        <f>MIN(MAX(EXP(-rate*Dt)*(p*AH52+(1-p)*AH53),Ratio*Stock!AG53),MAX(Ratio*Stock!AG53,100+AG$58))</f>
        <v>100.3</v>
      </c>
      <c r="AH53" s="12">
        <f>MIN(MAX(EXP(-rate*Dt)*(p*AI52+(1-p)*AI53),Ratio*Stock!AH53),MAX(Ratio*Stock!AH53,100+AH$58))</f>
        <v>100.35</v>
      </c>
      <c r="AI53" s="12">
        <f>MIN(MAX(EXP(-rate*Dt)*(p*AJ52+(1-p)*AJ53),Ratio*Stock!AI53),MAX(Ratio*Stock!AI53,100+AI$58))</f>
        <v>100.4</v>
      </c>
      <c r="AJ53" s="12">
        <f>MIN(MAX(EXP(-rate*Dt)*(p*AK52+(1-p)*AK53),Ratio*Stock!AJ53),MAX(Ratio*Stock!AJ53,100+AJ$58))</f>
        <v>100.45</v>
      </c>
      <c r="AK53" s="12">
        <f>MIN(MAX(EXP(-rate*Dt)*(p*AL52+(1-p)*AL53),Ratio*Stock!AK53),MAX(Ratio*Stock!AK53,100+AK$58))</f>
        <v>100.5</v>
      </c>
      <c r="AL53" s="12">
        <f>MIN(MAX(EXP(-rate*Dt)*(p*AM52+(1-p)*AM53),Ratio*Stock!AL53),MAX(Ratio*Stock!AL53,100+AL$58))</f>
        <v>100.55</v>
      </c>
      <c r="AM53" s="18">
        <f>MIN(MAX(EXP(-rate*Dt)*(p*AN52+(1-p)*AN53)+$F$20*EXP(-rate*(0.75-$AM$55)),Ratio*Stock!AM53),MAX(Ratio*Stock!AM53,100+AM$58))</f>
        <v>100.6</v>
      </c>
      <c r="AN53" s="12">
        <f>MIN(MAX(EXP(-rate*Dt)*(p*AO52+(1-p)*AO53),Ratio*Stock!AN53),MAX(Ratio*Stock!AN53,100+AN$58))</f>
        <v>100.02500000000001</v>
      </c>
      <c r="AO53" s="12">
        <f>MIN(MAX(EXP(-rate*Dt)*(p*AP52+(1-p)*AP53),Ratio*Stock!AO53),MAX(Ratio*Stock!AO53,100+AO$58))</f>
        <v>100.075</v>
      </c>
      <c r="AP53" s="12">
        <f>MIN(MAX(EXP(-rate*Dt)*(p*AQ52+(1-p)*AQ53),Ratio*Stock!AP53),MAX(Ratio*Stock!AP53,100+AP$58))</f>
        <v>100.125</v>
      </c>
      <c r="AQ53" s="12">
        <f>MIN(MAX(EXP(-rate*Dt)*(p*AR52+(1-p)*AR53),Ratio*Stock!AQ53),MAX(Ratio*Stock!AQ53,100+AQ$58))</f>
        <v>100.175</v>
      </c>
      <c r="AR53" s="12">
        <f>MIN(MAX(EXP(-rate*Dt)*(p*AS52+(1-p)*AS53),Ratio*Stock!AR53),MAX(Ratio*Stock!AR53,100+AR$58))</f>
        <v>100.22499999999999</v>
      </c>
      <c r="AS53" s="12">
        <f>MIN(MAX(EXP(-rate*Dt)*(p*AT52+(1-p)*AT53),Ratio*Stock!AS53),MAX(Ratio*Stock!AS53,100+AS$58))</f>
        <v>100.27500000000001</v>
      </c>
      <c r="AT53" s="12">
        <f>MIN(MAX(EXP(-rate*Dt)*(p*AU52+(1-p)*AU53),Ratio*Stock!AT53),MAX(Ratio*Stock!AT53,100+AT$58))</f>
        <v>100.325</v>
      </c>
      <c r="AU53" s="12">
        <f>MIN(MAX(EXP(-rate*Dt)*(p*AV52+(1-p)*AV53),Ratio*Stock!AU53),MAX(Ratio*Stock!AU53,100+AU$58))</f>
        <v>100.375</v>
      </c>
      <c r="AV53" s="12">
        <f>MIN(MAX(EXP(-rate*Dt)*(p*AW52+(1-p)*AW53),Ratio*Stock!AV53),MAX(Ratio*Stock!AV53,100+AV$58))</f>
        <v>100.425</v>
      </c>
      <c r="AW53" s="12">
        <f>MIN(MAX(EXP(-rate*Dt)*(p*AX52+(1-p)*AX53),Ratio*Stock!AW53),MAX(Ratio*Stock!AW53,100+AW$58))</f>
        <v>100.47499999999999</v>
      </c>
      <c r="AX53" s="12">
        <f>MIN(MAX(EXP(-rate*Dt)*(p*AY52+(1-p)*AY53),Ratio*Stock!AX53),MAX(Ratio*Stock!AX53,100+AX$58))</f>
        <v>100.52500000000001</v>
      </c>
      <c r="AY53" s="12">
        <f>MIN(MAX(EXP(-rate*Dt)*(p*AZ52+(1-p)*AZ53),Ratio*Stock!AY53),MAX(Ratio*Stock!AY53,100+AY$58))</f>
        <v>100.575</v>
      </c>
      <c r="AZ53" s="12">
        <f>MAX(Ratio*Stock!AZ53+$F$20,Face+$AZ$58)</f>
        <v>100.625</v>
      </c>
    </row>
    <row r="54" spans="1:52">
      <c r="N54" s="19"/>
      <c r="AA54" s="19"/>
      <c r="AM54" s="19"/>
    </row>
    <row r="55" spans="1:52">
      <c r="A55" s="1" t="s">
        <v>11</v>
      </c>
      <c r="B55" s="1">
        <v>0</v>
      </c>
      <c r="C55" s="1">
        <f t="shared" ref="C55:AH55" si="2">C56*Dt</f>
        <v>0.02</v>
      </c>
      <c r="D55" s="1">
        <f t="shared" si="2"/>
        <v>0.04</v>
      </c>
      <c r="E55" s="1">
        <f t="shared" si="2"/>
        <v>0.06</v>
      </c>
      <c r="F55" s="1">
        <f t="shared" si="2"/>
        <v>0.08</v>
      </c>
      <c r="G55" s="1">
        <f t="shared" si="2"/>
        <v>0.1</v>
      </c>
      <c r="H55" s="1">
        <f t="shared" si="2"/>
        <v>0.12</v>
      </c>
      <c r="I55" s="1">
        <f t="shared" si="2"/>
        <v>0.14000000000000001</v>
      </c>
      <c r="J55" s="1">
        <f t="shared" si="2"/>
        <v>0.16</v>
      </c>
      <c r="K55" s="1">
        <f t="shared" si="2"/>
        <v>0.18</v>
      </c>
      <c r="L55" s="1">
        <f t="shared" si="2"/>
        <v>0.2</v>
      </c>
      <c r="M55" s="1">
        <f t="shared" si="2"/>
        <v>0.22</v>
      </c>
      <c r="N55" s="18">
        <f t="shared" si="2"/>
        <v>0.24</v>
      </c>
      <c r="O55" s="1">
        <f t="shared" si="2"/>
        <v>0.26</v>
      </c>
      <c r="P55" s="1">
        <f t="shared" si="2"/>
        <v>0.28000000000000003</v>
      </c>
      <c r="Q55" s="1">
        <f t="shared" si="2"/>
        <v>0.3</v>
      </c>
      <c r="R55" s="1">
        <f t="shared" si="2"/>
        <v>0.32</v>
      </c>
      <c r="S55" s="1">
        <f t="shared" si="2"/>
        <v>0.34</v>
      </c>
      <c r="T55" s="1">
        <f t="shared" si="2"/>
        <v>0.36</v>
      </c>
      <c r="U55" s="1">
        <f t="shared" si="2"/>
        <v>0.38</v>
      </c>
      <c r="V55" s="1">
        <f t="shared" si="2"/>
        <v>0.4</v>
      </c>
      <c r="W55" s="1">
        <f t="shared" si="2"/>
        <v>0.42</v>
      </c>
      <c r="X55" s="1">
        <f t="shared" si="2"/>
        <v>0.44</v>
      </c>
      <c r="Y55" s="1">
        <f t="shared" si="2"/>
        <v>0.46</v>
      </c>
      <c r="Z55" s="1">
        <f t="shared" si="2"/>
        <v>0.48</v>
      </c>
      <c r="AA55" s="18">
        <f t="shared" si="2"/>
        <v>0.5</v>
      </c>
      <c r="AB55" s="12">
        <f t="shared" si="2"/>
        <v>0.52</v>
      </c>
      <c r="AC55" s="12">
        <f t="shared" si="2"/>
        <v>0.54</v>
      </c>
      <c r="AD55" s="12">
        <f t="shared" si="2"/>
        <v>0.56000000000000005</v>
      </c>
      <c r="AE55" s="12">
        <f t="shared" si="2"/>
        <v>0.57999999999999996</v>
      </c>
      <c r="AF55" s="12">
        <f t="shared" si="2"/>
        <v>0.6</v>
      </c>
      <c r="AG55" s="12">
        <f t="shared" si="2"/>
        <v>0.62</v>
      </c>
      <c r="AH55" s="12">
        <f t="shared" si="2"/>
        <v>0.64</v>
      </c>
      <c r="AI55" s="12">
        <f t="shared" ref="AI55:AZ55" si="3">AI56*Dt</f>
        <v>0.66</v>
      </c>
      <c r="AJ55" s="12">
        <f t="shared" si="3"/>
        <v>0.68</v>
      </c>
      <c r="AK55" s="12">
        <f t="shared" si="3"/>
        <v>0.70000000000000007</v>
      </c>
      <c r="AL55" s="12">
        <f t="shared" si="3"/>
        <v>0.72</v>
      </c>
      <c r="AM55" s="18">
        <f t="shared" si="3"/>
        <v>0.74</v>
      </c>
      <c r="AN55" s="12">
        <f t="shared" si="3"/>
        <v>0.76</v>
      </c>
      <c r="AO55" s="12">
        <f t="shared" si="3"/>
        <v>0.78</v>
      </c>
      <c r="AP55" s="12">
        <f t="shared" si="3"/>
        <v>0.8</v>
      </c>
      <c r="AQ55" s="12">
        <f t="shared" si="3"/>
        <v>0.82000000000000006</v>
      </c>
      <c r="AR55" s="12">
        <f t="shared" si="3"/>
        <v>0.84</v>
      </c>
      <c r="AS55" s="12">
        <f t="shared" si="3"/>
        <v>0.86</v>
      </c>
      <c r="AT55" s="12">
        <f t="shared" si="3"/>
        <v>0.88</v>
      </c>
      <c r="AU55" s="12">
        <f t="shared" si="3"/>
        <v>0.9</v>
      </c>
      <c r="AV55" s="12">
        <f t="shared" si="3"/>
        <v>0.92</v>
      </c>
      <c r="AW55" s="12">
        <f t="shared" si="3"/>
        <v>0.94000000000000006</v>
      </c>
      <c r="AX55" s="12">
        <f t="shared" si="3"/>
        <v>0.96</v>
      </c>
      <c r="AY55" s="12">
        <f t="shared" si="3"/>
        <v>0.98</v>
      </c>
      <c r="AZ55" s="12">
        <f t="shared" si="3"/>
        <v>1</v>
      </c>
    </row>
    <row r="56" spans="1:52">
      <c r="A56" s="1" t="s">
        <v>12</v>
      </c>
      <c r="B56" s="1">
        <v>0</v>
      </c>
      <c r="C56" s="1">
        <f t="shared" ref="C56:AH56" si="4">B56+1</f>
        <v>1</v>
      </c>
      <c r="D56" s="1">
        <f t="shared" si="4"/>
        <v>2</v>
      </c>
      <c r="E56" s="1">
        <f t="shared" si="4"/>
        <v>3</v>
      </c>
      <c r="F56" s="1">
        <f t="shared" si="4"/>
        <v>4</v>
      </c>
      <c r="G56" s="1">
        <f t="shared" si="4"/>
        <v>5</v>
      </c>
      <c r="H56" s="1">
        <f t="shared" si="4"/>
        <v>6</v>
      </c>
      <c r="I56" s="1">
        <f t="shared" si="4"/>
        <v>7</v>
      </c>
      <c r="J56" s="1">
        <f t="shared" si="4"/>
        <v>8</v>
      </c>
      <c r="K56" s="1">
        <f t="shared" si="4"/>
        <v>9</v>
      </c>
      <c r="L56" s="1">
        <f t="shared" si="4"/>
        <v>10</v>
      </c>
      <c r="M56" s="1">
        <f t="shared" si="4"/>
        <v>11</v>
      </c>
      <c r="N56" s="18">
        <f t="shared" si="4"/>
        <v>12</v>
      </c>
      <c r="O56" s="1">
        <f t="shared" si="4"/>
        <v>13</v>
      </c>
      <c r="P56" s="1">
        <f t="shared" si="4"/>
        <v>14</v>
      </c>
      <c r="Q56" s="1">
        <f t="shared" si="4"/>
        <v>15</v>
      </c>
      <c r="R56" s="1">
        <f t="shared" si="4"/>
        <v>16</v>
      </c>
      <c r="S56" s="1">
        <f t="shared" si="4"/>
        <v>17</v>
      </c>
      <c r="T56" s="1">
        <f t="shared" si="4"/>
        <v>18</v>
      </c>
      <c r="U56" s="1">
        <f t="shared" si="4"/>
        <v>19</v>
      </c>
      <c r="V56" s="1">
        <f t="shared" si="4"/>
        <v>20</v>
      </c>
      <c r="W56" s="1">
        <f t="shared" si="4"/>
        <v>21</v>
      </c>
      <c r="X56" s="1">
        <f t="shared" si="4"/>
        <v>22</v>
      </c>
      <c r="Y56" s="1">
        <f t="shared" si="4"/>
        <v>23</v>
      </c>
      <c r="Z56" s="1">
        <f t="shared" si="4"/>
        <v>24</v>
      </c>
      <c r="AA56" s="18">
        <f t="shared" si="4"/>
        <v>25</v>
      </c>
      <c r="AB56" s="12">
        <f t="shared" si="4"/>
        <v>26</v>
      </c>
      <c r="AC56" s="12">
        <f t="shared" si="4"/>
        <v>27</v>
      </c>
      <c r="AD56" s="12">
        <f t="shared" si="4"/>
        <v>28</v>
      </c>
      <c r="AE56" s="12">
        <f t="shared" si="4"/>
        <v>29</v>
      </c>
      <c r="AF56" s="12">
        <f t="shared" si="4"/>
        <v>30</v>
      </c>
      <c r="AG56" s="12">
        <f t="shared" si="4"/>
        <v>31</v>
      </c>
      <c r="AH56" s="12">
        <f t="shared" si="4"/>
        <v>32</v>
      </c>
      <c r="AI56" s="12">
        <f t="shared" ref="AI56:AZ56" si="5">AH56+1</f>
        <v>33</v>
      </c>
      <c r="AJ56" s="12">
        <f t="shared" si="5"/>
        <v>34</v>
      </c>
      <c r="AK56" s="12">
        <f t="shared" si="5"/>
        <v>35</v>
      </c>
      <c r="AL56" s="12">
        <f t="shared" si="5"/>
        <v>36</v>
      </c>
      <c r="AM56" s="18">
        <f t="shared" si="5"/>
        <v>37</v>
      </c>
      <c r="AN56" s="12">
        <f t="shared" si="5"/>
        <v>38</v>
      </c>
      <c r="AO56" s="12">
        <f t="shared" si="5"/>
        <v>39</v>
      </c>
      <c r="AP56" s="12">
        <f t="shared" si="5"/>
        <v>40</v>
      </c>
      <c r="AQ56" s="12">
        <f t="shared" si="5"/>
        <v>41</v>
      </c>
      <c r="AR56" s="12">
        <f t="shared" si="5"/>
        <v>42</v>
      </c>
      <c r="AS56" s="12">
        <f t="shared" si="5"/>
        <v>43</v>
      </c>
      <c r="AT56" s="12">
        <f t="shared" si="5"/>
        <v>44</v>
      </c>
      <c r="AU56" s="12">
        <f t="shared" si="5"/>
        <v>45</v>
      </c>
      <c r="AV56" s="12">
        <f t="shared" si="5"/>
        <v>46</v>
      </c>
      <c r="AW56" s="12">
        <f t="shared" si="5"/>
        <v>47</v>
      </c>
      <c r="AX56" s="12">
        <f t="shared" si="5"/>
        <v>48</v>
      </c>
      <c r="AY56" s="12">
        <f t="shared" si="5"/>
        <v>49</v>
      </c>
      <c r="AZ56" s="12">
        <f t="shared" si="5"/>
        <v>50</v>
      </c>
    </row>
    <row r="57" spans="1:52">
      <c r="A57" s="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8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8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8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>
      <c r="A58" s="17" t="s">
        <v>30</v>
      </c>
      <c r="B58" s="1">
        <f>$F$20*(B55-$B$55)/(0.25-0)</f>
        <v>0</v>
      </c>
      <c r="C58" s="1">
        <f t="shared" ref="C58:N58" si="6">$F$20*(C55-$B$55)/(0.25-0)</f>
        <v>0.05</v>
      </c>
      <c r="D58" s="1">
        <f t="shared" si="6"/>
        <v>0.1</v>
      </c>
      <c r="E58" s="1">
        <f t="shared" si="6"/>
        <v>0.15</v>
      </c>
      <c r="F58" s="1">
        <f t="shared" si="6"/>
        <v>0.2</v>
      </c>
      <c r="G58" s="1">
        <f t="shared" si="6"/>
        <v>0.25</v>
      </c>
      <c r="H58" s="1">
        <f t="shared" si="6"/>
        <v>0.3</v>
      </c>
      <c r="I58" s="1">
        <f t="shared" si="6"/>
        <v>0.35000000000000003</v>
      </c>
      <c r="J58" s="1">
        <f t="shared" si="6"/>
        <v>0.4</v>
      </c>
      <c r="K58" s="1">
        <f t="shared" si="6"/>
        <v>0.44999999999999996</v>
      </c>
      <c r="L58" s="1">
        <f t="shared" si="6"/>
        <v>0.5</v>
      </c>
      <c r="M58" s="1">
        <f t="shared" si="6"/>
        <v>0.55000000000000004</v>
      </c>
      <c r="N58" s="18">
        <f t="shared" si="6"/>
        <v>0.6</v>
      </c>
      <c r="O58" s="21">
        <f>$F$20*(O55-0.25)/(0.5-0.25)</f>
        <v>2.5000000000000022E-2</v>
      </c>
      <c r="P58" s="21">
        <f t="shared" ref="P58:AA58" si="7">$F$20*(P55-0.25)/(0.5-0.25)</f>
        <v>7.5000000000000067E-2</v>
      </c>
      <c r="Q58" s="21">
        <f t="shared" si="7"/>
        <v>0.12499999999999997</v>
      </c>
      <c r="R58" s="21">
        <f t="shared" si="7"/>
        <v>0.17500000000000002</v>
      </c>
      <c r="S58" s="21">
        <f t="shared" si="7"/>
        <v>0.22500000000000006</v>
      </c>
      <c r="T58" s="21">
        <f t="shared" si="7"/>
        <v>0.27499999999999997</v>
      </c>
      <c r="U58" s="21">
        <f t="shared" si="7"/>
        <v>0.32500000000000001</v>
      </c>
      <c r="V58" s="21">
        <f t="shared" si="7"/>
        <v>0.37500000000000006</v>
      </c>
      <c r="W58" s="21">
        <f t="shared" si="7"/>
        <v>0.42499999999999993</v>
      </c>
      <c r="X58" s="21">
        <f t="shared" si="7"/>
        <v>0.47499999999999998</v>
      </c>
      <c r="Y58" s="21">
        <f t="shared" si="7"/>
        <v>0.52500000000000002</v>
      </c>
      <c r="Z58" s="21">
        <f t="shared" si="7"/>
        <v>0.57499999999999996</v>
      </c>
      <c r="AA58" s="18">
        <f t="shared" si="7"/>
        <v>0.625</v>
      </c>
      <c r="AB58" s="21">
        <f>$F$20*(AB55-0.5)/(0.75-0.5)</f>
        <v>5.0000000000000044E-2</v>
      </c>
      <c r="AC58" s="21">
        <f t="shared" ref="AC58:AM58" si="8">$F$20*(AC55-0.5)/(0.75-0.5)</f>
        <v>0.10000000000000009</v>
      </c>
      <c r="AD58" s="21">
        <f t="shared" si="8"/>
        <v>0.15000000000000013</v>
      </c>
      <c r="AE58" s="21">
        <f t="shared" si="8"/>
        <v>0.1999999999999999</v>
      </c>
      <c r="AF58" s="23">
        <f t="shared" si="8"/>
        <v>0.24999999999999994</v>
      </c>
      <c r="AG58" s="21">
        <f t="shared" si="8"/>
        <v>0.3</v>
      </c>
      <c r="AH58" s="21">
        <f t="shared" si="8"/>
        <v>0.35000000000000003</v>
      </c>
      <c r="AI58" s="21">
        <f t="shared" si="8"/>
        <v>0.40000000000000008</v>
      </c>
      <c r="AJ58" s="21">
        <f t="shared" si="8"/>
        <v>0.45000000000000012</v>
      </c>
      <c r="AK58" s="21">
        <f t="shared" si="8"/>
        <v>0.50000000000000022</v>
      </c>
      <c r="AL58" s="21">
        <f t="shared" si="8"/>
        <v>0.54999999999999993</v>
      </c>
      <c r="AM58" s="18">
        <f t="shared" si="8"/>
        <v>0.6</v>
      </c>
      <c r="AN58" s="21">
        <f>$F$20*(AN55-0.75)/(1-0.75)</f>
        <v>2.5000000000000022E-2</v>
      </c>
      <c r="AO58" s="21">
        <f t="shared" ref="AO58:AZ58" si="9">$F$20*(AO55-0.75)/(1-0.75)</f>
        <v>7.5000000000000067E-2</v>
      </c>
      <c r="AP58" s="21">
        <f t="shared" si="9"/>
        <v>0.12500000000000011</v>
      </c>
      <c r="AQ58" s="21">
        <f t="shared" si="9"/>
        <v>0.17500000000000016</v>
      </c>
      <c r="AR58" s="21">
        <f t="shared" si="9"/>
        <v>0.22499999999999992</v>
      </c>
      <c r="AS58" s="21">
        <f t="shared" si="9"/>
        <v>0.27499999999999997</v>
      </c>
      <c r="AT58" s="21">
        <f t="shared" si="9"/>
        <v>0.32500000000000001</v>
      </c>
      <c r="AU58" s="21">
        <f t="shared" si="9"/>
        <v>0.37500000000000006</v>
      </c>
      <c r="AV58" s="21">
        <f t="shared" si="9"/>
        <v>0.4250000000000001</v>
      </c>
      <c r="AW58" s="21">
        <f t="shared" si="9"/>
        <v>0.47500000000000014</v>
      </c>
      <c r="AX58" s="21">
        <f t="shared" si="9"/>
        <v>0.52499999999999991</v>
      </c>
      <c r="AY58" s="21">
        <f t="shared" si="9"/>
        <v>0.57499999999999996</v>
      </c>
      <c r="AZ58" s="21">
        <f t="shared" si="9"/>
        <v>0.625</v>
      </c>
    </row>
    <row r="59" spans="1:52">
      <c r="A59" s="17" t="s">
        <v>31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8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8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8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1" spans="1:52">
      <c r="N61" s="4" t="s">
        <v>32</v>
      </c>
    </row>
    <row r="62" spans="1:52">
      <c r="AA62" s="20" t="s">
        <v>23</v>
      </c>
    </row>
    <row r="63" spans="1:52">
      <c r="AA63" s="4" t="s">
        <v>32</v>
      </c>
      <c r="AM63" s="4" t="s">
        <v>32</v>
      </c>
      <c r="AZ63" s="16" t="s">
        <v>32</v>
      </c>
    </row>
  </sheetData>
  <phoneticPr fontId="0" type="noConversion"/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Z56"/>
  <sheetViews>
    <sheetView topLeftCell="A25" workbookViewId="0">
      <selection activeCell="J60" sqref="J60"/>
    </sheetView>
  </sheetViews>
  <sheetFormatPr baseColWidth="10" defaultColWidth="8.83203125" defaultRowHeight="13"/>
  <cols>
    <col min="3" max="3" width="14.5" customWidth="1"/>
  </cols>
  <sheetData>
    <row r="1" spans="1:52">
      <c r="A1" s="7" t="s">
        <v>20</v>
      </c>
      <c r="B1" s="7">
        <v>0</v>
      </c>
      <c r="C1" s="7">
        <f>B1+1</f>
        <v>1</v>
      </c>
      <c r="D1" s="7">
        <f>C1+1</f>
        <v>2</v>
      </c>
      <c r="E1" s="7">
        <f>D1+1</f>
        <v>3</v>
      </c>
      <c r="F1" s="7">
        <f t="shared" ref="F1:AZ1" si="0">E1+1</f>
        <v>4</v>
      </c>
      <c r="G1" s="7">
        <f t="shared" si="0"/>
        <v>5</v>
      </c>
      <c r="H1" s="7">
        <f t="shared" si="0"/>
        <v>6</v>
      </c>
      <c r="I1" s="7">
        <f t="shared" si="0"/>
        <v>7</v>
      </c>
      <c r="J1" s="7">
        <f t="shared" si="0"/>
        <v>8</v>
      </c>
      <c r="K1" s="7">
        <f t="shared" si="0"/>
        <v>9</v>
      </c>
      <c r="L1" s="7">
        <f t="shared" si="0"/>
        <v>10</v>
      </c>
      <c r="M1" s="7">
        <f t="shared" si="0"/>
        <v>11</v>
      </c>
      <c r="N1" s="7">
        <f t="shared" si="0"/>
        <v>12</v>
      </c>
      <c r="O1" s="7">
        <f t="shared" si="0"/>
        <v>13</v>
      </c>
      <c r="P1" s="7">
        <f t="shared" si="0"/>
        <v>14</v>
      </c>
      <c r="Q1" s="7">
        <f t="shared" si="0"/>
        <v>15</v>
      </c>
      <c r="R1" s="7">
        <f t="shared" si="0"/>
        <v>16</v>
      </c>
      <c r="S1" s="7">
        <f t="shared" si="0"/>
        <v>17</v>
      </c>
      <c r="T1" s="7">
        <f t="shared" si="0"/>
        <v>18</v>
      </c>
      <c r="U1" s="7">
        <f t="shared" si="0"/>
        <v>19</v>
      </c>
      <c r="V1" s="7">
        <f t="shared" si="0"/>
        <v>20</v>
      </c>
      <c r="W1" s="7">
        <f t="shared" si="0"/>
        <v>21</v>
      </c>
      <c r="X1" s="7">
        <f t="shared" si="0"/>
        <v>22</v>
      </c>
      <c r="Y1" s="7">
        <f t="shared" si="0"/>
        <v>23</v>
      </c>
      <c r="Z1" s="7">
        <f t="shared" si="0"/>
        <v>24</v>
      </c>
      <c r="AA1" s="7">
        <f t="shared" si="0"/>
        <v>25</v>
      </c>
      <c r="AB1" s="7">
        <f t="shared" si="0"/>
        <v>26</v>
      </c>
      <c r="AC1" s="7">
        <f t="shared" si="0"/>
        <v>27</v>
      </c>
      <c r="AD1" s="7">
        <f t="shared" si="0"/>
        <v>28</v>
      </c>
      <c r="AE1" s="7">
        <f t="shared" si="0"/>
        <v>29</v>
      </c>
      <c r="AF1" s="7">
        <f t="shared" si="0"/>
        <v>30</v>
      </c>
      <c r="AG1" s="7">
        <f t="shared" si="0"/>
        <v>31</v>
      </c>
      <c r="AH1" s="7">
        <f t="shared" si="0"/>
        <v>32</v>
      </c>
      <c r="AI1" s="7">
        <f t="shared" si="0"/>
        <v>33</v>
      </c>
      <c r="AJ1" s="7">
        <f t="shared" si="0"/>
        <v>34</v>
      </c>
      <c r="AK1" s="7">
        <f t="shared" si="0"/>
        <v>35</v>
      </c>
      <c r="AL1" s="7">
        <f t="shared" si="0"/>
        <v>36</v>
      </c>
      <c r="AM1" s="7">
        <f t="shared" si="0"/>
        <v>37</v>
      </c>
      <c r="AN1" s="7">
        <f t="shared" si="0"/>
        <v>38</v>
      </c>
      <c r="AO1" s="7">
        <f t="shared" si="0"/>
        <v>39</v>
      </c>
      <c r="AP1" s="7">
        <f t="shared" si="0"/>
        <v>40</v>
      </c>
      <c r="AQ1" s="7">
        <f t="shared" si="0"/>
        <v>41</v>
      </c>
      <c r="AR1" s="7">
        <f t="shared" si="0"/>
        <v>42</v>
      </c>
      <c r="AS1" s="7">
        <f t="shared" si="0"/>
        <v>43</v>
      </c>
      <c r="AT1" s="7">
        <f t="shared" si="0"/>
        <v>44</v>
      </c>
      <c r="AU1" s="7">
        <f t="shared" si="0"/>
        <v>45</v>
      </c>
      <c r="AV1" s="7">
        <f t="shared" si="0"/>
        <v>46</v>
      </c>
      <c r="AW1" s="7">
        <f t="shared" si="0"/>
        <v>47</v>
      </c>
      <c r="AX1" s="7">
        <f t="shared" si="0"/>
        <v>48</v>
      </c>
      <c r="AY1" s="7">
        <f t="shared" si="0"/>
        <v>49</v>
      </c>
      <c r="AZ1" s="7">
        <f t="shared" si="0"/>
        <v>50</v>
      </c>
    </row>
    <row r="2" spans="1:52">
      <c r="A2" s="10" t="s">
        <v>21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>
      <c r="A3" s="7">
        <f t="shared" ref="A3:A51" si="1">A4+1</f>
        <v>50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>
        <f>MAX(Stock!AZ3-K,0)</f>
        <v>138.61583975957043</v>
      </c>
    </row>
    <row r="4" spans="1:52">
      <c r="A4" s="7">
        <f t="shared" si="1"/>
        <v>49</v>
      </c>
      <c r="B4" s="1"/>
      <c r="C4" s="24" t="s">
        <v>33</v>
      </c>
      <c r="D4" s="6">
        <v>30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>
        <f>IF(Stock!AY4&gt;=$D$4,EXP(-rate*Dt)*(p*AZ3+(1-p)*AZ4),0)</f>
        <v>132.44441990240642</v>
      </c>
      <c r="AZ4" s="1">
        <f>MAX(Stock!AZ4-K,0)</f>
        <v>126.58682156419422</v>
      </c>
    </row>
    <row r="5" spans="1:52">
      <c r="A5" s="7">
        <f t="shared" si="1"/>
        <v>48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>
        <f>IF(Stock!AX5&gt;=$D$4,EXP(-rate*Dt)*(p*AY4+(1-p)*AY5),0)</f>
        <v>126.48731281968271</v>
      </c>
      <c r="AY5" s="1">
        <f>IF(Stock!AY5&gt;=$D$4,EXP(-rate*Dt)*(p*AZ4+(1-p)*AZ5),0)</f>
        <v>120.83207962910659</v>
      </c>
      <c r="AZ5" s="1">
        <f>MAX(Stock!AZ5-K,0)</f>
        <v>115.36790665495118</v>
      </c>
    </row>
    <row r="6" spans="1:52">
      <c r="A6" s="7">
        <f t="shared" si="1"/>
        <v>47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>
        <f>IF(Stock!AW6&gt;=$D$4,EXP(-rate*Dt)*(p*AX5+(1-p)*AX6),0)</f>
        <v>120.7370946346812</v>
      </c>
      <c r="AX6" s="1">
        <f>IF(Stock!AX6&gt;=$D$4,EXP(-rate*Dt)*(p*AY5+(1-p)*AY6),0)</f>
        <v>115.27721699700503</v>
      </c>
      <c r="AY6" s="1">
        <f>IF(Stock!AY6&gt;=$D$4,EXP(-rate*Dt)*(p*AZ5+(1-p)*AZ6),0)</f>
        <v>110.00178115359155</v>
      </c>
      <c r="AZ6" s="1">
        <f>MAX(Stock!AZ6-K,0)</f>
        <v>104.90453801616954</v>
      </c>
    </row>
    <row r="7" spans="1:52">
      <c r="A7" s="7">
        <f t="shared" si="1"/>
        <v>46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>
        <f>IF(Stock!AV7&gt;=$D$4,EXP(-rate*Dt)*(p*AW6+(1-p)*AW7),0)</f>
        <v>115.18659862937082</v>
      </c>
      <c r="AW7" s="1">
        <f>IF(Stock!AW7&gt;=$D$4,EXP(-rate*Dt)*(p*AX6+(1-p)*AX7),0)</f>
        <v>109.91530975790153</v>
      </c>
      <c r="AX7" s="1">
        <f>IF(Stock!AX7&gt;=$D$4,EXP(-rate*Dt)*(p*AY6+(1-p)*AY7),0)</f>
        <v>104.82207351676465</v>
      </c>
      <c r="AY7" s="1">
        <f>IF(Stock!AY7&gt;=$D$4,EXP(-rate*Dt)*(p*AZ6+(1-p)*AZ7),0)</f>
        <v>99.900857282247586</v>
      </c>
      <c r="AZ7" s="1">
        <f>MAX(Stock!AZ7-K,0)</f>
        <v>95.145832815469532</v>
      </c>
    </row>
    <row r="8" spans="1:52">
      <c r="A8" s="7">
        <f t="shared" si="1"/>
        <v>45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f>IF(Stock!AU8&gt;=$D$4,EXP(-rate*Dt)*(p*AV7+(1-p)*AV8),0)</f>
        <v>109.82890633658604</v>
      </c>
      <c r="AV8" s="1">
        <f>IF(Stock!AV8&gt;=$D$4,EXP(-rate*Dt)*(p*AW7+(1-p)*AW8),0)</f>
        <v>104.73967384194974</v>
      </c>
      <c r="AW8" s="1">
        <f>IF(Stock!AW8&gt;=$D$4,EXP(-rate*Dt)*(p*AX7+(1-p)*AX8),0)</f>
        <v>99.82232613057684</v>
      </c>
      <c r="AX8" s="1">
        <f>IF(Stock!AX8&gt;=$D$4,EXP(-rate*Dt)*(p*AY7+(1-p)*AY8),0)</f>
        <v>95.071039545111901</v>
      </c>
      <c r="AY8" s="1">
        <f>IF(Stock!AY8&gt;=$D$4,EXP(-rate*Dt)*(p*AZ7+(1-p)*AZ8),0)</f>
        <v>90.480187733264174</v>
      </c>
      <c r="AZ8" s="1">
        <f>MAX(Stock!AZ8-K,0)</f>
        <v>86.0443349631243</v>
      </c>
    </row>
    <row r="9" spans="1:52">
      <c r="A9" s="7">
        <f t="shared" si="1"/>
        <v>44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>
        <f>IF(Stock!AT9&gt;=$D$4,EXP(-rate*Dt)*(p*AU8+(1-p)*AU9),0)</f>
        <v>104.65733894076676</v>
      </c>
      <c r="AU9" s="1">
        <f>IF(Stock!AU9&gt;=$D$4,EXP(-rate*Dt)*(p*AV8+(1-p)*AV9),0)</f>
        <v>99.743856711527314</v>
      </c>
      <c r="AV9" s="1">
        <f>IF(Stock!AV9&gt;=$D$4,EXP(-rate*Dt)*(p*AW8+(1-p)*AW9),0)</f>
        <v>94.996305069061108</v>
      </c>
      <c r="AW9" s="1">
        <f>IF(Stock!AW9&gt;=$D$4,EXP(-rate*Dt)*(p*AX8+(1-p)*AX9),0)</f>
        <v>90.409062083901588</v>
      </c>
      <c r="AX9" s="1">
        <f>IF(Stock!AX9&gt;=$D$4,EXP(-rate*Dt)*(p*AY8+(1-p)*AY9),0)</f>
        <v>85.976696297118579</v>
      </c>
      <c r="AY9" s="1">
        <f>IF(Stock!AY9&gt;=$D$4,EXP(-rate*Dt)*(p*AZ8+(1-p)*AZ9),0)</f>
        <v>81.693960267188388</v>
      </c>
      <c r="AZ9" s="1">
        <f>MAX(Stock!AZ9-K,0)</f>
        <v>77.555784335495559</v>
      </c>
    </row>
    <row r="10" spans="1:52">
      <c r="A10" s="7">
        <f t="shared" si="1"/>
        <v>43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>
        <f>IF(Stock!AS10&gt;=$D$4,EXP(-rate*Dt)*(p*AT9+(1-p)*AT10),0)</f>
        <v>99.665448976571554</v>
      </c>
      <c r="AT10" s="1">
        <f>IF(Stock!AT10&gt;=$D$4,EXP(-rate*Dt)*(p*AU9+(1-p)*AU10),0)</f>
        <v>94.921629341099518</v>
      </c>
      <c r="AU10" s="1">
        <f>IF(Stock!AU10&gt;=$D$4,EXP(-rate*Dt)*(p*AV9+(1-p)*AV10),0)</f>
        <v>90.337992345762487</v>
      </c>
      <c r="AV10" s="1">
        <f>IF(Stock!AV10&gt;=$D$4,EXP(-rate*Dt)*(p*AW9+(1-p)*AW10),0)</f>
        <v>85.909110801250577</v>
      </c>
      <c r="AW10" s="1">
        <f>IF(Stock!AW10&gt;=$D$4,EXP(-rate*Dt)*(p*AX9+(1-p)*AX10),0)</f>
        <v>81.629741391005965</v>
      </c>
      <c r="AX10" s="1">
        <f>IF(Stock!AX10&gt;=$D$4,EXP(-rate*Dt)*(p*AY9+(1-p)*AY10),0)</f>
        <v>77.49481844162554</v>
      </c>
      <c r="AY10" s="1">
        <f>IF(Stock!AY10&gt;=$D$4,EXP(-rate*Dt)*(p*AZ9+(1-p)*AZ10),0)</f>
        <v>73.499447904321883</v>
      </c>
      <c r="AZ10" s="1">
        <f>MAX(Stock!AZ10-K,0)</f>
        <v>69.638901540291897</v>
      </c>
    </row>
    <row r="11" spans="1:52">
      <c r="A11" s="7">
        <f t="shared" si="1"/>
        <v>42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>
        <f>IF(Stock!AR11&gt;=$D$4,EXP(-rate*Dt)*(p*AS10+(1-p)*AS11),0)</f>
        <v>94.84701231504576</v>
      </c>
      <c r="AS11" s="1">
        <f>IF(Stock!AS11&gt;=$D$4,EXP(-rate*Dt)*(p*AT10+(1-p)*AT11),0)</f>
        <v>90.266978474895566</v>
      </c>
      <c r="AT11" s="1">
        <f>IF(Stock!AT11&gt;=$D$4,EXP(-rate*Dt)*(p*AU10+(1-p)*AU11),0)</f>
        <v>85.841578433723726</v>
      </c>
      <c r="AU11" s="1">
        <f>IF(Stock!AU11&gt;=$D$4,EXP(-rate*Dt)*(p*AV10+(1-p)*AV11),0)</f>
        <v>81.565572996695693</v>
      </c>
      <c r="AV11" s="1">
        <f>IF(Stock!AV11&gt;=$D$4,EXP(-rate*Dt)*(p*AW10+(1-p)*AW11),0)</f>
        <v>77.433900472487977</v>
      </c>
      <c r="AW11" s="1">
        <f>IF(Stock!AW11&gt;=$D$4,EXP(-rate*Dt)*(p*AX10+(1-p)*AX11),0)</f>
        <v>73.441670659480195</v>
      </c>
      <c r="AX11" s="1">
        <f>IF(Stock!AX11&gt;=$D$4,EXP(-rate*Dt)*(p*AY10+(1-p)*AY11),0)</f>
        <v>69.584159035694583</v>
      </c>
      <c r="AY11" s="1">
        <f>IF(Stock!AY11&gt;=$D$4,EXP(-rate*Dt)*(p*AZ10+(1-p)*AZ11),0)</f>
        <v>65.85680114558005</v>
      </c>
      <c r="AZ11" s="1">
        <f>MAX(Stock!AZ11-K,0)</f>
        <v>62.255187176971589</v>
      </c>
    </row>
    <row r="12" spans="1:52">
      <c r="A12" s="7">
        <f t="shared" si="1"/>
        <v>41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>
        <f>IF(Stock!AQ12&gt;=$D$4,EXP(-rate*Dt)*(p*AR11+(1-p)*AR12),0)</f>
        <v>90.196020427384084</v>
      </c>
      <c r="AR12" s="1">
        <f>IF(Stock!AR12&gt;=$D$4,EXP(-rate*Dt)*(p*AS11+(1-p)*AS12),0)</f>
        <v>85.774099152774326</v>
      </c>
      <c r="AS12" s="1">
        <f>IF(Stock!AS12&gt;=$D$4,EXP(-rate*Dt)*(p*AT11+(1-p)*AT12),0)</f>
        <v>81.501455044574257</v>
      </c>
      <c r="AT12" s="1">
        <f>IF(Stock!AT12&gt;=$D$4,EXP(-rate*Dt)*(p*AU11+(1-p)*AU12),0)</f>
        <v>77.373030390409681</v>
      </c>
      <c r="AU12" s="1">
        <f>IF(Stock!AU12&gt;=$D$4,EXP(-rate*Dt)*(p*AV11+(1-p)*AV12),0)</f>
        <v>73.383938832803082</v>
      </c>
      <c r="AV12" s="1">
        <f>IF(Stock!AV12&gt;=$D$4,EXP(-rate*Dt)*(p*AW11+(1-p)*AW12),0)</f>
        <v>69.529459563680291</v>
      </c>
      <c r="AW12" s="1">
        <f>IF(Stock!AW12&gt;=$D$4,EXP(-rate*Dt)*(p*AX11+(1-p)*AX12),0)</f>
        <v>65.80503171556704</v>
      </c>
      <c r="AX12" s="1">
        <f>IF(Stock!AX12&gt;=$D$4,EXP(-rate*Dt)*(p*AY11+(1-p)*AY12),0)</f>
        <v>62.206248942811392</v>
      </c>
      <c r="AY12" s="1">
        <f>IF(Stock!AY12&gt;=$D$4,EXP(-rate*Dt)*(p*AZ11+(1-p)*AZ12),0)</f>
        <v>58.72885418639401</v>
      </c>
      <c r="AZ12" s="1">
        <f>MAX(Stock!AZ12-K,0)</f>
        <v>55.368734616106309</v>
      </c>
    </row>
    <row r="13" spans="1:52">
      <c r="A13" s="7">
        <f t="shared" si="1"/>
        <v>40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>
        <f>IF(Stock!AP13&gt;=$D$4,EXP(-rate*Dt)*(p*AQ12+(1-p)*AQ13),0)</f>
        <v>85.706672916671494</v>
      </c>
      <c r="AQ13" s="1">
        <f>IF(Stock!AQ13&gt;=$D$4,EXP(-rate*Dt)*(p*AR12+(1-p)*AR13),0)</f>
        <v>81.437387494989466</v>
      </c>
      <c r="AR13" s="1">
        <f>IF(Stock!AR13&gt;=$D$4,EXP(-rate*Dt)*(p*AS12+(1-p)*AS13),0)</f>
        <v>77.312208157747079</v>
      </c>
      <c r="AS13" s="1">
        <f>IF(Stock!AS13&gt;=$D$4,EXP(-rate*Dt)*(p*AT12+(1-p)*AT13),0)</f>
        <v>73.326252388587747</v>
      </c>
      <c r="AT13" s="1">
        <f>IF(Stock!AT13&gt;=$D$4,EXP(-rate*Dt)*(p*AU12+(1-p)*AU13),0)</f>
        <v>69.47480309042146</v>
      </c>
      <c r="AU13" s="1">
        <f>IF(Stock!AU13&gt;=$D$4,EXP(-rate*Dt)*(p*AV12+(1-p)*AV13),0)</f>
        <v>65.753302981030231</v>
      </c>
      <c r="AV13" s="1">
        <f>IF(Stock!AV13&gt;=$D$4,EXP(-rate*Dt)*(p*AW12+(1-p)*AW13),0)</f>
        <v>62.157349178550184</v>
      </c>
      <c r="AW13" s="1">
        <f>IF(Stock!AW13&gt;=$D$4,EXP(-rate*Dt)*(p*AX12+(1-p)*AX13),0)</f>
        <v>58.682687970397197</v>
      </c>
      <c r="AX13" s="1">
        <f>IF(Stock!AX13&gt;=$D$4,EXP(-rate*Dt)*(p*AY12+(1-p)*AY13),0)</f>
        <v>55.325209759420943</v>
      </c>
      <c r="AY13" s="1">
        <f>IF(Stock!AY13&gt;=$D$4,EXP(-rate*Dt)*(p*AZ12+(1-p)*AZ13),0)</f>
        <v>52.080944181282959</v>
      </c>
      <c r="AZ13" s="1">
        <f>MAX(Stock!AZ13-K,0)</f>
        <v>48.946055387257616</v>
      </c>
    </row>
    <row r="14" spans="1:52">
      <c r="A14" s="7">
        <f t="shared" si="1"/>
        <v>39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>
        <f>IF(Stock!AO14&gt;=$D$4,EXP(-rate*Dt)*(p*AP13+(1-p)*AP14),0)</f>
        <v>81.373370308320389</v>
      </c>
      <c r="AP14" s="1">
        <f>IF(Stock!AP14&gt;=$D$4,EXP(-rate*Dt)*(p*AQ13+(1-p)*AQ14),0)</f>
        <v>77.251433736886156</v>
      </c>
      <c r="AQ14" s="1">
        <f>IF(Stock!AQ14&gt;=$D$4,EXP(-rate*Dt)*(p*AR13+(1-p)*AR14),0)</f>
        <v>73.268611291159459</v>
      </c>
      <c r="AR14" s="1">
        <f>IF(Stock!AR14&gt;=$D$4,EXP(-rate*Dt)*(p*AS13+(1-p)*AS14),0)</f>
        <v>69.42018958211716</v>
      </c>
      <c r="AS14" s="1">
        <f>IF(Stock!AS14&gt;=$D$4,EXP(-rate*Dt)*(p*AT13+(1-p)*AT14),0)</f>
        <v>65.70161490997927</v>
      </c>
      <c r="AT14" s="1">
        <f>IF(Stock!AT14&gt;=$D$4,EXP(-rate*Dt)*(p*AU13+(1-p)*AU14),0)</f>
        <v>62.108487853947118</v>
      </c>
      <c r="AU14" s="1">
        <f>IF(Stock!AU14&gt;=$D$4,EXP(-rate*Dt)*(p*AV13+(1-p)*AV14),0)</f>
        <v>58.636558045241195</v>
      </c>
      <c r="AV14" s="1">
        <f>IF(Stock!AV14&gt;=$D$4,EXP(-rate*Dt)*(p*AW13+(1-p)*AW14),0)</f>
        <v>55.281719117227979</v>
      </c>
      <c r="AW14" s="1">
        <f>IF(Stock!AW14&gt;=$D$4,EXP(-rate*Dt)*(p*AX13+(1-p)*AX14),0)</f>
        <v>52.040003826636145</v>
      </c>
      <c r="AX14" s="1">
        <f>IF(Stock!AX14&gt;=$D$4,EXP(-rate*Dt)*(p*AY13+(1-p)*AY14),0)</f>
        <v>48.907579340065745</v>
      </c>
      <c r="AY14" s="1">
        <f>IF(Stock!AY14&gt;=$D$4,EXP(-rate*Dt)*(p*AZ13+(1-p)*AZ14),0)</f>
        <v>45.880742680190068</v>
      </c>
      <c r="AZ14" s="1">
        <f>MAX(Stock!AZ14-K,0)</f>
        <v>42.955916326240001</v>
      </c>
    </row>
    <row r="15" spans="1:52">
      <c r="A15" s="7">
        <f t="shared" si="1"/>
        <v>38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>
        <f>IF(Stock!AN15&gt;=$D$4,EXP(-rate*Dt)*(p*AO14+(1-p)*AO15),0)</f>
        <v>77.19070709024254</v>
      </c>
      <c r="AO15" s="1">
        <f>IF(Stock!AO15&gt;=$D$4,EXP(-rate*Dt)*(p*AP14+(1-p)*AP15),0)</f>
        <v>73.211015504871511</v>
      </c>
      <c r="AP15" s="1">
        <f>IF(Stock!AP15&gt;=$D$4,EXP(-rate*Dt)*(p*AQ14+(1-p)*AQ15),0)</f>
        <v>69.365619004993064</v>
      </c>
      <c r="AQ15" s="1">
        <f>IF(Stock!AQ15&gt;=$D$4,EXP(-rate*Dt)*(p*AR14+(1-p)*AR15),0)</f>
        <v>65.649967470448985</v>
      </c>
      <c r="AR15" s="1">
        <f>IF(Stock!AR15&gt;=$D$4,EXP(-rate*Dt)*(p*AS14+(1-p)*AS15),0)</f>
        <v>62.059664938785147</v>
      </c>
      <c r="AS15" s="1">
        <f>IF(Stock!AS15&gt;=$D$4,EXP(-rate*Dt)*(p*AT14+(1-p)*AT15),0)</f>
        <v>58.590464382398132</v>
      </c>
      <c r="AT15" s="1">
        <f>IF(Stock!AT15&gt;=$D$4,EXP(-rate*Dt)*(p*AU14+(1-p)*AU15),0)</f>
        <v>55.238262662631712</v>
      </c>
      <c r="AU15" s="1">
        <f>IF(Stock!AU15&gt;=$D$4,EXP(-rate*Dt)*(p*AV14+(1-p)*AV15),0)</f>
        <v>51.999095654828281</v>
      </c>
      <c r="AV15" s="1">
        <f>IF(Stock!AV15&gt;=$D$4,EXP(-rate*Dt)*(p*AW14+(1-p)*AW15),0)</f>
        <v>48.869133538543217</v>
      </c>
      <c r="AW15" s="1">
        <f>IF(Stock!AW15&gt;=$D$4,EXP(-rate*Dt)*(p*AX14+(1-p)*AX15),0)</f>
        <v>45.844676247326483</v>
      </c>
      <c r="AX15" s="1">
        <f>IF(Stock!AX15&gt;=$D$4,EXP(-rate*Dt)*(p*AY14+(1-p)*AY15),0)</f>
        <v>42.922149072665363</v>
      </c>
      <c r="AY15" s="1">
        <f>IF(Stock!AY15&gt;=$D$4,EXP(-rate*Dt)*(p*AZ14+(1-p)*AZ15),0)</f>
        <v>40.098098416865326</v>
      </c>
      <c r="AZ15" s="1">
        <f>MAX(Stock!AZ15-K,0)</f>
        <v>37.369187689823008</v>
      </c>
    </row>
    <row r="16" spans="1:52">
      <c r="A16" s="7">
        <f t="shared" si="1"/>
        <v>37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>
        <f>IF(Stock!AM16&gt;=$D$4,EXP(-rate*Dt)*(p*AN15+(1-p)*AN16),0)</f>
        <v>73.153464994105249</v>
      </c>
      <c r="AN16" s="1">
        <f>IF(Stock!AN16&gt;=$D$4,EXP(-rate*Dt)*(p*AO15+(1-p)*AO16),0)</f>
        <v>69.311091325301334</v>
      </c>
      <c r="AO16" s="1">
        <f>IF(Stock!AO16&gt;=$D$4,EXP(-rate*Dt)*(p*AP15+(1-p)*AP16),0)</f>
        <v>65.5983606304993</v>
      </c>
      <c r="AP16" s="1">
        <f>IF(Stock!AP16&gt;=$D$4,EXP(-rate*Dt)*(p*AQ15+(1-p)*AQ16),0)</f>
        <v>62.010880402870967</v>
      </c>
      <c r="AQ16" s="1">
        <f>IF(Stock!AQ16&gt;=$D$4,EXP(-rate*Dt)*(p*AR15+(1-p)*AR16),0)</f>
        <v>58.544406953362518</v>
      </c>
      <c r="AR16" s="1">
        <f>IF(Stock!AR16&gt;=$D$4,EXP(-rate*Dt)*(p*AS15+(1-p)*AS16),0)</f>
        <v>55.194840368757575</v>
      </c>
      <c r="AS16" s="1">
        <f>IF(Stock!AS16&gt;=$D$4,EXP(-rate*Dt)*(p*AT15+(1-p)*AT16),0)</f>
        <v>51.958219640560721</v>
      </c>
      <c r="AT16" s="1">
        <f>IF(Stock!AT16&gt;=$D$4,EXP(-rate*Dt)*(p*AU15+(1-p)*AU16),0)</f>
        <v>48.8307179589142</v>
      </c>
      <c r="AU16" s="1">
        <f>IF(Stock!AU16&gt;=$D$4,EXP(-rate*Dt)*(p*AV15+(1-p)*AV16),0)</f>
        <v>45.808638165956438</v>
      </c>
      <c r="AV16" s="1">
        <f>IF(Stock!AV16&gt;=$D$4,EXP(-rate*Dt)*(p*AW15+(1-p)*AW16),0)</f>
        <v>42.888408363220428</v>
      </c>
      <c r="AW16" s="1">
        <f>IF(Stock!AW16&gt;=$D$4,EXP(-rate*Dt)*(p*AX15+(1-p)*AX16),0)</f>
        <v>40.066577667853259</v>
      </c>
      <c r="AX16" s="1">
        <f>IF(Stock!AX16&gt;=$D$4,EXP(-rate*Dt)*(p*AY15+(1-p)*AY16),0)</f>
        <v>37.339812112614595</v>
      </c>
      <c r="AY16" s="1">
        <f>IF(Stock!AY16&gt;=$D$4,EXP(-rate*Dt)*(p*AZ15+(1-p)*AZ16),0)</f>
        <v>34.704890684782995</v>
      </c>
      <c r="AZ16" s="1">
        <f>MAX(Stock!AZ16-K,0)</f>
        <v>32.158701499263856</v>
      </c>
    </row>
    <row r="17" spans="1:52">
      <c r="A17" s="7">
        <f t="shared" si="1"/>
        <v>36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>
        <f>IF(Stock!AL17&gt;=$D$4,EXP(-rate*Dt)*(p*AM16+(1-p)*AM17),0)</f>
        <v>69.256606509320704</v>
      </c>
      <c r="AM17" s="1">
        <f>IF(Stock!AM17&gt;=$D$4,EXP(-rate*Dt)*(p*AN16+(1-p)*AN17),0)</f>
        <v>65.546794358215251</v>
      </c>
      <c r="AN17" s="1">
        <f>IF(Stock!AN17&gt;=$D$4,EXP(-rate*Dt)*(p*AO16+(1-p)*AO17),0)</f>
        <v>61.962134216034997</v>
      </c>
      <c r="AO17" s="1">
        <f>IF(Stock!AO17&gt;=$D$4,EXP(-rate*Dt)*(p*AP16+(1-p)*AP17),0)</f>
        <v>58.498385729651311</v>
      </c>
      <c r="AP17" s="1">
        <f>IF(Stock!AP17&gt;=$D$4,EXP(-rate*Dt)*(p*AQ16+(1-p)*AQ17),0)</f>
        <v>55.151452208752147</v>
      </c>
      <c r="AQ17" s="1">
        <f>IF(Stock!AQ17&gt;=$D$4,EXP(-rate*Dt)*(p*AR16+(1-p)*AR17),0)</f>
        <v>51.917375758554712</v>
      </c>
      <c r="AR17" s="1">
        <f>IF(Stock!AR17&gt;=$D$4,EXP(-rate*Dt)*(p*AS16+(1-p)*AS17),0)</f>
        <v>48.79233257742154</v>
      </c>
      <c r="AS17" s="1">
        <f>IF(Stock!AS17&gt;=$D$4,EXP(-rate*Dt)*(p*AT16+(1-p)*AT17),0)</f>
        <v>45.772628413793079</v>
      </c>
      <c r="AT17" s="1">
        <f>IF(Stock!AT17&gt;=$D$4,EXP(-rate*Dt)*(p*AU16+(1-p)*AU17),0)</f>
        <v>42.854694177039093</v>
      </c>
      <c r="AU17" s="1">
        <f>IF(Stock!AU17&gt;=$D$4,EXP(-rate*Dt)*(p*AV16+(1-p)*AV17),0)</f>
        <v>40.035081697014164</v>
      </c>
      <c r="AV17" s="1">
        <f>IF(Stock!AV17&gt;=$D$4,EXP(-rate*Dt)*(p*AW16+(1-p)*AW17),0)</f>
        <v>37.310459627279172</v>
      </c>
      <c r="AW17" s="1">
        <f>IF(Stock!AW17&gt;=$D$4,EXP(-rate*Dt)*(p*AX16+(1-p)*AX17),0)</f>
        <v>34.677609487121366</v>
      </c>
      <c r="AX17" s="1">
        <f>IF(Stock!AX17&gt;=$D$4,EXP(-rate*Dt)*(p*AY16+(1-p)*AY17),0)</f>
        <v>32.133421837670582</v>
      </c>
      <c r="AY17" s="1">
        <f>IF(Stock!AY17&gt;=$D$4,EXP(-rate*Dt)*(p*AZ16+(1-p)*AZ17),0)</f>
        <v>29.67489258756839</v>
      </c>
      <c r="AZ17" s="1">
        <f>MAX(Stock!AZ17-K,0)</f>
        <v>27.299119423800889</v>
      </c>
    </row>
    <row r="18" spans="1:52">
      <c r="A18" s="7">
        <f t="shared" si="1"/>
        <v>35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f>IF(Stock!AK18&gt;=$D$4,EXP(-rate*Dt)*(p*AL17+(1-p)*AL18),0)</f>
        <v>65.495268621706984</v>
      </c>
      <c r="AL18" s="1">
        <f>IF(Stock!AL18&gt;=$D$4,EXP(-rate*Dt)*(p*AM17+(1-p)*AM18),0)</f>
        <v>61.913426348131367</v>
      </c>
      <c r="AM18" s="1">
        <f>IF(Stock!AM18&gt;=$D$4,EXP(-rate*Dt)*(p*AN17+(1-p)*AN18),0)</f>
        <v>58.452400682803813</v>
      </c>
      <c r="AN18" s="1">
        <f>IF(Stock!AN18&gt;=$D$4,EXP(-rate*Dt)*(p*AO17+(1-p)*AO18),0)</f>
        <v>55.108098155783111</v>
      </c>
      <c r="AO18" s="1">
        <f>IF(Stock!AO18&gt;=$D$4,EXP(-rate*Dt)*(p*AP17+(1-p)*AP18),0)</f>
        <v>51.876563983551392</v>
      </c>
      <c r="AP18" s="1">
        <f>IF(Stock!AP18&gt;=$D$4,EXP(-rate*Dt)*(p*AQ17+(1-p)*AQ18),0)</f>
        <v>48.753977370326751</v>
      </c>
      <c r="AQ18" s="1">
        <f>IF(Stock!AQ18&gt;=$D$4,EXP(-rate*Dt)*(p*AR17+(1-p)*AR18),0)</f>
        <v>45.736646968567072</v>
      </c>
      <c r="AR18" s="1">
        <f>IF(Stock!AR18&gt;=$D$4,EXP(-rate*Dt)*(p*AS17+(1-p)*AS18),0)</f>
        <v>42.821006493271653</v>
      </c>
      <c r="AS18" s="1">
        <f>IF(Stock!AS18&gt;=$D$4,EXP(-rate*Dt)*(p*AT17+(1-p)*AT18),0)</f>
        <v>40.003610484870151</v>
      </c>
      <c r="AT18" s="1">
        <f>IF(Stock!AT18&gt;=$D$4,EXP(-rate*Dt)*(p*AU17+(1-p)*AU18),0)</f>
        <v>37.281130215664447</v>
      </c>
      <c r="AU18" s="1">
        <f>IF(Stock!AU18&gt;=$D$4,EXP(-rate*Dt)*(p*AV17+(1-p)*AV18),0)</f>
        <v>34.650349734960102</v>
      </c>
      <c r="AV18" s="1">
        <f>IF(Stock!AV18&gt;=$D$4,EXP(-rate*Dt)*(p*AW17+(1-p)*AW18),0)</f>
        <v>32.108162048188454</v>
      </c>
      <c r="AW18" s="1">
        <f>IF(Stock!AW18&gt;=$D$4,EXP(-rate*Dt)*(p*AX17+(1-p)*AX18),0)</f>
        <v>29.651565425479845</v>
      </c>
      <c r="AX18" s="1">
        <f>IF(Stock!AX18&gt;=$D$4,EXP(-rate*Dt)*(p*AY17+(1-p)*AY18),0)</f>
        <v>27.277659835302156</v>
      </c>
      <c r="AY18" s="1">
        <f>IF(Stock!AY18&gt;=$D$4,EXP(-rate*Dt)*(p*AZ17+(1-p)*AZ18),0)</f>
        <v>24.983643498927425</v>
      </c>
      <c r="AZ18" s="1">
        <f>MAX(Stock!AZ18-K,0)</f>
        <v>22.766809561632982</v>
      </c>
    </row>
    <row r="19" spans="1:52">
      <c r="A19" s="7">
        <f t="shared" si="1"/>
        <v>34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>IF(Stock!AJ19&gt;=$D$4,EXP(-rate*Dt)*(p*AK18+(1-p)*AK19),0)</f>
        <v>61.864756769037932</v>
      </c>
      <c r="AK19" s="1">
        <f>IF(Stock!AK19&gt;=$D$4,EXP(-rate*Dt)*(p*AL18+(1-p)*AL19),0)</f>
        <v>58.40645178438173</v>
      </c>
      <c r="AL19" s="1">
        <f>IF(Stock!AL19&gt;=$D$4,EXP(-rate*Dt)*(p*AM18+(1-p)*AM19),0)</f>
        <v>55.064778183039216</v>
      </c>
      <c r="AM19" s="1">
        <f>IF(Stock!AM19&gt;=$D$4,EXP(-rate*Dt)*(p*AN18+(1-p)*AN19),0)</f>
        <v>51.835784290311729</v>
      </c>
      <c r="AN19" s="1">
        <f>IF(Stock!AN19&gt;=$D$4,EXP(-rate*Dt)*(p*AO18+(1-p)*AO19),0)</f>
        <v>48.715652313910034</v>
      </c>
      <c r="AO19" s="1">
        <f>IF(Stock!AO19&gt;=$D$4,EXP(-rate*Dt)*(p*AP18+(1-p)*AP19),0)</f>
        <v>45.7006938080266</v>
      </c>
      <c r="AP19" s="1">
        <f>IF(Stock!AP19&gt;=$D$4,EXP(-rate*Dt)*(p*AQ18+(1-p)*AQ19),0)</f>
        <v>42.787345291084812</v>
      </c>
      <c r="AQ19" s="1">
        <f>IF(Stock!AQ19&gt;=$D$4,EXP(-rate*Dt)*(p*AR18+(1-p)*AR19),0)</f>
        <v>39.972164011958625</v>
      </c>
      <c r="AR19" s="1">
        <f>IF(Stock!AR19&gt;=$D$4,EXP(-rate*Dt)*(p*AS18+(1-p)*AS19),0)</f>
        <v>37.251823859632374</v>
      </c>
      <c r="AS19" s="1">
        <f>IF(Stock!AS19&gt;=$D$4,EXP(-rate*Dt)*(p*AT18+(1-p)*AT19),0)</f>
        <v>34.623111411441094</v>
      </c>
      <c r="AT19" s="1">
        <f>IF(Stock!AT19&gt;=$D$4,EXP(-rate*Dt)*(p*AU18+(1-p)*AU19),0)</f>
        <v>32.082922115196176</v>
      </c>
      <c r="AU19" s="1">
        <f>IF(Stock!AU19&gt;=$D$4,EXP(-rate*Dt)*(p*AV18+(1-p)*AV19),0)</f>
        <v>29.628256600660407</v>
      </c>
      <c r="AV19" s="1">
        <f>IF(Stock!AV19&gt;=$D$4,EXP(-rate*Dt)*(p*AW18+(1-p)*AW19),0)</f>
        <v>27.256217115989973</v>
      </c>
      <c r="AW19" s="1">
        <f>IF(Stock!AW19&gt;=$D$4,EXP(-rate*Dt)*(p*AX18+(1-p)*AX19),0)</f>
        <v>24.964004084909597</v>
      </c>
      <c r="AX19" s="1">
        <f>IF(Stock!AX19&gt;=$D$4,EXP(-rate*Dt)*(p*AY18+(1-p)*AY19),0)</f>
        <v>22.748912780530365</v>
      </c>
      <c r="AY19" s="1">
        <f>IF(Stock!AY19&gt;=$D$4,EXP(-rate*Dt)*(p*AZ18+(1-p)*AZ19),0)</f>
        <v>20.608330111858415</v>
      </c>
      <c r="AZ19" s="1">
        <f>MAX(Stock!AZ19-K,0)</f>
        <v>18.539731519176485</v>
      </c>
    </row>
    <row r="20" spans="1:52">
      <c r="A20" s="7">
        <f t="shared" si="1"/>
        <v>33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>
        <f>IF(Stock!AI20&gt;=$D$4,EXP(-rate*Dt)*(p*AJ19+(1-p)*AJ20),0)</f>
        <v>58.36053900596913</v>
      </c>
      <c r="AJ20" s="1">
        <f>IF(Stock!AJ20&gt;=$D$4,EXP(-rate*Dt)*(p*AK19+(1-p)*AK20),0)</f>
        <v>55.02149226373033</v>
      </c>
      <c r="AK20" s="1">
        <f>IF(Stock!AK20&gt;=$D$4,EXP(-rate*Dt)*(p*AL19+(1-p)*AL20),0)</f>
        <v>51.795036653616549</v>
      </c>
      <c r="AL20" s="1">
        <f>IF(Stock!AL20&gt;=$D$4,EXP(-rate*Dt)*(p*AM19+(1-p)*AM20),0)</f>
        <v>48.677357384470199</v>
      </c>
      <c r="AM20" s="1">
        <f>IF(Stock!AM20&gt;=$D$4,EXP(-rate*Dt)*(p*AN19+(1-p)*AN20),0)</f>
        <v>45.664768909937315</v>
      </c>
      <c r="AN20" s="1">
        <f>IF(Stock!AN20&gt;=$D$4,EXP(-rate*Dt)*(p*AO19+(1-p)*AO20),0)</f>
        <v>42.753710549661619</v>
      </c>
      <c r="AO20" s="1">
        <f>IF(Stock!AO20&gt;=$D$4,EXP(-rate*Dt)*(p*AP19+(1-p)*AP20),0)</f>
        <v>39.940742258832294</v>
      </c>
      <c r="AP20" s="1">
        <f>IF(Stock!AP20&gt;=$D$4,EXP(-rate*Dt)*(p*AQ19+(1-p)*AQ20),0)</f>
        <v>37.222540541059161</v>
      </c>
      <c r="AQ20" s="1">
        <f>IF(Stock!AQ20&gt;=$D$4,EXP(-rate*Dt)*(p*AR19+(1-p)*AR20),0)</f>
        <v>34.595894499719471</v>
      </c>
      <c r="AR20" s="1">
        <f>IF(Stock!AR20&gt;=$D$4,EXP(-rate*Dt)*(p*AS19+(1-p)*AS20),0)</f>
        <v>32.057702023084751</v>
      </c>
      <c r="AS20" s="1">
        <f>IF(Stock!AS20&gt;=$D$4,EXP(-rate*Dt)*(p*AT19+(1-p)*AT20),0)</f>
        <v>29.604966098695321</v>
      </c>
      <c r="AT20" s="1">
        <f>IF(Stock!AT20&gt;=$D$4,EXP(-rate*Dt)*(p*AU19+(1-p)*AU20),0)</f>
        <v>27.234791252603646</v>
      </c>
      <c r="AU20" s="1">
        <f>IF(Stock!AU20&gt;=$D$4,EXP(-rate*Dt)*(p*AV19+(1-p)*AV20),0)</f>
        <v>24.944380109255789</v>
      </c>
      <c r="AV20" s="1">
        <f>IF(Stock!AV20&gt;=$D$4,EXP(-rate*Dt)*(p*AW19+(1-p)*AW20),0)</f>
        <v>22.731030067923953</v>
      </c>
      <c r="AW20" s="1">
        <f>IF(Stock!AW20&gt;=$D$4,EXP(-rate*Dt)*(p*AX19+(1-p)*AX20),0)</f>
        <v>20.59213009174124</v>
      </c>
      <c r="AX20" s="1">
        <f>IF(Stock!AX20&gt;=$D$4,EXP(-rate*Dt)*(p*AY19+(1-p)*AY20),0)</f>
        <v>18.525157605523731</v>
      </c>
      <c r="AY20" s="1">
        <f>IF(Stock!AY20&gt;=$D$4,EXP(-rate*Dt)*(p*AZ19+(1-p)*AZ20),0)</f>
        <v>16.527675498694155</v>
      </c>
      <c r="AZ20" s="1">
        <f>MAX(Stock!AZ20-K,0)</f>
        <v>14.5973292297463</v>
      </c>
    </row>
    <row r="21" spans="1:52">
      <c r="A21" s="7">
        <f t="shared" si="1"/>
        <v>32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IF(Stock!AH21&gt;=$D$4,EXP(-rate*Dt)*(p*AI20+(1-p)*AI21),0)</f>
        <v>54.978240371087352</v>
      </c>
      <c r="AI21" s="1">
        <f>IF(Stock!AI21&gt;=$D$4,EXP(-rate*Dt)*(p*AJ20+(1-p)*AJ21),0)</f>
        <v>51.754321048266483</v>
      </c>
      <c r="AJ21" s="1">
        <f>IF(Stock!AJ21&gt;=$D$4,EXP(-rate*Dt)*(p*AK20+(1-p)*AK21),0)</f>
        <v>48.639092558324705</v>
      </c>
      <c r="AK21" s="1">
        <f>IF(Stock!AK21&gt;=$D$4,EXP(-rate*Dt)*(p*AL20+(1-p)*AL21),0)</f>
        <v>45.628872252082374</v>
      </c>
      <c r="AL21" s="1">
        <f>IF(Stock!AL21&gt;=$D$4,EXP(-rate*Dt)*(p*AM20+(1-p)*AM21),0)</f>
        <v>42.720102248201535</v>
      </c>
      <c r="AM21" s="1">
        <f>IF(Stock!AM21&gt;=$D$4,EXP(-rate*Dt)*(p*AN20+(1-p)*AN21),0)</f>
        <v>39.909345206059172</v>
      </c>
      <c r="AN21" s="1">
        <f>IF(Stock!AN21&gt;=$D$4,EXP(-rate*Dt)*(p*AO20+(1-p)*AO21),0)</f>
        <v>37.193280241835282</v>
      </c>
      <c r="AO21" s="1">
        <f>IF(Stock!AO21&gt;=$D$4,EXP(-rate*Dt)*(p*AP20+(1-p)*AP21),0)</f>
        <v>34.568698982963625</v>
      </c>
      <c r="AP21" s="1">
        <f>IF(Stock!AP21&gt;=$D$4,EXP(-rate*Dt)*(p*AQ20+(1-p)*AQ21),0)</f>
        <v>32.032501756257432</v>
      </c>
      <c r="AQ21" s="1">
        <f>IF(Stock!AQ21&gt;=$D$4,EXP(-rate*Dt)*(p*AR20+(1-p)*AR21),0)</f>
        <v>29.581693905181158</v>
      </c>
      <c r="AR21" s="1">
        <f>IF(Stock!AR21&gt;=$D$4,EXP(-rate*Dt)*(p*AS20+(1-p)*AS21),0)</f>
        <v>27.213382231892876</v>
      </c>
      <c r="AS21" s="1">
        <f>IF(Stock!AS21&gt;=$D$4,EXP(-rate*Dt)*(p*AT20+(1-p)*AT21),0)</f>
        <v>24.924771559830049</v>
      </c>
      <c r="AT21" s="1">
        <f>IF(Stock!AT21&gt;=$D$4,EXP(-rate*Dt)*(p*AU20+(1-p)*AU21),0)</f>
        <v>22.713161412754626</v>
      </c>
      <c r="AU21" s="1">
        <f>IF(Stock!AU21&gt;=$D$4,EXP(-rate*Dt)*(p*AV20+(1-p)*AV21),0)</f>
        <v>20.575942806311954</v>
      </c>
      <c r="AV21" s="1">
        <f>IF(Stock!AV21&gt;=$D$4,EXP(-rate*Dt)*(p*AW20+(1-p)*AW21),0)</f>
        <v>18.510595148291429</v>
      </c>
      <c r="AW21" s="1">
        <f>IF(Stock!AW21&gt;=$D$4,EXP(-rate*Dt)*(p*AX20+(1-p)*AX21),0)</f>
        <v>16.514683243906148</v>
      </c>
      <c r="AX21" s="1">
        <f>IF(Stock!AX21&gt;=$D$4,EXP(-rate*Dt)*(p*AY20+(1-p)*AY21),0)</f>
        <v>14.585854402533483</v>
      </c>
      <c r="AY21" s="1">
        <f>IF(Stock!AY21&gt;=$D$4,EXP(-rate*Dt)*(p*AZ20+(1-p)*AZ21),0)</f>
        <v>12.721835642479114</v>
      </c>
      <c r="AZ21" s="1">
        <f>MAX(Stock!AZ21-K,0)</f>
        <v>10.920430990443478</v>
      </c>
    </row>
    <row r="22" spans="1:52">
      <c r="A22" s="7">
        <f t="shared" si="1"/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>
        <f>IF(Stock!AG22&gt;=$D$4,EXP(-rate*Dt)*(p*AH21+(1-p)*AH22),0)</f>
        <v>51.713637449081993</v>
      </c>
      <c r="AH22" s="1">
        <f>IF(Stock!AH22&gt;=$D$4,EXP(-rate*Dt)*(p*AI21+(1-p)*AI22),0)</f>
        <v>48.600857811809632</v>
      </c>
      <c r="AI22" s="1">
        <f>IF(Stock!AI22&gt;=$D$4,EXP(-rate*Dt)*(p*AJ21+(1-p)*AJ22),0)</f>
        <v>45.593003812262388</v>
      </c>
      <c r="AJ22" s="1">
        <f>IF(Stock!AJ22&gt;=$D$4,EXP(-rate*Dt)*(p*AK21+(1-p)*AK22),0)</f>
        <v>42.686520365920337</v>
      </c>
      <c r="AK22" s="1">
        <f>IF(Stock!AK22&gt;=$D$4,EXP(-rate*Dt)*(p*AL21+(1-p)*AL22),0)</f>
        <v>39.877972834222533</v>
      </c>
      <c r="AL22" s="1">
        <f>IF(Stock!AL22&gt;=$D$4,EXP(-rate*Dt)*(p*AM21+(1-p)*AM22),0)</f>
        <v>37.164042943865432</v>
      </c>
      <c r="AM22" s="1">
        <f>IF(Stock!AM22&gt;=$D$4,EXP(-rate*Dt)*(p*AN21+(1-p)*AN22),0)</f>
        <v>34.541524844355173</v>
      </c>
      <c r="AN22" s="1">
        <f>IF(Stock!AN22&gt;=$D$4,EXP(-rate*Dt)*(p*AO21+(1-p)*AO22),0)</f>
        <v>32.00732129912975</v>
      </c>
      <c r="AO22" s="1">
        <f>IF(Stock!AO22&gt;=$D$4,EXP(-rate*Dt)*(p*AP21+(1-p)*AP22),0)</f>
        <v>29.558440005725799</v>
      </c>
      <c r="AP22" s="1">
        <f>IF(Stock!AP22&gt;=$D$4,EXP(-rate*Dt)*(p*AQ21+(1-p)*AQ22),0)</f>
        <v>27.191990040617796</v>
      </c>
      <c r="AQ22" s="1">
        <f>IF(Stock!AQ22&gt;=$D$4,EXP(-rate*Dt)*(p*AR21+(1-p)*AR22),0)</f>
        <v>24.905178424505959</v>
      </c>
      <c r="AR22" s="1">
        <f>IF(Stock!AR22&gt;=$D$4,EXP(-rate*Dt)*(p*AS21+(1-p)*AS22),0)</f>
        <v>22.695306803971963</v>
      </c>
      <c r="AS22" s="1">
        <f>IF(Stock!AS22&gt;=$D$4,EXP(-rate*Dt)*(p*AT21+(1-p)*AT22),0)</f>
        <v>20.55976824555993</v>
      </c>
      <c r="AT22" s="1">
        <f>IF(Stock!AT22&gt;=$D$4,EXP(-rate*Dt)*(p*AU21+(1-p)*AU22),0)</f>
        <v>18.496044138473774</v>
      </c>
      <c r="AU22" s="1">
        <f>IF(Stock!AU22&gt;=$D$4,EXP(-rate*Dt)*(p*AV21+(1-p)*AV22),0)</f>
        <v>16.501701202210981</v>
      </c>
      <c r="AV22" s="1">
        <f>IF(Stock!AV22&gt;=$D$4,EXP(-rate*Dt)*(p*AW21+(1-p)*AW22),0)</f>
        <v>14.574388595577535</v>
      </c>
      <c r="AW22" s="1">
        <f>IF(Stock!AW22&gt;=$D$4,EXP(-rate*Dt)*(p*AX21+(1-p)*AX22),0)</f>
        <v>12.711835123649262</v>
      </c>
      <c r="AX22" s="1">
        <f>IF(Stock!AX22&gt;=$D$4,EXP(-rate*Dt)*(p*AY21+(1-p)*AY22),0)</f>
        <v>10.911846539361145</v>
      </c>
      <c r="AY22" s="1">
        <f>IF(Stock!AY22&gt;=$D$4,EXP(-rate*Dt)*(p*AZ21+(1-p)*AZ22),0)</f>
        <v>9.1723029365186193</v>
      </c>
      <c r="AZ22" s="1">
        <f>MAX(Stock!AZ22-K,0)</f>
        <v>7.4911562311334663</v>
      </c>
    </row>
    <row r="23" spans="1:52">
      <c r="A23" s="7">
        <f t="shared" si="1"/>
        <v>30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>
        <f>IF(Stock!AF23&gt;=$D$4,EXP(-rate*Dt)*(p*AG22+(1-p)*AG23),0)</f>
        <v>48.562653121279652</v>
      </c>
      <c r="AG23" s="1">
        <f>IF(Stock!AG23&gt;=$D$4,EXP(-rate*Dt)*(p*AH22+(1-p)*AH23),0)</f>
        <v>45.557163568295415</v>
      </c>
      <c r="AH23" s="1">
        <f>IF(Stock!AH23&gt;=$D$4,EXP(-rate*Dt)*(p*AI22+(1-p)*AI23),0)</f>
        <v>42.652964882050149</v>
      </c>
      <c r="AI23" s="1">
        <f>IF(Stock!AI23&gt;=$D$4,EXP(-rate*Dt)*(p*AJ22+(1-p)*AJ23),0)</f>
        <v>39.846625123920937</v>
      </c>
      <c r="AJ23" s="1">
        <f>IF(Stock!AJ23&gt;=$D$4,EXP(-rate*Dt)*(p*AK22+(1-p)*AK23),0)</f>
        <v>37.134828629068551</v>
      </c>
      <c r="AK23" s="1">
        <f>IF(Stock!AK23&gt;=$D$4,EXP(-rate*Dt)*(p*AL22+(1-p)*AL23),0)</f>
        <v>34.514372067088942</v>
      </c>
      <c r="AL23" s="1">
        <f>IF(Stock!AL23&gt;=$D$4,EXP(-rate*Dt)*(p*AM22+(1-p)*AM23),0)</f>
        <v>31.982160636129485</v>
      </c>
      <c r="AM23" s="1">
        <f>IF(Stock!AM23&gt;=$D$4,EXP(-rate*Dt)*(p*AN22+(1-p)*AN23),0)</f>
        <v>29.535204385948461</v>
      </c>
      <c r="AN23" s="1">
        <f>IF(Stock!AN23&gt;=$D$4,EXP(-rate*Dt)*(p*AO22+(1-p)*AO23),0)</f>
        <v>27.170614665548936</v>
      </c>
      <c r="AO23" s="1">
        <f>IF(Stock!AO23&gt;=$D$4,EXP(-rate*Dt)*(p*AP22+(1-p)*AP23),0)</f>
        <v>24.885600691166641</v>
      </c>
      <c r="AP23" s="1">
        <f>IF(Stock!AP23&gt;=$D$4,EXP(-rate*Dt)*(p*AQ22+(1-p)*AQ23),0)</f>
        <v>22.677466230534229</v>
      </c>
      <c r="AQ23" s="1">
        <f>IF(Stock!AQ23&gt;=$D$4,EXP(-rate*Dt)*(p*AR22+(1-p)*AR23),0)</f>
        <v>20.543606399482417</v>
      </c>
      <c r="AR23" s="1">
        <f>IF(Stock!AR23&gt;=$D$4,EXP(-rate*Dt)*(p*AS22+(1-p)*AS23),0)</f>
        <v>18.481504567072069</v>
      </c>
      <c r="AS23" s="1">
        <f>IF(Stock!AS23&gt;=$D$4,EXP(-rate*Dt)*(p*AT22+(1-p)*AT23),0)</f>
        <v>16.488729365580248</v>
      </c>
      <c r="AT23" s="1">
        <f>IF(Stock!AT23&gt;=$D$4,EXP(-rate*Dt)*(p*AU22+(1-p)*AU23),0)</f>
        <v>14.562931801787734</v>
      </c>
      <c r="AU23" s="1">
        <f>IF(Stock!AU23&gt;=$D$4,EXP(-rate*Dt)*(p*AV22+(1-p)*AV23),0)</f>
        <v>12.701842466135945</v>
      </c>
      <c r="AV23" s="1">
        <f>IF(Stock!AV23&gt;=$D$4,EXP(-rate*Dt)*(p*AW22+(1-p)*AW23),0)</f>
        <v>10.903268836437446</v>
      </c>
      <c r="AW23" s="1">
        <f>IF(Stock!AW23&gt;=$D$4,EXP(-rate*Dt)*(p*AX22+(1-p)*AX23),0)</f>
        <v>9.16509267293657</v>
      </c>
      <c r="AX23" s="1">
        <f>IF(Stock!AX23&gt;=$D$4,EXP(-rate*Dt)*(p*AY22+(1-p)*AY23),0)</f>
        <v>7.4852675016252448</v>
      </c>
      <c r="AY23" s="1">
        <f>IF(Stock!AY23&gt;=$D$4,EXP(-rate*Dt)*(p*AZ22+(1-p)*AZ23),0)</f>
        <v>5.8618161828239028</v>
      </c>
      <c r="AZ23" s="1">
        <f>MAX(Stock!AZ23-K,0)</f>
        <v>4.2928285621387374</v>
      </c>
    </row>
    <row r="24" spans="1:52">
      <c r="A24" s="7">
        <f t="shared" si="1"/>
        <v>29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>
        <f>IF(Stock!AE24&gt;=$D$4,EXP(-rate*Dt)*(p*AF23+(1-p)*AF24),0)</f>
        <v>45.521351498016948</v>
      </c>
      <c r="AF24" s="1">
        <f>IF(Stock!AF24&gt;=$D$4,EXP(-rate*Dt)*(p*AG23+(1-p)*AG24),0)</f>
        <v>42.619435775839428</v>
      </c>
      <c r="AG24" s="1">
        <f>IF(Stock!AG24&gt;=$D$4,EXP(-rate*Dt)*(p*AH23+(1-p)*AH24),0)</f>
        <v>39.81530205576815</v>
      </c>
      <c r="AH24" s="1">
        <f>IF(Stock!AH24&gt;=$D$4,EXP(-rate*Dt)*(p*AI23+(1-p)*AI24),0)</f>
        <v>37.10563727937776</v>
      </c>
      <c r="AI24" s="1">
        <f>IF(Stock!AI24&gt;=$D$4,EXP(-rate*Dt)*(p*AJ23+(1-p)*AJ24),0)</f>
        <v>34.487240634372966</v>
      </c>
      <c r="AJ24" s="1">
        <f>IF(Stock!AJ24&gt;=$D$4,EXP(-rate*Dt)*(p*AK23+(1-p)*AK24),0)</f>
        <v>31.957019751696656</v>
      </c>
      <c r="AK24" s="1">
        <f>IF(Stock!AK24&gt;=$D$4,EXP(-rate*Dt)*(p*AL23+(1-p)*AL24),0)</f>
        <v>29.511987031479659</v>
      </c>
      <c r="AL24" s="1">
        <f>IF(Stock!AL24&gt;=$D$4,EXP(-rate*Dt)*(p*AM23+(1-p)*AM24),0)</f>
        <v>27.149256093467223</v>
      </c>
      <c r="AM24" s="1">
        <f>IF(Stock!AM24&gt;=$D$4,EXP(-rate*Dt)*(p*AN23+(1-p)*AN24),0)</f>
        <v>24.866038347704723</v>
      </c>
      <c r="AN24" s="1">
        <f>IF(Stock!AN24&gt;=$D$4,EXP(-rate*Dt)*(p*AO23+(1-p)*AO24),0)</f>
        <v>22.659639681408368</v>
      </c>
      <c r="AO24" s="1">
        <f>IF(Stock!AO24&gt;=$D$4,EXP(-rate*Dt)*(p*AP23+(1-p)*AP24),0)</f>
        <v>20.527457258084528</v>
      </c>
      <c r="AP24" s="1">
        <f>IF(Stock!AP24&gt;=$D$4,EXP(-rate*Dt)*(p*AQ23+(1-p)*AQ24),0)</f>
        <v>18.466976425094675</v>
      </c>
      <c r="AQ24" s="1">
        <f>IF(Stock!AQ24&gt;=$D$4,EXP(-rate*Dt)*(p*AR23+(1-p)*AR24),0)</f>
        <v>16.475767725991837</v>
      </c>
      <c r="AR24" s="1">
        <f>IF(Stock!AR24&gt;=$D$4,EXP(-rate*Dt)*(p*AS23+(1-p)*AS24),0)</f>
        <v>14.551484014078913</v>
      </c>
      <c r="AS24" s="1">
        <f>IF(Stock!AS24&gt;=$D$4,EXP(-rate*Dt)*(p*AT23+(1-p)*AT24),0)</f>
        <v>12.69185766375945</v>
      </c>
      <c r="AT24" s="1">
        <f>IF(Stock!AT24&gt;=$D$4,EXP(-rate*Dt)*(p*AU23+(1-p)*AU24),0)</f>
        <v>10.894697876367687</v>
      </c>
      <c r="AU24" s="1">
        <f>IF(Stock!AU24&gt;=$D$4,EXP(-rate*Dt)*(p*AV23+(1-p)*AV24),0)</f>
        <v>9.1578880772768869</v>
      </c>
      <c r="AV24" s="1">
        <f>IF(Stock!AV24&gt;=$D$4,EXP(-rate*Dt)*(p*AW23+(1-p)*AW24),0)</f>
        <v>7.4793834011935063</v>
      </c>
      <c r="AW24" s="1">
        <f>IF(Stock!AW24&gt;=$D$4,EXP(-rate*Dt)*(p*AX23+(1-p)*AX24),0)</f>
        <v>5.8572082626494302</v>
      </c>
      <c r="AX24" s="1">
        <f>IF(Stock!AX24&gt;=$D$4,EXP(-rate*Dt)*(p*AY23+(1-p)*AY24),0)</f>
        <v>4.2894540088057633</v>
      </c>
      <c r="AY24" s="1">
        <f>IF(Stock!AY24&gt;=$D$4,EXP(-rate*Dt)*(p*AZ23+(1-p)*AZ24),0)</f>
        <v>2.7742766517795086</v>
      </c>
      <c r="AZ24" s="1">
        <f>MAX(Stock!AZ24-K,0)</f>
        <v>1.3098946777988445</v>
      </c>
    </row>
    <row r="25" spans="1:52">
      <c r="A25" s="7">
        <f t="shared" si="1"/>
        <v>28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>
        <f>IF(Stock!AD25&gt;=$D$4,EXP(-rate*Dt)*(p*AE24+(1-p)*AE25),0)</f>
        <v>42.585933535439167</v>
      </c>
      <c r="AE25" s="1">
        <f>IF(Stock!AE25&gt;=$D$4,EXP(-rate*Dt)*(p*AF24+(1-p)*AF25),0)</f>
        <v>39.7840046111248</v>
      </c>
      <c r="AF25" s="1">
        <f>IF(Stock!AF25&gt;=$D$4,EXP(-rate*Dt)*(p*AG24+(1-p)*AG25),0)</f>
        <v>37.076470844692416</v>
      </c>
      <c r="AG25" s="1">
        <f>IF(Stock!AG25&gt;=$D$4,EXP(-rate*Dt)*(p*AH24+(1-p)*AH25),0)</f>
        <v>34.460134399432405</v>
      </c>
      <c r="AH25" s="1">
        <f>IF(Stock!AH25&gt;=$D$4,EXP(-rate*Dt)*(p*AI24+(1-p)*AI25),0)</f>
        <v>31.931906240697785</v>
      </c>
      <c r="AI25" s="1">
        <f>IF(Stock!AI25&gt;=$D$4,EXP(-rate*Dt)*(p*AJ24+(1-p)*AJ25),0)</f>
        <v>29.488802893942406</v>
      </c>
      <c r="AJ25" s="1">
        <f>IF(Stock!AJ25&gt;=$D$4,EXP(-rate*Dt)*(p*AK24+(1-p)*AK25),0)</f>
        <v>27.127943741965677</v>
      </c>
      <c r="AK25" s="1">
        <f>IF(Stock!AK25&gt;=$D$4,EXP(-rate*Dt)*(p*AL24+(1-p)*AL25),0)</f>
        <v>24.846549258086476</v>
      </c>
      <c r="AL25" s="1">
        <f>IF(Stock!AL25&gt;=$D$4,EXP(-rate*Dt)*(p*AM24+(1-p)*AM25),0)</f>
        <v>22.641940959622115</v>
      </c>
      <c r="AM25" s="1">
        <f>IF(Stock!AM25&gt;=$D$4,EXP(-rate*Dt)*(p*AN24+(1-p)*AN25),0)</f>
        <v>20.511544628230975</v>
      </c>
      <c r="AN25" s="1">
        <f>IF(Stock!AN25&gt;=$D$4,EXP(-rate*Dt)*(p*AO24+(1-p)*AO25),0)</f>
        <v>18.45289984238164</v>
      </c>
      <c r="AO25" s="1">
        <f>IF(Stock!AO25&gt;=$D$4,EXP(-rate*Dt)*(p*AP24+(1-p)*AP25),0)</f>
        <v>16.463681814299871</v>
      </c>
      <c r="AP25" s="1">
        <f>IF(Stock!AP25&gt;=$D$4,EXP(-rate*Dt)*(p*AQ24+(1-p)*AQ25),0)</f>
        <v>14.541747319105205</v>
      </c>
      <c r="AQ25" s="1">
        <f>IF(Stock!AQ25&gt;=$D$4,EXP(-rate*Dt)*(p*AR24+(1-p)*AR25),0)</f>
        <v>12.685227900377722</v>
      </c>
      <c r="AR25" s="1">
        <f>IF(Stock!AR25&gt;=$D$4,EXP(-rate*Dt)*(p*AS24+(1-p)*AS25),0)</f>
        <v>10.892715947701351</v>
      </c>
      <c r="AS25" s="1">
        <f>IF(Stock!AS25&gt;=$D$4,EXP(-rate*Dt)*(p*AT24+(1-p)*AT25),0)</f>
        <v>9.163633313745839</v>
      </c>
      <c r="AT25" s="1">
        <f>IF(Stock!AT25&gt;=$D$4,EXP(-rate*Dt)*(p*AU24+(1-p)*AU25),0)</f>
        <v>7.4989588065440378</v>
      </c>
      <c r="AU25" s="1">
        <f>IF(Stock!AU25&gt;=$D$4,EXP(-rate*Dt)*(p*AV24+(1-p)*AV25),0)</f>
        <v>5.9026613264770305</v>
      </c>
      <c r="AV25" s="1">
        <f>IF(Stock!AV25&gt;=$D$4,EXP(-rate*Dt)*(p*AW24+(1-p)*AW25),0)</f>
        <v>4.384520577825624</v>
      </c>
      <c r="AW25" s="1">
        <f>IF(Stock!AW25&gt;=$D$4,EXP(-rate*Dt)*(p*AX24+(1-p)*AX25),0)</f>
        <v>2.9656763819372611</v>
      </c>
      <c r="AX25" s="1">
        <f>IF(Stock!AX25&gt;=$D$4,EXP(-rate*Dt)*(p*AY24+(1-p)*AY25),0)</f>
        <v>1.6895437423767707</v>
      </c>
      <c r="AY25" s="1">
        <f>IF(Stock!AY25&gt;=$D$4,EXP(-rate*Dt)*(p*AZ24+(1-p)*AZ25),0)</f>
        <v>0.64327965613237703</v>
      </c>
      <c r="AZ25" s="1">
        <f>MAX(Stock!AZ25-K,0)</f>
        <v>0</v>
      </c>
    </row>
    <row r="26" spans="1:52">
      <c r="A26" s="7">
        <f t="shared" si="1"/>
        <v>27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>
        <f>IF(Stock!AC26&gt;=$D$4,EXP(-rate*Dt)*(p*AD25+(1-p)*AD26),0)</f>
        <v>39.752736231249202</v>
      </c>
      <c r="AD26" s="1">
        <f>IF(Stock!AD26&gt;=$D$4,EXP(-rate*Dt)*(p*AE25+(1-p)*AE26),0)</f>
        <v>37.047335620865816</v>
      </c>
      <c r="AE26" s="1">
        <f>IF(Stock!AE26&gt;=$D$4,EXP(-rate*Dt)*(p*AF25+(1-p)*AF26),0)</f>
        <v>34.433064795407276</v>
      </c>
      <c r="AF26" s="1">
        <f>IF(Stock!AF26&gt;=$D$4,EXP(-rate*Dt)*(p*AG25+(1-p)*AG26),0)</f>
        <v>31.906840703458958</v>
      </c>
      <c r="AG26" s="1">
        <f>IF(Stock!AG26&gt;=$D$4,EXP(-rate*Dt)*(p*AH25+(1-p)*AH26),0)</f>
        <v>29.46568876293809</v>
      </c>
      <c r="AH26" s="1">
        <f>IF(Stock!AH26&gt;=$D$4,EXP(-rate*Dt)*(p*AI25+(1-p)*AI26),0)</f>
        <v>27.106742623617833</v>
      </c>
      <c r="AI26" s="1">
        <f>IF(Stock!AI26&gt;=$D$4,EXP(-rate*Dt)*(p*AJ25+(1-p)*AJ26),0)</f>
        <v>24.827246831020741</v>
      </c>
      <c r="AJ26" s="1">
        <f>IF(Stock!AJ26&gt;=$D$4,EXP(-rate*Dt)*(p*AK25+(1-p)*AK26),0)</f>
        <v>22.624564675160347</v>
      </c>
      <c r="AK26" s="1">
        <f>IF(Stock!AK26&gt;=$D$4,EXP(-rate*Dt)*(p*AL25+(1-p)*AL26),0)</f>
        <v>20.496195331491304</v>
      </c>
      <c r="AL26" s="1">
        <f>IF(Stock!AL26&gt;=$D$4,EXP(-rate*Dt)*(p*AM25+(1-p)*AM26),0)</f>
        <v>18.439807613743728</v>
      </c>
      <c r="AM26" s="1">
        <f>IF(Stock!AM26&gt;=$D$4,EXP(-rate*Dt)*(p*AN25+(1-p)*AN26),0)</f>
        <v>16.453303239307608</v>
      </c>
      <c r="AN26" s="1">
        <f>IF(Stock!AN26&gt;=$D$4,EXP(-rate*Dt)*(p*AO25+(1-p)*AO26),0)</f>
        <v>14.534932035566051</v>
      </c>
      <c r="AO26" s="1">
        <f>IF(Stock!AO26&gt;=$D$4,EXP(-rate*Dt)*(p*AP25+(1-p)*AP26),0)</f>
        <v>12.683497405867566</v>
      </c>
      <c r="AP26" s="1">
        <f>IF(Stock!AP26&gt;=$D$4,EXP(-rate*Dt)*(p*AQ25+(1-p)*AQ26),0)</f>
        <v>10.89871602548515</v>
      </c>
      <c r="AQ26" s="1">
        <f>IF(Stock!AQ26&gt;=$D$4,EXP(-rate*Dt)*(p*AR25+(1-p)*AR26),0)</f>
        <v>9.1818351761499351</v>
      </c>
      <c r="AR26" s="1">
        <f>IF(Stock!AR26&gt;=$D$4,EXP(-rate*Dt)*(p*AS25+(1-p)*AS26),0)</f>
        <v>7.5366670400718405</v>
      </c>
      <c r="AS26" s="1">
        <f>IF(Stock!AS26&gt;=$D$4,EXP(-rate*Dt)*(p*AT25+(1-p)*AT26),0)</f>
        <v>5.9712666645722825</v>
      </c>
      <c r="AT26" s="1">
        <f>IF(Stock!AT26&gt;=$D$4,EXP(-rate*Dt)*(p*AU25+(1-p)*AU26),0)</f>
        <v>4.5005291333378885</v>
      </c>
      <c r="AU26" s="1">
        <f>IF(Stock!AU26&gt;=$D$4,EXP(-rate*Dt)*(p*AV25+(1-p)*AV26),0)</f>
        <v>3.1499129002537161</v>
      </c>
      <c r="AV26" s="1">
        <f>IF(Stock!AV26&gt;=$D$4,EXP(-rate*Dt)*(p*AW25+(1-p)*AW26),0)</f>
        <v>1.9600377003511023</v>
      </c>
      <c r="AW26" s="1">
        <f>IF(Stock!AW26&gt;=$D$4,EXP(-rate*Dt)*(p*AX25+(1-p)*AX26),0)</f>
        <v>0.99036720788821464</v>
      </c>
      <c r="AX26" s="1">
        <f>IF(Stock!AX26&gt;=$D$4,EXP(-rate*Dt)*(p*AY25+(1-p)*AY26),0)</f>
        <v>0.31590991474914309</v>
      </c>
      <c r="AY26" s="1">
        <f>IF(Stock!AY26&gt;=$D$4,EXP(-rate*Dt)*(p*AZ25+(1-p)*AZ26),0)</f>
        <v>0</v>
      </c>
      <c r="AZ26" s="1">
        <f>MAX(Stock!AZ26-K,0)</f>
        <v>0</v>
      </c>
    </row>
    <row r="27" spans="1:52">
      <c r="A27" s="7">
        <f t="shared" si="1"/>
        <v>26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>
        <f>IF(Stock!AB27&gt;=$D$4,EXP(-rate*Dt)*(p*AC26+(1-p)*AC27),0)</f>
        <v>37.018243719196498</v>
      </c>
      <c r="AC27" s="1">
        <f>IF(Stock!AC27&gt;=$D$4,EXP(-rate*Dt)*(p*AD26+(1-p)*AD27),0)</f>
        <v>34.406052315966022</v>
      </c>
      <c r="AD27" s="1">
        <f>IF(Stock!AD27&gt;=$D$4,EXP(-rate*Dt)*(p*AE26+(1-p)*AE27),0)</f>
        <v>31.881857360893544</v>
      </c>
      <c r="AE27" s="1">
        <f>IF(Stock!AE27&gt;=$D$4,EXP(-rate*Dt)*(p*AF26+(1-p)*AF27),0)</f>
        <v>29.442700892905748</v>
      </c>
      <c r="AF27" s="1">
        <f>IF(Stock!AF27&gt;=$D$4,EXP(-rate*Dt)*(p*AG26+(1-p)*AG27),0)</f>
        <v>27.085743468964218</v>
      </c>
      <c r="AG27" s="1">
        <f>IF(Stock!AG27&gt;=$D$4,EXP(-rate*Dt)*(p*AH26+(1-p)*AH27),0)</f>
        <v>24.808273960126598</v>
      </c>
      <c r="AH27" s="1">
        <f>IF(Stock!AH27&gt;=$D$4,EXP(-rate*Dt)*(p*AI26+(1-p)*AI27),0)</f>
        <v>22.607729044971563</v>
      </c>
      <c r="AI27" s="1">
        <f>IF(Stock!AI27&gt;=$D$4,EXP(-rate*Dt)*(p*AJ26+(1-p)*AJ27),0)</f>
        <v>20.481728971049876</v>
      </c>
      <c r="AJ27" s="1">
        <f>IF(Stock!AJ27&gt;=$D$4,EXP(-rate*Dt)*(p*AK26+(1-p)*AK27),0)</f>
        <v>18.428140300409268</v>
      </c>
      <c r="AK27" s="1">
        <f>IF(Stock!AK27&gt;=$D$4,EXP(-rate*Dt)*(p*AL26+(1-p)*AL27),0)</f>
        <v>16.445182745800416</v>
      </c>
      <c r="AL27" s="1">
        <f>IF(Stock!AL27&gt;=$D$4,EXP(-rate*Dt)*(p*AM26+(1-p)*AM27),0)</f>
        <v>14.531606669030307</v>
      </c>
      <c r="AM27" s="1">
        <f>IF(Stock!AM27&gt;=$D$4,EXP(-rate*Dt)*(p*AN26+(1-p)*AN27),0)</f>
        <v>12.686981035913069</v>
      </c>
      <c r="AN27" s="1">
        <f>IF(Stock!AN27&gt;=$D$4,EXP(-rate*Dt)*(p*AO26+(1-p)*AO27),0)</f>
        <v>10.912148424128054</v>
      </c>
      <c r="AO27" s="1">
        <f>IF(Stock!AO27&gt;=$D$4,EXP(-rate*Dt)*(p*AP26+(1-p)*AP27),0)</f>
        <v>9.2099213754811338</v>
      </c>
      <c r="AP27" s="1">
        <f>IF(Stock!AP27&gt;=$D$4,EXP(-rate*Dt)*(p*AQ26+(1-p)*AQ27),0)</f>
        <v>7.5861044090471523</v>
      </c>
      <c r="AQ27" s="1">
        <f>IF(Stock!AQ27&gt;=$D$4,EXP(-rate*Dt)*(p*AR26+(1-p)*AR27),0)</f>
        <v>6.050907638835672</v>
      </c>
      <c r="AR27" s="1">
        <f>IF(Stock!AR27&gt;=$D$4,EXP(-rate*Dt)*(p*AS26+(1-p)*AS27),0)</f>
        <v>4.620727812412885</v>
      </c>
      <c r="AS27" s="1">
        <f>IF(Stock!AS27&gt;=$D$4,EXP(-rate*Dt)*(p*AT26+(1-p)*AT27),0)</f>
        <v>3.3200302691117245</v>
      </c>
      <c r="AT27" s="1">
        <f>IF(Stock!AT27&gt;=$D$4,EXP(-rate*Dt)*(p*AU26+(1-p)*AU27),0)</f>
        <v>2.1825416431184714</v>
      </c>
      <c r="AU27" s="1">
        <f>IF(Stock!AU27&gt;=$D$4,EXP(-rate*Dt)*(p*AV26+(1-p)*AV27),0)</f>
        <v>1.2499995566237412</v>
      </c>
      <c r="AV27" s="1">
        <f>IF(Stock!AV27&gt;=$D$4,EXP(-rate*Dt)*(p*AW26+(1-p)*AW27),0)</f>
        <v>0.56525348701717237</v>
      </c>
      <c r="AW27" s="1">
        <f>IF(Stock!AW27&gt;=$D$4,EXP(-rate*Dt)*(p*AX26+(1-p)*AX27),0)</f>
        <v>0.15514103902622678</v>
      </c>
      <c r="AX27" s="1">
        <f>IF(Stock!AX27&gt;=$D$4,EXP(-rate*Dt)*(p*AY26+(1-p)*AY27),0)</f>
        <v>0</v>
      </c>
      <c r="AY27" s="1">
        <f>IF(Stock!AY27&gt;=$D$4,EXP(-rate*Dt)*(p*AZ26+(1-p)*AZ27),0)</f>
        <v>0</v>
      </c>
      <c r="AZ27" s="1">
        <f>MAX(Stock!AZ27-K,0)</f>
        <v>0</v>
      </c>
    </row>
    <row r="28" spans="1:52">
      <c r="A28" s="7">
        <f t="shared" si="1"/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>
        <f>IF(Stock!AA28&gt;=$D$4,EXP(-rate*Dt)*(p*AB27+(1-p)*AB28),0)</f>
        <v>34.37912587615871</v>
      </c>
      <c r="AB28" s="1">
        <f>IF(Stock!AB28&gt;=$D$4,EXP(-rate*Dt)*(p*AC27+(1-p)*AC28),0)</f>
        <v>31.857001378464663</v>
      </c>
      <c r="AC28" s="1">
        <f>IF(Stock!AC28&gt;=$D$4,EXP(-rate*Dt)*(p*AD27+(1-p)*AD28),0)</f>
        <v>29.419908310770435</v>
      </c>
      <c r="AD28" s="1">
        <f>IF(Stock!AD28&gt;=$D$4,EXP(-rate*Dt)*(p*AE27+(1-p)*AE28),0)</f>
        <v>27.065048971860037</v>
      </c>
      <c r="AE28" s="1">
        <f>IF(Stock!AE28&gt;=$D$4,EXP(-rate*Dt)*(p*AF27+(1-p)*AF28),0)</f>
        <v>24.789778267063742</v>
      </c>
      <c r="AF28" s="1">
        <f>IF(Stock!AF28&gt;=$D$4,EXP(-rate*Dt)*(p*AG27+(1-p)*AG28),0)</f>
        <v>22.591636746883115</v>
      </c>
      <c r="AG28" s="1">
        <f>IF(Stock!AG28&gt;=$D$4,EXP(-rate*Dt)*(p*AH27+(1-p)*AH28),0)</f>
        <v>20.468406117437198</v>
      </c>
      <c r="AH28" s="1">
        <f>IF(Stock!AH28&gt;=$D$4,EXP(-rate*Dt)*(p*AI27+(1-p)*AI28),0)</f>
        <v>18.418199576910137</v>
      </c>
      <c r="AI28" s="1">
        <f>IF(Stock!AI28&gt;=$D$4,EXP(-rate*Dt)*(p*AJ27+(1-p)*AJ28),0)</f>
        <v>16.439604927107556</v>
      </c>
      <c r="AJ28" s="1">
        <f>IF(Stock!AJ28&gt;=$D$4,EXP(-rate*Dt)*(p*AK27+(1-p)*AK28),0)</f>
        <v>14.531905408361739</v>
      </c>
      <c r="AK28" s="1">
        <f>IF(Stock!AK28&gt;=$D$4,EXP(-rate*Dt)*(p*AL27+(1-p)*AL28),0)</f>
        <v>12.695410798293409</v>
      </c>
      <c r="AL28" s="1">
        <f>IF(Stock!AL28&gt;=$D$4,EXP(-rate*Dt)*(p*AM27+(1-p)*AM28),0)</f>
        <v>10.931937104637786</v>
      </c>
      <c r="AM28" s="1">
        <f>IF(Stock!AM28&gt;=$D$4,EXP(-rate*Dt)*(p*AN27+(1-p)*AN28),0)</f>
        <v>9.2454717978973129</v>
      </c>
      <c r="AN28" s="1">
        <f>IF(Stock!AN28&gt;=$D$4,EXP(-rate*Dt)*(p*AO27+(1-p)*AO28),0)</f>
        <v>7.6430425808207128</v>
      </c>
      <c r="AO28" s="1">
        <f>IF(Stock!AO28&gt;=$D$4,EXP(-rate*Dt)*(p*AP27+(1-p)*AP28),0)</f>
        <v>6.1357533397596971</v>
      </c>
      <c r="AP28" s="1">
        <f>IF(Stock!AP28&gt;=$D$4,EXP(-rate*Dt)*(p*AQ27+(1-p)*AQ28),0)</f>
        <v>4.7398343575946962</v>
      </c>
      <c r="AQ28" s="1">
        <f>IF(Stock!AQ28&gt;=$D$4,EXP(-rate*Dt)*(p*AR27+(1-p)*AR28),0)</f>
        <v>3.4773423839726898</v>
      </c>
      <c r="AR28" s="1">
        <f>IF(Stock!AR28&gt;=$D$4,EXP(-rate*Dt)*(p*AS27+(1-p)*AS28),0)</f>
        <v>2.3758173120692283</v>
      </c>
      <c r="AS28" s="1">
        <f>IF(Stock!AS28&gt;=$D$4,EXP(-rate*Dt)*(p*AT27+(1-p)*AT28),0)</f>
        <v>1.4657895460525192</v>
      </c>
      <c r="AT28" s="1">
        <f>IF(Stock!AT28&gt;=$D$4,EXP(-rate*Dt)*(p*AU27+(1-p)*AU28),0)</f>
        <v>0.77472636456325128</v>
      </c>
      <c r="AU28" s="1">
        <f>IF(Stock!AU28&gt;=$D$4,EXP(-rate*Dt)*(p*AV27+(1-p)*AV28),0)</f>
        <v>0.31633483540375684</v>
      </c>
      <c r="AV28" s="1">
        <f>IF(Stock!AV28&gt;=$D$4,EXP(-rate*Dt)*(p*AW27+(1-p)*AW28),0)</f>
        <v>7.6188624878233607E-2</v>
      </c>
      <c r="AW28" s="1">
        <f>IF(Stock!AW28&gt;=$D$4,EXP(-rate*Dt)*(p*AX27+(1-p)*AX28),0)</f>
        <v>0</v>
      </c>
      <c r="AX28" s="1">
        <f>IF(Stock!AX28&gt;=$D$4,EXP(-rate*Dt)*(p*AY27+(1-p)*AY28),0)</f>
        <v>0</v>
      </c>
      <c r="AY28" s="1">
        <f>IF(Stock!AY28&gt;=$D$4,EXP(-rate*Dt)*(p*AZ27+(1-p)*AZ28),0)</f>
        <v>0</v>
      </c>
      <c r="AZ28" s="1">
        <f>MAX(Stock!AZ28-K,0)</f>
        <v>0</v>
      </c>
    </row>
    <row r="29" spans="1:52">
      <c r="A29" s="7">
        <f t="shared" si="1"/>
        <v>24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>
        <f>IF(Stock!Z29&gt;=$D$4,EXP(-rate*Dt)*(p*AA28+(1-p)*AA29),0)</f>
        <v>31.832324876593695</v>
      </c>
      <c r="AA29" s="1">
        <f>IF(Stock!AA29&gt;=$D$4,EXP(-rate*Dt)*(p*AB28+(1-p)*AB29),0)</f>
        <v>29.397385587608142</v>
      </c>
      <c r="AB29" s="1">
        <f>IF(Stock!AB29&gt;=$D$4,EXP(-rate*Dt)*(p*AC28+(1-p)*AC29),0)</f>
        <v>27.044762159214933</v>
      </c>
      <c r="AC29" s="1">
        <f>IF(Stock!AC29&gt;=$D$4,EXP(-rate*Dt)*(p*AD28+(1-p)*AD29),0)</f>
        <v>24.771895693543861</v>
      </c>
      <c r="AD29" s="1">
        <f>IF(Stock!AD29&gt;=$D$4,EXP(-rate*Dt)*(p*AE28+(1-p)*AE29),0)</f>
        <v>22.576455936494177</v>
      </c>
      <c r="AE29" s="1">
        <f>IF(Stock!AE29&gt;=$D$4,EXP(-rate*Dt)*(p*AF28+(1-p)*AF29),0)</f>
        <v>20.456414886702362</v>
      </c>
      <c r="AF29" s="1">
        <f>IF(Stock!AF29&gt;=$D$4,EXP(-rate*Dt)*(p*AG28+(1-p)*AG29),0)</f>
        <v>18.410159641828898</v>
      </c>
      <c r="AG29" s="1">
        <f>IF(Stock!AG29&gt;=$D$4,EXP(-rate*Dt)*(p*AH28+(1-p)*AH29),0)</f>
        <v>16.436660703613846</v>
      </c>
      <c r="AH29" s="1">
        <f>IF(Stock!AH29&gt;=$D$4,EXP(-rate*Dt)*(p*AI28+(1-p)*AI29),0)</f>
        <v>14.535715710469518</v>
      </c>
      <c r="AI29" s="1">
        <f>IF(Stock!AI29&gt;=$D$4,EXP(-rate*Dt)*(p*AJ28+(1-p)*AJ29),0)</f>
        <v>12.708290532283758</v>
      </c>
      <c r="AJ29" s="1">
        <f>IF(Stock!AJ29&gt;=$D$4,EXP(-rate*Dt)*(p*AK28+(1-p)*AK29),0)</f>
        <v>10.956976768742326</v>
      </c>
      <c r="AK29" s="1">
        <f>IF(Stock!AK29&gt;=$D$4,EXP(-rate*Dt)*(p*AL28+(1-p)*AL29),0)</f>
        <v>9.2865716704788586</v>
      </c>
      <c r="AL29" s="1">
        <f>IF(Stock!AL29&gt;=$D$4,EXP(-rate*Dt)*(p*AM28+(1-p)*AM29),0)</f>
        <v>7.7047553030783371</v>
      </c>
      <c r="AM29" s="1">
        <f>IF(Stock!AM29&gt;=$D$4,EXP(-rate*Dt)*(p*AN28+(1-p)*AN29),0)</f>
        <v>6.2227797571689862</v>
      </c>
      <c r="AN29" s="1">
        <f>IF(Stock!AN29&gt;=$D$4,EXP(-rate*Dt)*(p*AO28+(1-p)*AO29),0)</f>
        <v>4.855985483600425</v>
      </c>
      <c r="AO29" s="1">
        <f>IF(Stock!AO29&gt;=$D$4,EXP(-rate*Dt)*(p*AP28+(1-p)*AP29),0)</f>
        <v>3.6238162135280643</v>
      </c>
      <c r="AP29" s="1">
        <f>IF(Stock!AP29&gt;=$D$4,EXP(-rate*Dt)*(p*AQ28+(1-p)*AQ29),0)</f>
        <v>2.5488340660555986</v>
      </c>
      <c r="AQ29" s="1">
        <f>IF(Stock!AQ29&gt;=$D$4,EXP(-rate*Dt)*(p*AR28+(1-p)*AR29),0)</f>
        <v>1.6541066582632313</v>
      </c>
      <c r="AR29" s="1">
        <f>IF(Stock!AR29&gt;=$D$4,EXP(-rate*Dt)*(p*AS28+(1-p)*AS29),0)</f>
        <v>0.95840038329567689</v>
      </c>
      <c r="AS29" s="1">
        <f>IF(Stock!AS29&gt;=$D$4,EXP(-rate*Dt)*(p*AT28+(1-p)*AT29),0)</f>
        <v>0.4691351631919537</v>
      </c>
      <c r="AT29" s="1">
        <f>IF(Stock!AT29&gt;=$D$4,EXP(-rate*Dt)*(p*AU28+(1-p)*AU29),0)</f>
        <v>0.17437611684247753</v>
      </c>
      <c r="AU29" s="1">
        <f>IF(Stock!AU29&gt;=$D$4,EXP(-rate*Dt)*(p*AV28+(1-p)*AV29),0)</f>
        <v>3.7415674132844405E-2</v>
      </c>
      <c r="AV29" s="1">
        <f>IF(Stock!AV29&gt;=$D$4,EXP(-rate*Dt)*(p*AW28+(1-p)*AW29),0)</f>
        <v>0</v>
      </c>
      <c r="AW29" s="1">
        <f>IF(Stock!AW29&gt;=$D$4,EXP(-rate*Dt)*(p*AX28+(1-p)*AX29),0)</f>
        <v>0</v>
      </c>
      <c r="AX29" s="1">
        <f>IF(Stock!AX29&gt;=$D$4,EXP(-rate*Dt)*(p*AY28+(1-p)*AY29),0)</f>
        <v>0</v>
      </c>
      <c r="AY29" s="1">
        <f>IF(Stock!AY29&gt;=$D$4,EXP(-rate*Dt)*(p*AZ28+(1-p)*AZ29),0)</f>
        <v>0</v>
      </c>
      <c r="AZ29" s="1">
        <f>MAX(Stock!AZ29-K,0)</f>
        <v>0</v>
      </c>
    </row>
    <row r="30" spans="1:52">
      <c r="A30" s="7">
        <f t="shared" si="1"/>
        <v>23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>
        <f>IF(Stock!Y30&gt;=$D$4,EXP(-rate*Dt)*(p*Z29+(1-p)*Z30),0)</f>
        <v>29.375206862143276</v>
      </c>
      <c r="Z30" s="1">
        <f>IF(Stock!Z30&gt;=$D$4,EXP(-rate*Dt)*(p*AA29+(1-p)*AA30),0)</f>
        <v>27.024978491030236</v>
      </c>
      <c r="AA30" s="1">
        <f>IF(Stock!AA30&gt;=$D$4,EXP(-rate*Dt)*(p*AB29+(1-p)*AB30),0)</f>
        <v>24.754741946642753</v>
      </c>
      <c r="AB30" s="1">
        <f>IF(Stock!AB30&gt;=$D$4,EXP(-rate*Dt)*(p*AC29+(1-p)*AC30),0)</f>
        <v>22.56231465607841</v>
      </c>
      <c r="AC30" s="1">
        <f>IF(Stock!AC30&gt;=$D$4,EXP(-rate*Dt)*(p*AD29+(1-p)*AD30),0)</f>
        <v>20.445875791300757</v>
      </c>
      <c r="AD30" s="1">
        <f>IF(Stock!AD30&gt;=$D$4,EXP(-rate*Dt)*(p*AE29+(1-p)*AE30),0)</f>
        <v>18.404095089884812</v>
      </c>
      <c r="AE30" s="1">
        <f>IF(Stock!AE30&gt;=$D$4,EXP(-rate*Dt)*(p*AF29+(1-p)*AF30),0)</f>
        <v>16.436315095587901</v>
      </c>
      <c r="AF30" s="1">
        <f>IF(Stock!AF30&gt;=$D$4,EXP(-rate*Dt)*(p*AG29+(1-p)*AG30),0)</f>
        <v>14.542800556661053</v>
      </c>
      <c r="AG30" s="1">
        <f>IF(Stock!AG30&gt;=$D$4,EXP(-rate*Dt)*(p*AH29+(1-p)*AH30),0)</f>
        <v>12.725066331987435</v>
      </c>
      <c r="AH30" s="1">
        <f>IF(Stock!AH30&gt;=$D$4,EXP(-rate*Dt)*(p*AI29+(1-p)*AI30),0)</f>
        <v>10.986286840500574</v>
      </c>
      <c r="AI30" s="1">
        <f>IF(Stock!AI30&gt;=$D$4,EXP(-rate*Dt)*(p*AJ29+(1-p)*AJ30),0)</f>
        <v>9.3317718399437251</v>
      </c>
      <c r="AJ30" s="1">
        <f>IF(Stock!AJ30&gt;=$D$4,EXP(-rate*Dt)*(p*AK29+(1-p)*AK30),0)</f>
        <v>7.7694602275987137</v>
      </c>
      <c r="AK30" s="1">
        <f>IF(Stock!AK30&gt;=$D$4,EXP(-rate*Dt)*(p*AL29+(1-p)*AL30),0)</f>
        <v>6.3103310528049938</v>
      </c>
      <c r="AL30" s="1">
        <f>IF(Stock!AL30&gt;=$D$4,EXP(-rate*Dt)*(p*AM29+(1-p)*AM30),0)</f>
        <v>4.9685578140213016</v>
      </c>
      <c r="AM30" s="1">
        <f>IF(Stock!AM30&gt;=$D$4,EXP(-rate*Dt)*(p*AN29+(1-p)*AN30),0)</f>
        <v>3.7611462881232671</v>
      </c>
      <c r="AN30" s="1">
        <f>IF(Stock!AN30&gt;=$D$4,EXP(-rate*Dt)*(p*AO29+(1-p)*AO30),0)</f>
        <v>2.706723671217409</v>
      </c>
      <c r="AO30" s="1">
        <f>IF(Stock!AO30&gt;=$D$4,EXP(-rate*Dt)*(p*AP29+(1-p)*AP30),0)</f>
        <v>1.8231429989732117</v>
      </c>
      <c r="AP30" s="1">
        <f>IF(Stock!AP30&gt;=$D$4,EXP(-rate*Dt)*(p*AQ29+(1-p)*AQ30),0)</f>
        <v>1.1237233574499284</v>
      </c>
      <c r="AQ30" s="1">
        <f>IF(Stock!AQ30&gt;=$D$4,EXP(-rate*Dt)*(p*AR29+(1-p)*AR30),0)</f>
        <v>0.61237958057020392</v>
      </c>
      <c r="AR30" s="1">
        <f>IF(Stock!AR30&gt;=$D$4,EXP(-rate*Dt)*(p*AS29+(1-p)*AS30),0)</f>
        <v>0.27868678009614617</v>
      </c>
      <c r="AS30" s="1">
        <f>IF(Stock!AS30&gt;=$D$4,EXP(-rate*Dt)*(p*AT29+(1-p)*AT30),0)</f>
        <v>9.4978556813998069E-2</v>
      </c>
      <c r="AT30" s="1">
        <f>IF(Stock!AT30&gt;=$D$4,EXP(-rate*Dt)*(p*AU29+(1-p)*AU30),0)</f>
        <v>1.8374562778270456E-2</v>
      </c>
      <c r="AU30" s="1">
        <f>IF(Stock!AU30&gt;=$D$4,EXP(-rate*Dt)*(p*AV29+(1-p)*AV30),0)</f>
        <v>0</v>
      </c>
      <c r="AV30" s="1">
        <f>IF(Stock!AV30&gt;=$D$4,EXP(-rate*Dt)*(p*AW29+(1-p)*AW30),0)</f>
        <v>0</v>
      </c>
      <c r="AW30" s="1">
        <f>IF(Stock!AW30&gt;=$D$4,EXP(-rate*Dt)*(p*AX29+(1-p)*AX30),0)</f>
        <v>0</v>
      </c>
      <c r="AX30" s="1">
        <f>IF(Stock!AX30&gt;=$D$4,EXP(-rate*Dt)*(p*AY29+(1-p)*AY30),0)</f>
        <v>0</v>
      </c>
      <c r="AY30" s="1">
        <f>IF(Stock!AY30&gt;=$D$4,EXP(-rate*Dt)*(p*AZ29+(1-p)*AZ30),0)</f>
        <v>0</v>
      </c>
      <c r="AZ30" s="1">
        <f>MAX(Stock!AZ30-K,0)</f>
        <v>0</v>
      </c>
    </row>
    <row r="31" spans="1:52">
      <c r="A31" s="7">
        <f t="shared" si="1"/>
        <v>22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>
        <f>IF(Stock!X31&gt;=$D$4,EXP(-rate*Dt)*(p*Y30+(1-p)*Y31),0)</f>
        <v>27.005781374057165</v>
      </c>
      <c r="Y31" s="1">
        <f>IF(Stock!Y31&gt;=$D$4,EXP(-rate*Dt)*(p*Z30+(1-p)*Z31),0)</f>
        <v>24.73840944809843</v>
      </c>
      <c r="Z31" s="1">
        <f>IF(Stock!Z31&gt;=$D$4,EXP(-rate*Dt)*(p*AA30+(1-p)*AA31),0)</f>
        <v>22.549302464650133</v>
      </c>
      <c r="AA31" s="1">
        <f>IF(Stock!AA31&gt;=$D$4,EXP(-rate*Dt)*(p*AB30+(1-p)*AB31),0)</f>
        <v>20.436853207247442</v>
      </c>
      <c r="AB31" s="1">
        <f>IF(Stock!AB31&gt;=$D$4,EXP(-rate*Dt)*(p*AC30+(1-p)*AC31),0)</f>
        <v>18.400008861791775</v>
      </c>
      <c r="AC31" s="1">
        <f>IF(Stock!AC31&gt;=$D$4,EXP(-rate*Dt)*(p*AD30+(1-p)*AD31),0)</f>
        <v>16.43845750225297</v>
      </c>
      <c r="AD31" s="1">
        <f>IF(Stock!AD31&gt;=$D$4,EXP(-rate*Dt)*(p*AE30+(1-p)*AE31),0)</f>
        <v>14.552870409910032</v>
      </c>
      <c r="AE31" s="1">
        <f>IF(Stock!AE31&gt;=$D$4,EXP(-rate*Dt)*(p*AF30+(1-p)*AF31),0)</f>
        <v>12.745202600314695</v>
      </c>
      <c r="AF31" s="1">
        <f>IF(Stock!AF31&gt;=$D$4,EXP(-rate*Dt)*(p*AG30+(1-p)*AG31),0)</f>
        <v>11.019042959584322</v>
      </c>
      <c r="AG31" s="1">
        <f>IF(Stock!AG31&gt;=$D$4,EXP(-rate*Dt)*(p*AH30+(1-p)*AH31),0)</f>
        <v>9.3799861199337098</v>
      </c>
      <c r="AH31" s="1">
        <f>IF(Stock!AH31&gt;=$D$4,EXP(-rate*Dt)*(p*AI30+(1-p)*AI31),0)</f>
        <v>7.8359683360820265</v>
      </c>
      <c r="AI31" s="1">
        <f>IF(Stock!AI31&gt;=$D$4,EXP(-rate*Dt)*(p*AJ30+(1-p)*AJ31),0)</f>
        <v>6.3974685119854051</v>
      </c>
      <c r="AJ31" s="1">
        <f>IF(Stock!AJ31&gt;=$D$4,EXP(-rate*Dt)*(p*AK30+(1-p)*AK31),0)</f>
        <v>5.0774266393446421</v>
      </c>
      <c r="AK31" s="1">
        <f>IF(Stock!AK31&gt;=$D$4,EXP(-rate*Dt)*(p*AL30+(1-p)*AL31),0)</f>
        <v>3.8906864745061056</v>
      </c>
      <c r="AL31" s="1">
        <f>IF(Stock!AL31&gt;=$D$4,EXP(-rate*Dt)*(p*AM30+(1-p)*AM31),0)</f>
        <v>2.852750544268631</v>
      </c>
      <c r="AM31" s="1">
        <f>IF(Stock!AM31&gt;=$D$4,EXP(-rate*Dt)*(p*AN30+(1-p)*AN31),0)</f>
        <v>1.9776816110227358</v>
      </c>
      <c r="AN31" s="1">
        <f>IF(Stock!AN31&gt;=$D$4,EXP(-rate*Dt)*(p*AO30+(1-p)*AO31),0)</f>
        <v>1.2751452514165444</v>
      </c>
      <c r="AO31" s="1">
        <f>IF(Stock!AO31&gt;=$D$4,EXP(-rate*Dt)*(p*AP30+(1-p)*AP31),0)</f>
        <v>0.7469075555793413</v>
      </c>
      <c r="AP31" s="1">
        <f>IF(Stock!AP31&gt;=$D$4,EXP(-rate*Dt)*(p*AQ30+(1-p)*AQ31),0)</f>
        <v>0.38357878569365322</v>
      </c>
      <c r="AQ31" s="1">
        <f>IF(Stock!AQ31&gt;=$D$4,EXP(-rate*Dt)*(p*AR30+(1-p)*AR31),0)</f>
        <v>0.16291318436015789</v>
      </c>
      <c r="AR31" s="1">
        <f>IF(Stock!AR31&gt;=$D$4,EXP(-rate*Dt)*(p*AS30+(1-p)*AS31),0)</f>
        <v>5.1231907164698103E-2</v>
      </c>
      <c r="AS31" s="1">
        <f>IF(Stock!AS31&gt;=$D$4,EXP(-rate*Dt)*(p*AT30+(1-p)*AT31),0)</f>
        <v>9.0236128338584964E-3</v>
      </c>
      <c r="AT31" s="1">
        <f>IF(Stock!AT31&gt;=$D$4,EXP(-rate*Dt)*(p*AU30+(1-p)*AU31),0)</f>
        <v>0</v>
      </c>
      <c r="AU31" s="1">
        <f>IF(Stock!AU31&gt;=$D$4,EXP(-rate*Dt)*(p*AV30+(1-p)*AV31),0)</f>
        <v>0</v>
      </c>
      <c r="AV31" s="1">
        <f>IF(Stock!AV31&gt;=$D$4,EXP(-rate*Dt)*(p*AW30+(1-p)*AW31),0)</f>
        <v>0</v>
      </c>
      <c r="AW31" s="1">
        <f>IF(Stock!AW31&gt;=$D$4,EXP(-rate*Dt)*(p*AX30+(1-p)*AX31),0)</f>
        <v>0</v>
      </c>
      <c r="AX31" s="1">
        <f>IF(Stock!AX31&gt;=$D$4,EXP(-rate*Dt)*(p*AY30+(1-p)*AY31),0)</f>
        <v>0</v>
      </c>
      <c r="AY31" s="1">
        <f>IF(Stock!AY31&gt;=$D$4,EXP(-rate*Dt)*(p*AZ30+(1-p)*AZ31),0)</f>
        <v>0</v>
      </c>
      <c r="AZ31" s="1">
        <f>MAX(Stock!AZ31-K,0)</f>
        <v>0</v>
      </c>
    </row>
    <row r="32" spans="1:52">
      <c r="A32" s="7">
        <f t="shared" si="1"/>
        <v>21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>
        <f>IF(Stock!W32&gt;=$D$4,EXP(-rate*Dt)*(p*X31+(1-p)*X32),0)</f>
        <v>24.722967598872255</v>
      </c>
      <c r="X32" s="1">
        <f>IF(Stock!X32&gt;=$D$4,EXP(-rate*Dt)*(p*Y31+(1-p)*Y32),0)</f>
        <v>22.537475290868159</v>
      </c>
      <c r="Y32" s="1">
        <f>IF(Stock!Y32&gt;=$D$4,EXP(-rate*Dt)*(p*Z31+(1-p)*Z32),0)</f>
        <v>20.429367863602849</v>
      </c>
      <c r="Z32" s="1">
        <f>IF(Stock!Z32&gt;=$D$4,EXP(-rate*Dt)*(p*AA31+(1-p)*AA32),0)</f>
        <v>18.39785523077801</v>
      </c>
      <c r="AA32" s="1">
        <f>IF(Stock!AA32&gt;=$D$4,EXP(-rate*Dt)*(p*AB31+(1-p)*AB32),0)</f>
        <v>16.442935830792937</v>
      </c>
      <c r="AB32" s="1">
        <f>IF(Stock!AB32&gt;=$D$4,EXP(-rate*Dt)*(p*AC31+(1-p)*AC32),0)</f>
        <v>14.565623337698883</v>
      </c>
      <c r="AC32" s="1">
        <f>IF(Stock!AC32&gt;=$D$4,EXP(-rate*Dt)*(p*AD31+(1-p)*AD32),0)</f>
        <v>12.768212394564788</v>
      </c>
      <c r="AD32" s="1">
        <f>IF(Stock!AD32&gt;=$D$4,EXP(-rate*Dt)*(p*AE31+(1-p)*AE32),0)</f>
        <v>11.054567164239561</v>
      </c>
      <c r="AE32" s="1">
        <f>IF(Stock!AE32&gt;=$D$4,EXP(-rate*Dt)*(p*AF31+(1-p)*AF32),0)</f>
        <v>9.4303985372877346</v>
      </c>
      <c r="AF32" s="1">
        <f>IF(Stock!AF32&gt;=$D$4,EXP(-rate*Dt)*(p*AG31+(1-p)*AG32),0)</f>
        <v>7.9034711243787683</v>
      </c>
      <c r="AG32" s="1">
        <f>IF(Stock!AG32&gt;=$D$4,EXP(-rate*Dt)*(p*AH31+(1-p)*AH32),0)</f>
        <v>6.4836511744095304</v>
      </c>
      <c r="AH32" s="1">
        <f>IF(Stock!AH32&gt;=$D$4,EXP(-rate*Dt)*(p*AI31+(1-p)*AI32),0)</f>
        <v>5.1826764367632894</v>
      </c>
      <c r="AI32" s="1">
        <f>IF(Stock!AI32&gt;=$D$4,EXP(-rate*Dt)*(p*AJ31+(1-p)*AJ32),0)</f>
        <v>4.0135094527633006</v>
      </c>
      <c r="AJ32" s="1">
        <f>IF(Stock!AJ32&gt;=$D$4,EXP(-rate*Dt)*(p*AK31+(1-p)*AK32),0)</f>
        <v>2.9891445619060648</v>
      </c>
      <c r="AK32" s="1">
        <f>IF(Stock!AK32&gt;=$D$4,EXP(-rate*Dt)*(p*AL31+(1-p)*AL32),0)</f>
        <v>2.1208000930587367</v>
      </c>
      <c r="AL32" s="1">
        <f>IF(Stock!AL32&gt;=$D$4,EXP(-rate*Dt)*(p*AM31+(1-p)*AM32),0)</f>
        <v>1.4155656253472624</v>
      </c>
      <c r="AM32" s="1">
        <f>IF(Stock!AM32&gt;=$D$4,EXP(-rate*Dt)*(p*AN31+(1-p)*AN32),0)</f>
        <v>0.87380193490731561</v>
      </c>
      <c r="AN32" s="1">
        <f>IF(Stock!AN32&gt;=$D$4,EXP(-rate*Dt)*(p*AO31+(1-p)*AO32),0)</f>
        <v>0.48688405633020476</v>
      </c>
      <c r="AO32" s="1">
        <f>IF(Stock!AO32&gt;=$D$4,EXP(-rate*Dt)*(p*AP31+(1-p)*AP32),0)</f>
        <v>0.23614529574707427</v>
      </c>
      <c r="AP32" s="1">
        <f>IF(Stock!AP32&gt;=$D$4,EXP(-rate*Dt)*(p*AQ31+(1-p)*AQ32),0)</f>
        <v>9.3945398485292833E-2</v>
      </c>
      <c r="AQ32" s="1">
        <f>IF(Stock!AQ32&gt;=$D$4,EXP(-rate*Dt)*(p*AR31+(1-p)*AR32),0)</f>
        <v>2.7413058523193135E-2</v>
      </c>
      <c r="AR32" s="1">
        <f>IF(Stock!AR32&gt;=$D$4,EXP(-rate*Dt)*(p*AS31+(1-p)*AS32),0)</f>
        <v>4.4314299914482158E-3</v>
      </c>
      <c r="AS32" s="1">
        <f>IF(Stock!AS32&gt;=$D$4,EXP(-rate*Dt)*(p*AT31+(1-p)*AT32),0)</f>
        <v>0</v>
      </c>
      <c r="AT32" s="1">
        <f>IF(Stock!AT32&gt;=$D$4,EXP(-rate*Dt)*(p*AU31+(1-p)*AU32),0)</f>
        <v>0</v>
      </c>
      <c r="AU32" s="1">
        <f>IF(Stock!AU32&gt;=$D$4,EXP(-rate*Dt)*(p*AV31+(1-p)*AV32),0)</f>
        <v>0</v>
      </c>
      <c r="AV32" s="1">
        <f>IF(Stock!AV32&gt;=$D$4,EXP(-rate*Dt)*(p*AW31+(1-p)*AW32),0)</f>
        <v>0</v>
      </c>
      <c r="AW32" s="1">
        <f>IF(Stock!AW32&gt;=$D$4,EXP(-rate*Dt)*(p*AX31+(1-p)*AX32),0)</f>
        <v>0</v>
      </c>
      <c r="AX32" s="1">
        <f>IF(Stock!AX32&gt;=$D$4,EXP(-rate*Dt)*(p*AY31+(1-p)*AY32),0)</f>
        <v>0</v>
      </c>
      <c r="AY32" s="1">
        <f>IF(Stock!AY32&gt;=$D$4,EXP(-rate*Dt)*(p*AZ31+(1-p)*AZ32),0)</f>
        <v>0</v>
      </c>
      <c r="AZ32" s="1">
        <f>MAX(Stock!AZ32-K,0)</f>
        <v>0</v>
      </c>
    </row>
    <row r="33" spans="1:52">
      <c r="A33" s="7">
        <f t="shared" si="1"/>
        <v>20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>
        <f>IF(Stock!V33&gt;=$D$4,EXP(-rate*Dt)*(p*W32+(1-p)*W33),0)</f>
        <v>22.526861267173164</v>
      </c>
      <c r="W33" s="1">
        <f>IF(Stock!W33&gt;=$D$4,EXP(-rate*Dt)*(p*X32+(1-p)*X33),0)</f>
        <v>20.423408059884487</v>
      </c>
      <c r="X33" s="1">
        <f>IF(Stock!X33&gt;=$D$4,EXP(-rate*Dt)*(p*Y32+(1-p)*Y33),0)</f>
        <v>18.397557175131158</v>
      </c>
      <c r="Y33" s="1">
        <f>IF(Stock!Y33&gt;=$D$4,EXP(-rate*Dt)*(p*Z32+(1-p)*Z33),0)</f>
        <v>16.449578598094828</v>
      </c>
      <c r="Z33" s="1">
        <f>IF(Stock!Z33&gt;=$D$4,EXP(-rate*Dt)*(p*AA32+(1-p)*AA33),0)</f>
        <v>14.580766276382812</v>
      </c>
      <c r="AA33" s="1">
        <f>IF(Stock!AA33&gt;=$D$4,EXP(-rate*Dt)*(p*AB32+(1-p)*AB33),0)</f>
        <v>12.793666283326431</v>
      </c>
      <c r="AB33" s="1">
        <f>IF(Stock!AB33&gt;=$D$4,EXP(-rate*Dt)*(p*AC32+(1-p)*AC33),0)</f>
        <v>11.092306560255134</v>
      </c>
      <c r="AC33" s="1">
        <f>IF(Stock!AC33&gt;=$D$4,EXP(-rate*Dt)*(p*AD32+(1-p)*AD33),0)</f>
        <v>9.4823920783338824</v>
      </c>
      <c r="AD33" s="1">
        <f>IF(Stock!AD33&gt;=$D$4,EXP(-rate*Dt)*(p*AE32+(1-p)*AE33),0)</f>
        <v>7.9714099618320073</v>
      </c>
      <c r="AE33" s="1">
        <f>IF(Stock!AE33&gt;=$D$4,EXP(-rate*Dt)*(p*AF32+(1-p)*AF33),0)</f>
        <v>6.5685685035701802</v>
      </c>
      <c r="AF33" s="1">
        <f>IF(Stock!AF33&gt;=$D$4,EXP(-rate*Dt)*(p*AG32+(1-p)*AG33),0)</f>
        <v>5.2844773370998626</v>
      </c>
      <c r="AG33" s="1">
        <f>IF(Stock!AG33&gt;=$D$4,EXP(-rate*Dt)*(p*AH32+(1-p)*AH33),0)</f>
        <v>4.1304722145677317</v>
      </c>
      <c r="AH33" s="1">
        <f>IF(Stock!AH33&gt;=$D$4,EXP(-rate*Dt)*(p*AI32+(1-p)*AI33),0)</f>
        <v>3.1175094266603689</v>
      </c>
      <c r="AI33" s="1">
        <f>IF(Stock!AI33&gt;=$D$4,EXP(-rate*Dt)*(p*AJ32+(1-p)*AJ33),0)</f>
        <v>2.2546162171562587</v>
      </c>
      <c r="AJ33" s="1">
        <f>IF(Stock!AJ33&gt;=$D$4,EXP(-rate*Dt)*(p*AK32+(1-p)*AK33),0)</f>
        <v>1.546995624580169</v>
      </c>
      <c r="AK33" s="1">
        <f>IF(Stock!AK33&gt;=$D$4,EXP(-rate*Dt)*(p*AL32+(1-p)*AL33),0)</f>
        <v>0.99404550177623696</v>
      </c>
      <c r="AL33" s="1">
        <f>IF(Stock!AL33&gt;=$D$4,EXP(-rate*Dt)*(p*AM32+(1-p)*AM33),0)</f>
        <v>0.58773502635120456</v>
      </c>
      <c r="AM33" s="1">
        <f>IF(Stock!AM33&gt;=$D$4,EXP(-rate*Dt)*(p*AN32+(1-p)*AN33),0)</f>
        <v>0.3119230629014258</v>
      </c>
      <c r="AN33" s="1">
        <f>IF(Stock!AN33&gt;=$D$4,EXP(-rate*Dt)*(p*AO32+(1-p)*AO33),0)</f>
        <v>0.14319732966242013</v>
      </c>
      <c r="AO33" s="1">
        <f>IF(Stock!AO33&gt;=$D$4,EXP(-rate*Dt)*(p*AP32+(1-p)*AP33),0)</f>
        <v>5.3544439996639673E-2</v>
      </c>
      <c r="AP33" s="1">
        <f>IF(Stock!AP33&gt;=$D$4,EXP(-rate*Dt)*(p*AQ32+(1-p)*AQ33),0)</f>
        <v>1.456900208794318E-2</v>
      </c>
      <c r="AQ33" s="1">
        <f>IF(Stock!AQ33&gt;=$D$4,EXP(-rate*Dt)*(p*AR32+(1-p)*AR33),0)</f>
        <v>2.1762427234712938E-3</v>
      </c>
      <c r="AR33" s="1">
        <f>IF(Stock!AR33&gt;=$D$4,EXP(-rate*Dt)*(p*AS32+(1-p)*AS33),0)</f>
        <v>0</v>
      </c>
      <c r="AS33" s="1">
        <f>IF(Stock!AS33&gt;=$D$4,EXP(-rate*Dt)*(p*AT32+(1-p)*AT33),0)</f>
        <v>0</v>
      </c>
      <c r="AT33" s="1">
        <f>IF(Stock!AT33&gt;=$D$4,EXP(-rate*Dt)*(p*AU32+(1-p)*AU33),0)</f>
        <v>0</v>
      </c>
      <c r="AU33" s="1">
        <f>IF(Stock!AU33&gt;=$D$4,EXP(-rate*Dt)*(p*AV32+(1-p)*AV33),0)</f>
        <v>0</v>
      </c>
      <c r="AV33" s="1">
        <f>IF(Stock!AV33&gt;=$D$4,EXP(-rate*Dt)*(p*AW32+(1-p)*AW33),0)</f>
        <v>0</v>
      </c>
      <c r="AW33" s="1">
        <f>IF(Stock!AW33&gt;=$D$4,EXP(-rate*Dt)*(p*AX32+(1-p)*AX33),0)</f>
        <v>0</v>
      </c>
      <c r="AX33" s="1">
        <f>IF(Stock!AX33&gt;=$D$4,EXP(-rate*Dt)*(p*AY32+(1-p)*AY33),0)</f>
        <v>0</v>
      </c>
      <c r="AY33" s="1">
        <f>IF(Stock!AY33&gt;=$D$4,EXP(-rate*Dt)*(p*AZ32+(1-p)*AZ33),0)</f>
        <v>0</v>
      </c>
      <c r="AZ33" s="1">
        <f>MAX(Stock!AZ33-K,0)</f>
        <v>0</v>
      </c>
    </row>
    <row r="34" spans="1:52">
      <c r="A34" s="7">
        <f t="shared" si="1"/>
        <v>19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>
        <f>IF(Stock!U34&gt;=$D$4,EXP(-rate*Dt)*(p*V33+(1-p)*V34),0)</f>
        <v>20.418938909072651</v>
      </c>
      <c r="V34" s="1">
        <f>IF(Stock!V34&gt;=$D$4,EXP(-rate*Dt)*(p*W33+(1-p)*W34),0)</f>
        <v>18.399018920431075</v>
      </c>
      <c r="W34" s="1">
        <f>IF(Stock!W34&gt;=$D$4,EXP(-rate*Dt)*(p*X33+(1-p)*X34),0)</f>
        <v>16.458208762110818</v>
      </c>
      <c r="X34" s="1">
        <f>IF(Stock!X34&gt;=$D$4,EXP(-rate*Dt)*(p*Y33+(1-p)*Y34),0)</f>
        <v>14.598025453381489</v>
      </c>
      <c r="Y34" s="1">
        <f>IF(Stock!Y34&gt;=$D$4,EXP(-rate*Dt)*(p*Z33+(1-p)*Z34),0)</f>
        <v>12.821191497314224</v>
      </c>
      <c r="Z34" s="1">
        <f>IF(Stock!Z34&gt;=$D$4,EXP(-rate*Dt)*(p*AA33+(1-p)*AA34),0)</f>
        <v>11.131811115218792</v>
      </c>
      <c r="AA34" s="1">
        <f>IF(Stock!AA34&gt;=$D$4,EXP(-rate*Dt)*(p*AB33+(1-p)*AB34),0)</f>
        <v>9.5354964675323846</v>
      </c>
      <c r="AB34" s="1">
        <f>IF(Stock!AB34&gt;=$D$4,EXP(-rate*Dt)*(p*AC33+(1-p)*AC34),0)</f>
        <v>8.0393939975179372</v>
      </c>
      <c r="AC34" s="1">
        <f>IF(Stock!AC34&gt;=$D$4,EXP(-rate*Dt)*(p*AD33+(1-p)*AD34),0)</f>
        <v>6.6520477608549635</v>
      </c>
      <c r="AD34" s="1">
        <f>IF(Stock!AD34&gt;=$D$4,EXP(-rate*Dt)*(p*AE33+(1-p)*AE34),0)</f>
        <v>5.3830291396839218</v>
      </c>
      <c r="AE34" s="1">
        <f>IF(Stock!AE34&gt;=$D$4,EXP(-rate*Dt)*(p*AF33+(1-p)*AF34),0)</f>
        <v>4.2422675655730133</v>
      </c>
      <c r="AF34" s="1">
        <f>IF(Stock!AF34&gt;=$D$4,EXP(-rate*Dt)*(p*AG33+(1-p)*AG34),0)</f>
        <v>3.2390432479065492</v>
      </c>
      <c r="AG34" s="1">
        <f>IF(Stock!AG34&gt;=$D$4,EXP(-rate*Dt)*(p*AH33+(1-p)*AH34),0)</f>
        <v>2.3806584500238421</v>
      </c>
      <c r="AH34" s="1">
        <f>IF(Stock!AH34&gt;=$D$4,EXP(-rate*Dt)*(p*AI33+(1-p)*AI34),0)</f>
        <v>1.6708922391901371</v>
      </c>
      <c r="AI34" s="1">
        <f>IF(Stock!AI34&gt;=$D$4,EXP(-rate*Dt)*(p*AJ33+(1-p)*AJ34),0)</f>
        <v>1.108458228852635</v>
      </c>
      <c r="AJ34" s="1">
        <f>IF(Stock!AJ34&gt;=$D$4,EXP(-rate*Dt)*(p*AK33+(1-p)*AK34),0)</f>
        <v>0.68580193892458663</v>
      </c>
      <c r="AK34" s="1">
        <f>IF(Stock!AK34&gt;=$D$4,EXP(-rate*Dt)*(p*AL33+(1-p)*AL34),0)</f>
        <v>0.38864890129098306</v>
      </c>
      <c r="AL34" s="1">
        <f>IF(Stock!AL34&gt;=$D$4,EXP(-rate*Dt)*(p*AM33+(1-p)*AM34),0)</f>
        <v>0.19668387248182362</v>
      </c>
      <c r="AM34" s="1">
        <f>IF(Stock!AM34&gt;=$D$4,EXP(-rate*Dt)*(p*AN33+(1-p)*AN34),0)</f>
        <v>8.554479949378041E-2</v>
      </c>
      <c r="AN34" s="1">
        <f>IF(Stock!AN34&gt;=$D$4,EXP(-rate*Dt)*(p*AO33+(1-p)*AO34),0)</f>
        <v>2.9933563160210265E-2</v>
      </c>
      <c r="AO34" s="1">
        <f>IF(Stock!AO34&gt;=$D$4,EXP(-rate*Dt)*(p*AP33+(1-p)*AP34),0)</f>
        <v>7.1547299276554389E-3</v>
      </c>
      <c r="AP34" s="1">
        <f>IF(Stock!AP34&gt;=$D$4,EXP(-rate*Dt)*(p*AQ33+(1-p)*AQ34),0)</f>
        <v>0</v>
      </c>
      <c r="AQ34" s="1">
        <f>IF(Stock!AQ34&gt;=$D$4,EXP(-rate*Dt)*(p*AR33+(1-p)*AR34),0)</f>
        <v>0</v>
      </c>
      <c r="AR34" s="1">
        <f>IF(Stock!AR34&gt;=$D$4,EXP(-rate*Dt)*(p*AS33+(1-p)*AS34),0)</f>
        <v>0</v>
      </c>
      <c r="AS34" s="1">
        <f>IF(Stock!AS34&gt;=$D$4,EXP(-rate*Dt)*(p*AT33+(1-p)*AT34),0)</f>
        <v>0</v>
      </c>
      <c r="AT34" s="1">
        <f>IF(Stock!AT34&gt;=$D$4,EXP(-rate*Dt)*(p*AU33+(1-p)*AU34),0)</f>
        <v>0</v>
      </c>
      <c r="AU34" s="1">
        <f>IF(Stock!AU34&gt;=$D$4,EXP(-rate*Dt)*(p*AV33+(1-p)*AV34),0)</f>
        <v>0</v>
      </c>
      <c r="AV34" s="1">
        <f>IF(Stock!AV34&gt;=$D$4,EXP(-rate*Dt)*(p*AW33+(1-p)*AW34),0)</f>
        <v>0</v>
      </c>
      <c r="AW34" s="1">
        <f>IF(Stock!AW34&gt;=$D$4,EXP(-rate*Dt)*(p*AX33+(1-p)*AX34),0)</f>
        <v>0</v>
      </c>
      <c r="AX34" s="1">
        <f>IF(Stock!AX34&gt;=$D$4,EXP(-rate*Dt)*(p*AY33+(1-p)*AY34),0)</f>
        <v>0</v>
      </c>
      <c r="AY34" s="1">
        <f>IF(Stock!AY34&gt;=$D$4,EXP(-rate*Dt)*(p*AZ33+(1-p)*AZ34),0)</f>
        <v>0</v>
      </c>
      <c r="AZ34" s="1">
        <f>MAX(Stock!AZ34-K,0)</f>
        <v>0</v>
      </c>
    </row>
    <row r="35" spans="1:52">
      <c r="A35" s="7">
        <f t="shared" si="1"/>
        <v>18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>
        <f>IF(Stock!T35&gt;=$D$4,EXP(-rate*Dt)*(p*U34+(1-p)*U35),0)</f>
        <v>18.402134726241375</v>
      </c>
      <c r="U35" s="1">
        <f>IF(Stock!U35&gt;=$D$4,EXP(-rate*Dt)*(p*V34+(1-p)*V35),0)</f>
        <v>16.46865207466163</v>
      </c>
      <c r="V35" s="1">
        <f>IF(Stock!V35&gt;=$D$4,EXP(-rate*Dt)*(p*W34+(1-p)*W35),0)</f>
        <v>14.617150700539248</v>
      </c>
      <c r="W35" s="1">
        <f>IF(Stock!W35&gt;=$D$4,EXP(-rate*Dt)*(p*X34+(1-p)*X35),0)</f>
        <v>12.850467054145952</v>
      </c>
      <c r="X35" s="1">
        <f>IF(Stock!X35&gt;=$D$4,EXP(-rate*Dt)*(p*Y34+(1-p)*Y35),0)</f>
        <v>11.172714006196644</v>
      </c>
      <c r="Y35" s="1">
        <f>IF(Stock!Y35&gt;=$D$4,EXP(-rate*Dt)*(p*Z34+(1-p)*Z35),0)</f>
        <v>9.5893503409965231</v>
      </c>
      <c r="Z35" s="1">
        <f>IF(Stock!Z35&gt;=$D$4,EXP(-rate*Dt)*(p*AA34+(1-p)*AA35),0)</f>
        <v>8.1071472189510629</v>
      </c>
      <c r="AA35" s="1">
        <f>IF(Stock!AA35&gt;=$D$4,EXP(-rate*Dt)*(p*AB34+(1-p)*AB35),0)</f>
        <v>6.7340003280506382</v>
      </c>
      <c r="AB35" s="1">
        <f>IF(Stock!AB35&gt;=$D$4,EXP(-rate*Dt)*(p*AC34+(1-p)*AC35),0)</f>
        <v>5.4785350360892391</v>
      </c>
      <c r="AC35" s="1">
        <f>IF(Stock!AC35&gt;=$D$4,EXP(-rate*Dt)*(p*AD34+(1-p)*AD35),0)</f>
        <v>4.349461905351693</v>
      </c>
      <c r="AD35" s="1">
        <f>IF(Stock!AD35&gt;=$D$4,EXP(-rate*Dt)*(p*AE34+(1-p)*AE35),0)</f>
        <v>3.3546669037034165</v>
      </c>
      <c r="AE35" s="1">
        <f>IF(Stock!AE35&gt;=$D$4,EXP(-rate*Dt)*(p*AF34+(1-p)*AF35),0)</f>
        <v>2.5000686403372545</v>
      </c>
      <c r="AF35" s="1">
        <f>IF(Stock!AF35&gt;=$D$4,EXP(-rate*Dt)*(p*AG34+(1-p)*AG35),0)</f>
        <v>1.7883438673722731</v>
      </c>
      <c r="AG35" s="1">
        <f>IF(Stock!AG35&gt;=$D$4,EXP(-rate*Dt)*(p*AH34+(1-p)*AH35),0)</f>
        <v>1.217704363871648</v>
      </c>
      <c r="AH35" s="1">
        <f>IF(Stock!AH35&gt;=$D$4,EXP(-rate*Dt)*(p*AI34+(1-p)*AI35),0)</f>
        <v>0.78098397211060777</v>
      </c>
      <c r="AI35" s="1">
        <f>IF(Stock!AI35&gt;=$D$4,EXP(-rate*Dt)*(p*AJ34+(1-p)*AJ35),0)</f>
        <v>0.465332662611249</v>
      </c>
      <c r="AJ35" s="1">
        <f>IF(Stock!AJ35&gt;=$D$4,EXP(-rate*Dt)*(p*AK34+(1-p)*AK35),0)</f>
        <v>0.25277634654272346</v>
      </c>
      <c r="AK35" s="1">
        <f>IF(Stock!AK35&gt;=$D$4,EXP(-rate*Dt)*(p*AL34+(1-p)*AL35),0)</f>
        <v>0.12175416697974838</v>
      </c>
      <c r="AL35" s="1">
        <f>IF(Stock!AL35&gt;=$D$4,EXP(-rate*Dt)*(p*AM34+(1-p)*AM35),0)</f>
        <v>4.9485659646705295E-2</v>
      </c>
      <c r="AM35" s="1">
        <f>IF(Stock!AM35&gt;=$D$4,EXP(-rate*Dt)*(p*AN34+(1-p)*AN35),0)</f>
        <v>1.4700153029764323E-2</v>
      </c>
      <c r="AN35" s="1">
        <f>IF(Stock!AN35&gt;=$D$4,EXP(-rate*Dt)*(p*AO34+(1-p)*AO35),0)</f>
        <v>0</v>
      </c>
      <c r="AO35" s="1">
        <f>IF(Stock!AO35&gt;=$D$4,EXP(-rate*Dt)*(p*AP34+(1-p)*AP35),0)</f>
        <v>0</v>
      </c>
      <c r="AP35" s="1">
        <f>IF(Stock!AP35&gt;=$D$4,EXP(-rate*Dt)*(p*AQ34+(1-p)*AQ35),0)</f>
        <v>0</v>
      </c>
      <c r="AQ35" s="1">
        <f>IF(Stock!AQ35&gt;=$D$4,EXP(-rate*Dt)*(p*AR34+(1-p)*AR35),0)</f>
        <v>0</v>
      </c>
      <c r="AR35" s="1">
        <f>IF(Stock!AR35&gt;=$D$4,EXP(-rate*Dt)*(p*AS34+(1-p)*AS35),0)</f>
        <v>0</v>
      </c>
      <c r="AS35" s="1">
        <f>IF(Stock!AS35&gt;=$D$4,EXP(-rate*Dt)*(p*AT34+(1-p)*AT35),0)</f>
        <v>0</v>
      </c>
      <c r="AT35" s="1">
        <f>IF(Stock!AT35&gt;=$D$4,EXP(-rate*Dt)*(p*AU34+(1-p)*AU35),0)</f>
        <v>0</v>
      </c>
      <c r="AU35" s="1">
        <f>IF(Stock!AU35&gt;=$D$4,EXP(-rate*Dt)*(p*AV34+(1-p)*AV35),0)</f>
        <v>0</v>
      </c>
      <c r="AV35" s="1">
        <f>IF(Stock!AV35&gt;=$D$4,EXP(-rate*Dt)*(p*AW34+(1-p)*AW35),0)</f>
        <v>0</v>
      </c>
      <c r="AW35" s="1">
        <f>IF(Stock!AW35&gt;=$D$4,EXP(-rate*Dt)*(p*AX34+(1-p)*AX35),0)</f>
        <v>0</v>
      </c>
      <c r="AX35" s="1">
        <f>IF(Stock!AX35&gt;=$D$4,EXP(-rate*Dt)*(p*AY34+(1-p)*AY35),0)</f>
        <v>0</v>
      </c>
      <c r="AY35" s="1">
        <f>IF(Stock!AY35&gt;=$D$4,EXP(-rate*Dt)*(p*AZ34+(1-p)*AZ35),0)</f>
        <v>0</v>
      </c>
      <c r="AZ35" s="1">
        <f>MAX(Stock!AZ35-K,0)</f>
        <v>0</v>
      </c>
    </row>
    <row r="36" spans="1:52">
      <c r="A36" s="7">
        <f t="shared" si="1"/>
        <v>17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>
        <f>IF(Stock!S36&gt;=$D$4,EXP(-rate*Dt)*(p*T35+(1-p)*T36),0)</f>
        <v>16.480741880449056</v>
      </c>
      <c r="T36" s="1">
        <f>IF(Stock!T36&gt;=$D$4,EXP(-rate*Dt)*(p*U35+(1-p)*U36),0)</f>
        <v>14.637916405785422</v>
      </c>
      <c r="U36" s="1">
        <f>IF(Stock!U36&gt;=$D$4,EXP(-rate*Dt)*(p*V35+(1-p)*V36),0)</f>
        <v>12.881217563156772</v>
      </c>
      <c r="V36" s="1">
        <f>IF(Stock!V36&gt;=$D$4,EXP(-rate*Dt)*(p*W35+(1-p)*W36),0)</f>
        <v>11.214715271232002</v>
      </c>
      <c r="W36" s="1">
        <f>IF(Stock!W36&gt;=$D$4,EXP(-rate*Dt)*(p*X35+(1-p)*X36),0)</f>
        <v>9.643673805145907</v>
      </c>
      <c r="X36" s="1">
        <f>IF(Stock!X36&gt;=$D$4,EXP(-rate*Dt)*(p*Y35+(1-p)*Y36),0)</f>
        <v>8.1744734673468873</v>
      </c>
      <c r="Y36" s="1">
        <f>IF(Stock!Y36&gt;=$D$4,EXP(-rate*Dt)*(p*Z35+(1-p)*Z36),0)</f>
        <v>6.8143894399442226</v>
      </c>
      <c r="Z36" s="1">
        <f>IF(Stock!Z36&gt;=$D$4,EXP(-rate*Dt)*(p*AA35+(1-p)*AA36),0)</f>
        <v>5.5711892834031831</v>
      </c>
      <c r="AA36" s="1">
        <f>IF(Stock!AA36&gt;=$D$4,EXP(-rate*Dt)*(p*AB35+(1-p)*AB36),0)</f>
        <v>4.4525228252335891</v>
      </c>
      <c r="AB36" s="1">
        <f>IF(Stock!AB36&gt;=$D$4,EXP(-rate*Dt)*(p*AC35+(1-p)*AC36),0)</f>
        <v>3.4651036883555695</v>
      </c>
      <c r="AC36" s="1">
        <f>IF(Stock!AC36&gt;=$D$4,EXP(-rate*Dt)*(p*AD35+(1-p)*AD36),0)</f>
        <v>2.6137221611253265</v>
      </c>
      <c r="AD36" s="1">
        <f>IF(Stock!AD36&gt;=$D$4,EXP(-rate*Dt)*(p*AE35+(1-p)*AE36),0)</f>
        <v>1.9001826128502792</v>
      </c>
      <c r="AE36" s="1">
        <f>IF(Stock!AE36&gt;=$D$4,EXP(-rate*Dt)*(p*AF35+(1-p)*AF36),0)</f>
        <v>1.3223175206704729</v>
      </c>
      <c r="AF36" s="1">
        <f>IF(Stock!AF36&gt;=$D$4,EXP(-rate*Dt)*(p*AG35+(1-p)*AG36),0)</f>
        <v>0.87327937468390737</v>
      </c>
      <c r="AG36" s="1">
        <f>IF(Stock!AG36&gt;=$D$4,EXP(-rate*Dt)*(p*AH35+(1-p)*AH36),0)</f>
        <v>0.54132941227465214</v>
      </c>
      <c r="AH36" s="1">
        <f>IF(Stock!AH36&gt;=$D$4,EXP(-rate*Dt)*(p*AI35+(1-p)*AI36),0)</f>
        <v>0.31030384718159421</v>
      </c>
      <c r="AI36" s="1">
        <f>IF(Stock!AI36&gt;=$D$4,EXP(-rate*Dt)*(p*AJ35+(1-p)*AJ36),0)</f>
        <v>0.16082616889389414</v>
      </c>
      <c r="AJ36" s="1">
        <f>IF(Stock!AJ36&gt;=$D$4,EXP(-rate*Dt)*(p*AK35+(1-p)*AK36),0)</f>
        <v>7.2150512211701906E-2</v>
      </c>
      <c r="AK36" s="1">
        <f>IF(Stock!AK36&gt;=$D$4,EXP(-rate*Dt)*(p*AL35+(1-p)*AL36),0)</f>
        <v>2.4302044019683326E-2</v>
      </c>
      <c r="AL36" s="1">
        <f>IF(Stock!AL36&gt;=$D$4,EXP(-rate*Dt)*(p*AM35+(1-p)*AM36),0)</f>
        <v>0</v>
      </c>
      <c r="AM36" s="1">
        <f>IF(Stock!AM36&gt;=$D$4,EXP(-rate*Dt)*(p*AN35+(1-p)*AN36),0)</f>
        <v>0</v>
      </c>
      <c r="AN36" s="1">
        <f>IF(Stock!AN36&gt;=$D$4,EXP(-rate*Dt)*(p*AO35+(1-p)*AO36),0)</f>
        <v>0</v>
      </c>
      <c r="AO36" s="1">
        <f>IF(Stock!AO36&gt;=$D$4,EXP(-rate*Dt)*(p*AP35+(1-p)*AP36),0)</f>
        <v>0</v>
      </c>
      <c r="AP36" s="1">
        <f>IF(Stock!AP36&gt;=$D$4,EXP(-rate*Dt)*(p*AQ35+(1-p)*AQ36),0)</f>
        <v>0</v>
      </c>
      <c r="AQ36" s="1">
        <f>IF(Stock!AQ36&gt;=$D$4,EXP(-rate*Dt)*(p*AR35+(1-p)*AR36),0)</f>
        <v>0</v>
      </c>
      <c r="AR36" s="1">
        <f>IF(Stock!AR36&gt;=$D$4,EXP(-rate*Dt)*(p*AS35+(1-p)*AS36),0)</f>
        <v>0</v>
      </c>
      <c r="AS36" s="1">
        <f>IF(Stock!AS36&gt;=$D$4,EXP(-rate*Dt)*(p*AT35+(1-p)*AT36),0)</f>
        <v>0</v>
      </c>
      <c r="AT36" s="1">
        <f>IF(Stock!AT36&gt;=$D$4,EXP(-rate*Dt)*(p*AU35+(1-p)*AU36),0)</f>
        <v>0</v>
      </c>
      <c r="AU36" s="1">
        <f>IF(Stock!AU36&gt;=$D$4,EXP(-rate*Dt)*(p*AV35+(1-p)*AV36),0)</f>
        <v>0</v>
      </c>
      <c r="AV36" s="1">
        <f>IF(Stock!AV36&gt;=$D$4,EXP(-rate*Dt)*(p*AW35+(1-p)*AW36),0)</f>
        <v>0</v>
      </c>
      <c r="AW36" s="1">
        <f>IF(Stock!AW36&gt;=$D$4,EXP(-rate*Dt)*(p*AX35+(1-p)*AX36),0)</f>
        <v>0</v>
      </c>
      <c r="AX36" s="1">
        <f>IF(Stock!AX36&gt;=$D$4,EXP(-rate*Dt)*(p*AY35+(1-p)*AY36),0)</f>
        <v>0</v>
      </c>
      <c r="AY36" s="1">
        <f>IF(Stock!AY36&gt;=$D$4,EXP(-rate*Dt)*(p*AZ35+(1-p)*AZ36),0)</f>
        <v>0</v>
      </c>
      <c r="AZ36" s="1">
        <f>MAX(Stock!AZ36-K,0)</f>
        <v>0</v>
      </c>
    </row>
    <row r="37" spans="1:52">
      <c r="A37" s="7">
        <f t="shared" si="1"/>
        <v>16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>
        <f>IF(Stock!R37&gt;=$D$4,EXP(-rate*Dt)*(p*S36+(1-p)*S37),0)</f>
        <v>14.660120686179035</v>
      </c>
      <c r="S37" s="1">
        <f>IF(Stock!S37&gt;=$D$4,EXP(-rate*Dt)*(p*T36+(1-p)*T37),0)</f>
        <v>12.913206964580995</v>
      </c>
      <c r="T37" s="1">
        <f>IF(Stock!T37&gt;=$D$4,EXP(-rate*Dt)*(p*U36+(1-p)*U37),0)</f>
        <v>11.257568578306165</v>
      </c>
      <c r="U37" s="1">
        <f>IF(Stock!U37&gt;=$D$4,EXP(-rate*Dt)*(p*V36+(1-p)*V37),0)</f>
        <v>9.6982484006316447</v>
      </c>
      <c r="V37" s="1">
        <f>IF(Stock!V37&gt;=$D$4,EXP(-rate*Dt)*(p*W36+(1-p)*W37),0)</f>
        <v>8.2412328248192832</v>
      </c>
      <c r="W37" s="1">
        <f>IF(Stock!W37&gt;=$D$4,EXP(-rate*Dt)*(p*X36+(1-p)*X37),0)</f>
        <v>6.8932102506449047</v>
      </c>
      <c r="X37" s="1">
        <f>IF(Stock!X37&gt;=$D$4,EXP(-rate*Dt)*(p*Y36+(1-p)*Y37),0)</f>
        <v>5.6611717905520997</v>
      </c>
      <c r="Y37" s="1">
        <f>IF(Stock!Y37&gt;=$D$4,EXP(-rate*Dt)*(p*Z36+(1-p)*Z37),0)</f>
        <v>4.5518396241685846</v>
      </c>
      <c r="Z37" s="1">
        <f>IF(Stock!Z37&gt;=$D$4,EXP(-rate*Dt)*(p*AA36+(1-p)*AA37),0)</f>
        <v>3.5709315615512862</v>
      </c>
      <c r="AA37" s="1">
        <f>IF(Stock!AA37&gt;=$D$4,EXP(-rate*Dt)*(p*AB36+(1-p)*AB37),0)</f>
        <v>2.722304006053061</v>
      </c>
      <c r="AB37" s="1">
        <f>IF(Stock!AB37&gt;=$D$4,EXP(-rate*Dt)*(p*AC36+(1-p)*AC37),0)</f>
        <v>2.0070570103751915</v>
      </c>
      <c r="AC37" s="1">
        <f>IF(Stock!AC37&gt;=$D$4,EXP(-rate*Dt)*(p*AD36+(1-p)*AD37),0)</f>
        <v>1.4227276685130013</v>
      </c>
      <c r="AD37" s="1">
        <f>IF(Stock!AD37&gt;=$D$4,EXP(-rate*Dt)*(p*AE36+(1-p)*AE37),0)</f>
        <v>0.9627300908722376</v>
      </c>
      <c r="AE37" s="1">
        <f>IF(Stock!AE37&gt;=$D$4,EXP(-rate*Dt)*(p*AF36+(1-p)*AF37),0)</f>
        <v>0.61620630179943792</v>
      </c>
      <c r="AF37" s="1">
        <f>IF(Stock!AF37&gt;=$D$4,EXP(-rate*Dt)*(p*AG36+(1-p)*AG37),0)</f>
        <v>0.36841686331383172</v>
      </c>
      <c r="AG37" s="1">
        <f>IF(Stock!AG37&gt;=$D$4,EXP(-rate*Dt)*(p*AH36+(1-p)*AH37),0)</f>
        <v>0.20171306965153685</v>
      </c>
      <c r="AH37" s="1">
        <f>IF(Stock!AH37&gt;=$D$4,EXP(-rate*Dt)*(p*AI36+(1-p)*AI37),0)</f>
        <v>9.6998524624056684E-2</v>
      </c>
      <c r="AI37" s="1">
        <f>IF(Stock!AI37&gt;=$D$4,EXP(-rate*Dt)*(p*AJ36+(1-p)*AJ37),0)</f>
        <v>3.5432586659036661E-2</v>
      </c>
      <c r="AJ37" s="1">
        <f>IF(Stock!AJ37&gt;=$D$4,EXP(-rate*Dt)*(p*AK36+(1-p)*AK37),0)</f>
        <v>0</v>
      </c>
      <c r="AK37" s="1">
        <f>IF(Stock!AK37&gt;=$D$4,EXP(-rate*Dt)*(p*AL36+(1-p)*AL37),0)</f>
        <v>0</v>
      </c>
      <c r="AL37" s="1">
        <f>IF(Stock!AL37&gt;=$D$4,EXP(-rate*Dt)*(p*AM36+(1-p)*AM37),0)</f>
        <v>0</v>
      </c>
      <c r="AM37" s="1">
        <f>IF(Stock!AM37&gt;=$D$4,EXP(-rate*Dt)*(p*AN36+(1-p)*AN37),0)</f>
        <v>0</v>
      </c>
      <c r="AN37" s="1">
        <f>IF(Stock!AN37&gt;=$D$4,EXP(-rate*Dt)*(p*AO36+(1-p)*AO37),0)</f>
        <v>0</v>
      </c>
      <c r="AO37" s="1">
        <f>IF(Stock!AO37&gt;=$D$4,EXP(-rate*Dt)*(p*AP36+(1-p)*AP37),0)</f>
        <v>0</v>
      </c>
      <c r="AP37" s="1">
        <f>IF(Stock!AP37&gt;=$D$4,EXP(-rate*Dt)*(p*AQ36+(1-p)*AQ37),0)</f>
        <v>0</v>
      </c>
      <c r="AQ37" s="1">
        <f>IF(Stock!AQ37&gt;=$D$4,EXP(-rate*Dt)*(p*AR36+(1-p)*AR37),0)</f>
        <v>0</v>
      </c>
      <c r="AR37" s="1">
        <f>IF(Stock!AR37&gt;=$D$4,EXP(-rate*Dt)*(p*AS36+(1-p)*AS37),0)</f>
        <v>0</v>
      </c>
      <c r="AS37" s="1">
        <f>IF(Stock!AS37&gt;=$D$4,EXP(-rate*Dt)*(p*AT36+(1-p)*AT37),0)</f>
        <v>0</v>
      </c>
      <c r="AT37" s="1">
        <f>IF(Stock!AT37&gt;=$D$4,EXP(-rate*Dt)*(p*AU36+(1-p)*AU37),0)</f>
        <v>0</v>
      </c>
      <c r="AU37" s="1">
        <f>IF(Stock!AU37&gt;=$D$4,EXP(-rate*Dt)*(p*AV36+(1-p)*AV37),0)</f>
        <v>0</v>
      </c>
      <c r="AV37" s="1">
        <f>IF(Stock!AV37&gt;=$D$4,EXP(-rate*Dt)*(p*AW36+(1-p)*AW37),0)</f>
        <v>0</v>
      </c>
      <c r="AW37" s="1">
        <f>IF(Stock!AW37&gt;=$D$4,EXP(-rate*Dt)*(p*AX36+(1-p)*AX37),0)</f>
        <v>0</v>
      </c>
      <c r="AX37" s="1">
        <f>IF(Stock!AX37&gt;=$D$4,EXP(-rate*Dt)*(p*AY36+(1-p)*AY37),0)</f>
        <v>0</v>
      </c>
      <c r="AY37" s="1">
        <f>IF(Stock!AY37&gt;=$D$4,EXP(-rate*Dt)*(p*AZ36+(1-p)*AZ37),0)</f>
        <v>0</v>
      </c>
      <c r="AZ37" s="1">
        <f>MAX(Stock!AZ37-K,0)</f>
        <v>0</v>
      </c>
    </row>
    <row r="38" spans="1:52">
      <c r="A38" s="7">
        <f t="shared" si="1"/>
        <v>15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>
        <f>IF(Stock!Q38&gt;=$D$4,EXP(-rate*Dt)*(p*R37+(1-p)*R38),0)</f>
        <v>12.946232747252221</v>
      </c>
      <c r="R38" s="1">
        <f>IF(Stock!R38&gt;=$D$4,EXP(-rate*Dt)*(p*S37+(1-p)*S38),0)</f>
        <v>11.301070652992591</v>
      </c>
      <c r="S38" s="1">
        <f>IF(Stock!S38&gt;=$D$4,EXP(-rate*Dt)*(p*T37+(1-p)*T38),0)</f>
        <v>9.7529023580015046</v>
      </c>
      <c r="T38" s="1">
        <f>IF(Stock!T38&gt;=$D$4,EXP(-rate*Dt)*(p*U37+(1-p)*U38),0)</f>
        <v>8.3073253971965411</v>
      </c>
      <c r="U38" s="1">
        <f>IF(Stock!U38&gt;=$D$4,EXP(-rate*Dt)*(p*V37+(1-p)*V38),0)</f>
        <v>6.9704772919195612</v>
      </c>
      <c r="V38" s="1">
        <f>IF(Stock!V38&gt;=$D$4,EXP(-rate*Dt)*(p*W37+(1-p)*W38),0)</f>
        <v>5.7486462587849481</v>
      </c>
      <c r="W38" s="1">
        <f>IF(Stock!W38&gt;=$D$4,EXP(-rate*Dt)*(p*X37+(1-p)*X38),0)</f>
        <v>4.6477389027183245</v>
      </c>
      <c r="X38" s="1">
        <f>IF(Stock!X38&gt;=$D$4,EXP(-rate*Dt)*(p*Y37+(1-p)*Y38),0)</f>
        <v>3.6726190423587326</v>
      </c>
      <c r="Y38" s="1">
        <f>IF(Stock!Y38&gt;=$D$4,EXP(-rate*Dt)*(p*Z37+(1-p)*Z38),0)</f>
        <v>2.8263595624493569</v>
      </c>
      <c r="Z38" s="1">
        <f>IF(Stock!Z38&gt;=$D$4,EXP(-rate*Dt)*(p*AA37+(1-p)*AA38),0)</f>
        <v>2.1094814124657426</v>
      </c>
      <c r="AA38" s="1">
        <f>IF(Stock!AA38&gt;=$D$4,EXP(-rate*Dt)*(p*AB37+(1-p)*AB38),0)</f>
        <v>1.5192847625294166</v>
      </c>
      <c r="AB38" s="1">
        <f>IF(Stock!AB38&gt;=$D$4,EXP(-rate*Dt)*(p*AC37+(1-p)*AC38),0)</f>
        <v>1.0493979959891915</v>
      </c>
      <c r="AC38" s="1">
        <f>IF(Stock!AC38&gt;=$D$4,EXP(-rate*Dt)*(p*AD37+(1-p)*AD38),0)</f>
        <v>0.6896697711870633</v>
      </c>
      <c r="AD38" s="1">
        <f>IF(Stock!AD38&gt;=$D$4,EXP(-rate*Dt)*(p*AE37+(1-p)*AE38),0)</f>
        <v>0.42649759805694154</v>
      </c>
      <c r="AE38" s="1">
        <f>IF(Stock!AE38&gt;=$D$4,EXP(-rate*Dt)*(p*AF37+(1-p)*AF38),0)</f>
        <v>0.24361798264675377</v>
      </c>
      <c r="AF38" s="1">
        <f>IF(Stock!AF38&gt;=$D$4,EXP(-rate*Dt)*(p*AG37+(1-p)*AG38),0)</f>
        <v>0.12328301579756795</v>
      </c>
      <c r="AG38" s="1">
        <f>IF(Stock!AG38&gt;=$D$4,EXP(-rate*Dt)*(p*AH37+(1-p)*AH38),0)</f>
        <v>4.7635263065854812E-2</v>
      </c>
      <c r="AH38" s="1">
        <f>IF(Stock!AH38&gt;=$D$4,EXP(-rate*Dt)*(p*AI37+(1-p)*AI38),0)</f>
        <v>0</v>
      </c>
      <c r="AI38" s="1">
        <f>IF(Stock!AI38&gt;=$D$4,EXP(-rate*Dt)*(p*AJ37+(1-p)*AJ38),0)</f>
        <v>0</v>
      </c>
      <c r="AJ38" s="1">
        <f>IF(Stock!AJ38&gt;=$D$4,EXP(-rate*Dt)*(p*AK37+(1-p)*AK38),0)</f>
        <v>0</v>
      </c>
      <c r="AK38" s="1">
        <f>IF(Stock!AK38&gt;=$D$4,EXP(-rate*Dt)*(p*AL37+(1-p)*AL38),0)</f>
        <v>0</v>
      </c>
      <c r="AL38" s="1">
        <f>IF(Stock!AL38&gt;=$D$4,EXP(-rate*Dt)*(p*AM37+(1-p)*AM38),0)</f>
        <v>0</v>
      </c>
      <c r="AM38" s="1">
        <f>IF(Stock!AM38&gt;=$D$4,EXP(-rate*Dt)*(p*AN37+(1-p)*AN38),0)</f>
        <v>0</v>
      </c>
      <c r="AN38" s="1">
        <f>IF(Stock!AN38&gt;=$D$4,EXP(-rate*Dt)*(p*AO37+(1-p)*AO38),0)</f>
        <v>0</v>
      </c>
      <c r="AO38" s="1">
        <f>IF(Stock!AO38&gt;=$D$4,EXP(-rate*Dt)*(p*AP37+(1-p)*AP38),0)</f>
        <v>0</v>
      </c>
      <c r="AP38" s="1">
        <f>IF(Stock!AP38&gt;=$D$4,EXP(-rate*Dt)*(p*AQ37+(1-p)*AQ38),0)</f>
        <v>0</v>
      </c>
      <c r="AQ38" s="1">
        <f>IF(Stock!AQ38&gt;=$D$4,EXP(-rate*Dt)*(p*AR37+(1-p)*AR38),0)</f>
        <v>0</v>
      </c>
      <c r="AR38" s="1">
        <f>IF(Stock!AR38&gt;=$D$4,EXP(-rate*Dt)*(p*AS37+(1-p)*AS38),0)</f>
        <v>0</v>
      </c>
      <c r="AS38" s="1">
        <f>IF(Stock!AS38&gt;=$D$4,EXP(-rate*Dt)*(p*AT37+(1-p)*AT38),0)</f>
        <v>0</v>
      </c>
      <c r="AT38" s="1">
        <f>IF(Stock!AT38&gt;=$D$4,EXP(-rate*Dt)*(p*AU37+(1-p)*AU38),0)</f>
        <v>0</v>
      </c>
      <c r="AU38" s="1">
        <f>IF(Stock!AU38&gt;=$D$4,EXP(-rate*Dt)*(p*AV37+(1-p)*AV38),0)</f>
        <v>0</v>
      </c>
      <c r="AV38" s="1">
        <f>IF(Stock!AV38&gt;=$D$4,EXP(-rate*Dt)*(p*AW37+(1-p)*AW38),0)</f>
        <v>0</v>
      </c>
      <c r="AW38" s="1">
        <f>IF(Stock!AW38&gt;=$D$4,EXP(-rate*Dt)*(p*AX37+(1-p)*AX38),0)</f>
        <v>0</v>
      </c>
      <c r="AX38" s="1">
        <f>IF(Stock!AX38&gt;=$D$4,EXP(-rate*Dt)*(p*AY37+(1-p)*AY38),0)</f>
        <v>0</v>
      </c>
      <c r="AY38" s="1">
        <f>IF(Stock!AY38&gt;=$D$4,EXP(-rate*Dt)*(p*AZ37+(1-p)*AZ38),0)</f>
        <v>0</v>
      </c>
      <c r="AZ38" s="1">
        <f>MAX(Stock!AZ38-K,0)</f>
        <v>0</v>
      </c>
    </row>
    <row r="39" spans="1:52">
      <c r="A39" s="7">
        <f t="shared" si="1"/>
        <v>14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f>IF(Stock!P39&gt;=$D$4,EXP(-rate*Dt)*(p*Q38+(1-p)*Q39),0)</f>
        <v>11.345052878206536</v>
      </c>
      <c r="Q39" s="1">
        <f>IF(Stock!Q39&gt;=$D$4,EXP(-rate*Dt)*(p*R38+(1-p)*R39),0)</f>
        <v>9.8074996626952551</v>
      </c>
      <c r="R39" s="1">
        <f>IF(Stock!R39&gt;=$D$4,EXP(-rate*Dt)*(p*S38+(1-p)*S39),0)</f>
        <v>8.3726800203288221</v>
      </c>
      <c r="S39" s="1">
        <f>IF(Stock!S39&gt;=$D$4,EXP(-rate*Dt)*(p*T38+(1-p)*T39),0)</f>
        <v>7.0462165031934587</v>
      </c>
      <c r="T39" s="1">
        <f>IF(Stock!T39&gt;=$D$4,EXP(-rate*Dt)*(p*U38+(1-p)*U39),0)</f>
        <v>5.8337601701507547</v>
      </c>
      <c r="U39" s="1">
        <f>IF(Stock!U39&gt;=$D$4,EXP(-rate*Dt)*(p*V38+(1-p)*V39),0)</f>
        <v>4.7404966523872876</v>
      </c>
      <c r="V39" s="1">
        <f>IF(Stock!V39&gt;=$D$4,EXP(-rate*Dt)*(p*W38+(1-p)*W39),0)</f>
        <v>3.7705507788665935</v>
      </c>
      <c r="W39" s="1">
        <f>IF(Stock!W39&gt;=$D$4,EXP(-rate*Dt)*(p*X38+(1-p)*X39),0)</f>
        <v>2.9263298346008253</v>
      </c>
      <c r="X39" s="1">
        <f>IF(Stock!X39&gt;=$D$4,EXP(-rate*Dt)*(p*Y38+(1-p)*Y39),0)</f>
        <v>2.2078705922083453</v>
      </c>
      <c r="Y39" s="1">
        <f>IF(Stock!Y39&gt;=$D$4,EXP(-rate*Dt)*(p*Z38+(1-p)*Z39),0)</f>
        <v>1.6122777570270208</v>
      </c>
      <c r="Z39" s="1">
        <f>IF(Stock!Z39&gt;=$D$4,EXP(-rate*Dt)*(p*AA38+(1-p)*AA39),0)</f>
        <v>1.1333545916001631</v>
      </c>
      <c r="AA39" s="1">
        <f>IF(Stock!AA39&gt;=$D$4,EXP(-rate*Dt)*(p*AB38+(1-p)*AB39),0)</f>
        <v>0.7615224634617459</v>
      </c>
      <c r="AB39" s="1">
        <f>IF(Stock!AB39&gt;=$D$4,EXP(-rate*Dt)*(p*AC38+(1-p)*AC39),0)</f>
        <v>0.4840981908040129</v>
      </c>
      <c r="AC39" s="1">
        <f>IF(Stock!AC39&gt;=$D$4,EXP(-rate*Dt)*(p*AD38+(1-p)*AD39),0)</f>
        <v>0.28594368673065257</v>
      </c>
      <c r="AD39" s="1">
        <f>IF(Stock!AD39&gt;=$D$4,EXP(-rate*Dt)*(p*AE38+(1-p)*AE39),0)</f>
        <v>0.15042617369728264</v>
      </c>
      <c r="AE39" s="1">
        <f>IF(Stock!AE39&gt;=$D$4,EXP(-rate*Dt)*(p*AF38+(1-p)*AF39),0)</f>
        <v>6.0543383642482851E-2</v>
      </c>
      <c r="AF39" s="1">
        <f>IF(Stock!AF39&gt;=$D$4,EXP(-rate*Dt)*(p*AG38+(1-p)*AG39),0)</f>
        <v>0</v>
      </c>
      <c r="AG39" s="1">
        <f>IF(Stock!AG39&gt;=$D$4,EXP(-rate*Dt)*(p*AH38+(1-p)*AH39),0)</f>
        <v>0</v>
      </c>
      <c r="AH39" s="1">
        <f>IF(Stock!AH39&gt;=$D$4,EXP(-rate*Dt)*(p*AI38+(1-p)*AI39),0)</f>
        <v>0</v>
      </c>
      <c r="AI39" s="1">
        <f>IF(Stock!AI39&gt;=$D$4,EXP(-rate*Dt)*(p*AJ38+(1-p)*AJ39),0)</f>
        <v>0</v>
      </c>
      <c r="AJ39" s="1">
        <f>IF(Stock!AJ39&gt;=$D$4,EXP(-rate*Dt)*(p*AK38+(1-p)*AK39),0)</f>
        <v>0</v>
      </c>
      <c r="AK39" s="1">
        <f>IF(Stock!AK39&gt;=$D$4,EXP(-rate*Dt)*(p*AL38+(1-p)*AL39),0)</f>
        <v>0</v>
      </c>
      <c r="AL39" s="1">
        <f>IF(Stock!AL39&gt;=$D$4,EXP(-rate*Dt)*(p*AM38+(1-p)*AM39),0)</f>
        <v>0</v>
      </c>
      <c r="AM39" s="1">
        <f>IF(Stock!AM39&gt;=$D$4,EXP(-rate*Dt)*(p*AN38+(1-p)*AN39),0)</f>
        <v>0</v>
      </c>
      <c r="AN39" s="1">
        <f>IF(Stock!AN39&gt;=$D$4,EXP(-rate*Dt)*(p*AO38+(1-p)*AO39),0)</f>
        <v>0</v>
      </c>
      <c r="AO39" s="1">
        <f>IF(Stock!AO39&gt;=$D$4,EXP(-rate*Dt)*(p*AP38+(1-p)*AP39),0)</f>
        <v>0</v>
      </c>
      <c r="AP39" s="1">
        <f>IF(Stock!AP39&gt;=$D$4,EXP(-rate*Dt)*(p*AQ38+(1-p)*AQ39),0)</f>
        <v>0</v>
      </c>
      <c r="AQ39" s="1">
        <f>IF(Stock!AQ39&gt;=$D$4,EXP(-rate*Dt)*(p*AR38+(1-p)*AR39),0)</f>
        <v>0</v>
      </c>
      <c r="AR39" s="1">
        <f>IF(Stock!AR39&gt;=$D$4,EXP(-rate*Dt)*(p*AS38+(1-p)*AS39),0)</f>
        <v>0</v>
      </c>
      <c r="AS39" s="1">
        <f>IF(Stock!AS39&gt;=$D$4,EXP(-rate*Dt)*(p*AT38+(1-p)*AT39),0)</f>
        <v>0</v>
      </c>
      <c r="AT39" s="1">
        <f>IF(Stock!AT39&gt;=$D$4,EXP(-rate*Dt)*(p*AU38+(1-p)*AU39),0)</f>
        <v>0</v>
      </c>
      <c r="AU39" s="1">
        <f>IF(Stock!AU39&gt;=$D$4,EXP(-rate*Dt)*(p*AV38+(1-p)*AV39),0)</f>
        <v>0</v>
      </c>
      <c r="AV39" s="1">
        <f>IF(Stock!AV39&gt;=$D$4,EXP(-rate*Dt)*(p*AW38+(1-p)*AW39),0)</f>
        <v>0</v>
      </c>
      <c r="AW39" s="1">
        <f>IF(Stock!AW39&gt;=$D$4,EXP(-rate*Dt)*(p*AX38+(1-p)*AX39),0)</f>
        <v>0</v>
      </c>
      <c r="AX39" s="1">
        <f>IF(Stock!AX39&gt;=$D$4,EXP(-rate*Dt)*(p*AY38+(1-p)*AY39),0)</f>
        <v>0</v>
      </c>
      <c r="AY39" s="1">
        <f>IF(Stock!AY39&gt;=$D$4,EXP(-rate*Dt)*(p*AZ38+(1-p)*AZ39),0)</f>
        <v>0</v>
      </c>
      <c r="AZ39" s="1">
        <f>MAX(Stock!AZ39-K,0)</f>
        <v>0</v>
      </c>
    </row>
    <row r="40" spans="1:52">
      <c r="A40" s="7">
        <f t="shared" si="1"/>
        <v>13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>
        <f>IF(Stock!O40&gt;=$D$4,EXP(-rate*Dt)*(p*P39+(1-p)*P40),0)</f>
        <v>9.8619318863197698</v>
      </c>
      <c r="P40" s="1">
        <f>IF(Stock!P40&gt;=$D$4,EXP(-rate*Dt)*(p*Q39+(1-p)*Q40),0)</f>
        <v>8.4372463086416882</v>
      </c>
      <c r="Q40" s="1">
        <f>IF(Stock!Q40&gt;=$D$4,EXP(-rate*Dt)*(p*R39+(1-p)*R40),0)</f>
        <v>7.1204601552989057</v>
      </c>
      <c r="R40" s="1">
        <f>IF(Stock!R40&gt;=$D$4,EXP(-rate*Dt)*(p*S39+(1-p)*S40),0)</f>
        <v>5.9166457117562148</v>
      </c>
      <c r="S40" s="1">
        <f>IF(Stock!S40&gt;=$D$4,EXP(-rate*Dt)*(p*T39+(1-p)*T40),0)</f>
        <v>4.8303477701368598</v>
      </c>
      <c r="T40" s="1">
        <f>IF(Stock!T40&gt;=$D$4,EXP(-rate*Dt)*(p*U39+(1-p)*U40),0)</f>
        <v>3.8650462697307186</v>
      </c>
      <c r="U40" s="1">
        <f>IF(Stock!U40&gt;=$D$4,EXP(-rate*Dt)*(p*V39+(1-p)*V40),0)</f>
        <v>3.0225765847692876</v>
      </c>
      <c r="V40" s="1">
        <f>IF(Stock!V40&gt;=$D$4,EXP(-rate*Dt)*(p*W39+(1-p)*W40),0)</f>
        <v>2.3025644897720157</v>
      </c>
      <c r="W40" s="1">
        <f>IF(Stock!W40&gt;=$D$4,EXP(-rate*Dt)*(p*X39+(1-p)*X40),0)</f>
        <v>1.7019492532890657</v>
      </c>
      <c r="X40" s="1">
        <f>IF(Stock!X40&gt;=$D$4,EXP(-rate*Dt)*(p*Y39+(1-p)*Y40),0)</f>
        <v>1.2146763932971429</v>
      </c>
      <c r="Y40" s="1">
        <f>IF(Stock!Y40&gt;=$D$4,EXP(-rate*Dt)*(p*Z39+(1-p)*Z40),0)</f>
        <v>0.83163579274836008</v>
      </c>
      <c r="Z40" s="1">
        <f>IF(Stock!Z40&gt;=$D$4,EXP(-rate*Dt)*(p*AA39+(1-p)*AA40),0)</f>
        <v>0.54089672377605691</v>
      </c>
      <c r="AA40" s="1">
        <f>IF(Stock!AA40&gt;=$D$4,EXP(-rate*Dt)*(p*AB39+(1-p)*AB40),0)</f>
        <v>0.32824772187340445</v>
      </c>
      <c r="AB40" s="1">
        <f>IF(Stock!AB40&gt;=$D$4,EXP(-rate*Dt)*(p*AC39+(1-p)*AC40),0)</f>
        <v>0.177990411790617</v>
      </c>
      <c r="AC40" s="1">
        <f>IF(Stock!AC40&gt;=$D$4,EXP(-rate*Dt)*(p*AD39+(1-p)*AD40),0)</f>
        <v>7.3873189142125206E-2</v>
      </c>
      <c r="AD40" s="1">
        <f>IF(Stock!AD40&gt;=$D$4,EXP(-rate*Dt)*(p*AE39+(1-p)*AE40),0)</f>
        <v>0</v>
      </c>
      <c r="AE40" s="1">
        <f>IF(Stock!AE40&gt;=$D$4,EXP(-rate*Dt)*(p*AF39+(1-p)*AF40),0)</f>
        <v>0</v>
      </c>
      <c r="AF40" s="1">
        <f>IF(Stock!AF40&gt;=$D$4,EXP(-rate*Dt)*(p*AG39+(1-p)*AG40),0)</f>
        <v>0</v>
      </c>
      <c r="AG40" s="1">
        <f>IF(Stock!AG40&gt;=$D$4,EXP(-rate*Dt)*(p*AH39+(1-p)*AH40),0)</f>
        <v>0</v>
      </c>
      <c r="AH40" s="1">
        <f>IF(Stock!AH40&gt;=$D$4,EXP(-rate*Dt)*(p*AI39+(1-p)*AI40),0)</f>
        <v>0</v>
      </c>
      <c r="AI40" s="1">
        <f>IF(Stock!AI40&gt;=$D$4,EXP(-rate*Dt)*(p*AJ39+(1-p)*AJ40),0)</f>
        <v>0</v>
      </c>
      <c r="AJ40" s="1">
        <f>IF(Stock!AJ40&gt;=$D$4,EXP(-rate*Dt)*(p*AK39+(1-p)*AK40),0)</f>
        <v>0</v>
      </c>
      <c r="AK40" s="1">
        <f>IF(Stock!AK40&gt;=$D$4,EXP(-rate*Dt)*(p*AL39+(1-p)*AL40),0)</f>
        <v>0</v>
      </c>
      <c r="AL40" s="1">
        <f>IF(Stock!AL40&gt;=$D$4,EXP(-rate*Dt)*(p*AM39+(1-p)*AM40),0)</f>
        <v>0</v>
      </c>
      <c r="AM40" s="1">
        <f>IF(Stock!AM40&gt;=$D$4,EXP(-rate*Dt)*(p*AN39+(1-p)*AN40),0)</f>
        <v>0</v>
      </c>
      <c r="AN40" s="1">
        <f>IF(Stock!AN40&gt;=$D$4,EXP(-rate*Dt)*(p*AO39+(1-p)*AO40),0)</f>
        <v>0</v>
      </c>
      <c r="AO40" s="1">
        <f>IF(Stock!AO40&gt;=$D$4,EXP(-rate*Dt)*(p*AP39+(1-p)*AP40),0)</f>
        <v>0</v>
      </c>
      <c r="AP40" s="1">
        <f>IF(Stock!AP40&gt;=$D$4,EXP(-rate*Dt)*(p*AQ39+(1-p)*AQ40),0)</f>
        <v>0</v>
      </c>
      <c r="AQ40" s="1">
        <f>IF(Stock!AQ40&gt;=$D$4,EXP(-rate*Dt)*(p*AR39+(1-p)*AR40),0)</f>
        <v>0</v>
      </c>
      <c r="AR40" s="1">
        <f>IF(Stock!AR40&gt;=$D$4,EXP(-rate*Dt)*(p*AS39+(1-p)*AS40),0)</f>
        <v>0</v>
      </c>
      <c r="AS40" s="1">
        <f>IF(Stock!AS40&gt;=$D$4,EXP(-rate*Dt)*(p*AT39+(1-p)*AT40),0)</f>
        <v>0</v>
      </c>
      <c r="AT40" s="1">
        <f>IF(Stock!AT40&gt;=$D$4,EXP(-rate*Dt)*(p*AU39+(1-p)*AU40),0)</f>
        <v>0</v>
      </c>
      <c r="AU40" s="1">
        <f>IF(Stock!AU40&gt;=$D$4,EXP(-rate*Dt)*(p*AV39+(1-p)*AV40),0)</f>
        <v>0</v>
      </c>
      <c r="AV40" s="1">
        <f>IF(Stock!AV40&gt;=$D$4,EXP(-rate*Dt)*(p*AW39+(1-p)*AW40),0)</f>
        <v>0</v>
      </c>
      <c r="AW40" s="1">
        <f>IF(Stock!AW40&gt;=$D$4,EXP(-rate*Dt)*(p*AX39+(1-p)*AX40),0)</f>
        <v>0</v>
      </c>
      <c r="AX40" s="1">
        <f>IF(Stock!AX40&gt;=$D$4,EXP(-rate*Dt)*(p*AY39+(1-p)*AY40),0)</f>
        <v>0</v>
      </c>
      <c r="AY40" s="1">
        <f>IF(Stock!AY40&gt;=$D$4,EXP(-rate*Dt)*(p*AZ39+(1-p)*AZ40),0)</f>
        <v>0</v>
      </c>
      <c r="AZ40" s="1">
        <f>MAX(Stock!AZ40-K,0)</f>
        <v>0</v>
      </c>
    </row>
    <row r="41" spans="1:52">
      <c r="A41" s="7">
        <f t="shared" si="1"/>
        <v>12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>
        <f>IF(Stock!N41&gt;=$D$4,EXP(-rate*Dt)*(p*O40+(1-p)*O41),0)</f>
        <v>8.5009890082945478</v>
      </c>
      <c r="O41" s="1">
        <f>IF(Stock!O41&gt;=$D$4,EXP(-rate*Dt)*(p*P40+(1-p)*P41),0)</f>
        <v>7.1932436347525286</v>
      </c>
      <c r="P41" s="1">
        <f>IF(Stock!P41&gt;=$D$4,EXP(-rate*Dt)*(p*Q40+(1-p)*Q41),0)</f>
        <v>5.9974211310360053</v>
      </c>
      <c r="Q41" s="1">
        <f>IF(Stock!Q41&gt;=$D$4,EXP(-rate*Dt)*(p*R40+(1-p)*R41),0)</f>
        <v>4.9174936258827762</v>
      </c>
      <c r="R41" s="1">
        <f>IF(Stock!R41&gt;=$D$4,EXP(-rate*Dt)*(p*S40+(1-p)*S41),0)</f>
        <v>3.9563738531660033</v>
      </c>
      <c r="S41" s="1">
        <f>IF(Stock!S41&gt;=$D$4,EXP(-rate*Dt)*(p*T40+(1-p)*T41),0)</f>
        <v>3.1154006541816428</v>
      </c>
      <c r="T41" s="1">
        <f>IF(Stock!T41&gt;=$D$4,EXP(-rate*Dt)*(p*U40+(1-p)*U41),0)</f>
        <v>2.3938461607280397</v>
      </c>
      <c r="U41" s="1">
        <f>IF(Stock!U41&gt;=$D$4,EXP(-rate*Dt)*(p*V40+(1-p)*V41),0)</f>
        <v>1.7885065154920601</v>
      </c>
      <c r="V41" s="1">
        <f>IF(Stock!V41&gt;=$D$4,EXP(-rate*Dt)*(p*W40+(1-p)*W41),0)</f>
        <v>1.2934426949413242</v>
      </c>
      <c r="W41" s="1">
        <f>IF(Stock!W41&gt;=$D$4,EXP(-rate*Dt)*(p*X40+(1-p)*X41),0)</f>
        <v>0.8999314016566603</v>
      </c>
      <c r="X41" s="1">
        <f>IF(Stock!X41&gt;=$D$4,EXP(-rate*Dt)*(p*Y40+(1-p)*Y41),0)</f>
        <v>0.59666521193229294</v>
      </c>
      <c r="Y41" s="1">
        <f>IF(Stock!Y41&gt;=$D$4,EXP(-rate*Dt)*(p*Z40+(1-p)*Z41),0)</f>
        <v>0.37020593300736587</v>
      </c>
      <c r="Z41" s="1">
        <f>IF(Stock!Z41&gt;=$D$4,EXP(-rate*Dt)*(p*AA40+(1-p)*AA41),0)</f>
        <v>0.20564916377206383</v>
      </c>
      <c r="AA41" s="1">
        <f>IF(Stock!AA41&gt;=$D$4,EXP(-rate*Dt)*(p*AB40+(1-p)*AB41),0)</f>
        <v>8.7409784032355026E-2</v>
      </c>
      <c r="AB41" s="1">
        <f>IF(Stock!AB41&gt;=$D$4,EXP(-rate*Dt)*(p*AC40+(1-p)*AC41),0)</f>
        <v>0</v>
      </c>
      <c r="AC41" s="1">
        <f>IF(Stock!AC41&gt;=$D$4,EXP(-rate*Dt)*(p*AD40+(1-p)*AD41),0)</f>
        <v>0</v>
      </c>
      <c r="AD41" s="1">
        <f>IF(Stock!AD41&gt;=$D$4,EXP(-rate*Dt)*(p*AE40+(1-p)*AE41),0)</f>
        <v>0</v>
      </c>
      <c r="AE41" s="1">
        <f>IF(Stock!AE41&gt;=$D$4,EXP(-rate*Dt)*(p*AF40+(1-p)*AF41),0)</f>
        <v>0</v>
      </c>
      <c r="AF41" s="1">
        <f>IF(Stock!AF41&gt;=$D$4,EXP(-rate*Dt)*(p*AG40+(1-p)*AG41),0)</f>
        <v>0</v>
      </c>
      <c r="AG41" s="1">
        <f>IF(Stock!AG41&gt;=$D$4,EXP(-rate*Dt)*(p*AH40+(1-p)*AH41),0)</f>
        <v>0</v>
      </c>
      <c r="AH41" s="1">
        <f>IF(Stock!AH41&gt;=$D$4,EXP(-rate*Dt)*(p*AI40+(1-p)*AI41),0)</f>
        <v>0</v>
      </c>
      <c r="AI41" s="1">
        <f>IF(Stock!AI41&gt;=$D$4,EXP(-rate*Dt)*(p*AJ40+(1-p)*AJ41),0)</f>
        <v>0</v>
      </c>
      <c r="AJ41" s="1">
        <f>IF(Stock!AJ41&gt;=$D$4,EXP(-rate*Dt)*(p*AK40+(1-p)*AK41),0)</f>
        <v>0</v>
      </c>
      <c r="AK41" s="1">
        <f>IF(Stock!AK41&gt;=$D$4,EXP(-rate*Dt)*(p*AL40+(1-p)*AL41),0)</f>
        <v>0</v>
      </c>
      <c r="AL41" s="1">
        <f>IF(Stock!AL41&gt;=$D$4,EXP(-rate*Dt)*(p*AM40+(1-p)*AM41),0)</f>
        <v>0</v>
      </c>
      <c r="AM41" s="1">
        <f>IF(Stock!AM41&gt;=$D$4,EXP(-rate*Dt)*(p*AN40+(1-p)*AN41),0)</f>
        <v>0</v>
      </c>
      <c r="AN41" s="1">
        <f>IF(Stock!AN41&gt;=$D$4,EXP(-rate*Dt)*(p*AO40+(1-p)*AO41),0)</f>
        <v>0</v>
      </c>
      <c r="AO41" s="1">
        <f>IF(Stock!AO41&gt;=$D$4,EXP(-rate*Dt)*(p*AP40+(1-p)*AP41),0)</f>
        <v>0</v>
      </c>
      <c r="AP41" s="1">
        <f>IF(Stock!AP41&gt;=$D$4,EXP(-rate*Dt)*(p*AQ40+(1-p)*AQ41),0)</f>
        <v>0</v>
      </c>
      <c r="AQ41" s="1">
        <f>IF(Stock!AQ41&gt;=$D$4,EXP(-rate*Dt)*(p*AR40+(1-p)*AR41),0)</f>
        <v>0</v>
      </c>
      <c r="AR41" s="1">
        <f>IF(Stock!AR41&gt;=$D$4,EXP(-rate*Dt)*(p*AS40+(1-p)*AS41),0)</f>
        <v>0</v>
      </c>
      <c r="AS41" s="1">
        <f>IF(Stock!AS41&gt;=$D$4,EXP(-rate*Dt)*(p*AT40+(1-p)*AT41),0)</f>
        <v>0</v>
      </c>
      <c r="AT41" s="1">
        <f>IF(Stock!AT41&gt;=$D$4,EXP(-rate*Dt)*(p*AU40+(1-p)*AU41),0)</f>
        <v>0</v>
      </c>
      <c r="AU41" s="1">
        <f>IF(Stock!AU41&gt;=$D$4,EXP(-rate*Dt)*(p*AV40+(1-p)*AV41),0)</f>
        <v>0</v>
      </c>
      <c r="AV41" s="1">
        <f>IF(Stock!AV41&gt;=$D$4,EXP(-rate*Dt)*(p*AW40+(1-p)*AW41),0)</f>
        <v>0</v>
      </c>
      <c r="AW41" s="1">
        <f>IF(Stock!AW41&gt;=$D$4,EXP(-rate*Dt)*(p*AX40+(1-p)*AX41),0)</f>
        <v>0</v>
      </c>
      <c r="AX41" s="1">
        <f>IF(Stock!AX41&gt;=$D$4,EXP(-rate*Dt)*(p*AY40+(1-p)*AY41),0)</f>
        <v>0</v>
      </c>
      <c r="AY41" s="1">
        <f>IF(Stock!AY41&gt;=$D$4,EXP(-rate*Dt)*(p*AZ40+(1-p)*AZ41),0)</f>
        <v>0</v>
      </c>
      <c r="AZ41" s="1">
        <f>MAX(Stock!AZ41-K,0)</f>
        <v>0</v>
      </c>
    </row>
    <row r="42" spans="1:52">
      <c r="A42" s="7">
        <f t="shared" si="1"/>
        <v>11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>
        <f>IF(Stock!M42&gt;=$D$4,EXP(-rate*Dt)*(p*N41+(1-p)*N42),0)</f>
        <v>7.2646034350394428</v>
      </c>
      <c r="N42" s="1">
        <f>IF(Stock!N42&gt;=$D$4,EXP(-rate*Dt)*(p*O41+(1-p)*O42),0)</f>
        <v>6.0761922389685532</v>
      </c>
      <c r="O42" s="1">
        <f>IF(Stock!O42&gt;=$D$4,EXP(-rate*Dt)*(p*P41+(1-p)*P42),0)</f>
        <v>5.0021081241418779</v>
      </c>
      <c r="P42" s="1">
        <f>IF(Stock!P42&gt;=$D$4,EXP(-rate*Dt)*(p*Q41+(1-p)*Q42),0)</f>
        <v>4.0447613184164997</v>
      </c>
      <c r="Q42" s="1">
        <f>IF(Stock!Q42&gt;=$D$4,EXP(-rate*Dt)*(p*R41+(1-p)*R42),0)</f>
        <v>3.2050555223904524</v>
      </c>
      <c r="R42" s="1">
        <f>IF(Stock!R42&gt;=$D$4,EXP(-rate*Dt)*(p*S41+(1-p)*S42),0)</f>
        <v>2.4819549309808155</v>
      </c>
      <c r="S42" s="1">
        <f>IF(Stock!S42&gt;=$D$4,EXP(-rate*Dt)*(p*T41+(1-p)*T42),0)</f>
        <v>1.8721296467352599</v>
      </c>
      <c r="T42" s="1">
        <f>IF(Stock!T42&gt;=$D$4,EXP(-rate*Dt)*(p*U41+(1-p)*U42),0)</f>
        <v>1.3697343135192905</v>
      </c>
      <c r="U42" s="1">
        <f>IF(Stock!U42&gt;=$D$4,EXP(-rate*Dt)*(p*V41+(1-p)*V42),0)</f>
        <v>0.96636805450940844</v>
      </c>
      <c r="V42" s="1">
        <f>IF(Stock!V42&gt;=$D$4,EXP(-rate*Dt)*(p*W41+(1-p)*W42),0)</f>
        <v>0.65124598748934248</v>
      </c>
      <c r="W42" s="1">
        <f>IF(Stock!W42&gt;=$D$4,EXP(-rate*Dt)*(p*X41+(1-p)*X42),0)</f>
        <v>0.41158393721960523</v>
      </c>
      <c r="X42" s="1">
        <f>IF(Stock!X42&gt;=$D$4,EXP(-rate*Dt)*(p*Y41+(1-p)*Y42),0)</f>
        <v>0.23316168684899799</v>
      </c>
      <c r="Y42" s="1">
        <f>IF(Stock!Y42&gt;=$D$4,EXP(-rate*Dt)*(p*Z41+(1-p)*Z42),0)</f>
        <v>0.10099279399890755</v>
      </c>
      <c r="Z42" s="1">
        <f>IF(Stock!Z42&gt;=$D$4,EXP(-rate*Dt)*(p*AA41+(1-p)*AA42),0)</f>
        <v>0</v>
      </c>
      <c r="AA42" s="1">
        <f>IF(Stock!AA42&gt;=$D$4,EXP(-rate*Dt)*(p*AB41+(1-p)*AB42),0)</f>
        <v>0</v>
      </c>
      <c r="AB42" s="1">
        <f>IF(Stock!AB42&gt;=$D$4,EXP(-rate*Dt)*(p*AC41+(1-p)*AC42),0)</f>
        <v>0</v>
      </c>
      <c r="AC42" s="1">
        <f>IF(Stock!AC42&gt;=$D$4,EXP(-rate*Dt)*(p*AD41+(1-p)*AD42),0)</f>
        <v>0</v>
      </c>
      <c r="AD42" s="1">
        <f>IF(Stock!AD42&gt;=$D$4,EXP(-rate*Dt)*(p*AE41+(1-p)*AE42),0)</f>
        <v>0</v>
      </c>
      <c r="AE42" s="1">
        <f>IF(Stock!AE42&gt;=$D$4,EXP(-rate*Dt)*(p*AF41+(1-p)*AF42),0)</f>
        <v>0</v>
      </c>
      <c r="AF42" s="1">
        <f>IF(Stock!AF42&gt;=$D$4,EXP(-rate*Dt)*(p*AG41+(1-p)*AG42),0)</f>
        <v>0</v>
      </c>
      <c r="AG42" s="1">
        <f>IF(Stock!AG42&gt;=$D$4,EXP(-rate*Dt)*(p*AH41+(1-p)*AH42),0)</f>
        <v>0</v>
      </c>
      <c r="AH42" s="1">
        <f>IF(Stock!AH42&gt;=$D$4,EXP(-rate*Dt)*(p*AI41+(1-p)*AI42),0)</f>
        <v>0</v>
      </c>
      <c r="AI42" s="1">
        <f>IF(Stock!AI42&gt;=$D$4,EXP(-rate*Dt)*(p*AJ41+(1-p)*AJ42),0)</f>
        <v>0</v>
      </c>
      <c r="AJ42" s="1">
        <f>IF(Stock!AJ42&gt;=$D$4,EXP(-rate*Dt)*(p*AK41+(1-p)*AK42),0)</f>
        <v>0</v>
      </c>
      <c r="AK42" s="1">
        <f>IF(Stock!AK42&gt;=$D$4,EXP(-rate*Dt)*(p*AL41+(1-p)*AL42),0)</f>
        <v>0</v>
      </c>
      <c r="AL42" s="1">
        <f>IF(Stock!AL42&gt;=$D$4,EXP(-rate*Dt)*(p*AM41+(1-p)*AM42),0)</f>
        <v>0</v>
      </c>
      <c r="AM42" s="1">
        <f>IF(Stock!AM42&gt;=$D$4,EXP(-rate*Dt)*(p*AN41+(1-p)*AN42),0)</f>
        <v>0</v>
      </c>
      <c r="AN42" s="1">
        <f>IF(Stock!AN42&gt;=$D$4,EXP(-rate*Dt)*(p*AO41+(1-p)*AO42),0)</f>
        <v>0</v>
      </c>
      <c r="AO42" s="1">
        <f>IF(Stock!AO42&gt;=$D$4,EXP(-rate*Dt)*(p*AP41+(1-p)*AP42),0)</f>
        <v>0</v>
      </c>
      <c r="AP42" s="1">
        <f>IF(Stock!AP42&gt;=$D$4,EXP(-rate*Dt)*(p*AQ41+(1-p)*AQ42),0)</f>
        <v>0</v>
      </c>
      <c r="AQ42" s="1">
        <f>IF(Stock!AQ42&gt;=$D$4,EXP(-rate*Dt)*(p*AR41+(1-p)*AR42),0)</f>
        <v>0</v>
      </c>
      <c r="AR42" s="1">
        <f>IF(Stock!AR42&gt;=$D$4,EXP(-rate*Dt)*(p*AS41+(1-p)*AS42),0)</f>
        <v>0</v>
      </c>
      <c r="AS42" s="1">
        <f>IF(Stock!AS42&gt;=$D$4,EXP(-rate*Dt)*(p*AT41+(1-p)*AT42),0)</f>
        <v>0</v>
      </c>
      <c r="AT42" s="1">
        <f>IF(Stock!AT42&gt;=$D$4,EXP(-rate*Dt)*(p*AU41+(1-p)*AU42),0)</f>
        <v>0</v>
      </c>
      <c r="AU42" s="1">
        <f>IF(Stock!AU42&gt;=$D$4,EXP(-rate*Dt)*(p*AV41+(1-p)*AV42),0)</f>
        <v>0</v>
      </c>
      <c r="AV42" s="1">
        <f>IF(Stock!AV42&gt;=$D$4,EXP(-rate*Dt)*(p*AW41+(1-p)*AW42),0)</f>
        <v>0</v>
      </c>
      <c r="AW42" s="1">
        <f>IF(Stock!AW42&gt;=$D$4,EXP(-rate*Dt)*(p*AX41+(1-p)*AX42),0)</f>
        <v>0</v>
      </c>
      <c r="AX42" s="1">
        <f>IF(Stock!AX42&gt;=$D$4,EXP(-rate*Dt)*(p*AY41+(1-p)*AY42),0)</f>
        <v>0</v>
      </c>
      <c r="AY42" s="1">
        <f>IF(Stock!AY42&gt;=$D$4,EXP(-rate*Dt)*(p*AZ41+(1-p)*AZ42),0)</f>
        <v>0</v>
      </c>
      <c r="AZ42" s="1">
        <f>MAX(Stock!AZ42-K,0)</f>
        <v>0</v>
      </c>
    </row>
    <row r="43" spans="1:52">
      <c r="A43" s="7">
        <f t="shared" si="1"/>
        <v>10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>
        <f>IF(Stock!L43&gt;=$D$4,EXP(-rate*Dt)*(p*M42+(1-p)*M43),0)</f>
        <v>6.1530539043346444</v>
      </c>
      <c r="M43" s="1">
        <f>IF(Stock!M43&gt;=$D$4,EXP(-rate*Dt)*(p*N42+(1-p)*N43),0)</f>
        <v>5.0843425824093531</v>
      </c>
      <c r="N43" s="1">
        <f>IF(Stock!N43&gt;=$D$4,EXP(-rate*Dt)*(p*O42+(1-p)*O43),0)</f>
        <v>4.1304040474333519</v>
      </c>
      <c r="O43" s="1">
        <f>IF(Stock!O43&gt;=$D$4,EXP(-rate*Dt)*(p*P42+(1-p)*P43),0)</f>
        <v>3.2917574640159013</v>
      </c>
      <c r="P43" s="1">
        <f>IF(Stock!P43&gt;=$D$4,EXP(-rate*Dt)*(p*Q42+(1-p)*Q43),0)</f>
        <v>2.5670961222125035</v>
      </c>
      <c r="Q43" s="1">
        <f>IF(Stock!Q43&gt;=$D$4,EXP(-rate*Dt)*(p*R42+(1-p)*R43),0)</f>
        <v>1.9529776194369102</v>
      </c>
      <c r="R43" s="1">
        <f>IF(Stock!R43&gt;=$D$4,EXP(-rate*Dt)*(p*S42+(1-p)*S43),0)</f>
        <v>1.4436327437513483</v>
      </c>
      <c r="S43" s="1">
        <f>IF(Stock!S43&gt;=$D$4,EXP(-rate*Dt)*(p*T42+(1-p)*T43),0)</f>
        <v>1.0309320789475427</v>
      </c>
      <c r="T43" s="1">
        <f>IF(Stock!T43&gt;=$D$4,EXP(-rate*Dt)*(p*U42+(1-p)*U43),0)</f>
        <v>0.70453411535319932</v>
      </c>
      <c r="U43" s="1">
        <f>IF(Stock!U43&gt;=$D$4,EXP(-rate*Dt)*(p*V42+(1-p)*V43),0)</f>
        <v>0.45221520120155834</v>
      </c>
      <c r="V43" s="1">
        <f>IF(Stock!V43&gt;=$D$4,EXP(-rate*Dt)*(p*W42+(1-p)*W43),0)</f>
        <v>0.26035275717452477</v>
      </c>
      <c r="W43" s="1">
        <f>IF(Stock!W43&gt;=$D$4,EXP(-rate*Dt)*(p*X42+(1-p)*X43),0)</f>
        <v>0.11450399202438893</v>
      </c>
      <c r="X43" s="1">
        <f>IF(Stock!X43&gt;=$D$4,EXP(-rate*Dt)*(p*Y42+(1-p)*Y43),0)</f>
        <v>0</v>
      </c>
      <c r="Y43" s="1">
        <f>IF(Stock!Y43&gt;=$D$4,EXP(-rate*Dt)*(p*Z42+(1-p)*Z43),0)</f>
        <v>0</v>
      </c>
      <c r="Z43" s="1">
        <f>IF(Stock!Z43&gt;=$D$4,EXP(-rate*Dt)*(p*AA42+(1-p)*AA43),0)</f>
        <v>0</v>
      </c>
      <c r="AA43" s="1">
        <f>IF(Stock!AA43&gt;=$D$4,EXP(-rate*Dt)*(p*AB42+(1-p)*AB43),0)</f>
        <v>0</v>
      </c>
      <c r="AB43" s="1">
        <f>IF(Stock!AB43&gt;=$D$4,EXP(-rate*Dt)*(p*AC42+(1-p)*AC43),0)</f>
        <v>0</v>
      </c>
      <c r="AC43" s="1">
        <f>IF(Stock!AC43&gt;=$D$4,EXP(-rate*Dt)*(p*AD42+(1-p)*AD43),0)</f>
        <v>0</v>
      </c>
      <c r="AD43" s="1">
        <f>IF(Stock!AD43&gt;=$D$4,EXP(-rate*Dt)*(p*AE42+(1-p)*AE43),0)</f>
        <v>0</v>
      </c>
      <c r="AE43" s="1">
        <f>IF(Stock!AE43&gt;=$D$4,EXP(-rate*Dt)*(p*AF42+(1-p)*AF43),0)</f>
        <v>0</v>
      </c>
      <c r="AF43" s="1">
        <f>IF(Stock!AF43&gt;=$D$4,EXP(-rate*Dt)*(p*AG42+(1-p)*AG43),0)</f>
        <v>0</v>
      </c>
      <c r="AG43" s="1">
        <f>IF(Stock!AG43&gt;=$D$4,EXP(-rate*Dt)*(p*AH42+(1-p)*AH43),0)</f>
        <v>0</v>
      </c>
      <c r="AH43" s="1">
        <f>IF(Stock!AH43&gt;=$D$4,EXP(-rate*Dt)*(p*AI42+(1-p)*AI43),0)</f>
        <v>0</v>
      </c>
      <c r="AI43" s="1">
        <f>IF(Stock!AI43&gt;=$D$4,EXP(-rate*Dt)*(p*AJ42+(1-p)*AJ43),0)</f>
        <v>0</v>
      </c>
      <c r="AJ43" s="1">
        <f>IF(Stock!AJ43&gt;=$D$4,EXP(-rate*Dt)*(p*AK42+(1-p)*AK43),0)</f>
        <v>0</v>
      </c>
      <c r="AK43" s="1">
        <f>IF(Stock!AK43&gt;=$D$4,EXP(-rate*Dt)*(p*AL42+(1-p)*AL43),0)</f>
        <v>0</v>
      </c>
      <c r="AL43" s="1">
        <f>IF(Stock!AL43&gt;=$D$4,EXP(-rate*Dt)*(p*AM42+(1-p)*AM43),0)</f>
        <v>0</v>
      </c>
      <c r="AM43" s="1">
        <f>IF(Stock!AM43&gt;=$D$4,EXP(-rate*Dt)*(p*AN42+(1-p)*AN43),0)</f>
        <v>0</v>
      </c>
      <c r="AN43" s="1">
        <f>IF(Stock!AN43&gt;=$D$4,EXP(-rate*Dt)*(p*AO42+(1-p)*AO43),0)</f>
        <v>0</v>
      </c>
      <c r="AO43" s="1">
        <f>IF(Stock!AO43&gt;=$D$4,EXP(-rate*Dt)*(p*AP42+(1-p)*AP43),0)</f>
        <v>0</v>
      </c>
      <c r="AP43" s="1">
        <f>IF(Stock!AP43&gt;=$D$4,EXP(-rate*Dt)*(p*AQ42+(1-p)*AQ43),0)</f>
        <v>0</v>
      </c>
      <c r="AQ43" s="1">
        <f>IF(Stock!AQ43&gt;=$D$4,EXP(-rate*Dt)*(p*AR42+(1-p)*AR43),0)</f>
        <v>0</v>
      </c>
      <c r="AR43" s="1">
        <f>IF(Stock!AR43&gt;=$D$4,EXP(-rate*Dt)*(p*AS42+(1-p)*AS43),0)</f>
        <v>0</v>
      </c>
      <c r="AS43" s="1">
        <f>IF(Stock!AS43&gt;=$D$4,EXP(-rate*Dt)*(p*AT42+(1-p)*AT43),0)</f>
        <v>0</v>
      </c>
      <c r="AT43" s="1">
        <f>IF(Stock!AT43&gt;=$D$4,EXP(-rate*Dt)*(p*AU42+(1-p)*AU43),0)</f>
        <v>0</v>
      </c>
      <c r="AU43" s="1">
        <f>IF(Stock!AU43&gt;=$D$4,EXP(-rate*Dt)*(p*AV42+(1-p)*AV43),0)</f>
        <v>0</v>
      </c>
      <c r="AV43" s="1">
        <f>IF(Stock!AV43&gt;=$D$4,EXP(-rate*Dt)*(p*AW42+(1-p)*AW43),0)</f>
        <v>0</v>
      </c>
      <c r="AW43" s="1">
        <f>IF(Stock!AW43&gt;=$D$4,EXP(-rate*Dt)*(p*AX42+(1-p)*AX43),0)</f>
        <v>0</v>
      </c>
      <c r="AX43" s="1">
        <f>IF(Stock!AX43&gt;=$D$4,EXP(-rate*Dt)*(p*AY42+(1-p)*AY43),0)</f>
        <v>0</v>
      </c>
      <c r="AY43" s="1">
        <f>IF(Stock!AY43&gt;=$D$4,EXP(-rate*Dt)*(p*AZ42+(1-p)*AZ43),0)</f>
        <v>0</v>
      </c>
      <c r="AZ43" s="1">
        <f>MAX(Stock!AZ43-K,0)</f>
        <v>0</v>
      </c>
    </row>
    <row r="44" spans="1:52">
      <c r="A44" s="7">
        <f t="shared" si="1"/>
        <v>9</v>
      </c>
      <c r="B44" s="1"/>
      <c r="C44" s="1"/>
      <c r="D44" s="1"/>
      <c r="E44" s="1"/>
      <c r="F44" s="1"/>
      <c r="G44" s="1"/>
      <c r="H44" s="1"/>
      <c r="I44" s="1"/>
      <c r="J44" s="1"/>
      <c r="K44" s="1">
        <f>IF(Stock!K44&gt;=$D$4,EXP(-rate*Dt)*(p*L43+(1-p)*L44),0)</f>
        <v>5.1643296700311598</v>
      </c>
      <c r="L44" s="1">
        <f>IF(Stock!L44&gt;=$D$4,EXP(-rate*Dt)*(p*M43+(1-p)*M44),0)</f>
        <v>4.2134713176542604</v>
      </c>
      <c r="M44" s="1">
        <f>IF(Stock!M44&gt;=$D$4,EXP(-rate*Dt)*(p*N43+(1-p)*N44),0)</f>
        <v>3.3756932320003958</v>
      </c>
      <c r="N44" s="1">
        <f>IF(Stock!N44&gt;=$D$4,EXP(-rate*Dt)*(p*O43+(1-p)*O44),0)</f>
        <v>2.6494482983595415</v>
      </c>
      <c r="O44" s="1">
        <f>IF(Stock!O44&gt;=$D$4,EXP(-rate*Dt)*(p*P43+(1-p)*P44),0)</f>
        <v>2.0311927168523676</v>
      </c>
      <c r="P44" s="1">
        <f>IF(Stock!P44&gt;=$D$4,EXP(-rate*Dt)*(p*Q43+(1-p)*Q44),0)</f>
        <v>1.5152195001427384</v>
      </c>
      <c r="Q44" s="1">
        <f>IF(Stock!Q44&gt;=$D$4,EXP(-rate*Dt)*(p*R43+(1-p)*R44),0)</f>
        <v>1.0936302482686846</v>
      </c>
      <c r="R44" s="1">
        <f>IF(Stock!R44&gt;=$D$4,EXP(-rate*Dt)*(p*S43+(1-p)*S44),0)</f>
        <v>0.7564642125717228</v>
      </c>
      <c r="S44" s="1">
        <f>IF(Stock!S44&gt;=$D$4,EXP(-rate*Dt)*(p*T43+(1-p)*T44),0)</f>
        <v>0.4919843524532293</v>
      </c>
      <c r="T44" s="1">
        <f>IF(Stock!T44&gt;=$D$4,EXP(-rate*Dt)*(p*U43+(1-p)*U44),0)</f>
        <v>0.28709683323319501</v>
      </c>
      <c r="U44" s="1">
        <f>IF(Stock!U44&gt;=$D$4,EXP(-rate*Dt)*(p*V43+(1-p)*V44),0)</f>
        <v>0.12785732696446891</v>
      </c>
      <c r="V44" s="1">
        <f>IF(Stock!V44&gt;=$D$4,EXP(-rate*Dt)*(p*W43+(1-p)*W44),0)</f>
        <v>0</v>
      </c>
      <c r="W44" s="1">
        <f>IF(Stock!W44&gt;=$D$4,EXP(-rate*Dt)*(p*X43+(1-p)*X44),0)</f>
        <v>0</v>
      </c>
      <c r="X44" s="1">
        <f>IF(Stock!X44&gt;=$D$4,EXP(-rate*Dt)*(p*Y43+(1-p)*Y44),0)</f>
        <v>0</v>
      </c>
      <c r="Y44" s="1">
        <f>IF(Stock!Y44&gt;=$D$4,EXP(-rate*Dt)*(p*Z43+(1-p)*Z44),0)</f>
        <v>0</v>
      </c>
      <c r="Z44" s="1">
        <f>IF(Stock!Z44&gt;=$D$4,EXP(-rate*Dt)*(p*AA43+(1-p)*AA44),0)</f>
        <v>0</v>
      </c>
      <c r="AA44" s="1">
        <f>IF(Stock!AA44&gt;=$D$4,EXP(-rate*Dt)*(p*AB43+(1-p)*AB44),0)</f>
        <v>0</v>
      </c>
      <c r="AB44" s="1">
        <f>IF(Stock!AB44&gt;=$D$4,EXP(-rate*Dt)*(p*AC43+(1-p)*AC44),0)</f>
        <v>0</v>
      </c>
      <c r="AC44" s="1">
        <f>IF(Stock!AC44&gt;=$D$4,EXP(-rate*Dt)*(p*AD43+(1-p)*AD44),0)</f>
        <v>0</v>
      </c>
      <c r="AD44" s="1">
        <f>IF(Stock!AD44&gt;=$D$4,EXP(-rate*Dt)*(p*AE43+(1-p)*AE44),0)</f>
        <v>0</v>
      </c>
      <c r="AE44" s="1">
        <f>IF(Stock!AE44&gt;=$D$4,EXP(-rate*Dt)*(p*AF43+(1-p)*AF44),0)</f>
        <v>0</v>
      </c>
      <c r="AF44" s="1">
        <f>IF(Stock!AF44&gt;=$D$4,EXP(-rate*Dt)*(p*AG43+(1-p)*AG44),0)</f>
        <v>0</v>
      </c>
      <c r="AG44" s="1">
        <f>IF(Stock!AG44&gt;=$D$4,EXP(-rate*Dt)*(p*AH43+(1-p)*AH44),0)</f>
        <v>0</v>
      </c>
      <c r="AH44" s="1">
        <f>IF(Stock!AH44&gt;=$D$4,EXP(-rate*Dt)*(p*AI43+(1-p)*AI44),0)</f>
        <v>0</v>
      </c>
      <c r="AI44" s="1">
        <f>IF(Stock!AI44&gt;=$D$4,EXP(-rate*Dt)*(p*AJ43+(1-p)*AJ44),0)</f>
        <v>0</v>
      </c>
      <c r="AJ44" s="1">
        <f>IF(Stock!AJ44&gt;=$D$4,EXP(-rate*Dt)*(p*AK43+(1-p)*AK44),0)</f>
        <v>0</v>
      </c>
      <c r="AK44" s="1">
        <f>IF(Stock!AK44&gt;=$D$4,EXP(-rate*Dt)*(p*AL43+(1-p)*AL44),0)</f>
        <v>0</v>
      </c>
      <c r="AL44" s="1">
        <f>IF(Stock!AL44&gt;=$D$4,EXP(-rate*Dt)*(p*AM43+(1-p)*AM44),0)</f>
        <v>0</v>
      </c>
      <c r="AM44" s="1">
        <f>IF(Stock!AM44&gt;=$D$4,EXP(-rate*Dt)*(p*AN43+(1-p)*AN44),0)</f>
        <v>0</v>
      </c>
      <c r="AN44" s="1">
        <f>IF(Stock!AN44&gt;=$D$4,EXP(-rate*Dt)*(p*AO43+(1-p)*AO44),0)</f>
        <v>0</v>
      </c>
      <c r="AO44" s="1">
        <f>IF(Stock!AO44&gt;=$D$4,EXP(-rate*Dt)*(p*AP43+(1-p)*AP44),0)</f>
        <v>0</v>
      </c>
      <c r="AP44" s="1">
        <f>IF(Stock!AP44&gt;=$D$4,EXP(-rate*Dt)*(p*AQ43+(1-p)*AQ44),0)</f>
        <v>0</v>
      </c>
      <c r="AQ44" s="1">
        <f>IF(Stock!AQ44&gt;=$D$4,EXP(-rate*Dt)*(p*AR43+(1-p)*AR44),0)</f>
        <v>0</v>
      </c>
      <c r="AR44" s="1">
        <f>IF(Stock!AR44&gt;=$D$4,EXP(-rate*Dt)*(p*AS43+(1-p)*AS44),0)</f>
        <v>0</v>
      </c>
      <c r="AS44" s="1">
        <f>IF(Stock!AS44&gt;=$D$4,EXP(-rate*Dt)*(p*AT43+(1-p)*AT44),0)</f>
        <v>0</v>
      </c>
      <c r="AT44" s="1">
        <f>IF(Stock!AT44&gt;=$D$4,EXP(-rate*Dt)*(p*AU43+(1-p)*AU44),0)</f>
        <v>0</v>
      </c>
      <c r="AU44" s="1">
        <f>IF(Stock!AU44&gt;=$D$4,EXP(-rate*Dt)*(p*AV43+(1-p)*AV44),0)</f>
        <v>0</v>
      </c>
      <c r="AV44" s="1">
        <f>IF(Stock!AV44&gt;=$D$4,EXP(-rate*Dt)*(p*AW43+(1-p)*AW44),0)</f>
        <v>0</v>
      </c>
      <c r="AW44" s="1">
        <f>IF(Stock!AW44&gt;=$D$4,EXP(-rate*Dt)*(p*AX43+(1-p)*AX44),0)</f>
        <v>0</v>
      </c>
      <c r="AX44" s="1">
        <f>IF(Stock!AX44&gt;=$D$4,EXP(-rate*Dt)*(p*AY43+(1-p)*AY44),0)</f>
        <v>0</v>
      </c>
      <c r="AY44" s="1">
        <f>IF(Stock!AY44&gt;=$D$4,EXP(-rate*Dt)*(p*AZ43+(1-p)*AZ44),0)</f>
        <v>0</v>
      </c>
      <c r="AZ44" s="1">
        <f>MAX(Stock!AZ44-K,0)</f>
        <v>0</v>
      </c>
    </row>
    <row r="45" spans="1:52">
      <c r="A45" s="7">
        <f t="shared" si="1"/>
        <v>8</v>
      </c>
      <c r="B45" s="1"/>
      <c r="C45" s="1"/>
      <c r="D45" s="1"/>
      <c r="E45" s="1"/>
      <c r="F45" s="1"/>
      <c r="G45" s="1"/>
      <c r="H45" s="1"/>
      <c r="I45" s="1"/>
      <c r="J45" s="1">
        <f>IF(Stock!J45&gt;=$D$4,EXP(-rate*Dt)*(p*K44+(1-p)*K45),0)</f>
        <v>4.2941112171622446</v>
      </c>
      <c r="K45" s="1">
        <f>IF(Stock!K45&gt;=$D$4,EXP(-rate*Dt)*(p*L44+(1-p)*L45),0)</f>
        <v>3.4570259194061643</v>
      </c>
      <c r="L45" s="1">
        <f>IF(Stock!L45&gt;=$D$4,EXP(-rate*Dt)*(p*M44+(1-p)*M45),0)</f>
        <v>2.7291687060679433</v>
      </c>
      <c r="M45" s="1">
        <f>IF(Stock!M45&gt;=$D$4,EXP(-rate*Dt)*(p*N44+(1-p)*N45),0)</f>
        <v>2.106903811773738</v>
      </c>
      <c r="N45" s="1">
        <f>IF(Stock!N45&gt;=$D$4,EXP(-rate*Dt)*(p*O44+(1-p)*O45),0)</f>
        <v>1.5845755663760972</v>
      </c>
      <c r="O45" s="1">
        <f>IF(Stock!O45&gt;=$D$4,EXP(-rate*Dt)*(p*P44+(1-p)*P45),0)</f>
        <v>1.1544844092972055</v>
      </c>
      <c r="P45" s="1">
        <f>IF(Stock!P45&gt;=$D$4,EXP(-rate*Dt)*(p*Q44+(1-p)*Q45),0)</f>
        <v>0.80700051937709394</v>
      </c>
      <c r="Q45" s="1">
        <f>IF(Stock!Q45&gt;=$D$4,EXP(-rate*Dt)*(p*R44+(1-p)*R45),0)</f>
        <v>0.5308145276679801</v>
      </c>
      <c r="R45" s="1">
        <f>IF(Stock!R45&gt;=$D$4,EXP(-rate*Dt)*(p*S44+(1-p)*S45),0)</f>
        <v>0.3133059052562836</v>
      </c>
      <c r="S45" s="1">
        <f>IF(Stock!S45&gt;=$D$4,EXP(-rate*Dt)*(p*T44+(1-p)*T45),0)</f>
        <v>0.14099114630291307</v>
      </c>
      <c r="T45" s="1">
        <f>IF(Stock!T45&gt;=$D$4,EXP(-rate*Dt)*(p*U44+(1-p)*U45),0)</f>
        <v>0</v>
      </c>
      <c r="U45" s="1">
        <f>IF(Stock!U45&gt;=$D$4,EXP(-rate*Dt)*(p*V44+(1-p)*V45),0)</f>
        <v>0</v>
      </c>
      <c r="V45" s="1">
        <f>IF(Stock!V45&gt;=$D$4,EXP(-rate*Dt)*(p*W44+(1-p)*W45),0)</f>
        <v>0</v>
      </c>
      <c r="W45" s="1">
        <f>IF(Stock!W45&gt;=$D$4,EXP(-rate*Dt)*(p*X44+(1-p)*X45),0)</f>
        <v>0</v>
      </c>
      <c r="X45" s="1">
        <f>IF(Stock!X45&gt;=$D$4,EXP(-rate*Dt)*(p*Y44+(1-p)*Y45),0)</f>
        <v>0</v>
      </c>
      <c r="Y45" s="1">
        <f>IF(Stock!Y45&gt;=$D$4,EXP(-rate*Dt)*(p*Z44+(1-p)*Z45),0)</f>
        <v>0</v>
      </c>
      <c r="Z45" s="1">
        <f>IF(Stock!Z45&gt;=$D$4,EXP(-rate*Dt)*(p*AA44+(1-p)*AA45),0)</f>
        <v>0</v>
      </c>
      <c r="AA45" s="1">
        <f>IF(Stock!AA45&gt;=$D$4,EXP(-rate*Dt)*(p*AB44+(1-p)*AB45),0)</f>
        <v>0</v>
      </c>
      <c r="AB45" s="1">
        <f>IF(Stock!AB45&gt;=$D$4,EXP(-rate*Dt)*(p*AC44+(1-p)*AC45),0)</f>
        <v>0</v>
      </c>
      <c r="AC45" s="1">
        <f>IF(Stock!AC45&gt;=$D$4,EXP(-rate*Dt)*(p*AD44+(1-p)*AD45),0)</f>
        <v>0</v>
      </c>
      <c r="AD45" s="1">
        <f>IF(Stock!AD45&gt;=$D$4,EXP(-rate*Dt)*(p*AE44+(1-p)*AE45),0)</f>
        <v>0</v>
      </c>
      <c r="AE45" s="1">
        <f>IF(Stock!AE45&gt;=$D$4,EXP(-rate*Dt)*(p*AF44+(1-p)*AF45),0)</f>
        <v>0</v>
      </c>
      <c r="AF45" s="1">
        <f>IF(Stock!AF45&gt;=$D$4,EXP(-rate*Dt)*(p*AG44+(1-p)*AG45),0)</f>
        <v>0</v>
      </c>
      <c r="AG45" s="1">
        <f>IF(Stock!AG45&gt;=$D$4,EXP(-rate*Dt)*(p*AH44+(1-p)*AH45),0)</f>
        <v>0</v>
      </c>
      <c r="AH45" s="1">
        <f>IF(Stock!AH45&gt;=$D$4,EXP(-rate*Dt)*(p*AI44+(1-p)*AI45),0)</f>
        <v>0</v>
      </c>
      <c r="AI45" s="1">
        <f>IF(Stock!AI45&gt;=$D$4,EXP(-rate*Dt)*(p*AJ44+(1-p)*AJ45),0)</f>
        <v>0</v>
      </c>
      <c r="AJ45" s="1">
        <f>IF(Stock!AJ45&gt;=$D$4,EXP(-rate*Dt)*(p*AK44+(1-p)*AK45),0)</f>
        <v>0</v>
      </c>
      <c r="AK45" s="1">
        <f>IF(Stock!AK45&gt;=$D$4,EXP(-rate*Dt)*(p*AL44+(1-p)*AL45),0)</f>
        <v>0</v>
      </c>
      <c r="AL45" s="1">
        <f>IF(Stock!AL45&gt;=$D$4,EXP(-rate*Dt)*(p*AM44+(1-p)*AM45),0)</f>
        <v>0</v>
      </c>
      <c r="AM45" s="1">
        <f>IF(Stock!AM45&gt;=$D$4,EXP(-rate*Dt)*(p*AN44+(1-p)*AN45),0)</f>
        <v>0</v>
      </c>
      <c r="AN45" s="1">
        <f>IF(Stock!AN45&gt;=$D$4,EXP(-rate*Dt)*(p*AO44+(1-p)*AO45),0)</f>
        <v>0</v>
      </c>
      <c r="AO45" s="1">
        <f>IF(Stock!AO45&gt;=$D$4,EXP(-rate*Dt)*(p*AP44+(1-p)*AP45),0)</f>
        <v>0</v>
      </c>
      <c r="AP45" s="1">
        <f>IF(Stock!AP45&gt;=$D$4,EXP(-rate*Dt)*(p*AQ44+(1-p)*AQ45),0)</f>
        <v>0</v>
      </c>
      <c r="AQ45" s="1">
        <f>IF(Stock!AQ45&gt;=$D$4,EXP(-rate*Dt)*(p*AR44+(1-p)*AR45),0)</f>
        <v>0</v>
      </c>
      <c r="AR45" s="1">
        <f>IF(Stock!AR45&gt;=$D$4,EXP(-rate*Dt)*(p*AS44+(1-p)*AS45),0)</f>
        <v>0</v>
      </c>
      <c r="AS45" s="1">
        <f>IF(Stock!AS45&gt;=$D$4,EXP(-rate*Dt)*(p*AT44+(1-p)*AT45),0)</f>
        <v>0</v>
      </c>
      <c r="AT45" s="1">
        <f>IF(Stock!AT45&gt;=$D$4,EXP(-rate*Dt)*(p*AU44+(1-p)*AU45),0)</f>
        <v>0</v>
      </c>
      <c r="AU45" s="1">
        <f>IF(Stock!AU45&gt;=$D$4,EXP(-rate*Dt)*(p*AV44+(1-p)*AV45),0)</f>
        <v>0</v>
      </c>
      <c r="AV45" s="1">
        <f>IF(Stock!AV45&gt;=$D$4,EXP(-rate*Dt)*(p*AW44+(1-p)*AW45),0)</f>
        <v>0</v>
      </c>
      <c r="AW45" s="1">
        <f>IF(Stock!AW45&gt;=$D$4,EXP(-rate*Dt)*(p*AX44+(1-p)*AX45),0)</f>
        <v>0</v>
      </c>
      <c r="AX45" s="1">
        <f>IF(Stock!AX45&gt;=$D$4,EXP(-rate*Dt)*(p*AY44+(1-p)*AY45),0)</f>
        <v>0</v>
      </c>
      <c r="AY45" s="1">
        <f>IF(Stock!AY45&gt;=$D$4,EXP(-rate*Dt)*(p*AZ44+(1-p)*AZ45),0)</f>
        <v>0</v>
      </c>
      <c r="AZ45" s="1">
        <f>MAX(Stock!AZ45-K,0)</f>
        <v>0</v>
      </c>
    </row>
    <row r="46" spans="1:52">
      <c r="A46" s="7">
        <f t="shared" si="1"/>
        <v>7</v>
      </c>
      <c r="B46" s="1"/>
      <c r="C46" s="1"/>
      <c r="D46" s="1"/>
      <c r="E46" s="1"/>
      <c r="F46" s="1"/>
      <c r="G46" s="1"/>
      <c r="H46" s="1"/>
      <c r="I46" s="1">
        <f>IF(Stock!I46&gt;=$D$4,EXP(-rate*Dt)*(p*J45+(1-p)*J46),0)</f>
        <v>3.5358994662670824</v>
      </c>
      <c r="J46" s="1">
        <f>IF(Stock!J46&gt;=$D$4,EXP(-rate*Dt)*(p*K45+(1-p)*K46),0)</f>
        <v>2.8063973907108446</v>
      </c>
      <c r="K46" s="1">
        <f>IF(Stock!K46&gt;=$D$4,EXP(-rate*Dt)*(p*L45+(1-p)*L46),0)</f>
        <v>2.1802287997593548</v>
      </c>
      <c r="L46" s="1">
        <f>IF(Stock!L46&gt;=$D$4,EXP(-rate*Dt)*(p*M45+(1-p)*M46),0)</f>
        <v>1.6517809262229888</v>
      </c>
      <c r="M46" s="1">
        <f>IF(Stock!M46&gt;=$D$4,EXP(-rate*Dt)*(p*N45+(1-p)*N46),0)</f>
        <v>1.2135273935432656</v>
      </c>
      <c r="N46" s="1">
        <f>IF(Stock!N46&gt;=$D$4,EXP(-rate*Dt)*(p*O45+(1-p)*O46),0)</f>
        <v>0.85612939016938971</v>
      </c>
      <c r="O46" s="1">
        <f>IF(Stock!O46&gt;=$D$4,EXP(-rate*Dt)*(p*P45+(1-p)*P46),0)</f>
        <v>0.56865779423371499</v>
      </c>
      <c r="P46" s="1">
        <f>IF(Stock!P46&gt;=$D$4,EXP(-rate*Dt)*(p*Q45+(1-p)*Q46),0)</f>
        <v>0.3389202477701202</v>
      </c>
      <c r="Q46" s="1">
        <f>IF(Stock!Q46&gt;=$D$4,EXP(-rate*Dt)*(p*R45+(1-p)*R46),0)</f>
        <v>0.15386222908866221</v>
      </c>
      <c r="R46" s="1">
        <f>IF(Stock!R46&gt;=$D$4,EXP(-rate*Dt)*(p*S45+(1-p)*S46),0)</f>
        <v>0</v>
      </c>
      <c r="S46" s="1">
        <f>IF(Stock!S46&gt;=$D$4,EXP(-rate*Dt)*(p*T45+(1-p)*T46),0)</f>
        <v>0</v>
      </c>
      <c r="T46" s="1">
        <f>IF(Stock!T46&gt;=$D$4,EXP(-rate*Dt)*(p*U45+(1-p)*U46),0)</f>
        <v>0</v>
      </c>
      <c r="U46" s="1">
        <f>IF(Stock!U46&gt;=$D$4,EXP(-rate*Dt)*(p*V45+(1-p)*V46),0)</f>
        <v>0</v>
      </c>
      <c r="V46" s="1">
        <f>IF(Stock!V46&gt;=$D$4,EXP(-rate*Dt)*(p*W45+(1-p)*W46),0)</f>
        <v>0</v>
      </c>
      <c r="W46" s="1">
        <f>IF(Stock!W46&gt;=$D$4,EXP(-rate*Dt)*(p*X45+(1-p)*X46),0)</f>
        <v>0</v>
      </c>
      <c r="X46" s="1">
        <f>IF(Stock!X46&gt;=$D$4,EXP(-rate*Dt)*(p*Y45+(1-p)*Y46),0)</f>
        <v>0</v>
      </c>
      <c r="Y46" s="1">
        <f>IF(Stock!Y46&gt;=$D$4,EXP(-rate*Dt)*(p*Z45+(1-p)*Z46),0)</f>
        <v>0</v>
      </c>
      <c r="Z46" s="1">
        <f>IF(Stock!Z46&gt;=$D$4,EXP(-rate*Dt)*(p*AA45+(1-p)*AA46),0)</f>
        <v>0</v>
      </c>
      <c r="AA46" s="1">
        <f>IF(Stock!AA46&gt;=$D$4,EXP(-rate*Dt)*(p*AB45+(1-p)*AB46),0)</f>
        <v>0</v>
      </c>
      <c r="AB46" s="1">
        <f>IF(Stock!AB46&gt;=$D$4,EXP(-rate*Dt)*(p*AC45+(1-p)*AC46),0)</f>
        <v>0</v>
      </c>
      <c r="AC46" s="1">
        <f>IF(Stock!AC46&gt;=$D$4,EXP(-rate*Dt)*(p*AD45+(1-p)*AD46),0)</f>
        <v>0</v>
      </c>
      <c r="AD46" s="1">
        <f>IF(Stock!AD46&gt;=$D$4,EXP(-rate*Dt)*(p*AE45+(1-p)*AE46),0)</f>
        <v>0</v>
      </c>
      <c r="AE46" s="1">
        <f>IF(Stock!AE46&gt;=$D$4,EXP(-rate*Dt)*(p*AF45+(1-p)*AF46),0)</f>
        <v>0</v>
      </c>
      <c r="AF46" s="1">
        <f>IF(Stock!AF46&gt;=$D$4,EXP(-rate*Dt)*(p*AG45+(1-p)*AG46),0)</f>
        <v>0</v>
      </c>
      <c r="AG46" s="1">
        <f>IF(Stock!AG46&gt;=$D$4,EXP(-rate*Dt)*(p*AH45+(1-p)*AH46),0)</f>
        <v>0</v>
      </c>
      <c r="AH46" s="1">
        <f>IF(Stock!AH46&gt;=$D$4,EXP(-rate*Dt)*(p*AI45+(1-p)*AI46),0)</f>
        <v>0</v>
      </c>
      <c r="AI46" s="1">
        <f>IF(Stock!AI46&gt;=$D$4,EXP(-rate*Dt)*(p*AJ45+(1-p)*AJ46),0)</f>
        <v>0</v>
      </c>
      <c r="AJ46" s="1">
        <f>IF(Stock!AJ46&gt;=$D$4,EXP(-rate*Dt)*(p*AK45+(1-p)*AK46),0)</f>
        <v>0</v>
      </c>
      <c r="AK46" s="1">
        <f>IF(Stock!AK46&gt;=$D$4,EXP(-rate*Dt)*(p*AL45+(1-p)*AL46),0)</f>
        <v>0</v>
      </c>
      <c r="AL46" s="1">
        <f>IF(Stock!AL46&gt;=$D$4,EXP(-rate*Dt)*(p*AM45+(1-p)*AM46),0)</f>
        <v>0</v>
      </c>
      <c r="AM46" s="1">
        <f>IF(Stock!AM46&gt;=$D$4,EXP(-rate*Dt)*(p*AN45+(1-p)*AN46),0)</f>
        <v>0</v>
      </c>
      <c r="AN46" s="1">
        <f>IF(Stock!AN46&gt;=$D$4,EXP(-rate*Dt)*(p*AO45+(1-p)*AO46),0)</f>
        <v>0</v>
      </c>
      <c r="AO46" s="1">
        <f>IF(Stock!AO46&gt;=$D$4,EXP(-rate*Dt)*(p*AP45+(1-p)*AP46),0)</f>
        <v>0</v>
      </c>
      <c r="AP46" s="1">
        <f>IF(Stock!AP46&gt;=$D$4,EXP(-rate*Dt)*(p*AQ45+(1-p)*AQ46),0)</f>
        <v>0</v>
      </c>
      <c r="AQ46" s="1">
        <f>IF(Stock!AQ46&gt;=$D$4,EXP(-rate*Dt)*(p*AR45+(1-p)*AR46),0)</f>
        <v>0</v>
      </c>
      <c r="AR46" s="1">
        <f>IF(Stock!AR46&gt;=$D$4,EXP(-rate*Dt)*(p*AS45+(1-p)*AS46),0)</f>
        <v>0</v>
      </c>
      <c r="AS46" s="1">
        <f>IF(Stock!AS46&gt;=$D$4,EXP(-rate*Dt)*(p*AT45+(1-p)*AT46),0)</f>
        <v>0</v>
      </c>
      <c r="AT46" s="1">
        <f>IF(Stock!AT46&gt;=$D$4,EXP(-rate*Dt)*(p*AU45+(1-p)*AU46),0)</f>
        <v>0</v>
      </c>
      <c r="AU46" s="1">
        <f>IF(Stock!AU46&gt;=$D$4,EXP(-rate*Dt)*(p*AV45+(1-p)*AV46),0)</f>
        <v>0</v>
      </c>
      <c r="AV46" s="1">
        <f>IF(Stock!AV46&gt;=$D$4,EXP(-rate*Dt)*(p*AW45+(1-p)*AW46),0)</f>
        <v>0</v>
      </c>
      <c r="AW46" s="1">
        <f>IF(Stock!AW46&gt;=$D$4,EXP(-rate*Dt)*(p*AX45+(1-p)*AX46),0)</f>
        <v>0</v>
      </c>
      <c r="AX46" s="1">
        <f>IF(Stock!AX46&gt;=$D$4,EXP(-rate*Dt)*(p*AY45+(1-p)*AY46),0)</f>
        <v>0</v>
      </c>
      <c r="AY46" s="1">
        <f>IF(Stock!AY46&gt;=$D$4,EXP(-rate*Dt)*(p*AZ45+(1-p)*AZ46),0)</f>
        <v>0</v>
      </c>
      <c r="AZ46" s="1">
        <f>MAX(Stock!AZ46-K,0)</f>
        <v>0</v>
      </c>
    </row>
    <row r="47" spans="1:52">
      <c r="A47" s="7">
        <f t="shared" si="1"/>
        <v>6</v>
      </c>
      <c r="B47" s="1"/>
      <c r="C47" s="1"/>
      <c r="D47" s="1"/>
      <c r="E47" s="1"/>
      <c r="F47" s="1"/>
      <c r="G47" s="1"/>
      <c r="H47" s="1">
        <f>IF(Stock!H47&gt;=$D$4,EXP(-rate*Dt)*(p*I46+(1-p)*I47),0)</f>
        <v>2.8812603353324997</v>
      </c>
      <c r="I47" s="1">
        <f>IF(Stock!I47&gt;=$D$4,EXP(-rate*Dt)*(p*J46+(1-p)*J47),0)</f>
        <v>2.2512764194607744</v>
      </c>
      <c r="J47" s="1">
        <f>IF(Stock!J47&gt;=$D$4,EXP(-rate*Dt)*(p*K46+(1-p)*K47),0)</f>
        <v>1.716914168237361</v>
      </c>
      <c r="K47" s="1">
        <f>IF(Stock!K47&gt;=$D$4,EXP(-rate*Dt)*(p*L46+(1-p)*L47),0)</f>
        <v>1.2707998899595518</v>
      </c>
      <c r="L47" s="1">
        <f>IF(Stock!L47&gt;=$D$4,EXP(-rate*Dt)*(p*M46+(1-p)*M47),0)</f>
        <v>0.90385359676860977</v>
      </c>
      <c r="M47" s="1">
        <f>IF(Stock!M47&gt;=$D$4,EXP(-rate*Dt)*(p*N46+(1-p)*N47),0)</f>
        <v>0.6054878962603254</v>
      </c>
      <c r="N47" s="1">
        <f>IF(Stock!N47&gt;=$D$4,EXP(-rate*Dt)*(p*O46+(1-p)*O47),0)</f>
        <v>0.36390140632176016</v>
      </c>
      <c r="O47" s="1">
        <f>IF(Stock!O47&gt;=$D$4,EXP(-rate*Dt)*(p*P46+(1-p)*P47),0)</f>
        <v>0.16644124458023296</v>
      </c>
      <c r="P47" s="1">
        <f>IF(Stock!P47&gt;=$D$4,EXP(-rate*Dt)*(p*Q46+(1-p)*Q47),0)</f>
        <v>0</v>
      </c>
      <c r="Q47" s="1">
        <f>IF(Stock!Q47&gt;=$D$4,EXP(-rate*Dt)*(p*R46+(1-p)*R47),0)</f>
        <v>0</v>
      </c>
      <c r="R47" s="1">
        <f>IF(Stock!R47&gt;=$D$4,EXP(-rate*Dt)*(p*S46+(1-p)*S47),0)</f>
        <v>0</v>
      </c>
      <c r="S47" s="1">
        <f>IF(Stock!S47&gt;=$D$4,EXP(-rate*Dt)*(p*T46+(1-p)*T47),0)</f>
        <v>0</v>
      </c>
      <c r="T47" s="1">
        <f>IF(Stock!T47&gt;=$D$4,EXP(-rate*Dt)*(p*U46+(1-p)*U47),0)</f>
        <v>0</v>
      </c>
      <c r="U47" s="1">
        <f>IF(Stock!U47&gt;=$D$4,EXP(-rate*Dt)*(p*V46+(1-p)*V47),0)</f>
        <v>0</v>
      </c>
      <c r="V47" s="1">
        <f>IF(Stock!V47&gt;=$D$4,EXP(-rate*Dt)*(p*W46+(1-p)*W47),0)</f>
        <v>0</v>
      </c>
      <c r="W47" s="1">
        <f>IF(Stock!W47&gt;=$D$4,EXP(-rate*Dt)*(p*X46+(1-p)*X47),0)</f>
        <v>0</v>
      </c>
      <c r="X47" s="1">
        <f>IF(Stock!X47&gt;=$D$4,EXP(-rate*Dt)*(p*Y46+(1-p)*Y47),0)</f>
        <v>0</v>
      </c>
      <c r="Y47" s="1">
        <f>IF(Stock!Y47&gt;=$D$4,EXP(-rate*Dt)*(p*Z46+(1-p)*Z47),0)</f>
        <v>0</v>
      </c>
      <c r="Z47" s="1">
        <f>IF(Stock!Z47&gt;=$D$4,EXP(-rate*Dt)*(p*AA46+(1-p)*AA47),0)</f>
        <v>0</v>
      </c>
      <c r="AA47" s="1">
        <f>IF(Stock!AA47&gt;=$D$4,EXP(-rate*Dt)*(p*AB46+(1-p)*AB47),0)</f>
        <v>0</v>
      </c>
      <c r="AB47" s="1">
        <f>IF(Stock!AB47&gt;=$D$4,EXP(-rate*Dt)*(p*AC46+(1-p)*AC47),0)</f>
        <v>0</v>
      </c>
      <c r="AC47" s="1">
        <f>IF(Stock!AC47&gt;=$D$4,EXP(-rate*Dt)*(p*AD46+(1-p)*AD47),0)</f>
        <v>0</v>
      </c>
      <c r="AD47" s="1">
        <f>IF(Stock!AD47&gt;=$D$4,EXP(-rate*Dt)*(p*AE46+(1-p)*AE47),0)</f>
        <v>0</v>
      </c>
      <c r="AE47" s="1">
        <f>IF(Stock!AE47&gt;=$D$4,EXP(-rate*Dt)*(p*AF46+(1-p)*AF47),0)</f>
        <v>0</v>
      </c>
      <c r="AF47" s="1">
        <f>IF(Stock!AF47&gt;=$D$4,EXP(-rate*Dt)*(p*AG46+(1-p)*AG47),0)</f>
        <v>0</v>
      </c>
      <c r="AG47" s="1">
        <f>IF(Stock!AG47&gt;=$D$4,EXP(-rate*Dt)*(p*AH46+(1-p)*AH47),0)</f>
        <v>0</v>
      </c>
      <c r="AH47" s="1">
        <f>IF(Stock!AH47&gt;=$D$4,EXP(-rate*Dt)*(p*AI46+(1-p)*AI47),0)</f>
        <v>0</v>
      </c>
      <c r="AI47" s="1">
        <f>IF(Stock!AI47&gt;=$D$4,EXP(-rate*Dt)*(p*AJ46+(1-p)*AJ47),0)</f>
        <v>0</v>
      </c>
      <c r="AJ47" s="1">
        <f>IF(Stock!AJ47&gt;=$D$4,EXP(-rate*Dt)*(p*AK46+(1-p)*AK47),0)</f>
        <v>0</v>
      </c>
      <c r="AK47" s="1">
        <f>IF(Stock!AK47&gt;=$D$4,EXP(-rate*Dt)*(p*AL46+(1-p)*AL47),0)</f>
        <v>0</v>
      </c>
      <c r="AL47" s="1">
        <f>IF(Stock!AL47&gt;=$D$4,EXP(-rate*Dt)*(p*AM46+(1-p)*AM47),0)</f>
        <v>0</v>
      </c>
      <c r="AM47" s="1">
        <f>IF(Stock!AM47&gt;=$D$4,EXP(-rate*Dt)*(p*AN46+(1-p)*AN47),0)</f>
        <v>0</v>
      </c>
      <c r="AN47" s="1">
        <f>IF(Stock!AN47&gt;=$D$4,EXP(-rate*Dt)*(p*AO46+(1-p)*AO47),0)</f>
        <v>0</v>
      </c>
      <c r="AO47" s="1">
        <f>IF(Stock!AO47&gt;=$D$4,EXP(-rate*Dt)*(p*AP46+(1-p)*AP47),0)</f>
        <v>0</v>
      </c>
      <c r="AP47" s="1">
        <f>IF(Stock!AP47&gt;=$D$4,EXP(-rate*Dt)*(p*AQ46+(1-p)*AQ47),0)</f>
        <v>0</v>
      </c>
      <c r="AQ47" s="1">
        <f>IF(Stock!AQ47&gt;=$D$4,EXP(-rate*Dt)*(p*AR46+(1-p)*AR47),0)</f>
        <v>0</v>
      </c>
      <c r="AR47" s="1">
        <f>IF(Stock!AR47&gt;=$D$4,EXP(-rate*Dt)*(p*AS46+(1-p)*AS47),0)</f>
        <v>0</v>
      </c>
      <c r="AS47" s="1">
        <f>IF(Stock!AS47&gt;=$D$4,EXP(-rate*Dt)*(p*AT46+(1-p)*AT47),0)</f>
        <v>0</v>
      </c>
      <c r="AT47" s="1">
        <f>IF(Stock!AT47&gt;=$D$4,EXP(-rate*Dt)*(p*AU46+(1-p)*AU47),0)</f>
        <v>0</v>
      </c>
      <c r="AU47" s="1">
        <f>IF(Stock!AU47&gt;=$D$4,EXP(-rate*Dt)*(p*AV46+(1-p)*AV47),0)</f>
        <v>0</v>
      </c>
      <c r="AV47" s="1">
        <f>IF(Stock!AV47&gt;=$D$4,EXP(-rate*Dt)*(p*AW46+(1-p)*AW47),0)</f>
        <v>0</v>
      </c>
      <c r="AW47" s="1">
        <f>IF(Stock!AW47&gt;=$D$4,EXP(-rate*Dt)*(p*AX46+(1-p)*AX47),0)</f>
        <v>0</v>
      </c>
      <c r="AX47" s="1">
        <f>IF(Stock!AX47&gt;=$D$4,EXP(-rate*Dt)*(p*AY46+(1-p)*AY47),0)</f>
        <v>0</v>
      </c>
      <c r="AY47" s="1">
        <f>IF(Stock!AY47&gt;=$D$4,EXP(-rate*Dt)*(p*AZ46+(1-p)*AZ47),0)</f>
        <v>0</v>
      </c>
      <c r="AZ47" s="1">
        <f>MAX(Stock!AZ47-K,0)</f>
        <v>0</v>
      </c>
    </row>
    <row r="48" spans="1:52">
      <c r="A48" s="7">
        <f t="shared" si="1"/>
        <v>5</v>
      </c>
      <c r="B48" s="1"/>
      <c r="C48" s="1"/>
      <c r="D48" s="1"/>
      <c r="E48" s="1"/>
      <c r="F48" s="1"/>
      <c r="G48" s="1">
        <f>IF(Stock!G48&gt;=$D$4,EXP(-rate*Dt)*(p*H47+(1-p)*H48),0)</f>
        <v>2.3201476288221836</v>
      </c>
      <c r="H48" s="1">
        <f>IF(Stock!H48&gt;=$D$4,EXP(-rate*Dt)*(p*I47+(1-p)*I48),0)</f>
        <v>1.780052160665464</v>
      </c>
      <c r="I48" s="1">
        <f>IF(Stock!I48&gt;=$D$4,EXP(-rate*Dt)*(p*J47+(1-p)*J48),0)</f>
        <v>1.3263480476842353</v>
      </c>
      <c r="J48" s="1">
        <f>IF(Stock!J48&gt;=$D$4,EXP(-rate*Dt)*(p*K47+(1-p)*K48),0)</f>
        <v>0.95018799594016667</v>
      </c>
      <c r="K48" s="1">
        <f>IF(Stock!K48&gt;=$D$4,EXP(-rate*Dt)*(p*L47+(1-p)*L48),0)</f>
        <v>0.64129475481548703</v>
      </c>
      <c r="L48" s="1">
        <f>IF(Stock!L48&gt;=$D$4,EXP(-rate*Dt)*(p*M47+(1-p)*M48),0)</f>
        <v>0.38822688369817404</v>
      </c>
      <c r="M48" s="1">
        <f>IF(Stock!M48&gt;=$D$4,EXP(-rate*Dt)*(p*N47+(1-p)*N48),0)</f>
        <v>0.17870930807820154</v>
      </c>
      <c r="N48" s="1">
        <f>IF(Stock!N48&gt;=$D$4,EXP(-rate*Dt)*(p*O47+(1-p)*O48),0)</f>
        <v>0</v>
      </c>
      <c r="O48" s="1">
        <f>IF(Stock!O48&gt;=$D$4,EXP(-rate*Dt)*(p*P47+(1-p)*P48),0)</f>
        <v>0</v>
      </c>
      <c r="P48" s="1">
        <f>IF(Stock!P48&gt;=$D$4,EXP(-rate*Dt)*(p*Q47+(1-p)*Q48),0)</f>
        <v>0</v>
      </c>
      <c r="Q48" s="1">
        <f>IF(Stock!Q48&gt;=$D$4,EXP(-rate*Dt)*(p*R47+(1-p)*R48),0)</f>
        <v>0</v>
      </c>
      <c r="R48" s="1">
        <f>IF(Stock!R48&gt;=$D$4,EXP(-rate*Dt)*(p*S47+(1-p)*S48),0)</f>
        <v>0</v>
      </c>
      <c r="S48" s="1">
        <f>IF(Stock!S48&gt;=$D$4,EXP(-rate*Dt)*(p*T47+(1-p)*T48),0)</f>
        <v>0</v>
      </c>
      <c r="T48" s="1">
        <f>IF(Stock!T48&gt;=$D$4,EXP(-rate*Dt)*(p*U47+(1-p)*U48),0)</f>
        <v>0</v>
      </c>
      <c r="U48" s="1">
        <f>IF(Stock!U48&gt;=$D$4,EXP(-rate*Dt)*(p*V47+(1-p)*V48),0)</f>
        <v>0</v>
      </c>
      <c r="V48" s="1">
        <f>IF(Stock!V48&gt;=$D$4,EXP(-rate*Dt)*(p*W47+(1-p)*W48),0)</f>
        <v>0</v>
      </c>
      <c r="W48" s="1">
        <f>IF(Stock!W48&gt;=$D$4,EXP(-rate*Dt)*(p*X47+(1-p)*X48),0)</f>
        <v>0</v>
      </c>
      <c r="X48" s="1">
        <f>IF(Stock!X48&gt;=$D$4,EXP(-rate*Dt)*(p*Y47+(1-p)*Y48),0)</f>
        <v>0</v>
      </c>
      <c r="Y48" s="1">
        <f>IF(Stock!Y48&gt;=$D$4,EXP(-rate*Dt)*(p*Z47+(1-p)*Z48),0)</f>
        <v>0</v>
      </c>
      <c r="Z48" s="1">
        <f>IF(Stock!Z48&gt;=$D$4,EXP(-rate*Dt)*(p*AA47+(1-p)*AA48),0)</f>
        <v>0</v>
      </c>
      <c r="AA48" s="1">
        <f>IF(Stock!AA48&gt;=$D$4,EXP(-rate*Dt)*(p*AB47+(1-p)*AB48),0)</f>
        <v>0</v>
      </c>
      <c r="AB48" s="1">
        <f>IF(Stock!AB48&gt;=$D$4,EXP(-rate*Dt)*(p*AC47+(1-p)*AC48),0)</f>
        <v>0</v>
      </c>
      <c r="AC48" s="1">
        <f>IF(Stock!AC48&gt;=$D$4,EXP(-rate*Dt)*(p*AD47+(1-p)*AD48),0)</f>
        <v>0</v>
      </c>
      <c r="AD48" s="1">
        <f>IF(Stock!AD48&gt;=$D$4,EXP(-rate*Dt)*(p*AE47+(1-p)*AE48),0)</f>
        <v>0</v>
      </c>
      <c r="AE48" s="1">
        <f>IF(Stock!AE48&gt;=$D$4,EXP(-rate*Dt)*(p*AF47+(1-p)*AF48),0)</f>
        <v>0</v>
      </c>
      <c r="AF48" s="1">
        <f>IF(Stock!AF48&gt;=$D$4,EXP(-rate*Dt)*(p*AG47+(1-p)*AG48),0)</f>
        <v>0</v>
      </c>
      <c r="AG48" s="1">
        <f>IF(Stock!AG48&gt;=$D$4,EXP(-rate*Dt)*(p*AH47+(1-p)*AH48),0)</f>
        <v>0</v>
      </c>
      <c r="AH48" s="1">
        <f>IF(Stock!AH48&gt;=$D$4,EXP(-rate*Dt)*(p*AI47+(1-p)*AI48),0)</f>
        <v>0</v>
      </c>
      <c r="AI48" s="1">
        <f>IF(Stock!AI48&gt;=$D$4,EXP(-rate*Dt)*(p*AJ47+(1-p)*AJ48),0)</f>
        <v>0</v>
      </c>
      <c r="AJ48" s="1">
        <f>IF(Stock!AJ48&gt;=$D$4,EXP(-rate*Dt)*(p*AK47+(1-p)*AK48),0)</f>
        <v>0</v>
      </c>
      <c r="AK48" s="1">
        <f>IF(Stock!AK48&gt;=$D$4,EXP(-rate*Dt)*(p*AL47+(1-p)*AL48),0)</f>
        <v>0</v>
      </c>
      <c r="AL48" s="1">
        <f>IF(Stock!AL48&gt;=$D$4,EXP(-rate*Dt)*(p*AM47+(1-p)*AM48),0)</f>
        <v>0</v>
      </c>
      <c r="AM48" s="1">
        <f>IF(Stock!AM48&gt;=$D$4,EXP(-rate*Dt)*(p*AN47+(1-p)*AN48),0)</f>
        <v>0</v>
      </c>
      <c r="AN48" s="1">
        <f>IF(Stock!AN48&gt;=$D$4,EXP(-rate*Dt)*(p*AO47+(1-p)*AO48),0)</f>
        <v>0</v>
      </c>
      <c r="AO48" s="1">
        <f>IF(Stock!AO48&gt;=$D$4,EXP(-rate*Dt)*(p*AP47+(1-p)*AP48),0)</f>
        <v>0</v>
      </c>
      <c r="AP48" s="1">
        <f>IF(Stock!AP48&gt;=$D$4,EXP(-rate*Dt)*(p*AQ47+(1-p)*AQ48),0)</f>
        <v>0</v>
      </c>
      <c r="AQ48" s="1">
        <f>IF(Stock!AQ48&gt;=$D$4,EXP(-rate*Dt)*(p*AR47+(1-p)*AR48),0)</f>
        <v>0</v>
      </c>
      <c r="AR48" s="1">
        <f>IF(Stock!AR48&gt;=$D$4,EXP(-rate*Dt)*(p*AS47+(1-p)*AS48),0)</f>
        <v>0</v>
      </c>
      <c r="AS48" s="1">
        <f>IF(Stock!AS48&gt;=$D$4,EXP(-rate*Dt)*(p*AT47+(1-p)*AT48),0)</f>
        <v>0</v>
      </c>
      <c r="AT48" s="1">
        <f>IF(Stock!AT48&gt;=$D$4,EXP(-rate*Dt)*(p*AU47+(1-p)*AU48),0)</f>
        <v>0</v>
      </c>
      <c r="AU48" s="1">
        <f>IF(Stock!AU48&gt;=$D$4,EXP(-rate*Dt)*(p*AV47+(1-p)*AV48),0)</f>
        <v>0</v>
      </c>
      <c r="AV48" s="1">
        <f>IF(Stock!AV48&gt;=$D$4,EXP(-rate*Dt)*(p*AW47+(1-p)*AW48),0)</f>
        <v>0</v>
      </c>
      <c r="AW48" s="1">
        <f>IF(Stock!AW48&gt;=$D$4,EXP(-rate*Dt)*(p*AX47+(1-p)*AX48),0)</f>
        <v>0</v>
      </c>
      <c r="AX48" s="1">
        <f>IF(Stock!AX48&gt;=$D$4,EXP(-rate*Dt)*(p*AY47+(1-p)*AY48),0)</f>
        <v>0</v>
      </c>
      <c r="AY48" s="1">
        <f>IF(Stock!AY48&gt;=$D$4,EXP(-rate*Dt)*(p*AZ47+(1-p)*AZ48),0)</f>
        <v>0</v>
      </c>
      <c r="AZ48" s="1">
        <f>MAX(Stock!AZ48-K,0)</f>
        <v>0</v>
      </c>
    </row>
    <row r="49" spans="1:52">
      <c r="A49" s="7">
        <f t="shared" si="1"/>
        <v>4</v>
      </c>
      <c r="B49" s="1"/>
      <c r="C49" s="1"/>
      <c r="D49" s="1"/>
      <c r="E49" s="1"/>
      <c r="F49" s="1">
        <f>IF(Stock!F49&gt;=$D$4,EXP(-rate*Dt)*(p*G48+(1-p)*G49),0)</f>
        <v>1.8412697925672594</v>
      </c>
      <c r="G49" s="1">
        <f>IF(Stock!G49&gt;=$D$4,EXP(-rate*Dt)*(p*H48+(1-p)*H49),0)</f>
        <v>1.3802216379015959</v>
      </c>
      <c r="H49" s="1">
        <f>IF(Stock!H49&gt;=$D$4,EXP(-rate*Dt)*(p*I48+(1-p)*I49),0)</f>
        <v>0.99515622862186293</v>
      </c>
      <c r="I49" s="1">
        <f>IF(Stock!I49&gt;=$D$4,EXP(-rate*Dt)*(p*J48+(1-p)*J49),0)</f>
        <v>0.67608029203811781</v>
      </c>
      <c r="J49" s="1">
        <f>IF(Stock!J49&gt;=$D$4,EXP(-rate*Dt)*(p*K48+(1-p)*K49),0)</f>
        <v>0.41188611203471304</v>
      </c>
      <c r="K49" s="1">
        <f>IF(Stock!K49&gt;=$D$4,EXP(-rate*Dt)*(p*L48+(1-p)*L49),0)</f>
        <v>0.19065537136647337</v>
      </c>
      <c r="L49" s="1">
        <f>IF(Stock!L49&gt;=$D$4,EXP(-rate*Dt)*(p*M48+(1-p)*M49),0)</f>
        <v>0</v>
      </c>
      <c r="M49" s="1">
        <f>IF(Stock!M49&gt;=$D$4,EXP(-rate*Dt)*(p*N48+(1-p)*N49),0)</f>
        <v>0</v>
      </c>
      <c r="N49" s="1">
        <f>IF(Stock!N49&gt;=$D$4,EXP(-rate*Dt)*(p*O48+(1-p)*O49),0)</f>
        <v>0</v>
      </c>
      <c r="O49" s="1">
        <f>IF(Stock!O49&gt;=$D$4,EXP(-rate*Dt)*(p*P48+(1-p)*P49),0)</f>
        <v>0</v>
      </c>
      <c r="P49" s="1">
        <f>IF(Stock!P49&gt;=$D$4,EXP(-rate*Dt)*(p*Q48+(1-p)*Q49),0)</f>
        <v>0</v>
      </c>
      <c r="Q49" s="1">
        <f>IF(Stock!Q49&gt;=$D$4,EXP(-rate*Dt)*(p*R48+(1-p)*R49),0)</f>
        <v>0</v>
      </c>
      <c r="R49" s="1">
        <f>IF(Stock!R49&gt;=$D$4,EXP(-rate*Dt)*(p*S48+(1-p)*S49),0)</f>
        <v>0</v>
      </c>
      <c r="S49" s="1">
        <f>IF(Stock!S49&gt;=$D$4,EXP(-rate*Dt)*(p*T48+(1-p)*T49),0)</f>
        <v>0</v>
      </c>
      <c r="T49" s="1">
        <f>IF(Stock!T49&gt;=$D$4,EXP(-rate*Dt)*(p*U48+(1-p)*U49),0)</f>
        <v>0</v>
      </c>
      <c r="U49" s="1">
        <f>IF(Stock!U49&gt;=$D$4,EXP(-rate*Dt)*(p*V48+(1-p)*V49),0)</f>
        <v>0</v>
      </c>
      <c r="V49" s="1">
        <f>IF(Stock!V49&gt;=$D$4,EXP(-rate*Dt)*(p*W48+(1-p)*W49),0)</f>
        <v>0</v>
      </c>
      <c r="W49" s="1">
        <f>IF(Stock!W49&gt;=$D$4,EXP(-rate*Dt)*(p*X48+(1-p)*X49),0)</f>
        <v>0</v>
      </c>
      <c r="X49" s="1">
        <f>IF(Stock!X49&gt;=$D$4,EXP(-rate*Dt)*(p*Y48+(1-p)*Y49),0)</f>
        <v>0</v>
      </c>
      <c r="Y49" s="1">
        <f>IF(Stock!Y49&gt;=$D$4,EXP(-rate*Dt)*(p*Z48+(1-p)*Z49),0)</f>
        <v>0</v>
      </c>
      <c r="Z49" s="1">
        <f>IF(Stock!Z49&gt;=$D$4,EXP(-rate*Dt)*(p*AA48+(1-p)*AA49),0)</f>
        <v>0</v>
      </c>
      <c r="AA49" s="1">
        <f>IF(Stock!AA49&gt;=$D$4,EXP(-rate*Dt)*(p*AB48+(1-p)*AB49),0)</f>
        <v>0</v>
      </c>
      <c r="AB49" s="1">
        <f>IF(Stock!AB49&gt;=$D$4,EXP(-rate*Dt)*(p*AC48+(1-p)*AC49),0)</f>
        <v>0</v>
      </c>
      <c r="AC49" s="1">
        <f>IF(Stock!AC49&gt;=$D$4,EXP(-rate*Dt)*(p*AD48+(1-p)*AD49),0)</f>
        <v>0</v>
      </c>
      <c r="AD49" s="1">
        <f>IF(Stock!AD49&gt;=$D$4,EXP(-rate*Dt)*(p*AE48+(1-p)*AE49),0)</f>
        <v>0</v>
      </c>
      <c r="AE49" s="1">
        <f>IF(Stock!AE49&gt;=$D$4,EXP(-rate*Dt)*(p*AF48+(1-p)*AF49),0)</f>
        <v>0</v>
      </c>
      <c r="AF49" s="1">
        <f>IF(Stock!AF49&gt;=$D$4,EXP(-rate*Dt)*(p*AG48+(1-p)*AG49),0)</f>
        <v>0</v>
      </c>
      <c r="AG49" s="1">
        <f>IF(Stock!AG49&gt;=$D$4,EXP(-rate*Dt)*(p*AH48+(1-p)*AH49),0)</f>
        <v>0</v>
      </c>
      <c r="AH49" s="1">
        <f>IF(Stock!AH49&gt;=$D$4,EXP(-rate*Dt)*(p*AI48+(1-p)*AI49),0)</f>
        <v>0</v>
      </c>
      <c r="AI49" s="1">
        <f>IF(Stock!AI49&gt;=$D$4,EXP(-rate*Dt)*(p*AJ48+(1-p)*AJ49),0)</f>
        <v>0</v>
      </c>
      <c r="AJ49" s="1">
        <f>IF(Stock!AJ49&gt;=$D$4,EXP(-rate*Dt)*(p*AK48+(1-p)*AK49),0)</f>
        <v>0</v>
      </c>
      <c r="AK49" s="1">
        <f>IF(Stock!AK49&gt;=$D$4,EXP(-rate*Dt)*(p*AL48+(1-p)*AL49),0)</f>
        <v>0</v>
      </c>
      <c r="AL49" s="1">
        <f>IF(Stock!AL49&gt;=$D$4,EXP(-rate*Dt)*(p*AM48+(1-p)*AM49),0)</f>
        <v>0</v>
      </c>
      <c r="AM49" s="1">
        <f>IF(Stock!AM49&gt;=$D$4,EXP(-rate*Dt)*(p*AN48+(1-p)*AN49),0)</f>
        <v>0</v>
      </c>
      <c r="AN49" s="1">
        <f>IF(Stock!AN49&gt;=$D$4,EXP(-rate*Dt)*(p*AO48+(1-p)*AO49),0)</f>
        <v>0</v>
      </c>
      <c r="AO49" s="1">
        <f>IF(Stock!AO49&gt;=$D$4,EXP(-rate*Dt)*(p*AP48+(1-p)*AP49),0)</f>
        <v>0</v>
      </c>
      <c r="AP49" s="1">
        <f>IF(Stock!AP49&gt;=$D$4,EXP(-rate*Dt)*(p*AQ48+(1-p)*AQ49),0)</f>
        <v>0</v>
      </c>
      <c r="AQ49" s="1">
        <f>IF(Stock!AQ49&gt;=$D$4,EXP(-rate*Dt)*(p*AR48+(1-p)*AR49),0)</f>
        <v>0</v>
      </c>
      <c r="AR49" s="1">
        <f>IF(Stock!AR49&gt;=$D$4,EXP(-rate*Dt)*(p*AS48+(1-p)*AS49),0)</f>
        <v>0</v>
      </c>
      <c r="AS49" s="1">
        <f>IF(Stock!AS49&gt;=$D$4,EXP(-rate*Dt)*(p*AT48+(1-p)*AT49),0)</f>
        <v>0</v>
      </c>
      <c r="AT49" s="1">
        <f>IF(Stock!AT49&gt;=$D$4,EXP(-rate*Dt)*(p*AU48+(1-p)*AU49),0)</f>
        <v>0</v>
      </c>
      <c r="AU49" s="1">
        <f>IF(Stock!AU49&gt;=$D$4,EXP(-rate*Dt)*(p*AV48+(1-p)*AV49),0)</f>
        <v>0</v>
      </c>
      <c r="AV49" s="1">
        <f>IF(Stock!AV49&gt;=$D$4,EXP(-rate*Dt)*(p*AW48+(1-p)*AW49),0)</f>
        <v>0</v>
      </c>
      <c r="AW49" s="1">
        <f>IF(Stock!AW49&gt;=$D$4,EXP(-rate*Dt)*(p*AX48+(1-p)*AX49),0)</f>
        <v>0</v>
      </c>
      <c r="AX49" s="1">
        <f>IF(Stock!AX49&gt;=$D$4,EXP(-rate*Dt)*(p*AY48+(1-p)*AY49),0)</f>
        <v>0</v>
      </c>
      <c r="AY49" s="1">
        <f>IF(Stock!AY49&gt;=$D$4,EXP(-rate*Dt)*(p*AZ48+(1-p)*AZ49),0)</f>
        <v>0</v>
      </c>
      <c r="AZ49" s="1">
        <f>MAX(Stock!AZ49-K,0)</f>
        <v>0</v>
      </c>
    </row>
    <row r="50" spans="1:52">
      <c r="A50" s="7">
        <f t="shared" si="1"/>
        <v>3</v>
      </c>
      <c r="B50" s="1"/>
      <c r="C50" s="1"/>
      <c r="D50" s="1"/>
      <c r="E50" s="1">
        <f>IF(Stock!E50&gt;=$D$4,EXP(-rate*Dt)*(p*F49+(1-p)*F50),0)</f>
        <v>1.4324726465785356</v>
      </c>
      <c r="F50" s="1">
        <f>IF(Stock!F50&gt;=$D$4,EXP(-rate*Dt)*(p*G49+(1-p)*G50),0)</f>
        <v>1.0387882025309514</v>
      </c>
      <c r="G50" s="1">
        <f>IF(Stock!G50&gt;=$D$4,EXP(-rate*Dt)*(p*H49+(1-p)*H50),0)</f>
        <v>0.709855255816776</v>
      </c>
      <c r="H50" s="1">
        <f>IF(Stock!H50&gt;=$D$4,EXP(-rate*Dt)*(p*I49+(1-p)*I50),0)</f>
        <v>0.43487739619221183</v>
      </c>
      <c r="I50" s="1">
        <f>IF(Stock!I50&gt;=$D$4,EXP(-rate*Dt)*(p*J49+(1-p)*J50),0)</f>
        <v>0.202274244644332</v>
      </c>
      <c r="J50" s="1">
        <f>IF(Stock!J50&gt;=$D$4,EXP(-rate*Dt)*(p*K49+(1-p)*K50),0)</f>
        <v>0</v>
      </c>
      <c r="K50" s="1">
        <f>IF(Stock!K50&gt;=$D$4,EXP(-rate*Dt)*(p*L49+(1-p)*L50),0)</f>
        <v>0</v>
      </c>
      <c r="L50" s="1">
        <f>IF(Stock!L50&gt;=$D$4,EXP(-rate*Dt)*(p*M49+(1-p)*M50),0)</f>
        <v>0</v>
      </c>
      <c r="M50" s="1">
        <f>IF(Stock!M50&gt;=$D$4,EXP(-rate*Dt)*(p*N49+(1-p)*N50),0)</f>
        <v>0</v>
      </c>
      <c r="N50" s="1">
        <f>IF(Stock!N50&gt;=$D$4,EXP(-rate*Dt)*(p*O49+(1-p)*O50),0)</f>
        <v>0</v>
      </c>
      <c r="O50" s="1">
        <f>IF(Stock!O50&gt;=$D$4,EXP(-rate*Dt)*(p*P49+(1-p)*P50),0)</f>
        <v>0</v>
      </c>
      <c r="P50" s="1">
        <f>IF(Stock!P50&gt;=$D$4,EXP(-rate*Dt)*(p*Q49+(1-p)*Q50),0)</f>
        <v>0</v>
      </c>
      <c r="Q50" s="1">
        <f>IF(Stock!Q50&gt;=$D$4,EXP(-rate*Dt)*(p*R49+(1-p)*R50),0)</f>
        <v>0</v>
      </c>
      <c r="R50" s="1">
        <f>IF(Stock!R50&gt;=$D$4,EXP(-rate*Dt)*(p*S49+(1-p)*S50),0)</f>
        <v>0</v>
      </c>
      <c r="S50" s="1">
        <f>IF(Stock!S50&gt;=$D$4,EXP(-rate*Dt)*(p*T49+(1-p)*T50),0)</f>
        <v>0</v>
      </c>
      <c r="T50" s="1">
        <f>IF(Stock!T50&gt;=$D$4,EXP(-rate*Dt)*(p*U49+(1-p)*U50),0)</f>
        <v>0</v>
      </c>
      <c r="U50" s="1">
        <f>IF(Stock!U50&gt;=$D$4,EXP(-rate*Dt)*(p*V49+(1-p)*V50),0)</f>
        <v>0</v>
      </c>
      <c r="V50" s="1">
        <f>IF(Stock!V50&gt;=$D$4,EXP(-rate*Dt)*(p*W49+(1-p)*W50),0)</f>
        <v>0</v>
      </c>
      <c r="W50" s="1">
        <f>IF(Stock!W50&gt;=$D$4,EXP(-rate*Dt)*(p*X49+(1-p)*X50),0)</f>
        <v>0</v>
      </c>
      <c r="X50" s="1">
        <f>IF(Stock!X50&gt;=$D$4,EXP(-rate*Dt)*(p*Y49+(1-p)*Y50),0)</f>
        <v>0</v>
      </c>
      <c r="Y50" s="1">
        <f>IF(Stock!Y50&gt;=$D$4,EXP(-rate*Dt)*(p*Z49+(1-p)*Z50),0)</f>
        <v>0</v>
      </c>
      <c r="Z50" s="1">
        <f>IF(Stock!Z50&gt;=$D$4,EXP(-rate*Dt)*(p*AA49+(1-p)*AA50),0)</f>
        <v>0</v>
      </c>
      <c r="AA50" s="1">
        <f>IF(Stock!AA50&gt;=$D$4,EXP(-rate*Dt)*(p*AB49+(1-p)*AB50),0)</f>
        <v>0</v>
      </c>
      <c r="AB50" s="1">
        <f>IF(Stock!AB50&gt;=$D$4,EXP(-rate*Dt)*(p*AC49+(1-p)*AC50),0)</f>
        <v>0</v>
      </c>
      <c r="AC50" s="1">
        <f>IF(Stock!AC50&gt;=$D$4,EXP(-rate*Dt)*(p*AD49+(1-p)*AD50),0)</f>
        <v>0</v>
      </c>
      <c r="AD50" s="1">
        <f>IF(Stock!AD50&gt;=$D$4,EXP(-rate*Dt)*(p*AE49+(1-p)*AE50),0)</f>
        <v>0</v>
      </c>
      <c r="AE50" s="1">
        <f>IF(Stock!AE50&gt;=$D$4,EXP(-rate*Dt)*(p*AF49+(1-p)*AF50),0)</f>
        <v>0</v>
      </c>
      <c r="AF50" s="1">
        <f>IF(Stock!AF50&gt;=$D$4,EXP(-rate*Dt)*(p*AG49+(1-p)*AG50),0)</f>
        <v>0</v>
      </c>
      <c r="AG50" s="1">
        <f>IF(Stock!AG50&gt;=$D$4,EXP(-rate*Dt)*(p*AH49+(1-p)*AH50),0)</f>
        <v>0</v>
      </c>
      <c r="AH50" s="1">
        <f>IF(Stock!AH50&gt;=$D$4,EXP(-rate*Dt)*(p*AI49+(1-p)*AI50),0)</f>
        <v>0</v>
      </c>
      <c r="AI50" s="1">
        <f>IF(Stock!AI50&gt;=$D$4,EXP(-rate*Dt)*(p*AJ49+(1-p)*AJ50),0)</f>
        <v>0</v>
      </c>
      <c r="AJ50" s="1">
        <f>IF(Stock!AJ50&gt;=$D$4,EXP(-rate*Dt)*(p*AK49+(1-p)*AK50),0)</f>
        <v>0</v>
      </c>
      <c r="AK50" s="1">
        <f>IF(Stock!AK50&gt;=$D$4,EXP(-rate*Dt)*(p*AL49+(1-p)*AL50),0)</f>
        <v>0</v>
      </c>
      <c r="AL50" s="1">
        <f>IF(Stock!AL50&gt;=$D$4,EXP(-rate*Dt)*(p*AM49+(1-p)*AM50),0)</f>
        <v>0</v>
      </c>
      <c r="AM50" s="1">
        <f>IF(Stock!AM50&gt;=$D$4,EXP(-rate*Dt)*(p*AN49+(1-p)*AN50),0)</f>
        <v>0</v>
      </c>
      <c r="AN50" s="1">
        <f>IF(Stock!AN50&gt;=$D$4,EXP(-rate*Dt)*(p*AO49+(1-p)*AO50),0)</f>
        <v>0</v>
      </c>
      <c r="AO50" s="1">
        <f>IF(Stock!AO50&gt;=$D$4,EXP(-rate*Dt)*(p*AP49+(1-p)*AP50),0)</f>
        <v>0</v>
      </c>
      <c r="AP50" s="1">
        <f>IF(Stock!AP50&gt;=$D$4,EXP(-rate*Dt)*(p*AQ49+(1-p)*AQ50),0)</f>
        <v>0</v>
      </c>
      <c r="AQ50" s="1">
        <f>IF(Stock!AQ50&gt;=$D$4,EXP(-rate*Dt)*(p*AR49+(1-p)*AR50),0)</f>
        <v>0</v>
      </c>
      <c r="AR50" s="1">
        <f>IF(Stock!AR50&gt;=$D$4,EXP(-rate*Dt)*(p*AS49+(1-p)*AS50),0)</f>
        <v>0</v>
      </c>
      <c r="AS50" s="1">
        <f>IF(Stock!AS50&gt;=$D$4,EXP(-rate*Dt)*(p*AT49+(1-p)*AT50),0)</f>
        <v>0</v>
      </c>
      <c r="AT50" s="1">
        <f>IF(Stock!AT50&gt;=$D$4,EXP(-rate*Dt)*(p*AU49+(1-p)*AU50),0)</f>
        <v>0</v>
      </c>
      <c r="AU50" s="1">
        <f>IF(Stock!AU50&gt;=$D$4,EXP(-rate*Dt)*(p*AV49+(1-p)*AV50),0)</f>
        <v>0</v>
      </c>
      <c r="AV50" s="1">
        <f>IF(Stock!AV50&gt;=$D$4,EXP(-rate*Dt)*(p*AW49+(1-p)*AW50),0)</f>
        <v>0</v>
      </c>
      <c r="AW50" s="1">
        <f>IF(Stock!AW50&gt;=$D$4,EXP(-rate*Dt)*(p*AX49+(1-p)*AX50),0)</f>
        <v>0</v>
      </c>
      <c r="AX50" s="1">
        <f>IF(Stock!AX50&gt;=$D$4,EXP(-rate*Dt)*(p*AY49+(1-p)*AY50),0)</f>
        <v>0</v>
      </c>
      <c r="AY50" s="1">
        <f>IF(Stock!AY50&gt;=$D$4,EXP(-rate*Dt)*(p*AZ49+(1-p)*AZ50),0)</f>
        <v>0</v>
      </c>
      <c r="AZ50" s="1">
        <f>MAX(Stock!AZ50-K,0)</f>
        <v>0</v>
      </c>
    </row>
    <row r="51" spans="1:52">
      <c r="A51" s="7">
        <f t="shared" si="1"/>
        <v>2</v>
      </c>
      <c r="B51" s="1"/>
      <c r="C51" s="1"/>
      <c r="D51" s="1">
        <f>IF(Stock!D51&gt;=$D$4,EXP(-rate*Dt)*(p*E50+(1-p)*E51),0)</f>
        <v>1.081118171785461</v>
      </c>
      <c r="E51" s="1">
        <f>IF(Stock!E51&gt;=$D$4,EXP(-rate*Dt)*(p*F50+(1-p)*F51),0)</f>
        <v>0.74263680239038232</v>
      </c>
      <c r="F51" s="1">
        <f>IF(Stock!F51&gt;=$D$4,EXP(-rate*Dt)*(p*G50+(1-p)*G51),0)</f>
        <v>0.45720559105677216</v>
      </c>
      <c r="G51" s="1">
        <f>IF(Stock!G51&gt;=$D$4,EXP(-rate*Dt)*(p*H50+(1-p)*H51),0)</f>
        <v>0.21356509544138272</v>
      </c>
      <c r="H51" s="1">
        <f>IF(Stock!H51&gt;=$D$4,EXP(-rate*Dt)*(p*I50+(1-p)*I51),0)</f>
        <v>0</v>
      </c>
      <c r="I51" s="1">
        <f>IF(Stock!I51&gt;=$D$4,EXP(-rate*Dt)*(p*J50+(1-p)*J51),0)</f>
        <v>0</v>
      </c>
      <c r="J51" s="1">
        <f>IF(Stock!J51&gt;=$D$4,EXP(-rate*Dt)*(p*K50+(1-p)*K51),0)</f>
        <v>0</v>
      </c>
      <c r="K51" s="1">
        <f>IF(Stock!K51&gt;=$D$4,EXP(-rate*Dt)*(p*L50+(1-p)*L51),0)</f>
        <v>0</v>
      </c>
      <c r="L51" s="1">
        <f>IF(Stock!L51&gt;=$D$4,EXP(-rate*Dt)*(p*M50+(1-p)*M51),0)</f>
        <v>0</v>
      </c>
      <c r="M51" s="1">
        <f>IF(Stock!M51&gt;=$D$4,EXP(-rate*Dt)*(p*N50+(1-p)*N51),0)</f>
        <v>0</v>
      </c>
      <c r="N51" s="1">
        <f>IF(Stock!N51&gt;=$D$4,EXP(-rate*Dt)*(p*O50+(1-p)*O51),0)</f>
        <v>0</v>
      </c>
      <c r="O51" s="1">
        <f>IF(Stock!O51&gt;=$D$4,EXP(-rate*Dt)*(p*P50+(1-p)*P51),0)</f>
        <v>0</v>
      </c>
      <c r="P51" s="1">
        <f>IF(Stock!P51&gt;=$D$4,EXP(-rate*Dt)*(p*Q50+(1-p)*Q51),0)</f>
        <v>0</v>
      </c>
      <c r="Q51" s="1">
        <f>IF(Stock!Q51&gt;=$D$4,EXP(-rate*Dt)*(p*R50+(1-p)*R51),0)</f>
        <v>0</v>
      </c>
      <c r="R51" s="1">
        <f>IF(Stock!R51&gt;=$D$4,EXP(-rate*Dt)*(p*S50+(1-p)*S51),0)</f>
        <v>0</v>
      </c>
      <c r="S51" s="1">
        <f>IF(Stock!S51&gt;=$D$4,EXP(-rate*Dt)*(p*T50+(1-p)*T51),0)</f>
        <v>0</v>
      </c>
      <c r="T51" s="1">
        <f>IF(Stock!T51&gt;=$D$4,EXP(-rate*Dt)*(p*U50+(1-p)*U51),0)</f>
        <v>0</v>
      </c>
      <c r="U51" s="1">
        <f>IF(Stock!U51&gt;=$D$4,EXP(-rate*Dt)*(p*V50+(1-p)*V51),0)</f>
        <v>0</v>
      </c>
      <c r="V51" s="1">
        <f>IF(Stock!V51&gt;=$D$4,EXP(-rate*Dt)*(p*W50+(1-p)*W51),0)</f>
        <v>0</v>
      </c>
      <c r="W51" s="1">
        <f>IF(Stock!W51&gt;=$D$4,EXP(-rate*Dt)*(p*X50+(1-p)*X51),0)</f>
        <v>0</v>
      </c>
      <c r="X51" s="1">
        <f>IF(Stock!X51&gt;=$D$4,EXP(-rate*Dt)*(p*Y50+(1-p)*Y51),0)</f>
        <v>0</v>
      </c>
      <c r="Y51" s="1">
        <f>IF(Stock!Y51&gt;=$D$4,EXP(-rate*Dt)*(p*Z50+(1-p)*Z51),0)</f>
        <v>0</v>
      </c>
      <c r="Z51" s="1">
        <f>IF(Stock!Z51&gt;=$D$4,EXP(-rate*Dt)*(p*AA50+(1-p)*AA51),0)</f>
        <v>0</v>
      </c>
      <c r="AA51" s="1">
        <f>IF(Stock!AA51&gt;=$D$4,EXP(-rate*Dt)*(p*AB50+(1-p)*AB51),0)</f>
        <v>0</v>
      </c>
      <c r="AB51" s="1">
        <f>IF(Stock!AB51&gt;=$D$4,EXP(-rate*Dt)*(p*AC50+(1-p)*AC51),0)</f>
        <v>0</v>
      </c>
      <c r="AC51" s="1">
        <f>IF(Stock!AC51&gt;=$D$4,EXP(-rate*Dt)*(p*AD50+(1-p)*AD51),0)</f>
        <v>0</v>
      </c>
      <c r="AD51" s="1">
        <f>IF(Stock!AD51&gt;=$D$4,EXP(-rate*Dt)*(p*AE50+(1-p)*AE51),0)</f>
        <v>0</v>
      </c>
      <c r="AE51" s="1">
        <f>IF(Stock!AE51&gt;=$D$4,EXP(-rate*Dt)*(p*AF50+(1-p)*AF51),0)</f>
        <v>0</v>
      </c>
      <c r="AF51" s="1">
        <f>IF(Stock!AF51&gt;=$D$4,EXP(-rate*Dt)*(p*AG50+(1-p)*AG51),0)</f>
        <v>0</v>
      </c>
      <c r="AG51" s="1">
        <f>IF(Stock!AG51&gt;=$D$4,EXP(-rate*Dt)*(p*AH50+(1-p)*AH51),0)</f>
        <v>0</v>
      </c>
      <c r="AH51" s="1">
        <f>IF(Stock!AH51&gt;=$D$4,EXP(-rate*Dt)*(p*AI50+(1-p)*AI51),0)</f>
        <v>0</v>
      </c>
      <c r="AI51" s="1">
        <f>IF(Stock!AI51&gt;=$D$4,EXP(-rate*Dt)*(p*AJ50+(1-p)*AJ51),0)</f>
        <v>0</v>
      </c>
      <c r="AJ51" s="1">
        <f>IF(Stock!AJ51&gt;=$D$4,EXP(-rate*Dt)*(p*AK50+(1-p)*AK51),0)</f>
        <v>0</v>
      </c>
      <c r="AK51" s="1">
        <f>IF(Stock!AK51&gt;=$D$4,EXP(-rate*Dt)*(p*AL50+(1-p)*AL51),0)</f>
        <v>0</v>
      </c>
      <c r="AL51" s="1">
        <f>IF(Stock!AL51&gt;=$D$4,EXP(-rate*Dt)*(p*AM50+(1-p)*AM51),0)</f>
        <v>0</v>
      </c>
      <c r="AM51" s="1">
        <f>IF(Stock!AM51&gt;=$D$4,EXP(-rate*Dt)*(p*AN50+(1-p)*AN51),0)</f>
        <v>0</v>
      </c>
      <c r="AN51" s="1">
        <f>IF(Stock!AN51&gt;=$D$4,EXP(-rate*Dt)*(p*AO50+(1-p)*AO51),0)</f>
        <v>0</v>
      </c>
      <c r="AO51" s="1">
        <f>IF(Stock!AO51&gt;=$D$4,EXP(-rate*Dt)*(p*AP50+(1-p)*AP51),0)</f>
        <v>0</v>
      </c>
      <c r="AP51" s="1">
        <f>IF(Stock!AP51&gt;=$D$4,EXP(-rate*Dt)*(p*AQ50+(1-p)*AQ51),0)</f>
        <v>0</v>
      </c>
      <c r="AQ51" s="1">
        <f>IF(Stock!AQ51&gt;=$D$4,EXP(-rate*Dt)*(p*AR50+(1-p)*AR51),0)</f>
        <v>0</v>
      </c>
      <c r="AR51" s="1">
        <f>IF(Stock!AR51&gt;=$D$4,EXP(-rate*Dt)*(p*AS50+(1-p)*AS51),0)</f>
        <v>0</v>
      </c>
      <c r="AS51" s="1">
        <f>IF(Stock!AS51&gt;=$D$4,EXP(-rate*Dt)*(p*AT50+(1-p)*AT51),0)</f>
        <v>0</v>
      </c>
      <c r="AT51" s="1">
        <f>IF(Stock!AT51&gt;=$D$4,EXP(-rate*Dt)*(p*AU50+(1-p)*AU51),0)</f>
        <v>0</v>
      </c>
      <c r="AU51" s="1">
        <f>IF(Stock!AU51&gt;=$D$4,EXP(-rate*Dt)*(p*AV50+(1-p)*AV51),0)</f>
        <v>0</v>
      </c>
      <c r="AV51" s="1">
        <f>IF(Stock!AV51&gt;=$D$4,EXP(-rate*Dt)*(p*AW50+(1-p)*AW51),0)</f>
        <v>0</v>
      </c>
      <c r="AW51" s="1">
        <f>IF(Stock!AW51&gt;=$D$4,EXP(-rate*Dt)*(p*AX50+(1-p)*AX51),0)</f>
        <v>0</v>
      </c>
      <c r="AX51" s="1">
        <f>IF(Stock!AX51&gt;=$D$4,EXP(-rate*Dt)*(p*AY50+(1-p)*AY51),0)</f>
        <v>0</v>
      </c>
      <c r="AY51" s="1">
        <f>IF(Stock!AY51&gt;=$D$4,EXP(-rate*Dt)*(p*AZ50+(1-p)*AZ51),0)</f>
        <v>0</v>
      </c>
      <c r="AZ51" s="1">
        <f>MAX(Stock!AZ51-K,0)</f>
        <v>0</v>
      </c>
    </row>
    <row r="52" spans="1:52">
      <c r="A52" s="7">
        <f>A53+1</f>
        <v>1</v>
      </c>
      <c r="B52" s="1"/>
      <c r="C52" s="1">
        <f>IF(Stock!C52&gt;=$D$4,EXP(-rate*Dt)*(p*D51+(1-p)*D52),0)</f>
        <v>0.77444665461325468</v>
      </c>
      <c r="D52" s="1">
        <f>IF(Stock!D52&gt;=$D$4,EXP(-rate*Dt)*(p*E51+(1-p)*E52),0)</f>
        <v>0.47888033433038135</v>
      </c>
      <c r="E52" s="1">
        <f>IF(Stock!E52&gt;=$D$4,EXP(-rate*Dt)*(p*F51+(1-p)*F52),0)</f>
        <v>0.22453030795653486</v>
      </c>
      <c r="F52" s="1">
        <f>IF(Stock!F52&gt;=$D$4,EXP(-rate*Dt)*(p*G51+(1-p)*G52),0)</f>
        <v>0</v>
      </c>
      <c r="G52" s="1">
        <f>IF(Stock!G52&gt;=$D$4,EXP(-rate*Dt)*(p*H51+(1-p)*H52),0)</f>
        <v>0</v>
      </c>
      <c r="H52" s="1">
        <f>IF(Stock!H52&gt;=$D$4,EXP(-rate*Dt)*(p*I51+(1-p)*I52),0)</f>
        <v>0</v>
      </c>
      <c r="I52" s="1">
        <f>IF(Stock!I52&gt;=$D$4,EXP(-rate*Dt)*(p*J51+(1-p)*J52),0)</f>
        <v>0</v>
      </c>
      <c r="J52" s="1">
        <f>IF(Stock!J52&gt;=$D$4,EXP(-rate*Dt)*(p*K51+(1-p)*K52),0)</f>
        <v>0</v>
      </c>
      <c r="K52" s="1">
        <f>IF(Stock!K52&gt;=$D$4,EXP(-rate*Dt)*(p*L51+(1-p)*L52),0)</f>
        <v>0</v>
      </c>
      <c r="L52" s="1">
        <f>IF(Stock!L52&gt;=$D$4,EXP(-rate*Dt)*(p*M51+(1-p)*M52),0)</f>
        <v>0</v>
      </c>
      <c r="M52" s="1">
        <f>IF(Stock!M52&gt;=$D$4,EXP(-rate*Dt)*(p*N51+(1-p)*N52),0)</f>
        <v>0</v>
      </c>
      <c r="N52" s="1">
        <f>IF(Stock!N52&gt;=$D$4,EXP(-rate*Dt)*(p*O51+(1-p)*O52),0)</f>
        <v>0</v>
      </c>
      <c r="O52" s="1">
        <f>IF(Stock!O52&gt;=$D$4,EXP(-rate*Dt)*(p*P51+(1-p)*P52),0)</f>
        <v>0</v>
      </c>
      <c r="P52" s="1">
        <f>IF(Stock!P52&gt;=$D$4,EXP(-rate*Dt)*(p*Q51+(1-p)*Q52),0)</f>
        <v>0</v>
      </c>
      <c r="Q52" s="1">
        <f>IF(Stock!Q52&gt;=$D$4,EXP(-rate*Dt)*(p*R51+(1-p)*R52),0)</f>
        <v>0</v>
      </c>
      <c r="R52" s="1">
        <f>IF(Stock!R52&gt;=$D$4,EXP(-rate*Dt)*(p*S51+(1-p)*S52),0)</f>
        <v>0</v>
      </c>
      <c r="S52" s="1">
        <f>IF(Stock!S52&gt;=$D$4,EXP(-rate*Dt)*(p*T51+(1-p)*T52),0)</f>
        <v>0</v>
      </c>
      <c r="T52" s="1">
        <f>IF(Stock!T52&gt;=$D$4,EXP(-rate*Dt)*(p*U51+(1-p)*U52),0)</f>
        <v>0</v>
      </c>
      <c r="U52" s="1">
        <f>IF(Stock!U52&gt;=$D$4,EXP(-rate*Dt)*(p*V51+(1-p)*V52),0)</f>
        <v>0</v>
      </c>
      <c r="V52" s="1">
        <f>IF(Stock!V52&gt;=$D$4,EXP(-rate*Dt)*(p*W51+(1-p)*W52),0)</f>
        <v>0</v>
      </c>
      <c r="W52" s="1">
        <f>IF(Stock!W52&gt;=$D$4,EXP(-rate*Dt)*(p*X51+(1-p)*X52),0)</f>
        <v>0</v>
      </c>
      <c r="X52" s="1">
        <f>IF(Stock!X52&gt;=$D$4,EXP(-rate*Dt)*(p*Y51+(1-p)*Y52),0)</f>
        <v>0</v>
      </c>
      <c r="Y52" s="1">
        <f>IF(Stock!Y52&gt;=$D$4,EXP(-rate*Dt)*(p*Z51+(1-p)*Z52),0)</f>
        <v>0</v>
      </c>
      <c r="Z52" s="1">
        <f>IF(Stock!Z52&gt;=$D$4,EXP(-rate*Dt)*(p*AA51+(1-p)*AA52),0)</f>
        <v>0</v>
      </c>
      <c r="AA52" s="1">
        <f>IF(Stock!AA52&gt;=$D$4,EXP(-rate*Dt)*(p*AB51+(1-p)*AB52),0)</f>
        <v>0</v>
      </c>
      <c r="AB52" s="1">
        <f>IF(Stock!AB52&gt;=$D$4,EXP(-rate*Dt)*(p*AC51+(1-p)*AC52),0)</f>
        <v>0</v>
      </c>
      <c r="AC52" s="1">
        <f>IF(Stock!AC52&gt;=$D$4,EXP(-rate*Dt)*(p*AD51+(1-p)*AD52),0)</f>
        <v>0</v>
      </c>
      <c r="AD52" s="1">
        <f>IF(Stock!AD52&gt;=$D$4,EXP(-rate*Dt)*(p*AE51+(1-p)*AE52),0)</f>
        <v>0</v>
      </c>
      <c r="AE52" s="1">
        <f>IF(Stock!AE52&gt;=$D$4,EXP(-rate*Dt)*(p*AF51+(1-p)*AF52),0)</f>
        <v>0</v>
      </c>
      <c r="AF52" s="1">
        <f>IF(Stock!AF52&gt;=$D$4,EXP(-rate*Dt)*(p*AG51+(1-p)*AG52),0)</f>
        <v>0</v>
      </c>
      <c r="AG52" s="1">
        <f>IF(Stock!AG52&gt;=$D$4,EXP(-rate*Dt)*(p*AH51+(1-p)*AH52),0)</f>
        <v>0</v>
      </c>
      <c r="AH52" s="1">
        <f>IF(Stock!AH52&gt;=$D$4,EXP(-rate*Dt)*(p*AI51+(1-p)*AI52),0)</f>
        <v>0</v>
      </c>
      <c r="AI52" s="1">
        <f>IF(Stock!AI52&gt;=$D$4,EXP(-rate*Dt)*(p*AJ51+(1-p)*AJ52),0)</f>
        <v>0</v>
      </c>
      <c r="AJ52" s="1">
        <f>IF(Stock!AJ52&gt;=$D$4,EXP(-rate*Dt)*(p*AK51+(1-p)*AK52),0)</f>
        <v>0</v>
      </c>
      <c r="AK52" s="1">
        <f>IF(Stock!AK52&gt;=$D$4,EXP(-rate*Dt)*(p*AL51+(1-p)*AL52),0)</f>
        <v>0</v>
      </c>
      <c r="AL52" s="1">
        <f>IF(Stock!AL52&gt;=$D$4,EXP(-rate*Dt)*(p*AM51+(1-p)*AM52),0)</f>
        <v>0</v>
      </c>
      <c r="AM52" s="1">
        <f>IF(Stock!AM52&gt;=$D$4,EXP(-rate*Dt)*(p*AN51+(1-p)*AN52),0)</f>
        <v>0</v>
      </c>
      <c r="AN52" s="1">
        <f>IF(Stock!AN52&gt;=$D$4,EXP(-rate*Dt)*(p*AO51+(1-p)*AO52),0)</f>
        <v>0</v>
      </c>
      <c r="AO52" s="1">
        <f>IF(Stock!AO52&gt;=$D$4,EXP(-rate*Dt)*(p*AP51+(1-p)*AP52),0)</f>
        <v>0</v>
      </c>
      <c r="AP52" s="1">
        <f>IF(Stock!AP52&gt;=$D$4,EXP(-rate*Dt)*(p*AQ51+(1-p)*AQ52),0)</f>
        <v>0</v>
      </c>
      <c r="AQ52" s="1">
        <f>IF(Stock!AQ52&gt;=$D$4,EXP(-rate*Dt)*(p*AR51+(1-p)*AR52),0)</f>
        <v>0</v>
      </c>
      <c r="AR52" s="1">
        <f>IF(Stock!AR52&gt;=$D$4,EXP(-rate*Dt)*(p*AS51+(1-p)*AS52),0)</f>
        <v>0</v>
      </c>
      <c r="AS52" s="1">
        <f>IF(Stock!AS52&gt;=$D$4,EXP(-rate*Dt)*(p*AT51+(1-p)*AT52),0)</f>
        <v>0</v>
      </c>
      <c r="AT52" s="1">
        <f>IF(Stock!AT52&gt;=$D$4,EXP(-rate*Dt)*(p*AU51+(1-p)*AU52),0)</f>
        <v>0</v>
      </c>
      <c r="AU52" s="1">
        <f>IF(Stock!AU52&gt;=$D$4,EXP(-rate*Dt)*(p*AV51+(1-p)*AV52),0)</f>
        <v>0</v>
      </c>
      <c r="AV52" s="1">
        <f>IF(Stock!AV52&gt;=$D$4,EXP(-rate*Dt)*(p*AW51+(1-p)*AW52),0)</f>
        <v>0</v>
      </c>
      <c r="AW52" s="1">
        <f>IF(Stock!AW52&gt;=$D$4,EXP(-rate*Dt)*(p*AX51+(1-p)*AX52),0)</f>
        <v>0</v>
      </c>
      <c r="AX52" s="1">
        <f>IF(Stock!AX52&gt;=$D$4,EXP(-rate*Dt)*(p*AY51+(1-p)*AY52),0)</f>
        <v>0</v>
      </c>
      <c r="AY52" s="1">
        <f>IF(Stock!AY52&gt;=$D$4,EXP(-rate*Dt)*(p*AZ51+(1-p)*AZ52),0)</f>
        <v>0</v>
      </c>
      <c r="AZ52" s="1">
        <f>MAX(Stock!AZ52-K,0)</f>
        <v>0</v>
      </c>
    </row>
    <row r="53" spans="1:52">
      <c r="A53" s="7">
        <v>0</v>
      </c>
      <c r="B53" s="1">
        <f>IF(Stock!B53&gt;=$D$4,EXP(-rate*Dt)*(p*C52+(1-p)*C53),0)</f>
        <v>0.49991470074744027</v>
      </c>
      <c r="C53" s="1">
        <f>IF(Stock!C53&gt;=$D$4,EXP(-rate*Dt)*(p*D52+(1-p)*D53),0)</f>
        <v>0.23517461519445312</v>
      </c>
      <c r="D53" s="1">
        <f>IF(Stock!D53&gt;=$D$4,EXP(-rate*Dt)*(p*E52+(1-p)*E53),0)</f>
        <v>0</v>
      </c>
      <c r="E53" s="1">
        <f>IF(Stock!E53&gt;=$D$4,EXP(-rate*Dt)*(p*F52+(1-p)*F53),0)</f>
        <v>0</v>
      </c>
      <c r="F53" s="1">
        <f>IF(Stock!F53&gt;=$D$4,EXP(-rate*Dt)*(p*G52+(1-p)*G53),0)</f>
        <v>0</v>
      </c>
      <c r="G53" s="1">
        <f>IF(Stock!G53&gt;=$D$4,EXP(-rate*Dt)*(p*H52+(1-p)*H53),0)</f>
        <v>0</v>
      </c>
      <c r="H53" s="1">
        <f>IF(Stock!H53&gt;=$D$4,EXP(-rate*Dt)*(p*I52+(1-p)*I53),0)</f>
        <v>0</v>
      </c>
      <c r="I53" s="1">
        <f>IF(Stock!I53&gt;=$D$4,EXP(-rate*Dt)*(p*J52+(1-p)*J53),0)</f>
        <v>0</v>
      </c>
      <c r="J53" s="1">
        <f>IF(Stock!J53&gt;=$D$4,EXP(-rate*Dt)*(p*K52+(1-p)*K53),0)</f>
        <v>0</v>
      </c>
      <c r="K53" s="1">
        <f>IF(Stock!K53&gt;=$D$4,EXP(-rate*Dt)*(p*L52+(1-p)*L53),0)</f>
        <v>0</v>
      </c>
      <c r="L53" s="1">
        <f>IF(Stock!L53&gt;=$D$4,EXP(-rate*Dt)*(p*M52+(1-p)*M53),0)</f>
        <v>0</v>
      </c>
      <c r="M53" s="1">
        <f>IF(Stock!M53&gt;=$D$4,EXP(-rate*Dt)*(p*N52+(1-p)*N53),0)</f>
        <v>0</v>
      </c>
      <c r="N53" s="1">
        <f>IF(Stock!N53&gt;=$D$4,EXP(-rate*Dt)*(p*O52+(1-p)*O53),0)</f>
        <v>0</v>
      </c>
      <c r="O53" s="1">
        <f>IF(Stock!O53&gt;=$D$4,EXP(-rate*Dt)*(p*P52+(1-p)*P53),0)</f>
        <v>0</v>
      </c>
      <c r="P53" s="1">
        <f>IF(Stock!P53&gt;=$D$4,EXP(-rate*Dt)*(p*Q52+(1-p)*Q53),0)</f>
        <v>0</v>
      </c>
      <c r="Q53" s="1">
        <f>IF(Stock!Q53&gt;=$D$4,EXP(-rate*Dt)*(p*R52+(1-p)*R53),0)</f>
        <v>0</v>
      </c>
      <c r="R53" s="1">
        <f>IF(Stock!R53&gt;=$D$4,EXP(-rate*Dt)*(p*S52+(1-p)*S53),0)</f>
        <v>0</v>
      </c>
      <c r="S53" s="1">
        <f>IF(Stock!S53&gt;=$D$4,EXP(-rate*Dt)*(p*T52+(1-p)*T53),0)</f>
        <v>0</v>
      </c>
      <c r="T53" s="1">
        <f>IF(Stock!T53&gt;=$D$4,EXP(-rate*Dt)*(p*U52+(1-p)*U53),0)</f>
        <v>0</v>
      </c>
      <c r="U53" s="1">
        <f>IF(Stock!U53&gt;=$D$4,EXP(-rate*Dt)*(p*V52+(1-p)*V53),0)</f>
        <v>0</v>
      </c>
      <c r="V53" s="1">
        <f>IF(Stock!V53&gt;=$D$4,EXP(-rate*Dt)*(p*W52+(1-p)*W53),0)</f>
        <v>0</v>
      </c>
      <c r="W53" s="1">
        <f>IF(Stock!W53&gt;=$D$4,EXP(-rate*Dt)*(p*X52+(1-p)*X53),0)</f>
        <v>0</v>
      </c>
      <c r="X53" s="1">
        <f>IF(Stock!X53&gt;=$D$4,EXP(-rate*Dt)*(p*Y52+(1-p)*Y53),0)</f>
        <v>0</v>
      </c>
      <c r="Y53" s="1">
        <f>IF(Stock!Y53&gt;=$D$4,EXP(-rate*Dt)*(p*Z52+(1-p)*Z53),0)</f>
        <v>0</v>
      </c>
      <c r="Z53" s="1">
        <f>IF(Stock!Z53&gt;=$D$4,EXP(-rate*Dt)*(p*AA52+(1-p)*AA53),0)</f>
        <v>0</v>
      </c>
      <c r="AA53" s="1">
        <f>IF(Stock!AA53&gt;=$D$4,EXP(-rate*Dt)*(p*AB52+(1-p)*AB53),0)</f>
        <v>0</v>
      </c>
      <c r="AB53" s="1">
        <f>IF(Stock!AB53&gt;=$D$4,EXP(-rate*Dt)*(p*AC52+(1-p)*AC53),0)</f>
        <v>0</v>
      </c>
      <c r="AC53" s="1">
        <f>IF(Stock!AC53&gt;=$D$4,EXP(-rate*Dt)*(p*AD52+(1-p)*AD53),0)</f>
        <v>0</v>
      </c>
      <c r="AD53" s="1">
        <f>IF(Stock!AD53&gt;=$D$4,EXP(-rate*Dt)*(p*AE52+(1-p)*AE53),0)</f>
        <v>0</v>
      </c>
      <c r="AE53" s="1">
        <f>IF(Stock!AE53&gt;=$D$4,EXP(-rate*Dt)*(p*AF52+(1-p)*AF53),0)</f>
        <v>0</v>
      </c>
      <c r="AF53" s="1">
        <f>IF(Stock!AF53&gt;=$D$4,EXP(-rate*Dt)*(p*AG52+(1-p)*AG53),0)</f>
        <v>0</v>
      </c>
      <c r="AG53" s="1">
        <f>IF(Stock!AG53&gt;=$D$4,EXP(-rate*Dt)*(p*AH52+(1-p)*AH53),0)</f>
        <v>0</v>
      </c>
      <c r="AH53" s="1">
        <f>IF(Stock!AH53&gt;=$D$4,EXP(-rate*Dt)*(p*AI52+(1-p)*AI53),0)</f>
        <v>0</v>
      </c>
      <c r="AI53" s="1">
        <f>IF(Stock!AI53&gt;=$D$4,EXP(-rate*Dt)*(p*AJ52+(1-p)*AJ53),0)</f>
        <v>0</v>
      </c>
      <c r="AJ53" s="1">
        <f>IF(Stock!AJ53&gt;=$D$4,EXP(-rate*Dt)*(p*AK52+(1-p)*AK53),0)</f>
        <v>0</v>
      </c>
      <c r="AK53" s="1">
        <f>IF(Stock!AK53&gt;=$D$4,EXP(-rate*Dt)*(p*AL52+(1-p)*AL53),0)</f>
        <v>0</v>
      </c>
      <c r="AL53" s="1">
        <f>IF(Stock!AL53&gt;=$D$4,EXP(-rate*Dt)*(p*AM52+(1-p)*AM53),0)</f>
        <v>0</v>
      </c>
      <c r="AM53" s="1">
        <f>IF(Stock!AM53&gt;=$D$4,EXP(-rate*Dt)*(p*AN52+(1-p)*AN53),0)</f>
        <v>0</v>
      </c>
      <c r="AN53" s="1">
        <f>IF(Stock!AN53&gt;=$D$4,EXP(-rate*Dt)*(p*AO52+(1-p)*AO53),0)</f>
        <v>0</v>
      </c>
      <c r="AO53" s="1">
        <f>IF(Stock!AO53&gt;=$D$4,EXP(-rate*Dt)*(p*AP52+(1-p)*AP53),0)</f>
        <v>0</v>
      </c>
      <c r="AP53" s="1">
        <f>IF(Stock!AP53&gt;=$D$4,EXP(-rate*Dt)*(p*AQ52+(1-p)*AQ53),0)</f>
        <v>0</v>
      </c>
      <c r="AQ53" s="1">
        <f>IF(Stock!AQ53&gt;=$D$4,EXP(-rate*Dt)*(p*AR52+(1-p)*AR53),0)</f>
        <v>0</v>
      </c>
      <c r="AR53" s="1">
        <f>IF(Stock!AR53&gt;=$D$4,EXP(-rate*Dt)*(p*AS52+(1-p)*AS53),0)</f>
        <v>0</v>
      </c>
      <c r="AS53" s="1">
        <f>IF(Stock!AS53&gt;=$D$4,EXP(-rate*Dt)*(p*AT52+(1-p)*AT53),0)</f>
        <v>0</v>
      </c>
      <c r="AT53" s="1">
        <f>IF(Stock!AT53&gt;=$D$4,EXP(-rate*Dt)*(p*AU52+(1-p)*AU53),0)</f>
        <v>0</v>
      </c>
      <c r="AU53" s="1">
        <f>IF(Stock!AU53&gt;=$D$4,EXP(-rate*Dt)*(p*AV52+(1-p)*AV53),0)</f>
        <v>0</v>
      </c>
      <c r="AV53" s="1">
        <f>IF(Stock!AV53&gt;=$D$4,EXP(-rate*Dt)*(p*AW52+(1-p)*AW53),0)</f>
        <v>0</v>
      </c>
      <c r="AW53" s="1">
        <f>IF(Stock!AW53&gt;=$D$4,EXP(-rate*Dt)*(p*AX52+(1-p)*AX53),0)</f>
        <v>0</v>
      </c>
      <c r="AX53" s="1">
        <f>IF(Stock!AX53&gt;=$D$4,EXP(-rate*Dt)*(p*AY52+(1-p)*AY53),0)</f>
        <v>0</v>
      </c>
      <c r="AY53" s="1">
        <f>IF(Stock!AY53&gt;=$D$4,EXP(-rate*Dt)*(p*AZ52+(1-p)*AZ53),0)</f>
        <v>0</v>
      </c>
      <c r="AZ53" s="1">
        <f>MAX(Stock!AZ53-K,0)</f>
        <v>0</v>
      </c>
    </row>
    <row r="55" spans="1:52" s="1" customFormat="1">
      <c r="A55" s="2" t="s">
        <v>11</v>
      </c>
      <c r="B55" s="1">
        <v>0</v>
      </c>
      <c r="C55" s="1">
        <f>C56*Dt</f>
        <v>0.02</v>
      </c>
      <c r="D55" s="1">
        <f t="shared" ref="D55:AZ55" si="2">D56*Dt</f>
        <v>0.04</v>
      </c>
      <c r="E55" s="1">
        <f t="shared" si="2"/>
        <v>0.06</v>
      </c>
      <c r="F55" s="1">
        <f t="shared" si="2"/>
        <v>0.08</v>
      </c>
      <c r="G55" s="1">
        <f t="shared" si="2"/>
        <v>0.1</v>
      </c>
      <c r="H55" s="1">
        <f t="shared" si="2"/>
        <v>0.12</v>
      </c>
      <c r="I55" s="1">
        <f t="shared" si="2"/>
        <v>0.14000000000000001</v>
      </c>
      <c r="J55" s="1">
        <f t="shared" si="2"/>
        <v>0.16</v>
      </c>
      <c r="K55" s="1">
        <f t="shared" si="2"/>
        <v>0.18</v>
      </c>
      <c r="L55" s="1">
        <f t="shared" si="2"/>
        <v>0.2</v>
      </c>
      <c r="M55" s="1">
        <f t="shared" si="2"/>
        <v>0.22</v>
      </c>
      <c r="N55" s="1">
        <f t="shared" si="2"/>
        <v>0.24</v>
      </c>
      <c r="O55" s="1">
        <f t="shared" si="2"/>
        <v>0.26</v>
      </c>
      <c r="P55" s="1">
        <f t="shared" si="2"/>
        <v>0.28000000000000003</v>
      </c>
      <c r="Q55" s="1">
        <f t="shared" si="2"/>
        <v>0.3</v>
      </c>
      <c r="R55" s="1">
        <f t="shared" si="2"/>
        <v>0.32</v>
      </c>
      <c r="S55" s="1">
        <f t="shared" si="2"/>
        <v>0.34</v>
      </c>
      <c r="T55" s="1">
        <f t="shared" si="2"/>
        <v>0.36</v>
      </c>
      <c r="U55" s="1">
        <f t="shared" si="2"/>
        <v>0.38</v>
      </c>
      <c r="V55" s="1">
        <f t="shared" si="2"/>
        <v>0.4</v>
      </c>
      <c r="W55" s="1">
        <f t="shared" si="2"/>
        <v>0.42</v>
      </c>
      <c r="X55" s="1">
        <f t="shared" si="2"/>
        <v>0.44</v>
      </c>
      <c r="Y55" s="1">
        <f t="shared" si="2"/>
        <v>0.46</v>
      </c>
      <c r="Z55" s="1">
        <f t="shared" si="2"/>
        <v>0.48</v>
      </c>
      <c r="AA55" s="1">
        <f t="shared" si="2"/>
        <v>0.5</v>
      </c>
      <c r="AB55" s="1">
        <f t="shared" si="2"/>
        <v>0.52</v>
      </c>
      <c r="AC55" s="1">
        <f t="shared" si="2"/>
        <v>0.54</v>
      </c>
      <c r="AD55" s="1">
        <f t="shared" si="2"/>
        <v>0.56000000000000005</v>
      </c>
      <c r="AE55" s="1">
        <f t="shared" si="2"/>
        <v>0.57999999999999996</v>
      </c>
      <c r="AF55" s="1">
        <f t="shared" si="2"/>
        <v>0.6</v>
      </c>
      <c r="AG55" s="1">
        <f t="shared" si="2"/>
        <v>0.62</v>
      </c>
      <c r="AH55" s="1">
        <f t="shared" si="2"/>
        <v>0.64</v>
      </c>
      <c r="AI55" s="1">
        <f t="shared" si="2"/>
        <v>0.66</v>
      </c>
      <c r="AJ55" s="1">
        <f t="shared" si="2"/>
        <v>0.68</v>
      </c>
      <c r="AK55" s="1">
        <f t="shared" si="2"/>
        <v>0.70000000000000007</v>
      </c>
      <c r="AL55" s="1">
        <f t="shared" si="2"/>
        <v>0.72</v>
      </c>
      <c r="AM55" s="1">
        <f t="shared" si="2"/>
        <v>0.74</v>
      </c>
      <c r="AN55" s="1">
        <f t="shared" si="2"/>
        <v>0.76</v>
      </c>
      <c r="AO55" s="1">
        <f t="shared" si="2"/>
        <v>0.78</v>
      </c>
      <c r="AP55" s="1">
        <f t="shared" si="2"/>
        <v>0.8</v>
      </c>
      <c r="AQ55" s="1">
        <f t="shared" si="2"/>
        <v>0.82000000000000006</v>
      </c>
      <c r="AR55" s="1">
        <f t="shared" si="2"/>
        <v>0.84</v>
      </c>
      <c r="AS55" s="1">
        <f t="shared" si="2"/>
        <v>0.86</v>
      </c>
      <c r="AT55" s="1">
        <f t="shared" si="2"/>
        <v>0.88</v>
      </c>
      <c r="AU55" s="1">
        <f t="shared" si="2"/>
        <v>0.9</v>
      </c>
      <c r="AV55" s="1">
        <f t="shared" si="2"/>
        <v>0.92</v>
      </c>
      <c r="AW55" s="1">
        <f t="shared" si="2"/>
        <v>0.94000000000000006</v>
      </c>
      <c r="AX55" s="1">
        <f t="shared" si="2"/>
        <v>0.96</v>
      </c>
      <c r="AY55" s="1">
        <f t="shared" si="2"/>
        <v>0.98</v>
      </c>
      <c r="AZ55" s="1">
        <f t="shared" si="2"/>
        <v>1</v>
      </c>
    </row>
    <row r="56" spans="1:52" s="1" customFormat="1">
      <c r="A56" s="2" t="s">
        <v>24</v>
      </c>
      <c r="B56" s="1">
        <v>0</v>
      </c>
      <c r="C56" s="1">
        <f>B56+1</f>
        <v>1</v>
      </c>
      <c r="D56" s="1">
        <f>C56+1</f>
        <v>2</v>
      </c>
      <c r="E56" s="1">
        <f>D56+1</f>
        <v>3</v>
      </c>
      <c r="F56" s="1">
        <f t="shared" ref="F56:AU56" si="3">E56+1</f>
        <v>4</v>
      </c>
      <c r="G56" s="1">
        <f t="shared" si="3"/>
        <v>5</v>
      </c>
      <c r="H56" s="1">
        <f t="shared" si="3"/>
        <v>6</v>
      </c>
      <c r="I56" s="1">
        <f t="shared" si="3"/>
        <v>7</v>
      </c>
      <c r="J56" s="1">
        <f t="shared" si="3"/>
        <v>8</v>
      </c>
      <c r="K56" s="1">
        <f t="shared" si="3"/>
        <v>9</v>
      </c>
      <c r="L56" s="1">
        <f t="shared" si="3"/>
        <v>10</v>
      </c>
      <c r="M56" s="1">
        <f t="shared" si="3"/>
        <v>11</v>
      </c>
      <c r="N56" s="1">
        <f t="shared" si="3"/>
        <v>12</v>
      </c>
      <c r="O56" s="1">
        <f t="shared" si="3"/>
        <v>13</v>
      </c>
      <c r="P56" s="1">
        <f t="shared" si="3"/>
        <v>14</v>
      </c>
      <c r="Q56" s="1">
        <f t="shared" si="3"/>
        <v>15</v>
      </c>
      <c r="R56" s="1">
        <f t="shared" si="3"/>
        <v>16</v>
      </c>
      <c r="S56" s="1">
        <f t="shared" si="3"/>
        <v>17</v>
      </c>
      <c r="T56" s="1">
        <f t="shared" si="3"/>
        <v>18</v>
      </c>
      <c r="U56" s="1">
        <f t="shared" si="3"/>
        <v>19</v>
      </c>
      <c r="V56" s="1">
        <f t="shared" si="3"/>
        <v>20</v>
      </c>
      <c r="W56" s="1">
        <f t="shared" si="3"/>
        <v>21</v>
      </c>
      <c r="X56" s="1">
        <f t="shared" si="3"/>
        <v>22</v>
      </c>
      <c r="Y56" s="1">
        <f t="shared" si="3"/>
        <v>23</v>
      </c>
      <c r="Z56" s="1">
        <f t="shared" si="3"/>
        <v>24</v>
      </c>
      <c r="AA56" s="1">
        <f t="shared" si="3"/>
        <v>25</v>
      </c>
      <c r="AB56" s="1">
        <f t="shared" si="3"/>
        <v>26</v>
      </c>
      <c r="AC56" s="1">
        <f t="shared" si="3"/>
        <v>27</v>
      </c>
      <c r="AD56" s="1">
        <f t="shared" si="3"/>
        <v>28</v>
      </c>
      <c r="AE56" s="1">
        <f t="shared" si="3"/>
        <v>29</v>
      </c>
      <c r="AF56" s="1">
        <f t="shared" si="3"/>
        <v>30</v>
      </c>
      <c r="AG56" s="1">
        <f t="shared" si="3"/>
        <v>31</v>
      </c>
      <c r="AH56" s="1">
        <f t="shared" si="3"/>
        <v>32</v>
      </c>
      <c r="AI56" s="1">
        <f t="shared" si="3"/>
        <v>33</v>
      </c>
      <c r="AJ56" s="1">
        <f t="shared" si="3"/>
        <v>34</v>
      </c>
      <c r="AK56" s="1">
        <f t="shared" si="3"/>
        <v>35</v>
      </c>
      <c r="AL56" s="1">
        <f t="shared" si="3"/>
        <v>36</v>
      </c>
      <c r="AM56" s="1">
        <f t="shared" si="3"/>
        <v>37</v>
      </c>
      <c r="AN56" s="1">
        <f t="shared" si="3"/>
        <v>38</v>
      </c>
      <c r="AO56" s="1">
        <f t="shared" si="3"/>
        <v>39</v>
      </c>
      <c r="AP56" s="1">
        <f t="shared" si="3"/>
        <v>40</v>
      </c>
      <c r="AQ56" s="1">
        <f t="shared" si="3"/>
        <v>41</v>
      </c>
      <c r="AR56" s="1">
        <f t="shared" si="3"/>
        <v>42</v>
      </c>
      <c r="AS56" s="1">
        <f t="shared" si="3"/>
        <v>43</v>
      </c>
      <c r="AT56" s="1">
        <f t="shared" si="3"/>
        <v>44</v>
      </c>
      <c r="AU56" s="1">
        <f t="shared" si="3"/>
        <v>45</v>
      </c>
      <c r="AV56" s="1">
        <f>AU56+1</f>
        <v>46</v>
      </c>
      <c r="AW56" s="1">
        <f>AV56+1</f>
        <v>47</v>
      </c>
      <c r="AX56" s="1">
        <f>AW56+1</f>
        <v>48</v>
      </c>
      <c r="AY56" s="1">
        <f>AX56+1</f>
        <v>49</v>
      </c>
      <c r="AZ56" s="1">
        <f>AY56+1</f>
        <v>50</v>
      </c>
    </row>
  </sheetData>
  <phoneticPr fontId="5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B63"/>
  <sheetViews>
    <sheetView tabSelected="1" workbookViewId="0"/>
  </sheetViews>
  <sheetFormatPr baseColWidth="10" defaultColWidth="8.83203125" defaultRowHeight="13"/>
  <cols>
    <col min="5" max="5" width="22.33203125" customWidth="1"/>
  </cols>
  <sheetData>
    <row r="1" spans="1:54">
      <c r="A1" s="7" t="s">
        <v>20</v>
      </c>
      <c r="B1" s="7">
        <v>0</v>
      </c>
      <c r="C1" s="7">
        <f>B1+1</f>
        <v>1</v>
      </c>
      <c r="D1" s="7">
        <f>C1+1</f>
        <v>2</v>
      </c>
      <c r="E1" s="7">
        <f>D1+1</f>
        <v>3</v>
      </c>
      <c r="F1" s="7">
        <f t="shared" ref="F1:AZ1" si="0">E1+1</f>
        <v>4</v>
      </c>
      <c r="G1" s="7">
        <f t="shared" si="0"/>
        <v>5</v>
      </c>
      <c r="H1" s="7">
        <f t="shared" si="0"/>
        <v>6</v>
      </c>
      <c r="I1" s="7">
        <f t="shared" si="0"/>
        <v>7</v>
      </c>
      <c r="J1" s="7">
        <f t="shared" si="0"/>
        <v>8</v>
      </c>
      <c r="K1" s="7">
        <f t="shared" si="0"/>
        <v>9</v>
      </c>
      <c r="L1" s="7">
        <f t="shared" si="0"/>
        <v>10</v>
      </c>
      <c r="M1" s="7">
        <f t="shared" si="0"/>
        <v>11</v>
      </c>
      <c r="N1" s="7">
        <f t="shared" si="0"/>
        <v>12</v>
      </c>
      <c r="O1" s="7">
        <f t="shared" si="0"/>
        <v>13</v>
      </c>
      <c r="P1" s="7">
        <f t="shared" si="0"/>
        <v>14</v>
      </c>
      <c r="Q1" s="7">
        <f t="shared" si="0"/>
        <v>15</v>
      </c>
      <c r="R1" s="7">
        <f t="shared" si="0"/>
        <v>16</v>
      </c>
      <c r="S1" s="7">
        <f t="shared" si="0"/>
        <v>17</v>
      </c>
      <c r="T1" s="7">
        <f t="shared" si="0"/>
        <v>18</v>
      </c>
      <c r="U1" s="7">
        <f t="shared" si="0"/>
        <v>19</v>
      </c>
      <c r="V1" s="7">
        <f t="shared" si="0"/>
        <v>20</v>
      </c>
      <c r="W1" s="7">
        <f t="shared" si="0"/>
        <v>21</v>
      </c>
      <c r="X1" s="7">
        <f t="shared" si="0"/>
        <v>22</v>
      </c>
      <c r="Y1" s="7">
        <f t="shared" si="0"/>
        <v>23</v>
      </c>
      <c r="Z1" s="7">
        <f t="shared" si="0"/>
        <v>24</v>
      </c>
      <c r="AA1" s="7">
        <f t="shared" si="0"/>
        <v>25</v>
      </c>
      <c r="AB1" s="7">
        <f t="shared" si="0"/>
        <v>26</v>
      </c>
      <c r="AC1" s="7">
        <f t="shared" si="0"/>
        <v>27</v>
      </c>
      <c r="AD1" s="7">
        <f t="shared" si="0"/>
        <v>28</v>
      </c>
      <c r="AE1" s="7">
        <f t="shared" si="0"/>
        <v>29</v>
      </c>
      <c r="AF1" s="7">
        <f t="shared" si="0"/>
        <v>30</v>
      </c>
      <c r="AG1" s="7">
        <f t="shared" si="0"/>
        <v>31</v>
      </c>
      <c r="AH1" s="7">
        <f t="shared" si="0"/>
        <v>32</v>
      </c>
      <c r="AI1" s="7">
        <f t="shared" si="0"/>
        <v>33</v>
      </c>
      <c r="AJ1" s="7">
        <f t="shared" si="0"/>
        <v>34</v>
      </c>
      <c r="AK1" s="7">
        <f t="shared" si="0"/>
        <v>35</v>
      </c>
      <c r="AL1" s="7">
        <f t="shared" si="0"/>
        <v>36</v>
      </c>
      <c r="AM1" s="7">
        <f t="shared" si="0"/>
        <v>37</v>
      </c>
      <c r="AN1" s="7">
        <f t="shared" si="0"/>
        <v>38</v>
      </c>
      <c r="AO1" s="7">
        <f t="shared" si="0"/>
        <v>39</v>
      </c>
      <c r="AP1" s="7">
        <f t="shared" si="0"/>
        <v>40</v>
      </c>
      <c r="AQ1" s="7">
        <f t="shared" si="0"/>
        <v>41</v>
      </c>
      <c r="AR1" s="7">
        <f t="shared" si="0"/>
        <v>42</v>
      </c>
      <c r="AS1" s="7">
        <f t="shared" si="0"/>
        <v>43</v>
      </c>
      <c r="AT1" s="7">
        <f t="shared" si="0"/>
        <v>44</v>
      </c>
      <c r="AU1" s="7">
        <f t="shared" si="0"/>
        <v>45</v>
      </c>
      <c r="AV1" s="7">
        <f t="shared" si="0"/>
        <v>46</v>
      </c>
      <c r="AW1" s="7">
        <f t="shared" si="0"/>
        <v>47</v>
      </c>
      <c r="AX1" s="7">
        <f t="shared" si="0"/>
        <v>48</v>
      </c>
      <c r="AY1" s="7">
        <f t="shared" si="0"/>
        <v>49</v>
      </c>
      <c r="AZ1" s="7">
        <f t="shared" si="0"/>
        <v>50</v>
      </c>
    </row>
    <row r="2" spans="1:54">
      <c r="A2" s="10" t="s">
        <v>21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8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8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4">
      <c r="A3" s="7">
        <f t="shared" ref="A3:A51" si="1">A4+1</f>
        <v>50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8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8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8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>
        <f>IF(Stock!AZ3 &gt;= 31.19, $F$17 + 시트1!$F$20, 1000 / 31.19 * Stock!AZ3)</f>
        <v>1000.5333333333333</v>
      </c>
    </row>
    <row r="4" spans="1:54">
      <c r="A4" s="7">
        <f t="shared" si="1"/>
        <v>49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8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8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8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>
        <f>EXP(-rate * Dt) * (p * AZ3 + (1 - p) * AZ4)</f>
        <v>1000.1400009608788</v>
      </c>
      <c r="AZ4" s="12">
        <f>IF(Stock!AZ4 &gt;= 31.19, $F$17 + 시트1!$F$20, 1000 / 31.19 * Stock!AZ4)</f>
        <v>1000.5333333333333</v>
      </c>
    </row>
    <row r="5" spans="1:54">
      <c r="A5" s="7">
        <f t="shared" si="1"/>
        <v>48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8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8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>
        <f>EXP(-rate * Dt) * (p * AY4 + (1 - p) * AY5)</f>
        <v>999.74682321631121</v>
      </c>
      <c r="AY5" s="12">
        <f>EXP(-rate * Dt) * (p * AZ4 + (1 - p) * AZ5)</f>
        <v>1000.1400009608788</v>
      </c>
      <c r="AZ5" s="12">
        <f>IF(Stock!AZ5 &gt;= 31.19, $F$17 + 시트1!$F$20, 1000 / 31.19 * Stock!AZ5)</f>
        <v>1000.5333333333333</v>
      </c>
    </row>
    <row r="6" spans="1:54">
      <c r="A6" s="7">
        <f t="shared" si="1"/>
        <v>47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8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8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8"/>
      <c r="AN6" s="12"/>
      <c r="AO6" s="12"/>
      <c r="AP6" s="12"/>
      <c r="AQ6" s="12"/>
      <c r="AR6" s="12"/>
      <c r="AS6" s="12"/>
      <c r="AT6" s="12"/>
      <c r="AU6" s="12"/>
      <c r="AV6" s="12"/>
      <c r="AW6" s="12">
        <f>EXP(-rate * Dt) * (p * AX5 + (1 - p) * AX6)</f>
        <v>999.35380003884291</v>
      </c>
      <c r="AX6" s="12">
        <f>EXP(-rate * Dt) * (p * AY5 + (1 - p) * AY6)</f>
        <v>999.74682321631121</v>
      </c>
      <c r="AY6" s="12">
        <f>EXP(-rate * Dt) * (p * AZ5 + (1 - p) * AZ6)</f>
        <v>1000.1400009608788</v>
      </c>
      <c r="AZ6" s="12">
        <f>IF(Stock!AZ6 &gt;= 31.19, $F$17 + 시트1!$F$20, 1000 / 31.19 * Stock!AZ6)</f>
        <v>1000.5333333333333</v>
      </c>
    </row>
    <row r="7" spans="1:54">
      <c r="A7" s="7">
        <f t="shared" si="1"/>
        <v>46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8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8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8"/>
      <c r="AN7" s="12"/>
      <c r="AO7" s="12"/>
      <c r="AP7" s="12"/>
      <c r="AQ7" s="12"/>
      <c r="AR7" s="12"/>
      <c r="AS7" s="12"/>
      <c r="AT7" s="12"/>
      <c r="AU7" s="12"/>
      <c r="AV7" s="28">
        <f>EXP(-rate * Dt) * (p * AW6 + (1 - p) * AW7) +$F$20</f>
        <v>999.49426470104345</v>
      </c>
      <c r="AW7" s="12">
        <f>EXP(-rate * Dt) * (p * AX6 + (1 - p) * AX7)</f>
        <v>999.35380003884291</v>
      </c>
      <c r="AX7" s="12">
        <f>EXP(-rate * Dt) * (p * AY6 + (1 - p) * AY7)</f>
        <v>999.74682321631121</v>
      </c>
      <c r="AY7" s="12">
        <f>EXP(-rate * Dt) * (p * AZ6 + (1 - p) * AZ7)</f>
        <v>1000.1400009608788</v>
      </c>
      <c r="AZ7" s="12">
        <f>IF(Stock!AZ7 &gt;= 31.19, $F$17 + 시트1!$F$20, 1000 / 31.19 * Stock!AZ7)</f>
        <v>1000.5333333333333</v>
      </c>
    </row>
    <row r="8" spans="1:54">
      <c r="A8" s="7">
        <f t="shared" si="1"/>
        <v>45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8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8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8"/>
      <c r="AN8" s="12"/>
      <c r="AO8" s="12"/>
      <c r="AP8" s="12"/>
      <c r="AQ8" s="12"/>
      <c r="AR8" s="12"/>
      <c r="AS8" s="12"/>
      <c r="AT8" s="12"/>
      <c r="AU8" s="12">
        <f>EXP(-rate * Dt) * (p * AV7 + (1 - p) * AV8)</f>
        <v>999.10134081006231</v>
      </c>
      <c r="AV8" s="28">
        <f>EXP(-rate * Dt) * (p * AW7 + (1 - p) * AW8) +$F$20</f>
        <v>999.49426470104345</v>
      </c>
      <c r="AW8" s="12">
        <f>EXP(-rate * Dt) * (p * AX7 + (1 - p) * AX8)</f>
        <v>999.35380003884291</v>
      </c>
      <c r="AX8" s="12">
        <f>EXP(-rate * Dt) * (p * AY7 + (1 - p) * AY8)</f>
        <v>999.74682321631121</v>
      </c>
      <c r="AY8" s="12">
        <f>EXP(-rate * Dt) * (p * AZ7 + (1 - p) * AZ8)</f>
        <v>1000.1400009608788</v>
      </c>
      <c r="AZ8" s="12">
        <f>IF(Stock!AZ8 &gt;= 31.19, $F$17 + 시트1!$F$20, 1000 / 31.19 * Stock!AZ8)</f>
        <v>1000.5333333333333</v>
      </c>
    </row>
    <row r="9" spans="1:54">
      <c r="A9" s="7">
        <f t="shared" si="1"/>
        <v>44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8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8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8"/>
      <c r="AN9" s="12"/>
      <c r="AO9" s="12"/>
      <c r="AP9" s="12"/>
      <c r="AQ9" s="12"/>
      <c r="AR9" s="12"/>
      <c r="AS9" s="12"/>
      <c r="AT9" s="12">
        <f>EXP(-rate * Dt) * (p * AU8 + (1 - p) * AU9)</f>
        <v>998.70857138638485</v>
      </c>
      <c r="AU9" s="12">
        <f>EXP(-rate * Dt) * (p * AV8 + (1 - p) * AV9)</f>
        <v>999.10134081006231</v>
      </c>
      <c r="AV9" s="28">
        <f>EXP(-rate * Dt) * (p * AW8 + (1 - p) * AW9) +$F$20</f>
        <v>999.49426470104345</v>
      </c>
      <c r="AW9" s="12">
        <f>EXP(-rate * Dt) * (p * AX8 + (1 - p) * AX9)</f>
        <v>999.35380003884291</v>
      </c>
      <c r="AX9" s="12">
        <f>EXP(-rate * Dt) * (p * AY8 + (1 - p) * AY9)</f>
        <v>999.74682321631121</v>
      </c>
      <c r="AY9" s="12">
        <f>EXP(-rate * Dt) * (p * AZ8 + (1 - p) * AZ9)</f>
        <v>1000.1400009608788</v>
      </c>
      <c r="AZ9" s="12">
        <f>IF(Stock!AZ9 &gt;= 31.19, $F$17 + 시트1!$F$20, 1000 / 31.19 * Stock!AZ9)</f>
        <v>1000.5333333333333</v>
      </c>
      <c r="BB9">
        <f>rate</f>
        <v>1.966E-2</v>
      </c>
    </row>
    <row r="10" spans="1:54">
      <c r="A10" s="7">
        <f t="shared" si="1"/>
        <v>43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8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8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8"/>
      <c r="AN10" s="12"/>
      <c r="AO10" s="12"/>
      <c r="AP10" s="12"/>
      <c r="AQ10" s="12"/>
      <c r="AR10" s="12"/>
      <c r="AS10" s="12">
        <f>EXP(-rate * Dt) * (p * AT9 + (1 - p) * AT10)</f>
        <v>998.31595636928648</v>
      </c>
      <c r="AT10" s="12">
        <f>EXP(-rate * Dt) * (p * AU9 + (1 - p) * AU10)</f>
        <v>998.70857138638485</v>
      </c>
      <c r="AU10" s="12">
        <f>EXP(-rate * Dt) * (p * AV9 + (1 - p) * AV10)</f>
        <v>999.10134081006231</v>
      </c>
      <c r="AV10" s="28">
        <f>EXP(-rate * Dt) * (p * AW9 + (1 - p) * AW10) +$F$20</f>
        <v>999.49426470104345</v>
      </c>
      <c r="AW10" s="12">
        <f>EXP(-rate * Dt) * (p * AX9 + (1 - p) * AX10)</f>
        <v>999.35380003884291</v>
      </c>
      <c r="AX10" s="12">
        <f>EXP(-rate * Dt) * (p * AY9 + (1 - p) * AY10)</f>
        <v>999.74682321631121</v>
      </c>
      <c r="AY10" s="12">
        <f>EXP(-rate * Dt) * (p * AZ9 + (1 - p) * AZ10)</f>
        <v>1000.1400009608788</v>
      </c>
      <c r="AZ10" s="12">
        <f>IF(Stock!AZ10 &gt;= 31.19, $F$17 + 시트1!$F$20, 1000 / 31.19 * Stock!AZ10)</f>
        <v>1000.5333333333333</v>
      </c>
      <c r="BB10">
        <f>Dt</f>
        <v>0.02</v>
      </c>
    </row>
    <row r="11" spans="1:54">
      <c r="A11" s="7">
        <f t="shared" si="1"/>
        <v>42</v>
      </c>
      <c r="B11" s="1"/>
      <c r="C11" s="1"/>
      <c r="D11" s="1"/>
      <c r="E11" s="5" t="s">
        <v>15</v>
      </c>
      <c r="F11" s="1"/>
      <c r="G11" s="1"/>
      <c r="H11" s="1"/>
      <c r="I11" s="1"/>
      <c r="J11" s="1"/>
      <c r="K11" s="1"/>
      <c r="L11" s="1"/>
      <c r="M11" s="1"/>
      <c r="N11" s="18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8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8"/>
      <c r="AN11" s="12"/>
      <c r="AO11" s="12"/>
      <c r="AP11" s="12"/>
      <c r="AQ11" s="12"/>
      <c r="AR11" s="28">
        <f>EXP(-rate * Dt) * (p * AS10 + (1 - p) * AS11) +$F$20</f>
        <v>998.45682903139982</v>
      </c>
      <c r="AS11" s="12">
        <f>EXP(-rate * Dt) * (p * AT10 + (1 - p) * AT11)</f>
        <v>998.31595636928648</v>
      </c>
      <c r="AT11" s="12">
        <f>EXP(-rate * Dt) * (p * AU10 + (1 - p) * AU11)</f>
        <v>998.70857138638485</v>
      </c>
      <c r="AU11" s="12">
        <f>EXP(-rate * Dt) * (p * AV10 + (1 - p) * AV11)</f>
        <v>999.10134081006231</v>
      </c>
      <c r="AV11" s="28">
        <f>EXP(-rate * Dt) * (p * AW10 + (1 - p) * AW11) +$F$20</f>
        <v>999.49426470104345</v>
      </c>
      <c r="AW11" s="12">
        <f>EXP(-rate * Dt) * (p * AX10 + (1 - p) * AX11)</f>
        <v>999.35380003884291</v>
      </c>
      <c r="AX11" s="12">
        <f>EXP(-rate * Dt) * (p * AY10 + (1 - p) * AY11)</f>
        <v>999.74682321631121</v>
      </c>
      <c r="AY11" s="12">
        <f>EXP(-rate * Dt) * (p * AZ10 + (1 - p) * AZ11)</f>
        <v>1000.1400009608788</v>
      </c>
      <c r="AZ11" s="12">
        <f>IF(Stock!AZ11 &gt;= 31.19, $F$17 + 시트1!$F$20, 1000 / 31.19 * Stock!AZ11)</f>
        <v>1000.5333333333333</v>
      </c>
    </row>
    <row r="12" spans="1:54">
      <c r="A12" s="7">
        <f t="shared" si="1"/>
        <v>41</v>
      </c>
      <c r="B12" s="1"/>
      <c r="C12" s="1"/>
      <c r="D12" s="1"/>
      <c r="E12" s="5" t="s">
        <v>16</v>
      </c>
      <c r="F12" s="1"/>
      <c r="G12" s="1"/>
      <c r="H12" s="1"/>
      <c r="I12" s="1"/>
      <c r="J12" s="1"/>
      <c r="K12" s="1"/>
      <c r="L12" s="1"/>
      <c r="M12" s="1"/>
      <c r="N12" s="18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8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8"/>
      <c r="AN12" s="12"/>
      <c r="AO12" s="12"/>
      <c r="AP12" s="12"/>
      <c r="AQ12" s="12">
        <f>EXP(-rate * Dt) * (p * AR11 + (1 - p) * AR12)</f>
        <v>998.06431297993754</v>
      </c>
      <c r="AR12" s="28">
        <f>EXP(-rate * Dt) * (p * AS11 + (1 - p) * AS12) +$F$20</f>
        <v>998.45682903139982</v>
      </c>
      <c r="AS12" s="12">
        <f>EXP(-rate * Dt) * (p * AT11 + (1 - p) * AT12)</f>
        <v>998.31595636928648</v>
      </c>
      <c r="AT12" s="12">
        <f>EXP(-rate * Dt) * (p * AU11 + (1 - p) * AU12)</f>
        <v>998.70857138638485</v>
      </c>
      <c r="AU12" s="12">
        <f>EXP(-rate * Dt) * (p * AV11 + (1 - p) * AV12)</f>
        <v>999.10134081006231</v>
      </c>
      <c r="AV12" s="28">
        <f>EXP(-rate * Dt) * (p * AW11 + (1 - p) * AW12) +$F$20</f>
        <v>999.49426470104345</v>
      </c>
      <c r="AW12" s="12">
        <f>EXP(-rate * Dt) * (p * AX11 + (1 - p) * AX12)</f>
        <v>999.35380003884291</v>
      </c>
      <c r="AX12" s="12">
        <f>EXP(-rate * Dt) * (p * AY11 + (1 - p) * AY12)</f>
        <v>999.74682321631121</v>
      </c>
      <c r="AY12" s="12">
        <f>EXP(-rate * Dt) * (p * AZ11 + (1 - p) * AZ12)</f>
        <v>1000.1400009608788</v>
      </c>
      <c r="AZ12" s="12">
        <f>IF(Stock!AZ12 &gt;= 31.19, $F$17 + 시트1!$F$20, 1000 / 31.19 * Stock!AZ12)</f>
        <v>1000.5333333333333</v>
      </c>
    </row>
    <row r="13" spans="1:54">
      <c r="A13" s="7">
        <f t="shared" si="1"/>
        <v>40</v>
      </c>
      <c r="B13" s="1"/>
      <c r="C13" s="1"/>
      <c r="D13" s="1"/>
      <c r="E13" s="5" t="s">
        <v>17</v>
      </c>
      <c r="F13" s="1"/>
      <c r="G13" s="1"/>
      <c r="H13" s="1"/>
      <c r="I13" s="1"/>
      <c r="J13" s="1"/>
      <c r="K13" s="1"/>
      <c r="L13" s="1"/>
      <c r="M13" s="1"/>
      <c r="N13" s="18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8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8"/>
      <c r="AN13" s="12"/>
      <c r="AO13" s="12"/>
      <c r="AP13" s="12">
        <f>EXP(-rate * Dt) * (p * AQ12 + (1 - p) * AQ13)</f>
        <v>997.67195123544798</v>
      </c>
      <c r="AQ13" s="12">
        <f>EXP(-rate * Dt) * (p * AR12 + (1 - p) * AR13)</f>
        <v>998.06431297993754</v>
      </c>
      <c r="AR13" s="28">
        <f>EXP(-rate * Dt) * (p * AS12 + (1 - p) * AS13) +$F$20</f>
        <v>998.45682903139982</v>
      </c>
      <c r="AS13" s="12">
        <f>EXP(-rate * Dt) * (p * AT12 + (1 - p) * AT13)</f>
        <v>998.31595636928648</v>
      </c>
      <c r="AT13" s="12">
        <f>EXP(-rate * Dt) * (p * AU12 + (1 - p) * AU13)</f>
        <v>998.70857138638485</v>
      </c>
      <c r="AU13" s="12">
        <f>EXP(-rate * Dt) * (p * AV12 + (1 - p) * AV13)</f>
        <v>999.10134081006231</v>
      </c>
      <c r="AV13" s="28">
        <f>EXP(-rate * Dt) * (p * AW12 + (1 - p) * AW13) +$F$20</f>
        <v>999.49426470104345</v>
      </c>
      <c r="AW13" s="12">
        <f>EXP(-rate * Dt) * (p * AX12 + (1 - p) * AX13)</f>
        <v>999.35380003884291</v>
      </c>
      <c r="AX13" s="12">
        <f>EXP(-rate * Dt) * (p * AY12 + (1 - p) * AY13)</f>
        <v>999.74682321631121</v>
      </c>
      <c r="AY13" s="12">
        <f>EXP(-rate * Dt) * (p * AZ12 + (1 - p) * AZ13)</f>
        <v>1000.1400009608788</v>
      </c>
      <c r="AZ13" s="12">
        <f>IF(Stock!AZ13 &gt;= 31.19, $F$17 + 시트1!$F$20, 1000 / 31.19 * Stock!AZ13)</f>
        <v>1000.5333333333333</v>
      </c>
    </row>
    <row r="14" spans="1:54">
      <c r="A14" s="7">
        <f t="shared" si="1"/>
        <v>39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8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8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8"/>
      <c r="AN14" s="12"/>
      <c r="AO14" s="12">
        <f>EXP(-rate * Dt) * (p * AP13 + (1 - p) * AP14)</f>
        <v>997.27974373726954</v>
      </c>
      <c r="AP14" s="12">
        <f>EXP(-rate * Dt) * (p * AQ13 + (1 - p) * AQ14)</f>
        <v>997.67195123544798</v>
      </c>
      <c r="AQ14" s="12">
        <f>EXP(-rate * Dt) * (p * AR13 + (1 - p) * AR14)</f>
        <v>998.06431297993754</v>
      </c>
      <c r="AR14" s="28">
        <f>EXP(-rate * Dt) * (p * AS13 + (1 - p) * AS14) +$F$20</f>
        <v>998.45682903139982</v>
      </c>
      <c r="AS14" s="12">
        <f>EXP(-rate * Dt) * (p * AT13 + (1 - p) * AT14)</f>
        <v>998.31595636928648</v>
      </c>
      <c r="AT14" s="12">
        <f>EXP(-rate * Dt) * (p * AU13 + (1 - p) * AU14)</f>
        <v>998.70857138638485</v>
      </c>
      <c r="AU14" s="12">
        <f>EXP(-rate * Dt) * (p * AV13 + (1 - p) * AV14)</f>
        <v>999.10134081006231</v>
      </c>
      <c r="AV14" s="28">
        <f>EXP(-rate * Dt) * (p * AW13 + (1 - p) * AW14) +$F$20</f>
        <v>999.49426470104345</v>
      </c>
      <c r="AW14" s="12">
        <f>EXP(-rate * Dt) * (p * AX13 + (1 - p) * AX14)</f>
        <v>999.35380003884291</v>
      </c>
      <c r="AX14" s="12">
        <f>EXP(-rate * Dt) * (p * AY13 + (1 - p) * AY14)</f>
        <v>999.74682321631121</v>
      </c>
      <c r="AY14" s="12">
        <f>EXP(-rate * Dt) * (p * AZ13 + (1 - p) * AZ14)</f>
        <v>1000.1400009608788</v>
      </c>
      <c r="AZ14" s="12">
        <f>IF(Stock!AZ14 &gt;= 31.19, $F$17 + 시트1!$F$20, 1000 / 31.19 * Stock!AZ14)</f>
        <v>1000.5333333333333</v>
      </c>
    </row>
    <row r="15" spans="1:54">
      <c r="A15" s="7">
        <f t="shared" si="1"/>
        <v>38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8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8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8"/>
      <c r="AN15" s="12">
        <f>EXP(-rate * Dt) * (p * AO14 + (1 - p) * AO15)</f>
        <v>996.88769042476451</v>
      </c>
      <c r="AO15" s="12">
        <f>EXP(-rate * Dt) * (p * AP14 + (1 - p) * AP15)</f>
        <v>997.27974373726954</v>
      </c>
      <c r="AP15" s="12">
        <f>EXP(-rate * Dt) * (p * AQ14 + (1 - p) * AQ15)</f>
        <v>997.67195123544798</v>
      </c>
      <c r="AQ15" s="12">
        <f>EXP(-rate * Dt) * (p * AR14 + (1 - p) * AR15)</f>
        <v>998.06431297993754</v>
      </c>
      <c r="AR15" s="28">
        <f>EXP(-rate * Dt) * (p * AS14 + (1 - p) * AS15) +$F$20</f>
        <v>998.45682903139982</v>
      </c>
      <c r="AS15" s="12">
        <f>EXP(-rate * Dt) * (p * AT14 + (1 - p) * AT15)</f>
        <v>998.31595636928648</v>
      </c>
      <c r="AT15" s="12">
        <f>EXP(-rate * Dt) * (p * AU14 + (1 - p) * AU15)</f>
        <v>998.70857138638485</v>
      </c>
      <c r="AU15" s="12">
        <f>EXP(-rate * Dt) * (p * AV14 + (1 - p) * AV15)</f>
        <v>999.10134081006231</v>
      </c>
      <c r="AV15" s="28">
        <f>EXP(-rate * Dt) * (p * AW14 + (1 - p) * AW15) +$F$20</f>
        <v>999.49426470104345</v>
      </c>
      <c r="AW15" s="12">
        <f>EXP(-rate * Dt) * (p * AX14 + (1 - p) * AX15)</f>
        <v>999.35380003884291</v>
      </c>
      <c r="AX15" s="12">
        <f>EXP(-rate * Dt) * (p * AY14 + (1 - p) * AY15)</f>
        <v>999.74682321631121</v>
      </c>
      <c r="AY15" s="12">
        <f>EXP(-rate * Dt) * (p * AZ14 + (1 - p) * AZ15)</f>
        <v>1000.1400009608788</v>
      </c>
      <c r="AZ15" s="12">
        <f>IF(Stock!AZ15 &gt;= 31.19, $F$17 + 시트1!$F$20, 1000 / 31.19 * Stock!AZ15)</f>
        <v>1000.5333333333333</v>
      </c>
    </row>
    <row r="16" spans="1:54">
      <c r="A16" s="7">
        <f t="shared" si="1"/>
        <v>37</v>
      </c>
      <c r="B16" s="1"/>
      <c r="C16" s="1"/>
      <c r="D16" s="1"/>
      <c r="E16" s="7" t="s">
        <v>13</v>
      </c>
      <c r="F16" s="6">
        <v>2</v>
      </c>
      <c r="G16" s="1"/>
      <c r="H16" s="1"/>
      <c r="I16" s="1"/>
      <c r="J16" s="1"/>
      <c r="K16" s="1"/>
      <c r="L16" s="1"/>
      <c r="M16" s="1"/>
      <c r="N16" s="18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8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8">
        <f>IF(Stock!AM16 &gt;= S, 시트1!$F$17 + 시트1!$F$20, EXP(-rate * Dt) * (p * 시트1!AN15 + (1 - p) * AN16) + $F$20)</f>
        <v>1000.5333333333333</v>
      </c>
      <c r="AN16" s="12">
        <f>EXP(-rate * Dt) * (p * AO15 + (1 - p) * AO16)</f>
        <v>996.88769042476451</v>
      </c>
      <c r="AO16" s="12">
        <f>EXP(-rate * Dt) * (p * AP15 + (1 - p) * AP16)</f>
        <v>997.27974373726954</v>
      </c>
      <c r="AP16" s="12">
        <f>EXP(-rate * Dt) * (p * AQ15 + (1 - p) * AQ16)</f>
        <v>997.67195123544798</v>
      </c>
      <c r="AQ16" s="12">
        <f>EXP(-rate * Dt) * (p * AR15 + (1 - p) * AR16)</f>
        <v>998.06431297993754</v>
      </c>
      <c r="AR16" s="28">
        <f>EXP(-rate * Dt) * (p * AS15 + (1 - p) * AS16) +$F$20</f>
        <v>998.45682903139982</v>
      </c>
      <c r="AS16" s="12">
        <f>EXP(-rate * Dt) * (p * AT15 + (1 - p) * AT16)</f>
        <v>998.31595636928648</v>
      </c>
      <c r="AT16" s="12">
        <f>EXP(-rate * Dt) * (p * AU15 + (1 - p) * AU16)</f>
        <v>998.70857138638485</v>
      </c>
      <c r="AU16" s="12">
        <f>EXP(-rate * Dt) * (p * AV15 + (1 - p) * AV16)</f>
        <v>999.10134081006231</v>
      </c>
      <c r="AV16" s="28">
        <f>EXP(-rate * Dt) * (p * AW15 + (1 - p) * AW16) +$F$20</f>
        <v>999.49426470104345</v>
      </c>
      <c r="AW16" s="12">
        <f>EXP(-rate * Dt) * (p * AX15 + (1 - p) * AX16)</f>
        <v>999.35380003884291</v>
      </c>
      <c r="AX16" s="12">
        <f>EXP(-rate * Dt) * (p * AY15 + (1 - p) * AY16)</f>
        <v>999.74682321631121</v>
      </c>
      <c r="AY16" s="12">
        <f>EXP(-rate * Dt) * (p * AZ15 + (1 - p) * AZ16)</f>
        <v>1000.1400009608788</v>
      </c>
      <c r="AZ16" s="12">
        <f>IF(Stock!AZ16 &gt;= 31.19, $F$17 + 시트1!$F$20, 1000 / 31.19 * Stock!AZ16)</f>
        <v>1000.5333333333333</v>
      </c>
    </row>
    <row r="17" spans="1:52">
      <c r="A17" s="7">
        <f t="shared" si="1"/>
        <v>36</v>
      </c>
      <c r="B17" s="1"/>
      <c r="C17" s="1"/>
      <c r="D17" s="1"/>
      <c r="E17" s="7" t="s">
        <v>14</v>
      </c>
      <c r="F17" s="6">
        <v>1000</v>
      </c>
      <c r="G17" s="1"/>
      <c r="H17" s="1"/>
      <c r="I17" s="1"/>
      <c r="J17" s="1"/>
      <c r="K17" s="1"/>
      <c r="L17" s="1"/>
      <c r="M17" s="1"/>
      <c r="N17" s="18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8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>
        <f>EXP(-rate * Dt) * (p * AM16 + (1 - p) * AM17)</f>
        <v>1000.1400009608788</v>
      </c>
      <c r="AM17" s="18">
        <f>IF(Stock!AM17 &gt;= S, 시트1!$F$17 + 시트1!$F$20, EXP(-rate * Dt) * (p * 시트1!AN16 + (1 - p) * AN17) + $F$20)</f>
        <v>1000.5333333333333</v>
      </c>
      <c r="AN17" s="12">
        <f>EXP(-rate * Dt) * (p * AO16 + (1 - p) * AO17)</f>
        <v>996.88769042476451</v>
      </c>
      <c r="AO17" s="12">
        <f>EXP(-rate * Dt) * (p * AP16 + (1 - p) * AP17)</f>
        <v>997.27974373726954</v>
      </c>
      <c r="AP17" s="12">
        <f>EXP(-rate * Dt) * (p * AQ16 + (1 - p) * AQ17)</f>
        <v>997.67195123544798</v>
      </c>
      <c r="AQ17" s="12">
        <f>EXP(-rate * Dt) * (p * AR16 + (1 - p) * AR17)</f>
        <v>998.06431297993754</v>
      </c>
      <c r="AR17" s="28">
        <f>EXP(-rate * Dt) * (p * AS16 + (1 - p) * AS17) +$F$20</f>
        <v>998.45682903139982</v>
      </c>
      <c r="AS17" s="12">
        <f>EXP(-rate * Dt) * (p * AT16 + (1 - p) * AT17)</f>
        <v>998.31595636928648</v>
      </c>
      <c r="AT17" s="12">
        <f>EXP(-rate * Dt) * (p * AU16 + (1 - p) * AU17)</f>
        <v>998.70857138638485</v>
      </c>
      <c r="AU17" s="12">
        <f>EXP(-rate * Dt) * (p * AV16 + (1 - p) * AV17)</f>
        <v>999.10134081006231</v>
      </c>
      <c r="AV17" s="28">
        <f>EXP(-rate * Dt) * (p * AW16 + (1 - p) * AW17) +$F$20</f>
        <v>999.49426470104345</v>
      </c>
      <c r="AW17" s="12">
        <f>EXP(-rate * Dt) * (p * AX16 + (1 - p) * AX17)</f>
        <v>999.35380003884291</v>
      </c>
      <c r="AX17" s="12">
        <f>EXP(-rate * Dt) * (p * AY16 + (1 - p) * AY17)</f>
        <v>999.74682321631121</v>
      </c>
      <c r="AY17" s="12">
        <f>EXP(-rate * Dt) * (p * AZ16 + (1 - p) * AZ17)</f>
        <v>1000.1400009608788</v>
      </c>
      <c r="AZ17" s="12">
        <f>IF(Stock!AZ17 &gt;= 31.19, $F$17 + 시트1!$F$20, 1000 / 31.19 * Stock!AZ17)</f>
        <v>1000.5333333333333</v>
      </c>
    </row>
    <row r="18" spans="1:52">
      <c r="A18" s="7">
        <f t="shared" si="1"/>
        <v>35</v>
      </c>
      <c r="B18" s="1"/>
      <c r="C18" s="1"/>
      <c r="D18" s="1"/>
      <c r="E18" s="9" t="s">
        <v>27</v>
      </c>
      <c r="F18" s="25">
        <v>6.4000000000000001E-2</v>
      </c>
      <c r="G18" s="1"/>
      <c r="H18" s="1"/>
      <c r="I18" s="1"/>
      <c r="J18" s="1"/>
      <c r="K18" s="1"/>
      <c r="L18" s="1"/>
      <c r="M18" s="1"/>
      <c r="N18" s="18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8"/>
      <c r="AB18" s="12"/>
      <c r="AC18" s="12"/>
      <c r="AD18" s="12"/>
      <c r="AE18" s="12"/>
      <c r="AF18" s="12"/>
      <c r="AG18" s="12"/>
      <c r="AH18" s="12"/>
      <c r="AI18" s="12"/>
      <c r="AJ18" s="12"/>
      <c r="AK18" s="12">
        <f>EXP(-rate * Dt) * (p * AL17 + (1 - p) * AL18)</f>
        <v>999.74682321631121</v>
      </c>
      <c r="AL18" s="12">
        <f>EXP(-rate * Dt) * (p * AM17 + (1 - p) * AM18)</f>
        <v>1000.1400009608788</v>
      </c>
      <c r="AM18" s="18">
        <f>IF(Stock!AM18 &gt;= S, 시트1!$F$17 + 시트1!$F$20, EXP(-rate * Dt) * (p * 시트1!AN17 + (1 - p) * AN18) + $F$20)</f>
        <v>1000.5333333333333</v>
      </c>
      <c r="AN18" s="12">
        <f>EXP(-rate * Dt) * (p * AO17 + (1 - p) * AO18)</f>
        <v>996.88769042476451</v>
      </c>
      <c r="AO18" s="12">
        <f>EXP(-rate * Dt) * (p * AP17 + (1 - p) * AP18)</f>
        <v>997.27974373726954</v>
      </c>
      <c r="AP18" s="12">
        <f>EXP(-rate * Dt) * (p * AQ17 + (1 - p) * AQ18)</f>
        <v>997.67195123544798</v>
      </c>
      <c r="AQ18" s="12">
        <f>EXP(-rate * Dt) * (p * AR17 + (1 - p) * AR18)</f>
        <v>998.06431297993754</v>
      </c>
      <c r="AR18" s="28">
        <f>EXP(-rate * Dt) * (p * AS17 + (1 - p) * AS18) +$F$20</f>
        <v>998.45682903139982</v>
      </c>
      <c r="AS18" s="12">
        <f>EXP(-rate * Dt) * (p * AT17 + (1 - p) * AT18)</f>
        <v>998.31595636928648</v>
      </c>
      <c r="AT18" s="12">
        <f>EXP(-rate * Dt) * (p * AU17 + (1 - p) * AU18)</f>
        <v>998.70857138638485</v>
      </c>
      <c r="AU18" s="12">
        <f>EXP(-rate * Dt) * (p * AV17 + (1 - p) * AV18)</f>
        <v>999.10134081006231</v>
      </c>
      <c r="AV18" s="28">
        <f>EXP(-rate * Dt) * (p * AW17 + (1 - p) * AW18) +$F$20</f>
        <v>999.49426470104345</v>
      </c>
      <c r="AW18" s="12">
        <f>EXP(-rate * Dt) * (p * AX17 + (1 - p) * AX18)</f>
        <v>999.35380003884291</v>
      </c>
      <c r="AX18" s="12">
        <f>EXP(-rate * Dt) * (p * AY17 + (1 - p) * AY18)</f>
        <v>999.74682321631121</v>
      </c>
      <c r="AY18" s="12">
        <f>EXP(-rate * Dt) * (p * AZ17 + (1 - p) * AZ18)</f>
        <v>1000.1400009608788</v>
      </c>
      <c r="AZ18" s="12">
        <f>IF(Stock!AZ18 &gt;= 31.19, $F$17 + 시트1!$F$20, 1000 / 31.19 * Stock!AZ18)</f>
        <v>1000.5333333333333</v>
      </c>
    </row>
    <row r="19" spans="1:52">
      <c r="A19" s="7">
        <f t="shared" si="1"/>
        <v>34</v>
      </c>
      <c r="B19" s="1"/>
      <c r="C19" s="1"/>
      <c r="D19" s="1"/>
      <c r="E19" s="9" t="s">
        <v>25</v>
      </c>
      <c r="F19" s="6">
        <v>12</v>
      </c>
      <c r="G19" s="1"/>
      <c r="H19" s="1"/>
      <c r="I19" s="1"/>
      <c r="J19" s="1"/>
      <c r="K19" s="1"/>
      <c r="L19" s="1"/>
      <c r="M19" s="1"/>
      <c r="N19" s="18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8"/>
      <c r="AB19" s="12"/>
      <c r="AC19" s="12"/>
      <c r="AD19" s="12"/>
      <c r="AE19" s="12"/>
      <c r="AF19" s="12"/>
      <c r="AG19" s="12"/>
      <c r="AH19" s="12"/>
      <c r="AI19" s="12"/>
      <c r="AJ19" s="12">
        <f>EXP(-rate * Dt) * (p * AK18 + (1 - p) * AK19)</f>
        <v>999.35380003884291</v>
      </c>
      <c r="AK19" s="12">
        <f>EXP(-rate * Dt) * (p * AL18 + (1 - p) * AL19)</f>
        <v>999.74682321631121</v>
      </c>
      <c r="AL19" s="12">
        <f>EXP(-rate * Dt) * (p * AM18 + (1 - p) * AM19)</f>
        <v>1000.1400009608788</v>
      </c>
      <c r="AM19" s="18">
        <f>IF(Stock!AM19 &gt;= S, 시트1!$F$17 + 시트1!$F$20, EXP(-rate * Dt) * (p * 시트1!AN18 + (1 - p) * AN19) + $F$20)</f>
        <v>1000.5333333333333</v>
      </c>
      <c r="AN19" s="12">
        <f>EXP(-rate * Dt) * (p * AO18 + (1 - p) * AO19)</f>
        <v>996.88769042476451</v>
      </c>
      <c r="AO19" s="12">
        <f>EXP(-rate * Dt) * (p * AP18 + (1 - p) * AP19)</f>
        <v>997.27974373726954</v>
      </c>
      <c r="AP19" s="12">
        <f>EXP(-rate * Dt) * (p * AQ18 + (1 - p) * AQ19)</f>
        <v>997.67195123544798</v>
      </c>
      <c r="AQ19" s="12">
        <f>EXP(-rate * Dt) * (p * AR18 + (1 - p) * AR19)</f>
        <v>998.06431297993754</v>
      </c>
      <c r="AR19" s="28">
        <f>EXP(-rate * Dt) * (p * AS18 + (1 - p) * AS19) +$F$20</f>
        <v>998.45682903139982</v>
      </c>
      <c r="AS19" s="12">
        <f>EXP(-rate * Dt) * (p * AT18 + (1 - p) * AT19)</f>
        <v>998.31595636928648</v>
      </c>
      <c r="AT19" s="12">
        <f>EXP(-rate * Dt) * (p * AU18 + (1 - p) * AU19)</f>
        <v>998.70857138638485</v>
      </c>
      <c r="AU19" s="12">
        <f>EXP(-rate * Dt) * (p * AV18 + (1 - p) * AV19)</f>
        <v>999.10134081006231</v>
      </c>
      <c r="AV19" s="28">
        <f>EXP(-rate * Dt) * (p * AW18 + (1 - p) * AW19) +$F$20</f>
        <v>999.49426470104345</v>
      </c>
      <c r="AW19" s="12">
        <f>EXP(-rate * Dt) * (p * AX18 + (1 - p) * AX19)</f>
        <v>999.35380003884291</v>
      </c>
      <c r="AX19" s="12">
        <f>EXP(-rate * Dt) * (p * AY18 + (1 - p) * AY19)</f>
        <v>999.74682321631121</v>
      </c>
      <c r="AY19" s="12">
        <f>EXP(-rate * Dt) * (p * AZ18 + (1 - p) * AZ19)</f>
        <v>1000.1400009608788</v>
      </c>
      <c r="AZ19" s="12">
        <f>IF(Stock!AZ19 &gt;= 31.19, $F$17 + 시트1!$F$20, 1000 / 31.19 * Stock!AZ19)</f>
        <v>1000.5333333333333</v>
      </c>
    </row>
    <row r="20" spans="1:52">
      <c r="A20" s="7">
        <f t="shared" si="1"/>
        <v>33</v>
      </c>
      <c r="B20" s="1"/>
      <c r="C20" s="1"/>
      <c r="D20" s="1"/>
      <c r="E20" s="2" t="s">
        <v>26</v>
      </c>
      <c r="F20" s="22">
        <f>Face*F18/F19</f>
        <v>0.53333333333333333</v>
      </c>
      <c r="G20" s="1"/>
      <c r="H20" s="1"/>
      <c r="I20" s="1"/>
      <c r="J20" s="1"/>
      <c r="K20" s="1"/>
      <c r="L20" s="1"/>
      <c r="M20" s="1"/>
      <c r="N20" s="18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8"/>
      <c r="AB20" s="12"/>
      <c r="AC20" s="12"/>
      <c r="AD20" s="12"/>
      <c r="AE20" s="12"/>
      <c r="AF20" s="12"/>
      <c r="AG20" s="12"/>
      <c r="AH20" s="12"/>
      <c r="AI20" s="28">
        <f>EXP(-rate * Dt) * (p * AJ19 + (1 - p) * AJ20) +$F$20</f>
        <v>999.49426470104345</v>
      </c>
      <c r="AJ20" s="12">
        <f>EXP(-rate * Dt) * (p * AK19 + (1 - p) * AK20)</f>
        <v>999.35380003884291</v>
      </c>
      <c r="AK20" s="12">
        <f>EXP(-rate * Dt) * (p * AL19 + (1 - p) * AL20)</f>
        <v>999.74682321631121</v>
      </c>
      <c r="AL20" s="12">
        <f>EXP(-rate * Dt) * (p * AM19 + (1 - p) * AM20)</f>
        <v>1000.1400009608788</v>
      </c>
      <c r="AM20" s="18">
        <f>IF(Stock!AM20 &gt;= S, 시트1!$F$17 + 시트1!$F$20, EXP(-rate * Dt) * (p * 시트1!AN19 + (1 - p) * AN20) + $F$20)</f>
        <v>1000.5333333333333</v>
      </c>
      <c r="AN20" s="12">
        <f>EXP(-rate * Dt) * (p * AO19 + (1 - p) * AO20)</f>
        <v>996.88769042476451</v>
      </c>
      <c r="AO20" s="12">
        <f>EXP(-rate * Dt) * (p * AP19 + (1 - p) * AP20)</f>
        <v>997.27974373726954</v>
      </c>
      <c r="AP20" s="12">
        <f>EXP(-rate * Dt) * (p * AQ19 + (1 - p) * AQ20)</f>
        <v>997.67195123544798</v>
      </c>
      <c r="AQ20" s="12">
        <f>EXP(-rate * Dt) * (p * AR19 + (1 - p) * AR20)</f>
        <v>998.06431297993754</v>
      </c>
      <c r="AR20" s="28">
        <f>EXP(-rate * Dt) * (p * AS19 + (1 - p) * AS20) +$F$20</f>
        <v>998.45682903139982</v>
      </c>
      <c r="AS20" s="12">
        <f>EXP(-rate * Dt) * (p * AT19 + (1 - p) * AT20)</f>
        <v>998.31595636928648</v>
      </c>
      <c r="AT20" s="12">
        <f>EXP(-rate * Dt) * (p * AU19 + (1 - p) * AU20)</f>
        <v>998.70857138638485</v>
      </c>
      <c r="AU20" s="12">
        <f>EXP(-rate * Dt) * (p * AV19 + (1 - p) * AV20)</f>
        <v>999.10134081006231</v>
      </c>
      <c r="AV20" s="28">
        <f>EXP(-rate * Dt) * (p * AW19 + (1 - p) * AW20) +$F$20</f>
        <v>999.49426470104345</v>
      </c>
      <c r="AW20" s="12">
        <f>EXP(-rate * Dt) * (p * AX19 + (1 - p) * AX20)</f>
        <v>999.35380003884291</v>
      </c>
      <c r="AX20" s="12">
        <f>EXP(-rate * Dt) * (p * AY19 + (1 - p) * AY20)</f>
        <v>999.74682321631121</v>
      </c>
      <c r="AY20" s="12">
        <f>EXP(-rate * Dt) * (p * AZ19 + (1 - p) * AZ20)</f>
        <v>1000.1400009608788</v>
      </c>
      <c r="AZ20" s="12">
        <f>IF(Stock!AZ20 &gt;= 31.19, $F$17 + 시트1!$F$20, 1000 / 31.19 * Stock!AZ20)</f>
        <v>1000.5333333333333</v>
      </c>
    </row>
    <row r="21" spans="1:52">
      <c r="A21" s="7">
        <f t="shared" si="1"/>
        <v>32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8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8"/>
      <c r="AB21" s="12"/>
      <c r="AC21" s="12"/>
      <c r="AD21" s="12"/>
      <c r="AE21" s="12"/>
      <c r="AF21" s="12"/>
      <c r="AG21" s="12"/>
      <c r="AH21" s="12">
        <f>EXP(-rate * Dt) * (p * AI20 + (1 - p) * AI21)</f>
        <v>999.10134081006231</v>
      </c>
      <c r="AI21" s="28">
        <f>EXP(-rate * Dt) * (p * AJ20 + (1 - p) * AJ21) +$F$20</f>
        <v>999.49426470104345</v>
      </c>
      <c r="AJ21" s="12">
        <f>EXP(-rate * Dt) * (p * AK20 + (1 - p) * AK21)</f>
        <v>999.35380003884291</v>
      </c>
      <c r="AK21" s="12">
        <f>EXP(-rate * Dt) * (p * AL20 + (1 - p) * AL21)</f>
        <v>999.74682321631121</v>
      </c>
      <c r="AL21" s="12">
        <f>EXP(-rate * Dt) * (p * AM20 + (1 - p) * AM21)</f>
        <v>1000.1400009608788</v>
      </c>
      <c r="AM21" s="18">
        <f>IF(Stock!AM21 &gt;= S, 시트1!$F$17 + 시트1!$F$20, EXP(-rate * Dt) * (p * 시트1!AN20 + (1 - p) * AN21) + $F$20)</f>
        <v>1000.5333333333333</v>
      </c>
      <c r="AN21" s="12">
        <f>EXP(-rate * Dt) * (p * AO20 + (1 - p) * AO21)</f>
        <v>996.88769042476451</v>
      </c>
      <c r="AO21" s="12">
        <f>EXP(-rate * Dt) * (p * AP20 + (1 - p) * AP21)</f>
        <v>997.27974373726954</v>
      </c>
      <c r="AP21" s="12">
        <f>EXP(-rate * Dt) * (p * AQ20 + (1 - p) * AQ21)</f>
        <v>997.67195123544798</v>
      </c>
      <c r="AQ21" s="12">
        <f>EXP(-rate * Dt) * (p * AR20 + (1 - p) * AR21)</f>
        <v>998.06431297993754</v>
      </c>
      <c r="AR21" s="28">
        <f>EXP(-rate * Dt) * (p * AS20 + (1 - p) * AS21) +$F$20</f>
        <v>998.45682903139982</v>
      </c>
      <c r="AS21" s="12">
        <f>EXP(-rate * Dt) * (p * AT20 + (1 - p) * AT21)</f>
        <v>998.31595636928648</v>
      </c>
      <c r="AT21" s="12">
        <f>EXP(-rate * Dt) * (p * AU20 + (1 - p) * AU21)</f>
        <v>998.70857138638485</v>
      </c>
      <c r="AU21" s="12">
        <f>EXP(-rate * Dt) * (p * AV20 + (1 - p) * AV21)</f>
        <v>999.10134081006231</v>
      </c>
      <c r="AV21" s="28">
        <f>EXP(-rate * Dt) * (p * AW20 + (1 - p) * AW21) +$F$20</f>
        <v>999.49426470104345</v>
      </c>
      <c r="AW21" s="12">
        <f>EXP(-rate * Dt) * (p * AX20 + (1 - p) * AX21)</f>
        <v>999.35380003884291</v>
      </c>
      <c r="AX21" s="12">
        <f>EXP(-rate * Dt) * (p * AY20 + (1 - p) * AY21)</f>
        <v>999.74682321631121</v>
      </c>
      <c r="AY21" s="12">
        <f>EXP(-rate * Dt) * (p * AZ20 + (1 - p) * AZ21)</f>
        <v>1000.1400009608788</v>
      </c>
      <c r="AZ21" s="12">
        <f>IF(Stock!AZ21 &gt;= 31.19, $F$17 + 시트1!$F$20, 1000 / 31.19 * Stock!AZ21)</f>
        <v>1000.5333333333333</v>
      </c>
    </row>
    <row r="22" spans="1:52">
      <c r="A22" s="7">
        <f t="shared" si="1"/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8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8"/>
      <c r="AB22" s="12"/>
      <c r="AC22" s="12"/>
      <c r="AD22" s="12"/>
      <c r="AE22" s="12"/>
      <c r="AF22" s="12"/>
      <c r="AG22" s="12">
        <f>EXP(-rate * Dt) * (p * AH21 + (1 - p) * AH22)</f>
        <v>998.70857138638485</v>
      </c>
      <c r="AH22" s="12">
        <f>EXP(-rate * Dt) * (p * AI21 + (1 - p) * AI22)</f>
        <v>999.10134081006231</v>
      </c>
      <c r="AI22" s="28">
        <f>EXP(-rate * Dt) * (p * AJ21 + (1 - p) * AJ22) +$F$20</f>
        <v>999.49426470104345</v>
      </c>
      <c r="AJ22" s="12">
        <f>EXP(-rate * Dt) * (p * AK21 + (1 - p) * AK22)</f>
        <v>999.35380003884291</v>
      </c>
      <c r="AK22" s="12">
        <f>EXP(-rate * Dt) * (p * AL21 + (1 - p) * AL22)</f>
        <v>999.74682321631121</v>
      </c>
      <c r="AL22" s="12">
        <f>EXP(-rate * Dt) * (p * AM21 + (1 - p) * AM22)</f>
        <v>1000.1400009608788</v>
      </c>
      <c r="AM22" s="18">
        <f>IF(Stock!AM22 &gt;= S, 시트1!$F$17 + 시트1!$F$20, EXP(-rate * Dt) * (p * 시트1!AN21 + (1 - p) * AN22) + $F$20)</f>
        <v>1000.5333333333333</v>
      </c>
      <c r="AN22" s="12">
        <f>EXP(-rate * Dt) * (p * AO21 + (1 - p) * AO22)</f>
        <v>996.88769042476451</v>
      </c>
      <c r="AO22" s="12">
        <f>EXP(-rate * Dt) * (p * AP21 + (1 - p) * AP22)</f>
        <v>997.27974373726954</v>
      </c>
      <c r="AP22" s="12">
        <f>EXP(-rate * Dt) * (p * AQ21 + (1 - p) * AQ22)</f>
        <v>997.67195123544798</v>
      </c>
      <c r="AQ22" s="12">
        <f>EXP(-rate * Dt) * (p * AR21 + (1 - p) * AR22)</f>
        <v>998.06431297993754</v>
      </c>
      <c r="AR22" s="28">
        <f>EXP(-rate * Dt) * (p * AS21 + (1 - p) * AS22) +$F$20</f>
        <v>998.45682903139982</v>
      </c>
      <c r="AS22" s="12">
        <f>EXP(-rate * Dt) * (p * AT21 + (1 - p) * AT22)</f>
        <v>998.31595636928648</v>
      </c>
      <c r="AT22" s="12">
        <f>EXP(-rate * Dt) * (p * AU21 + (1 - p) * AU22)</f>
        <v>998.70857138638485</v>
      </c>
      <c r="AU22" s="12">
        <f>EXP(-rate * Dt) * (p * AV21 + (1 - p) * AV22)</f>
        <v>999.10134081006231</v>
      </c>
      <c r="AV22" s="28">
        <f>EXP(-rate * Dt) * (p * AW21 + (1 - p) * AW22) +$F$20</f>
        <v>999.49426470104345</v>
      </c>
      <c r="AW22" s="12">
        <f>EXP(-rate * Dt) * (p * AX21 + (1 - p) * AX22)</f>
        <v>999.35380003884291</v>
      </c>
      <c r="AX22" s="12">
        <f>EXP(-rate * Dt) * (p * AY21 + (1 - p) * AY22)</f>
        <v>999.74682321631121</v>
      </c>
      <c r="AY22" s="12">
        <f>EXP(-rate * Dt) * (p * AZ21 + (1 - p) * AZ22)</f>
        <v>1000.1400009608788</v>
      </c>
      <c r="AZ22" s="12">
        <f>IF(Stock!AZ22 &gt;= 31.19, $F$17 + 시트1!$F$20, 1000 / 31.19 * Stock!AZ22)</f>
        <v>1000.5333333333333</v>
      </c>
    </row>
    <row r="23" spans="1:52">
      <c r="A23" s="7">
        <f t="shared" si="1"/>
        <v>30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8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8"/>
      <c r="AB23" s="12"/>
      <c r="AC23" s="12"/>
      <c r="AD23" s="12"/>
      <c r="AE23" s="12"/>
      <c r="AF23" s="12">
        <f>EXP(-rate * Dt) * (p * AG22 + (1 - p) * AG23)</f>
        <v>998.31595636928648</v>
      </c>
      <c r="AG23" s="12">
        <f>EXP(-rate * Dt) * (p * AH22 + (1 - p) * AH23)</f>
        <v>998.70857138638485</v>
      </c>
      <c r="AH23" s="12">
        <f>EXP(-rate * Dt) * (p * AI22 + (1 - p) * AI23)</f>
        <v>999.10134081006231</v>
      </c>
      <c r="AI23" s="28">
        <f>EXP(-rate * Dt) * (p * AJ22 + (1 - p) * AJ23) +$F$20</f>
        <v>999.49426470104345</v>
      </c>
      <c r="AJ23" s="12">
        <f>EXP(-rate * Dt) * (p * AK22 + (1 - p) * AK23)</f>
        <v>999.35380003884291</v>
      </c>
      <c r="AK23" s="12">
        <f>EXP(-rate * Dt) * (p * AL22 + (1 - p) * AL23)</f>
        <v>999.74682321631121</v>
      </c>
      <c r="AL23" s="12">
        <f>EXP(-rate * Dt) * (p * AM22 + (1 - p) * AM23)</f>
        <v>1000.1400009608788</v>
      </c>
      <c r="AM23" s="18">
        <f>IF(Stock!AM23 &gt;= S, 시트1!$F$17 + 시트1!$F$20, EXP(-rate * Dt) * (p * 시트1!AN22 + (1 - p) * AN23) + $F$20)</f>
        <v>1000.5333333333333</v>
      </c>
      <c r="AN23" s="12">
        <f>EXP(-rate * Dt) * (p * AO22 + (1 - p) * AO23)</f>
        <v>996.88769042476451</v>
      </c>
      <c r="AO23" s="12">
        <f>EXP(-rate * Dt) * (p * AP22 + (1 - p) * AP23)</f>
        <v>997.27974373726954</v>
      </c>
      <c r="AP23" s="12">
        <f>EXP(-rate * Dt) * (p * AQ22 + (1 - p) * AQ23)</f>
        <v>997.67195123544798</v>
      </c>
      <c r="AQ23" s="12">
        <f>EXP(-rate * Dt) * (p * AR22 + (1 - p) * AR23)</f>
        <v>998.06431297993754</v>
      </c>
      <c r="AR23" s="28">
        <f>EXP(-rate * Dt) * (p * AS22 + (1 - p) * AS23) +$F$20</f>
        <v>998.45682903139982</v>
      </c>
      <c r="AS23" s="12">
        <f>EXP(-rate * Dt) * (p * AT22 + (1 - p) * AT23)</f>
        <v>998.31595636928648</v>
      </c>
      <c r="AT23" s="12">
        <f>EXP(-rate * Dt) * (p * AU22 + (1 - p) * AU23)</f>
        <v>998.70857138638485</v>
      </c>
      <c r="AU23" s="12">
        <f>EXP(-rate * Dt) * (p * AV22 + (1 - p) * AV23)</f>
        <v>999.10134081006231</v>
      </c>
      <c r="AV23" s="28">
        <f>EXP(-rate * Dt) * (p * AW22 + (1 - p) * AW23) +$F$20</f>
        <v>999.49426470104345</v>
      </c>
      <c r="AW23" s="12">
        <f>EXP(-rate * Dt) * (p * AX22 + (1 - p) * AX23)</f>
        <v>999.35380003884291</v>
      </c>
      <c r="AX23" s="12">
        <f>EXP(-rate * Dt) * (p * AY22 + (1 - p) * AY23)</f>
        <v>999.74682321631121</v>
      </c>
      <c r="AY23" s="12">
        <f>EXP(-rate * Dt) * (p * AZ22 + (1 - p) * AZ23)</f>
        <v>1000.1400009608788</v>
      </c>
      <c r="AZ23" s="12">
        <f>IF(Stock!AZ23 &gt;= 31.19, $F$17 + 시트1!$F$20, 1000 / 31.19 * Stock!AZ23)</f>
        <v>1000.5333333333333</v>
      </c>
    </row>
    <row r="24" spans="1:52">
      <c r="A24" s="7">
        <f t="shared" si="1"/>
        <v>29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8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8"/>
      <c r="AB24" s="12"/>
      <c r="AC24" s="12"/>
      <c r="AD24" s="12"/>
      <c r="AE24" s="28">
        <f>EXP(-rate * Dt) * (p * AF23 + (1 - p) * AF24) +$F$20</f>
        <v>998.45682903139982</v>
      </c>
      <c r="AF24" s="12">
        <f>EXP(-rate * Dt) * (p * AG23 + (1 - p) * AG24)</f>
        <v>998.31595636928648</v>
      </c>
      <c r="AG24" s="12">
        <f>EXP(-rate * Dt) * (p * AH23 + (1 - p) * AH24)</f>
        <v>998.70857138638485</v>
      </c>
      <c r="AH24" s="12">
        <f>EXP(-rate * Dt) * (p * AI23 + (1 - p) * AI24)</f>
        <v>999.10134081006231</v>
      </c>
      <c r="AI24" s="28">
        <f>EXP(-rate * Dt) * (p * AJ23 + (1 - p) * AJ24) +$F$20</f>
        <v>999.49426470104345</v>
      </c>
      <c r="AJ24" s="12">
        <f>EXP(-rate * Dt) * (p * AK23 + (1 - p) * AK24)</f>
        <v>999.35380003884291</v>
      </c>
      <c r="AK24" s="12">
        <f>EXP(-rate * Dt) * (p * AL23 + (1 - p) * AL24)</f>
        <v>999.74682321631121</v>
      </c>
      <c r="AL24" s="12">
        <f>EXP(-rate * Dt) * (p * AM23 + (1 - p) * AM24)</f>
        <v>1000.1400009608788</v>
      </c>
      <c r="AM24" s="18">
        <f>IF(Stock!AM24 &gt;= S, 시트1!$F$17 + 시트1!$F$20, EXP(-rate * Dt) * (p * 시트1!AN23 + (1 - p) * AN24) + $F$20)</f>
        <v>1000.5333333333333</v>
      </c>
      <c r="AN24" s="12">
        <f>EXP(-rate * Dt) * (p * AO23 + (1 - p) * AO24)</f>
        <v>996.88769042476451</v>
      </c>
      <c r="AO24" s="12">
        <f>EXP(-rate * Dt) * (p * AP23 + (1 - p) * AP24)</f>
        <v>997.27974373726954</v>
      </c>
      <c r="AP24" s="12">
        <f>EXP(-rate * Dt) * (p * AQ23 + (1 - p) * AQ24)</f>
        <v>997.67195123544798</v>
      </c>
      <c r="AQ24" s="12">
        <f>EXP(-rate * Dt) * (p * AR23 + (1 - p) * AR24)</f>
        <v>998.06431297993754</v>
      </c>
      <c r="AR24" s="28">
        <f>EXP(-rate * Dt) * (p * AS23 + (1 - p) * AS24) +$F$20</f>
        <v>998.45682903139982</v>
      </c>
      <c r="AS24" s="12">
        <f>EXP(-rate * Dt) * (p * AT23 + (1 - p) * AT24)</f>
        <v>998.31595636928648</v>
      </c>
      <c r="AT24" s="12">
        <f>EXP(-rate * Dt) * (p * AU23 + (1 - p) * AU24)</f>
        <v>998.70857138638485</v>
      </c>
      <c r="AU24" s="12">
        <f>EXP(-rate * Dt) * (p * AV23 + (1 - p) * AV24)</f>
        <v>999.10134081006231</v>
      </c>
      <c r="AV24" s="28">
        <f>EXP(-rate * Dt) * (p * AW23 + (1 - p) * AW24) +$F$20</f>
        <v>999.49426470104345</v>
      </c>
      <c r="AW24" s="12">
        <f>EXP(-rate * Dt) * (p * AX23 + (1 - p) * AX24)</f>
        <v>999.35380003884291</v>
      </c>
      <c r="AX24" s="12">
        <f>EXP(-rate * Dt) * (p * AY23 + (1 - p) * AY24)</f>
        <v>999.74682321631121</v>
      </c>
      <c r="AY24" s="12">
        <f>EXP(-rate * Dt) * (p * AZ23 + (1 - p) * AZ24)</f>
        <v>1000.1400009608788</v>
      </c>
      <c r="AZ24" s="12">
        <f>IF(Stock!AZ24 &gt;= 31.19, $F$17 + 시트1!$F$20, 1000 / 31.19 * Stock!AZ24)</f>
        <v>1000.5333333333333</v>
      </c>
    </row>
    <row r="25" spans="1:52">
      <c r="A25" s="7">
        <f t="shared" si="1"/>
        <v>28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8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8"/>
      <c r="AB25" s="12"/>
      <c r="AC25" s="12"/>
      <c r="AD25" s="12">
        <f>EXP(-rate * Dt) * (p * AE24 + (1 - p) * AE25)</f>
        <v>998.06431297993754</v>
      </c>
      <c r="AE25" s="28">
        <f>EXP(-rate * Dt) * (p * AF24 + (1 - p) * AF25) +$F$20</f>
        <v>998.45682903139982</v>
      </c>
      <c r="AF25" s="12">
        <f>EXP(-rate * Dt) * (p * AG24 + (1 - p) * AG25)</f>
        <v>998.31595636928648</v>
      </c>
      <c r="AG25" s="12">
        <f>EXP(-rate * Dt) * (p * AH24 + (1 - p) * AH25)</f>
        <v>998.70857138638485</v>
      </c>
      <c r="AH25" s="12">
        <f>EXP(-rate * Dt) * (p * AI24 + (1 - p) * AI25)</f>
        <v>999.10134081006231</v>
      </c>
      <c r="AI25" s="28">
        <f>EXP(-rate * Dt) * (p * AJ24 + (1 - p) * AJ25) +$F$20</f>
        <v>999.49426470104345</v>
      </c>
      <c r="AJ25" s="12">
        <f>EXP(-rate * Dt) * (p * AK24 + (1 - p) * AK25)</f>
        <v>999.35380003884291</v>
      </c>
      <c r="AK25" s="12">
        <f>EXP(-rate * Dt) * (p * AL24 + (1 - p) * AL25)</f>
        <v>999.74682321631121</v>
      </c>
      <c r="AL25" s="12">
        <f>EXP(-rate * Dt) * (p * AM24 + (1 - p) * AM25)</f>
        <v>1000.1400009608788</v>
      </c>
      <c r="AM25" s="18">
        <f>IF(Stock!AM25 &gt;= S, 시트1!$F$17 + 시트1!$F$20, EXP(-rate * Dt) * (p * 시트1!AN24 + (1 - p) * AN25) + $F$20)</f>
        <v>1000.5333333333333</v>
      </c>
      <c r="AN25" s="12">
        <f>EXP(-rate * Dt) * (p * AO24 + (1 - p) * AO25)</f>
        <v>996.88769042476451</v>
      </c>
      <c r="AO25" s="12">
        <f>EXP(-rate * Dt) * (p * AP24 + (1 - p) * AP25)</f>
        <v>997.27974373726954</v>
      </c>
      <c r="AP25" s="12">
        <f>EXP(-rate * Dt) * (p * AQ24 + (1 - p) * AQ25)</f>
        <v>997.67195123544798</v>
      </c>
      <c r="AQ25" s="12">
        <f>EXP(-rate * Dt) * (p * AR24 + (1 - p) * AR25)</f>
        <v>998.06431297993754</v>
      </c>
      <c r="AR25" s="28">
        <f>EXP(-rate * Dt) * (p * AS24 + (1 - p) * AS25) +$F$20</f>
        <v>998.45682903139982</v>
      </c>
      <c r="AS25" s="12">
        <f>EXP(-rate * Dt) * (p * AT24 + (1 - p) * AT25)</f>
        <v>998.31595636928648</v>
      </c>
      <c r="AT25" s="12">
        <f>EXP(-rate * Dt) * (p * AU24 + (1 - p) * AU25)</f>
        <v>998.70857138638485</v>
      </c>
      <c r="AU25" s="12">
        <f>EXP(-rate * Dt) * (p * AV24 + (1 - p) * AV25)</f>
        <v>999.10134081006231</v>
      </c>
      <c r="AV25" s="28">
        <f>EXP(-rate * Dt) * (p * AW24 + (1 - p) * AW25) +$F$20</f>
        <v>999.49426470104345</v>
      </c>
      <c r="AW25" s="12">
        <f>EXP(-rate * Dt) * (p * AX24 + (1 - p) * AX25)</f>
        <v>999.35380003884291</v>
      </c>
      <c r="AX25" s="12">
        <f>EXP(-rate * Dt) * (p * AY24 + (1 - p) * AY25)</f>
        <v>999.74682321631121</v>
      </c>
      <c r="AY25" s="12">
        <f>EXP(-rate * Dt) * (p * AZ24 + (1 - p) * AZ25)</f>
        <v>1000.1400009608788</v>
      </c>
      <c r="AZ25" s="12">
        <f>IF(Stock!AZ25 &gt;= 31.19, $F$17 + 시트1!$F$20, 1000 / 31.19 * Stock!AZ25)</f>
        <v>1000.5333333333333</v>
      </c>
    </row>
    <row r="26" spans="1:52">
      <c r="A26" s="7">
        <f t="shared" si="1"/>
        <v>27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8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8"/>
      <c r="AB26" s="12"/>
      <c r="AC26" s="12">
        <f>EXP(-rate * Dt) * (p * AD25 + (1 - p) * AD26)</f>
        <v>997.67195123544798</v>
      </c>
      <c r="AD26" s="12">
        <f>EXP(-rate * Dt) * (p * AE25 + (1 - p) * AE26)</f>
        <v>998.06431297993754</v>
      </c>
      <c r="AE26" s="28">
        <f>EXP(-rate * Dt) * (p * AF25 + (1 - p) * AF26) +$F$20</f>
        <v>998.45682903139982</v>
      </c>
      <c r="AF26" s="12">
        <f>EXP(-rate * Dt) * (p * AG25 + (1 - p) * AG26)</f>
        <v>998.31595636928648</v>
      </c>
      <c r="AG26" s="12">
        <f>EXP(-rate * Dt) * (p * AH25 + (1 - p) * AH26)</f>
        <v>998.70857138638485</v>
      </c>
      <c r="AH26" s="12">
        <f>EXP(-rate * Dt) * (p * AI25 + (1 - p) * AI26)</f>
        <v>999.10134081006231</v>
      </c>
      <c r="AI26" s="28">
        <f>EXP(-rate * Dt) * (p * AJ25 + (1 - p) * AJ26) +$F$20</f>
        <v>999.49426470104345</v>
      </c>
      <c r="AJ26" s="12">
        <f>EXP(-rate * Dt) * (p * AK25 + (1 - p) * AK26)</f>
        <v>999.35380003884291</v>
      </c>
      <c r="AK26" s="12">
        <f>EXP(-rate * Dt) * (p * AL25 + (1 - p) * AL26)</f>
        <v>999.74682321631121</v>
      </c>
      <c r="AL26" s="12">
        <f>EXP(-rate * Dt) * (p * AM25 + (1 - p) * AM26)</f>
        <v>1000.1400009608788</v>
      </c>
      <c r="AM26" s="18">
        <f>IF(Stock!AM26 &gt;= S, 시트1!$F$17 + 시트1!$F$20, EXP(-rate * Dt) * (p * 시트1!AN25 + (1 - p) * AN26) + $F$20)</f>
        <v>1000.5333333333333</v>
      </c>
      <c r="AN26" s="12">
        <f>EXP(-rate * Dt) * (p * AO25 + (1 - p) * AO26)</f>
        <v>996.88769042476451</v>
      </c>
      <c r="AO26" s="12">
        <f>EXP(-rate * Dt) * (p * AP25 + (1 - p) * AP26)</f>
        <v>997.27974373726954</v>
      </c>
      <c r="AP26" s="12">
        <f>EXP(-rate * Dt) * (p * AQ25 + (1 - p) * AQ26)</f>
        <v>997.67195123544798</v>
      </c>
      <c r="AQ26" s="12">
        <f>EXP(-rate * Dt) * (p * AR25 + (1 - p) * AR26)</f>
        <v>998.06431297993754</v>
      </c>
      <c r="AR26" s="28">
        <f>EXP(-rate * Dt) * (p * AS25 + (1 - p) * AS26) +$F$20</f>
        <v>998.45682903139982</v>
      </c>
      <c r="AS26" s="12">
        <f>EXP(-rate * Dt) * (p * AT25 + (1 - p) * AT26)</f>
        <v>998.31595636928648</v>
      </c>
      <c r="AT26" s="12">
        <f>EXP(-rate * Dt) * (p * AU25 + (1 - p) * AU26)</f>
        <v>998.70857138638485</v>
      </c>
      <c r="AU26" s="12">
        <f>EXP(-rate * Dt) * (p * AV25 + (1 - p) * AV26)</f>
        <v>999.10134081006231</v>
      </c>
      <c r="AV26" s="28">
        <f>EXP(-rate * Dt) * (p * AW25 + (1 - p) * AW26) +$F$20</f>
        <v>999.49426470104345</v>
      </c>
      <c r="AW26" s="12">
        <f>EXP(-rate * Dt) * (p * AX25 + (1 - p) * AX26)</f>
        <v>999.35380003884291</v>
      </c>
      <c r="AX26" s="12">
        <f>EXP(-rate * Dt) * (p * AY25 + (1 - p) * AY26)</f>
        <v>999.74682321631121</v>
      </c>
      <c r="AY26" s="12">
        <f>EXP(-rate * Dt) * (p * AZ25 + (1 - p) * AZ26)</f>
        <v>1000.1400009608788</v>
      </c>
      <c r="AZ26" s="12">
        <f>IF(Stock!AZ26 &gt;= 31.19, $F$17 + 시트1!$F$20, 1000 / 31.19 * Stock!AZ26)</f>
        <v>1000.5333333333333</v>
      </c>
    </row>
    <row r="27" spans="1:52">
      <c r="A27" s="7">
        <f t="shared" si="1"/>
        <v>26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8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8"/>
      <c r="AB27" s="12">
        <f>EXP(-rate * Dt) * (p * AC26 + (1 - p) * AC27)</f>
        <v>997.27974373726954</v>
      </c>
      <c r="AC27" s="12">
        <f>EXP(-rate * Dt) * (p * AD26 + (1 - p) * AD27)</f>
        <v>997.67195123544798</v>
      </c>
      <c r="AD27" s="12">
        <f>EXP(-rate * Dt) * (p * AE26 + (1 - p) * AE27)</f>
        <v>998.06431297993754</v>
      </c>
      <c r="AE27" s="28">
        <f>EXP(-rate * Dt) * (p * AF26 + (1 - p) * AF27) +$F$20</f>
        <v>998.45682903139982</v>
      </c>
      <c r="AF27" s="12">
        <f>EXP(-rate * Dt) * (p * AG26 + (1 - p) * AG27)</f>
        <v>998.31595636928648</v>
      </c>
      <c r="AG27" s="12">
        <f>EXP(-rate * Dt) * (p * AH26 + (1 - p) * AH27)</f>
        <v>998.70857138638485</v>
      </c>
      <c r="AH27" s="12">
        <f>EXP(-rate * Dt) * (p * AI26 + (1 - p) * AI27)</f>
        <v>999.10134081006231</v>
      </c>
      <c r="AI27" s="28">
        <f>EXP(-rate * Dt) * (p * AJ26 + (1 - p) * AJ27) +$F$20</f>
        <v>999.49426470104345</v>
      </c>
      <c r="AJ27" s="12">
        <f>EXP(-rate * Dt) * (p * AK26 + (1 - p) * AK27)</f>
        <v>999.35380003884291</v>
      </c>
      <c r="AK27" s="12">
        <f>EXP(-rate * Dt) * (p * AL26 + (1 - p) * AL27)</f>
        <v>999.74682321631121</v>
      </c>
      <c r="AL27" s="12">
        <f>EXP(-rate * Dt) * (p * AM26 + (1 - p) * AM27)</f>
        <v>1000.1400009608788</v>
      </c>
      <c r="AM27" s="18">
        <f>IF(Stock!AM27 &gt;= S, 시트1!$F$17 + 시트1!$F$20, EXP(-rate * Dt) * (p * 시트1!AN26 + (1 - p) * AN27) + $F$20)</f>
        <v>1000.5333333333333</v>
      </c>
      <c r="AN27" s="12">
        <f>EXP(-rate * Dt) * (p * AO26 + (1 - p) * AO27)</f>
        <v>996.88769042476451</v>
      </c>
      <c r="AO27" s="12">
        <f>EXP(-rate * Dt) * (p * AP26 + (1 - p) * AP27)</f>
        <v>997.27974373726954</v>
      </c>
      <c r="AP27" s="12">
        <f>EXP(-rate * Dt) * (p * AQ26 + (1 - p) * AQ27)</f>
        <v>997.67195123544798</v>
      </c>
      <c r="AQ27" s="12">
        <f>EXP(-rate * Dt) * (p * AR26 + (1 - p) * AR27)</f>
        <v>998.06431297993754</v>
      </c>
      <c r="AR27" s="28">
        <f>EXP(-rate * Dt) * (p * AS26 + (1 - p) * AS27) +$F$20</f>
        <v>998.45682903139982</v>
      </c>
      <c r="AS27" s="12">
        <f>EXP(-rate * Dt) * (p * AT26 + (1 - p) * AT27)</f>
        <v>998.31595636928648</v>
      </c>
      <c r="AT27" s="12">
        <f>EXP(-rate * Dt) * (p * AU26 + (1 - p) * AU27)</f>
        <v>998.70857138638485</v>
      </c>
      <c r="AU27" s="12">
        <f>EXP(-rate * Dt) * (p * AV26 + (1 - p) * AV27)</f>
        <v>999.10134081006231</v>
      </c>
      <c r="AV27" s="28">
        <f>EXP(-rate * Dt) * (p * AW26 + (1 - p) * AW27) +$F$20</f>
        <v>999.49426470104345</v>
      </c>
      <c r="AW27" s="12">
        <f>EXP(-rate * Dt) * (p * AX26 + (1 - p) * AX27)</f>
        <v>999.35380003884291</v>
      </c>
      <c r="AX27" s="12">
        <f>EXP(-rate * Dt) * (p * AY26 + (1 - p) * AY27)</f>
        <v>999.74682321631121</v>
      </c>
      <c r="AY27" s="12">
        <f>EXP(-rate * Dt) * (p * AZ26 + (1 - p) * AZ27)</f>
        <v>1000.1400009608788</v>
      </c>
      <c r="AZ27" s="12">
        <f>IF(Stock!AZ27 &gt;= 31.19, $F$17 + 시트1!$F$20, 1000 / 31.19 * Stock!AZ27)</f>
        <v>1000.5333333333333</v>
      </c>
    </row>
    <row r="28" spans="1:52">
      <c r="A28" s="7">
        <f t="shared" si="1"/>
        <v>25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18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18">
        <f>IF(Stock!AA28 &gt;= S, 시트1!$F$17 + 시트1!$F$20, EXP(-rate * Dt) * (p * 시트1!AB27 + (1 - p) * AB28) + $F$20)</f>
        <v>1000.5333333333333</v>
      </c>
      <c r="AB28" s="12">
        <f>EXP(-rate * Dt) * (p * AC27 + (1 - p) * AC28)</f>
        <v>997.27974373726954</v>
      </c>
      <c r="AC28" s="12">
        <f>EXP(-rate * Dt) * (p * AD27 + (1 - p) * AD28)</f>
        <v>997.67195123544798</v>
      </c>
      <c r="AD28" s="12">
        <f>EXP(-rate * Dt) * (p * AE27 + (1 - p) * AE28)</f>
        <v>998.06431297993754</v>
      </c>
      <c r="AE28" s="28">
        <f>EXP(-rate * Dt) * (p * AF27 + (1 - p) * AF28) +$F$20</f>
        <v>998.45682903139982</v>
      </c>
      <c r="AF28" s="12">
        <f>EXP(-rate * Dt) * (p * AG27 + (1 - p) * AG28)</f>
        <v>998.31595636928648</v>
      </c>
      <c r="AG28" s="12">
        <f>EXP(-rate * Dt) * (p * AH27 + (1 - p) * AH28)</f>
        <v>998.70857138638485</v>
      </c>
      <c r="AH28" s="12">
        <f>EXP(-rate * Dt) * (p * AI27 + (1 - p) * AI28)</f>
        <v>999.10134081006231</v>
      </c>
      <c r="AI28" s="28">
        <f>EXP(-rate * Dt) * (p * AJ27 + (1 - p) * AJ28) +$F$20</f>
        <v>999.49426470104345</v>
      </c>
      <c r="AJ28" s="12">
        <f>EXP(-rate * Dt) * (p * AK27 + (1 - p) * AK28)</f>
        <v>999.35380003884291</v>
      </c>
      <c r="AK28" s="12">
        <f>EXP(-rate * Dt) * (p * AL27 + (1 - p) * AL28)</f>
        <v>999.74682321631121</v>
      </c>
      <c r="AL28" s="12">
        <f>EXP(-rate * Dt) * (p * AM27 + (1 - p) * AM28)</f>
        <v>1000.1400009608788</v>
      </c>
      <c r="AM28" s="18">
        <f>IF(Stock!AM28 &gt;= S, 시트1!$F$17 + 시트1!$F$20, EXP(-rate * Dt) * (p * 시트1!AN27 + (1 - p) * AN28) + $F$20)</f>
        <v>1000.5333333333333</v>
      </c>
      <c r="AN28" s="12">
        <f>EXP(-rate * Dt) * (p * AO27 + (1 - p) * AO28)</f>
        <v>996.88769042476451</v>
      </c>
      <c r="AO28" s="12">
        <f>EXP(-rate * Dt) * (p * AP27 + (1 - p) * AP28)</f>
        <v>997.27974373726954</v>
      </c>
      <c r="AP28" s="12">
        <f>EXP(-rate * Dt) * (p * AQ27 + (1 - p) * AQ28)</f>
        <v>997.67195123544798</v>
      </c>
      <c r="AQ28" s="12">
        <f>EXP(-rate * Dt) * (p * AR27 + (1 - p) * AR28)</f>
        <v>998.06431297993754</v>
      </c>
      <c r="AR28" s="28">
        <f>EXP(-rate * Dt) * (p * AS27 + (1 - p) * AS28) +$F$20</f>
        <v>998.45682903139982</v>
      </c>
      <c r="AS28" s="12">
        <f>EXP(-rate * Dt) * (p * AT27 + (1 - p) * AT28)</f>
        <v>998.31595636928648</v>
      </c>
      <c r="AT28" s="12">
        <f>EXP(-rate * Dt) * (p * AU27 + (1 - p) * AU28)</f>
        <v>998.70857138638485</v>
      </c>
      <c r="AU28" s="12">
        <f>EXP(-rate * Dt) * (p * AV27 + (1 - p) * AV28)</f>
        <v>999.10134081006231</v>
      </c>
      <c r="AV28" s="28">
        <f>EXP(-rate * Dt) * (p * AW27 + (1 - p) * AW28) +$F$20</f>
        <v>999.49426470104345</v>
      </c>
      <c r="AW28" s="12">
        <f>EXP(-rate * Dt) * (p * AX27 + (1 - p) * AX28)</f>
        <v>999.35380003884291</v>
      </c>
      <c r="AX28" s="12">
        <f>EXP(-rate * Dt) * (p * AY27 + (1 - p) * AY28)</f>
        <v>999.74682321631121</v>
      </c>
      <c r="AY28" s="12">
        <f>EXP(-rate * Dt) * (p * AZ27 + (1 - p) * AZ28)</f>
        <v>1000.1400009608788</v>
      </c>
      <c r="AZ28" s="12">
        <f>IF(Stock!AZ28 &gt;= 31.19, $F$17 + 시트1!$F$20, 1000 / 31.19 * Stock!AZ28)</f>
        <v>1000.5333333333333</v>
      </c>
    </row>
    <row r="29" spans="1:52">
      <c r="A29" s="7">
        <f t="shared" si="1"/>
        <v>24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18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>
        <f>EXP(-rate * Dt) * (p * AA28 + (1 - p) * AA29)</f>
        <v>1000.1400009608788</v>
      </c>
      <c r="AA29" s="18">
        <f>IF(Stock!AA29 &gt;= S, 시트1!$F$17 + 시트1!$F$20, EXP(-rate * Dt) * (p * 시트1!AB28 + (1 - p) * AB29) + $F$20)</f>
        <v>1000.5333333333333</v>
      </c>
      <c r="AB29" s="12">
        <f>EXP(-rate * Dt) * (p * AC28 + (1 - p) * AC29)</f>
        <v>997.27974373726954</v>
      </c>
      <c r="AC29" s="12">
        <f>EXP(-rate * Dt) * (p * AD28 + (1 - p) * AD29)</f>
        <v>997.67195123544798</v>
      </c>
      <c r="AD29" s="12">
        <f>EXP(-rate * Dt) * (p * AE28 + (1 - p) * AE29)</f>
        <v>998.06431297993754</v>
      </c>
      <c r="AE29" s="28">
        <f>EXP(-rate * Dt) * (p * AF28 + (1 - p) * AF29) +$F$20</f>
        <v>998.45682903139982</v>
      </c>
      <c r="AF29" s="12">
        <f>EXP(-rate * Dt) * (p * AG28 + (1 - p) * AG29)</f>
        <v>998.31595636928648</v>
      </c>
      <c r="AG29" s="12">
        <f>EXP(-rate * Dt) * (p * AH28 + (1 - p) * AH29)</f>
        <v>998.70857138638485</v>
      </c>
      <c r="AH29" s="12">
        <f>EXP(-rate * Dt) * (p * AI28 + (1 - p) * AI29)</f>
        <v>999.10134081006231</v>
      </c>
      <c r="AI29" s="28">
        <f>EXP(-rate * Dt) * (p * AJ28 + (1 - p) * AJ29) +$F$20</f>
        <v>999.49426470104345</v>
      </c>
      <c r="AJ29" s="12">
        <f>EXP(-rate * Dt) * (p * AK28 + (1 - p) * AK29)</f>
        <v>999.35380003884291</v>
      </c>
      <c r="AK29" s="12">
        <f>EXP(-rate * Dt) * (p * AL28 + (1 - p) * AL29)</f>
        <v>999.74682321631121</v>
      </c>
      <c r="AL29" s="12">
        <f>EXP(-rate * Dt) * (p * AM28 + (1 - p) * AM29)</f>
        <v>1000.1400009608788</v>
      </c>
      <c r="AM29" s="18">
        <f>IF(Stock!AM29 &gt;= S, 시트1!$F$17 + 시트1!$F$20, EXP(-rate * Dt) * (p * 시트1!AN28 + (1 - p) * AN29) + $F$20)</f>
        <v>1000.5333333333333</v>
      </c>
      <c r="AN29" s="12">
        <f>EXP(-rate * Dt) * (p * AO28 + (1 - p) * AO29)</f>
        <v>996.86798838518951</v>
      </c>
      <c r="AO29" s="12">
        <f>EXP(-rate * Dt) * (p * AP28 + (1 - p) * AP29)</f>
        <v>997.24099941362601</v>
      </c>
      <c r="AP29" s="12">
        <f>EXP(-rate * Dt) * (p * AQ28 + (1 - p) * AQ29)</f>
        <v>997.59576000616551</v>
      </c>
      <c r="AQ29" s="12">
        <f>EXP(-rate * Dt) * (p * AR28 + (1 - p) * AR29)</f>
        <v>997.91448191118559</v>
      </c>
      <c r="AR29" s="28">
        <f>EXP(-rate * Dt) * (p * AS28 + (1 - p) * AS29) +$F$20</f>
        <v>998.16218423599821</v>
      </c>
      <c r="AS29" s="12">
        <f>EXP(-rate * Dt) * (p * AT28 + (1 - p) * AT29)</f>
        <v>997.73653344865738</v>
      </c>
      <c r="AT29" s="12">
        <f>EXP(-rate * Dt) * (p * AU28 + (1 - p) * AU29)</f>
        <v>997.56912848364243</v>
      </c>
      <c r="AU29" s="12">
        <f>EXP(-rate * Dt) * (p * AV28 + (1 - p) * AV29)</f>
        <v>996.86061114199799</v>
      </c>
      <c r="AV29" s="28">
        <f>EXP(-rate * Dt) * (p * AW28 + (1 - p) * AW29) +$F$20</f>
        <v>995.08783991814357</v>
      </c>
      <c r="AW29" s="12">
        <f>EXP(-rate * Dt) * (p * AX28 + (1 - p) * AX29)</f>
        <v>990.68850692290619</v>
      </c>
      <c r="AX29" s="12">
        <f>EXP(-rate * Dt) * (p * AY28 + (1 - p) * AY29)</f>
        <v>982.70640871145076</v>
      </c>
      <c r="AY29" s="12">
        <f>EXP(-rate * Dt) * (p * AZ28 + (1 - p) * AZ29)</f>
        <v>966.62979852313197</v>
      </c>
      <c r="AZ29" s="12">
        <f>IF(Stock!AZ29 &gt;= 31.19, $F$17 + 시트1!$F$20, 1000 / 31.19 * Stock!AZ29)</f>
        <v>934.63507322361124</v>
      </c>
    </row>
    <row r="30" spans="1:52">
      <c r="A30" s="7">
        <f t="shared" si="1"/>
        <v>23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18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>
        <f>EXP(-rate * Dt) * (p * Z29 + (1 - p) * Z30)</f>
        <v>999.74682321631121</v>
      </c>
      <c r="Z30" s="21">
        <f>EXP(-rate * Dt) * (p * AA29 + (1 - p) * AA30)</f>
        <v>1000.1400009608788</v>
      </c>
      <c r="AA30" s="18">
        <f>IF(Stock!AA30 &gt;= S, 시트1!$F$17 + 시트1!$F$20, EXP(-rate * Dt) * (p * 시트1!AB29 + (1 - p) * AB30) + $F$20)</f>
        <v>1000.5333333333333</v>
      </c>
      <c r="AB30" s="12">
        <f>EXP(-rate * Dt) * (p * AC29 + (1 - p) * AC30)</f>
        <v>997.27974373726954</v>
      </c>
      <c r="AC30" s="12">
        <f>EXP(-rate * Dt) * (p * AD29 + (1 - p) * AD30)</f>
        <v>997.67195123544798</v>
      </c>
      <c r="AD30" s="12">
        <f>EXP(-rate * Dt) * (p * AE29 + (1 - p) * AE30)</f>
        <v>998.06431297993754</v>
      </c>
      <c r="AE30" s="28">
        <f>EXP(-rate * Dt) * (p * AF29 + (1 - p) * AF30) +$F$20</f>
        <v>998.45682903139982</v>
      </c>
      <c r="AF30" s="12">
        <f>EXP(-rate * Dt) * (p * AG29 + (1 - p) * AG30)</f>
        <v>998.31595636928648</v>
      </c>
      <c r="AG30" s="12">
        <f>EXP(-rate * Dt) * (p * AH29 + (1 - p) * AH30)</f>
        <v>998.70857138638485</v>
      </c>
      <c r="AH30" s="12">
        <f>EXP(-rate * Dt) * (p * AI29 + (1 - p) * AI30)</f>
        <v>999.10134081006231</v>
      </c>
      <c r="AI30" s="28">
        <f>EXP(-rate * Dt) * (p * AJ29 + (1 - p) * AJ30) +$F$20</f>
        <v>999.49426470104345</v>
      </c>
      <c r="AJ30" s="12">
        <f>EXP(-rate * Dt) * (p * AK29 + (1 - p) * AK30)</f>
        <v>999.35380003884291</v>
      </c>
      <c r="AK30" s="12">
        <f>EXP(-rate * Dt) * (p * AL29 + (1 - p) * AL30)</f>
        <v>999.74682321631121</v>
      </c>
      <c r="AL30" s="12">
        <f>EXP(-rate * Dt) * (p * AM29 + (1 - p) * AM30)</f>
        <v>1000.1400009608788</v>
      </c>
      <c r="AM30" s="18">
        <f>IF(Stock!AM30 &gt;= S, 시트1!$F$17 + 시트1!$F$20, EXP(-rate * Dt) * (p * 시트1!AN29 + (1 - p) * AN30) + $F$20)</f>
        <v>1000.5333333333333</v>
      </c>
      <c r="AN30" s="12">
        <f>EXP(-rate * Dt) * (p * AO29 + (1 - p) * AO30)</f>
        <v>996.62084505570601</v>
      </c>
      <c r="AO30" s="12">
        <f>EXP(-rate * Dt) * (p * AP29 + (1 - p) * AP30)</f>
        <v>996.79240571251682</v>
      </c>
      <c r="AP30" s="12">
        <f>EXP(-rate * Dt) * (p * AQ29 + (1 - p) * AQ30)</f>
        <v>996.7871754463049</v>
      </c>
      <c r="AQ30" s="12">
        <f>EXP(-rate * Dt) * (p * AR29 + (1 - p) * AR30)</f>
        <v>996.46908748303815</v>
      </c>
      <c r="AR30" s="28">
        <f>EXP(-rate * Dt) * (p * AS29 + (1 - p) * AS30) +$F$20</f>
        <v>995.60434715284543</v>
      </c>
      <c r="AS30" s="12">
        <f>EXP(-rate * Dt) * (p * AT29 + (1 - p) * AT30)</f>
        <v>993.26608474510499</v>
      </c>
      <c r="AT30" s="12">
        <f>EXP(-rate * Dt) * (p * AU29 + (1 - p) * AU30)</f>
        <v>989.87833735729168</v>
      </c>
      <c r="AU30" s="12">
        <f>EXP(-rate * Dt) * (p * AV29 + (1 - p) * AV30)</f>
        <v>983.9005306484147</v>
      </c>
      <c r="AV30" s="28">
        <f>EXP(-rate * Dt) * (p * AW29 + (1 - p) * AW30) +$F$20</f>
        <v>973.85713055353642</v>
      </c>
      <c r="AW30" s="12">
        <f>EXP(-rate * Dt) * (p * AX29 + (1 - p) * AX30)</f>
        <v>957.30645616125503</v>
      </c>
      <c r="AX30" s="12">
        <f>EXP(-rate * Dt) * (p * AY29 + (1 - p) * AY30)</f>
        <v>933.51677489366693</v>
      </c>
      <c r="AY30" s="12">
        <f>EXP(-rate * Dt) * (p * AZ29 + (1 - p) * AZ30)</f>
        <v>902.25987901530209</v>
      </c>
      <c r="AZ30" s="12">
        <f>IF(Stock!AZ30 &gt;= 31.19, $F$17 + 시트1!$F$20, 1000 / 31.19 * Stock!AZ30)</f>
        <v>871.69137059915613</v>
      </c>
    </row>
    <row r="31" spans="1:52">
      <c r="A31" s="7">
        <f t="shared" si="1"/>
        <v>22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18"/>
      <c r="O31" s="21"/>
      <c r="P31" s="21"/>
      <c r="Q31" s="21"/>
      <c r="R31" s="21"/>
      <c r="S31" s="21"/>
      <c r="T31" s="21"/>
      <c r="U31" s="21"/>
      <c r="V31" s="21"/>
      <c r="W31" s="21"/>
      <c r="X31" s="21">
        <f>EXP(-rate * Dt) * (p * Y30 + (1 - p) * Y31)</f>
        <v>999.35380003884291</v>
      </c>
      <c r="Y31" s="21">
        <f>EXP(-rate * Dt) * (p * Z30 + (1 - p) * Z31)</f>
        <v>999.74682321631121</v>
      </c>
      <c r="Z31" s="21">
        <f>EXP(-rate * Dt) * (p * AA30 + (1 - p) * AA31)</f>
        <v>1000.1400009608788</v>
      </c>
      <c r="AA31" s="18">
        <f>IF(Stock!AA31 &gt;= S, 시트1!$F$17 + 시트1!$F$20, EXP(-rate * Dt) * (p * 시트1!AB30 + (1 - p) * AB31) + $F$20)</f>
        <v>1000.5333333333333</v>
      </c>
      <c r="AB31" s="12">
        <f>EXP(-rate * Dt) * (p * AC30 + (1 - p) * AC31)</f>
        <v>997.27974373726954</v>
      </c>
      <c r="AC31" s="12">
        <f>EXP(-rate * Dt) * (p * AD30 + (1 - p) * AD31)</f>
        <v>997.67195123544798</v>
      </c>
      <c r="AD31" s="12">
        <f>EXP(-rate * Dt) * (p * AE30 + (1 - p) * AE31)</f>
        <v>998.06431297993754</v>
      </c>
      <c r="AE31" s="28">
        <f>EXP(-rate * Dt) * (p * AF30 + (1 - p) * AF31) +$F$20</f>
        <v>998.45682903139982</v>
      </c>
      <c r="AF31" s="12">
        <f>EXP(-rate * Dt) * (p * AG30 + (1 - p) * AG31)</f>
        <v>998.31595636928648</v>
      </c>
      <c r="AG31" s="12">
        <f>EXP(-rate * Dt) * (p * AH30 + (1 - p) * AH31)</f>
        <v>998.70857138638485</v>
      </c>
      <c r="AH31" s="12">
        <f>EXP(-rate * Dt) * (p * AI30 + (1 - p) * AI31)</f>
        <v>999.10134081006231</v>
      </c>
      <c r="AI31" s="28">
        <f>EXP(-rate * Dt) * (p * AJ30 + (1 - p) * AJ31) +$F$20</f>
        <v>999.49426470104345</v>
      </c>
      <c r="AJ31" s="12">
        <f>EXP(-rate * Dt) * (p * AK30 + (1 - p) * AK31)</f>
        <v>999.35380003884291</v>
      </c>
      <c r="AK31" s="12">
        <f>EXP(-rate * Dt) * (p * AL30 + (1 - p) * AL31)</f>
        <v>999.74682321631121</v>
      </c>
      <c r="AL31" s="12">
        <f>EXP(-rate * Dt) * (p * AM30 + (1 - p) * AM31)</f>
        <v>1000.1400009608788</v>
      </c>
      <c r="AM31" s="18">
        <f>IF(Stock!AM31 &gt;= S, 시트1!$F$17 + 시트1!$F$20, EXP(-rate * Dt) * (p * 시트1!AN30 + (1 - p) * AN31) + $F$20)</f>
        <v>1000.5333333333333</v>
      </c>
      <c r="AN31" s="12">
        <f>EXP(-rate * Dt) * (p * AO30 + (1 - p) * AO31)</f>
        <v>995.1724434529865</v>
      </c>
      <c r="AO31" s="12">
        <f>EXP(-rate * Dt) * (p * AP30 + (1 - p) * AP31)</f>
        <v>994.37732963646965</v>
      </c>
      <c r="AP31" s="12">
        <f>EXP(-rate * Dt) * (p * AQ30 + (1 - p) * AQ31)</f>
        <v>992.81877878835746</v>
      </c>
      <c r="AQ31" s="12">
        <f>EXP(-rate * Dt) * (p * AR30 + (1 - p) * AR31)</f>
        <v>990.06105810686927</v>
      </c>
      <c r="AR31" s="28">
        <f>EXP(-rate * Dt) * (p * AS30 + (1 - p) * AS31) +$F$20</f>
        <v>985.47307814971236</v>
      </c>
      <c r="AS31" s="12">
        <f>EXP(-rate * Dt) * (p * AT30 + (1 - p) * AT31)</f>
        <v>977.66010138964214</v>
      </c>
      <c r="AT31" s="12">
        <f>EXP(-rate * Dt) * (p * AU30 + (1 - p) * AU31)</f>
        <v>966.61626952127881</v>
      </c>
      <c r="AU31" s="12">
        <f>EXP(-rate * Dt) * (p * AV30 + (1 - p) * AV31)</f>
        <v>950.67143542796725</v>
      </c>
      <c r="AV31" s="28">
        <f>EXP(-rate * Dt) * (p * AW30 + (1 - p) * AW31) +$F$20</f>
        <v>929.01502228957258</v>
      </c>
      <c r="AW31" s="12">
        <f>EXP(-rate * Dt) * (p * AX30 + (1 - p) * AX31)</f>
        <v>901.36224241686</v>
      </c>
      <c r="AX31" s="12">
        <f>EXP(-rate * Dt) * (p * AY30 + (1 - p) * AY31)</f>
        <v>871.00614197252685</v>
      </c>
      <c r="AY31" s="12">
        <f>EXP(-rate * Dt) * (p * AZ30 + (1 - p) * AZ31)</f>
        <v>841.49650821771559</v>
      </c>
      <c r="AZ31" s="12">
        <f>IF(Stock!AZ31 &gt;= 31.19, $F$17 + 시트1!$F$20, 1000 / 31.19 * Stock!AZ31)</f>
        <v>812.98665901364348</v>
      </c>
    </row>
    <row r="32" spans="1:52">
      <c r="A32" s="7">
        <f t="shared" si="1"/>
        <v>21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18"/>
      <c r="O32" s="21"/>
      <c r="P32" s="21"/>
      <c r="Q32" s="21"/>
      <c r="R32" s="21"/>
      <c r="S32" s="21"/>
      <c r="T32" s="21"/>
      <c r="U32" s="21"/>
      <c r="V32" s="21"/>
      <c r="W32" s="28">
        <f>EXP(-rate * Dt) * (p * X31 + (1 - p) * X32) +$F$20</f>
        <v>999.49426470104345</v>
      </c>
      <c r="X32" s="21">
        <f>EXP(-rate * Dt) * (p * Y31 + (1 - p) * Y32)</f>
        <v>999.35380003884291</v>
      </c>
      <c r="Y32" s="21">
        <f>EXP(-rate * Dt) * (p * Z31 + (1 - p) * Z32)</f>
        <v>999.74682321631121</v>
      </c>
      <c r="Z32" s="21">
        <f>EXP(-rate * Dt) * (p * AA31 + (1 - p) * AA32)</f>
        <v>1000.1400009608788</v>
      </c>
      <c r="AA32" s="18">
        <f>IF(Stock!AA32 &gt;= S, 시트1!$F$17 + 시트1!$F$20, EXP(-rate * Dt) * (p * 시트1!AB31 + (1 - p) * AB32) + $F$20)</f>
        <v>1000.5333333333333</v>
      </c>
      <c r="AB32" s="12">
        <f>EXP(-rate * Dt) * (p * AC31 + (1 - p) * AC32)</f>
        <v>997.27974373726954</v>
      </c>
      <c r="AC32" s="12">
        <f>EXP(-rate * Dt) * (p * AD31 + (1 - p) * AD32)</f>
        <v>997.67195123544798</v>
      </c>
      <c r="AD32" s="12">
        <f>EXP(-rate * Dt) * (p * AE31 + (1 - p) * AE32)</f>
        <v>998.06431297993754</v>
      </c>
      <c r="AE32" s="28">
        <f>EXP(-rate * Dt) * (p * AF31 + (1 - p) * AF32) +$F$20</f>
        <v>998.45682903139982</v>
      </c>
      <c r="AF32" s="12">
        <f>EXP(-rate * Dt) * (p * AG31 + (1 - p) * AG32)</f>
        <v>998.31595636928648</v>
      </c>
      <c r="AG32" s="12">
        <f>EXP(-rate * Dt) * (p * AH31 + (1 - p) * AH32)</f>
        <v>998.70857138638485</v>
      </c>
      <c r="AH32" s="12">
        <f>EXP(-rate * Dt) * (p * AI31 + (1 - p) * AI32)</f>
        <v>999.10134081006231</v>
      </c>
      <c r="AI32" s="28">
        <f>EXP(-rate * Dt) * (p * AJ31 + (1 - p) * AJ32) +$F$20</f>
        <v>999.49426470104345</v>
      </c>
      <c r="AJ32" s="12">
        <f>EXP(-rate * Dt) * (p * AK31 + (1 - p) * AK32)</f>
        <v>999.35380003884291</v>
      </c>
      <c r="AK32" s="12">
        <f>EXP(-rate * Dt) * (p * AL31 + (1 - p) * AL32)</f>
        <v>999.74682321631121</v>
      </c>
      <c r="AL32" s="12">
        <f>EXP(-rate * Dt) * (p * AM31 + (1 - p) * AM32)</f>
        <v>1000.1400009608788</v>
      </c>
      <c r="AM32" s="18">
        <f>IF(Stock!AM32 &gt;= S, 시트1!$F$17 + 시트1!$F$20, EXP(-rate * Dt) * (p * 시트1!AN31 + (1 - p) * AN32) + $F$20)</f>
        <v>1000.5333333333333</v>
      </c>
      <c r="AN32" s="12">
        <f>EXP(-rate * Dt) * (p * AO31 + (1 - p) * AO32)</f>
        <v>989.89023996088713</v>
      </c>
      <c r="AO32" s="12">
        <f>EXP(-rate * Dt) * (p * AP31 + (1 - p) * AP32)</f>
        <v>986.32214220060678</v>
      </c>
      <c r="AP32" s="12">
        <f>EXP(-rate * Dt) * (p * AQ31 + (1 - p) * AQ32)</f>
        <v>980.81058565685021</v>
      </c>
      <c r="AQ32" s="12">
        <f>EXP(-rate * Dt) * (p * AR31 + (1 - p) * AR32)</f>
        <v>972.63527807528635</v>
      </c>
      <c r="AR32" s="28">
        <f>EXP(-rate * Dt) * (p * AS31 + (1 - p) * AS32) +$F$20</f>
        <v>960.98922361052462</v>
      </c>
      <c r="AS32" s="12">
        <f>EXP(-rate * Dt) * (p * AT31 + (1 - p) * AT32)</f>
        <v>944.58360123332795</v>
      </c>
      <c r="AT32" s="12">
        <f>EXP(-rate * Dt) * (p * AU31 + (1 - p) * AU32)</f>
        <v>924.03600614208688</v>
      </c>
      <c r="AU32" s="12">
        <f>EXP(-rate * Dt) * (p * AV31 + (1 - p) * AV32)</f>
        <v>899.0274544978746</v>
      </c>
      <c r="AV32" s="28">
        <f>EXP(-rate * Dt) * (p * AW31 + (1 - p) * AW32) +$F$20</f>
        <v>870.76227410872923</v>
      </c>
      <c r="AW32" s="12">
        <f>EXP(-rate * Dt) * (p * AX31 + (1 - p) * AX32)</f>
        <v>840.83501549668165</v>
      </c>
      <c r="AX32" s="12">
        <f>EXP(-rate * Dt) * (p * AY31 + (1 - p) * AY32)</f>
        <v>812.34757762473282</v>
      </c>
      <c r="AY32" s="12">
        <f>EXP(-rate * Dt) * (p * AZ31 + (1 - p) * AZ32)</f>
        <v>784.82529237077847</v>
      </c>
      <c r="AZ32" s="12">
        <f>IF(Stock!AZ32 &gt;= 31.19, $F$17 + 시트1!$F$20, 1000 / 31.19 * Stock!AZ32)</f>
        <v>758.23546042432929</v>
      </c>
    </row>
    <row r="33" spans="1:52">
      <c r="A33" s="7">
        <f t="shared" si="1"/>
        <v>20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18"/>
      <c r="O33" s="21"/>
      <c r="P33" s="21"/>
      <c r="Q33" s="21"/>
      <c r="R33" s="21"/>
      <c r="S33" s="21"/>
      <c r="T33" s="21"/>
      <c r="U33" s="21"/>
      <c r="V33" s="21">
        <f>EXP(-rate * Dt) * (p * W32 + (1 - p) * W33)</f>
        <v>999.10134081006231</v>
      </c>
      <c r="W33" s="28">
        <f>EXP(-rate * Dt) * (p * X32 + (1 - p) * X33) +$F$20</f>
        <v>999.49426470104345</v>
      </c>
      <c r="X33" s="21">
        <f>EXP(-rate * Dt) * (p * Y32 + (1 - p) * Y33)</f>
        <v>999.35380003884291</v>
      </c>
      <c r="Y33" s="21">
        <f>EXP(-rate * Dt) * (p * Z32 + (1 - p) * Z33)</f>
        <v>999.74682321631121</v>
      </c>
      <c r="Z33" s="21">
        <f>EXP(-rate * Dt) * (p * AA32 + (1 - p) * AA33)</f>
        <v>1000.1400009608788</v>
      </c>
      <c r="AA33" s="18">
        <f>IF(Stock!AA33 &gt;= S, 시트1!$F$17 + 시트1!$F$20, EXP(-rate * Dt) * (p * 시트1!AB32 + (1 - p) * AB33) + $F$20)</f>
        <v>1000.5333333333333</v>
      </c>
      <c r="AB33" s="12">
        <f>EXP(-rate * Dt) * (p * AC32 + (1 - p) * AC33)</f>
        <v>997.27974373726954</v>
      </c>
      <c r="AC33" s="12">
        <f>EXP(-rate * Dt) * (p * AD32 + (1 - p) * AD33)</f>
        <v>997.67195123544798</v>
      </c>
      <c r="AD33" s="12">
        <f>EXP(-rate * Dt) * (p * AE32 + (1 - p) * AE33)</f>
        <v>998.06431297993754</v>
      </c>
      <c r="AE33" s="28">
        <f>EXP(-rate * Dt) * (p * AF32 + (1 - p) * AF33) +$F$20</f>
        <v>998.45682903139982</v>
      </c>
      <c r="AF33" s="12">
        <f>EXP(-rate * Dt) * (p * AG32 + (1 - p) * AG33)</f>
        <v>998.31595636928648</v>
      </c>
      <c r="AG33" s="12">
        <f>EXP(-rate * Dt) * (p * AH32 + (1 - p) * AH33)</f>
        <v>998.70857138638485</v>
      </c>
      <c r="AH33" s="12">
        <f>EXP(-rate * Dt) * (p * AI32 + (1 - p) * AI33)</f>
        <v>999.10134081006231</v>
      </c>
      <c r="AI33" s="28">
        <f>EXP(-rate * Dt) * (p * AJ32 + (1 - p) * AJ33) +$F$20</f>
        <v>999.49426470104345</v>
      </c>
      <c r="AJ33" s="12">
        <f>EXP(-rate * Dt) * (p * AK32 + (1 - p) * AK33)</f>
        <v>999.35380003884291</v>
      </c>
      <c r="AK33" s="12">
        <f>EXP(-rate * Dt) * (p * AL32 + (1 - p) * AL33)</f>
        <v>999.74682321631121</v>
      </c>
      <c r="AL33" s="12">
        <f>EXP(-rate * Dt) * (p * AM32 + (1 - p) * AM33)</f>
        <v>1000.1400009608788</v>
      </c>
      <c r="AM33" s="18">
        <f>IF(Stock!AM33 &gt;= S, 시트1!$F$17 + 시트1!$F$20, EXP(-rate * Dt) * (p * 시트1!AN32 + (1 - p) * AN33) + $F$20)</f>
        <v>1000.5333333333333</v>
      </c>
      <c r="AN33" s="12">
        <f>EXP(-rate * Dt) * (p * AO32 + (1 - p) * AO33)</f>
        <v>976.39272655500747</v>
      </c>
      <c r="AO33" s="12">
        <f>EXP(-rate * Dt) * (p * AP32 + (1 - p) * AP33)</f>
        <v>967.55832083299481</v>
      </c>
      <c r="AP33" s="12">
        <f>EXP(-rate * Dt) * (p * AQ32 + (1 - p) * AQ33)</f>
        <v>955.50807617449561</v>
      </c>
      <c r="AQ33" s="12">
        <f>EXP(-rate * Dt) * (p * AR32 + (1 - p) * AR33)</f>
        <v>939.7063329653098</v>
      </c>
      <c r="AR33" s="28">
        <f>EXP(-rate * Dt) * (p * AS32 + (1 - p) * AS33) +$F$20</f>
        <v>919.87905780503149</v>
      </c>
      <c r="AS33" s="12">
        <f>EXP(-rate * Dt) * (p * AT32 + (1 - p) * AT33)</f>
        <v>895.68321959586285</v>
      </c>
      <c r="AT33" s="12">
        <f>EXP(-rate * Dt) * (p * AU32 + (1 - p) * AU33)</f>
        <v>868.99422790493327</v>
      </c>
      <c r="AU33" s="12">
        <f>EXP(-rate * Dt) * (p * AV32 + (1 - p) * AV33)</f>
        <v>840.66173485499223</v>
      </c>
      <c r="AV33" s="28">
        <f>EXP(-rate * Dt) * (p * AW32 + (1 - p) * AW33) +$F$20</f>
        <v>812.24233194519957</v>
      </c>
      <c r="AW33" s="12">
        <f>EXP(-rate * Dt) * (p * AX32 + (1 - p) * AX33)</f>
        <v>784.20834837503207</v>
      </c>
      <c r="AX33" s="12">
        <f>EXP(-rate * Dt) * (p * AY32 + (1 - p) * AY33)</f>
        <v>757.63941845267243</v>
      </c>
      <c r="AY33" s="12">
        <f>EXP(-rate * Dt) * (p * AZ32 + (1 - p) * AZ33)</f>
        <v>731.97064221865605</v>
      </c>
      <c r="AZ33" s="12">
        <f>IF(Stock!AZ33 &gt;= 31.19, $F$17 + 시트1!$F$20, 1000 / 31.19 * Stock!AZ33)</f>
        <v>707.17152252217545</v>
      </c>
    </row>
    <row r="34" spans="1:52">
      <c r="A34" s="7">
        <f t="shared" si="1"/>
        <v>19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18"/>
      <c r="O34" s="21"/>
      <c r="P34" s="21"/>
      <c r="Q34" s="21"/>
      <c r="R34" s="21"/>
      <c r="S34" s="21"/>
      <c r="T34" s="21"/>
      <c r="U34" s="21">
        <f>EXP(-rate * Dt) * (p * V33 + (1 - p) * V34)</f>
        <v>998.70857138638485</v>
      </c>
      <c r="V34" s="21">
        <f>EXP(-rate * Dt) * (p * W33 + (1 - p) * W34)</f>
        <v>999.10134081006231</v>
      </c>
      <c r="W34" s="28">
        <f>EXP(-rate * Dt) * (p * X33 + (1 - p) * X34) +$F$20</f>
        <v>999.49426470104345</v>
      </c>
      <c r="X34" s="21">
        <f>EXP(-rate * Dt) * (p * Y33 + (1 - p) * Y34)</f>
        <v>999.35380003884291</v>
      </c>
      <c r="Y34" s="21">
        <f>EXP(-rate * Dt) * (p * Z33 + (1 - p) * Z34)</f>
        <v>999.74682321631121</v>
      </c>
      <c r="Z34" s="21">
        <f>EXP(-rate * Dt) * (p * AA33 + (1 - p) * AA34)</f>
        <v>1000.1400009608788</v>
      </c>
      <c r="AA34" s="18">
        <f>IF(Stock!AA34 &gt;= S, 시트1!$F$17 + 시트1!$F$20, EXP(-rate * Dt) * (p * 시트1!AB33 + (1 - p) * AB34) + $F$20)</f>
        <v>1000.5333333333333</v>
      </c>
      <c r="AB34" s="12">
        <f>EXP(-rate * Dt) * (p * AC33 + (1 - p) * AC34)</f>
        <v>997.27974373726954</v>
      </c>
      <c r="AC34" s="12">
        <f>EXP(-rate * Dt) * (p * AD33 + (1 - p) * AD34)</f>
        <v>997.67195123544798</v>
      </c>
      <c r="AD34" s="12">
        <f>EXP(-rate * Dt) * (p * AE33 + (1 - p) * AE34)</f>
        <v>998.06431297993754</v>
      </c>
      <c r="AE34" s="28">
        <f>EXP(-rate * Dt) * (p * AF33 + (1 - p) * AF34) +$F$20</f>
        <v>998.45682903139982</v>
      </c>
      <c r="AF34" s="12">
        <f>EXP(-rate * Dt) * (p * AG33 + (1 - p) * AG34)</f>
        <v>998.31595636928648</v>
      </c>
      <c r="AG34" s="12">
        <f>EXP(-rate * Dt) * (p * AH33 + (1 - p) * AH34)</f>
        <v>998.70857138638485</v>
      </c>
      <c r="AH34" s="12">
        <f>EXP(-rate * Dt) * (p * AI33 + (1 - p) * AI34)</f>
        <v>999.10134081006231</v>
      </c>
      <c r="AI34" s="28">
        <f>EXP(-rate * Dt) * (p * AJ33 + (1 - p) * AJ34) +$F$20</f>
        <v>999.49426470104345</v>
      </c>
      <c r="AJ34" s="12">
        <f>EXP(-rate * Dt) * (p * AK33 + (1 - p) * AK34)</f>
        <v>999.35380003884291</v>
      </c>
      <c r="AK34" s="12">
        <f>EXP(-rate * Dt) * (p * AL33 + (1 - p) * AL34)</f>
        <v>999.74682321631121</v>
      </c>
      <c r="AL34" s="12">
        <f>EXP(-rate * Dt) * (p * AM33 + (1 - p) * AM34)</f>
        <v>1000.1400009608788</v>
      </c>
      <c r="AM34" s="18">
        <f>IF(Stock!AM34 &gt;= S, 시트1!$F$17 + 시트1!$F$20, EXP(-rate * Dt) * (p * 시트1!AN33 + (1 - p) * AN34) + $F$20)</f>
        <v>1000.5333333333333</v>
      </c>
      <c r="AN34" s="12">
        <f>EXP(-rate * Dt) * (p * AO33 + (1 - p) * AO34)</f>
        <v>950.50520336344448</v>
      </c>
      <c r="AO34" s="12">
        <f>EXP(-rate * Dt) * (p * AP33 + (1 - p) * AP34)</f>
        <v>934.77113884589323</v>
      </c>
      <c r="AP34" s="12">
        <f>EXP(-rate * Dt) * (p * AQ33 + (1 - p) * AQ34)</f>
        <v>915.46729747777056</v>
      </c>
      <c r="AQ34" s="12">
        <f>EXP(-rate * Dt) * (p * AR33 + (1 - p) * AR34)</f>
        <v>892.7664154939207</v>
      </c>
      <c r="AR34" s="28">
        <f>EXP(-rate * Dt) * (p * AS33 + (1 - p) * AS34) +$F$20</f>
        <v>867.27282609139991</v>
      </c>
      <c r="AS34" s="12">
        <f>EXP(-rate * Dt) * (p * AT33 + (1 - p) * AT34)</f>
        <v>839.45743039044714</v>
      </c>
      <c r="AT34" s="12">
        <f>EXP(-rate * Dt) * (p * AU33 + (1 - p) * AU34)</f>
        <v>811.58152454877222</v>
      </c>
      <c r="AU34" s="12">
        <f>EXP(-rate * Dt) * (p * AV33 + (1 - p) * AV34)</f>
        <v>784.12501302121643</v>
      </c>
      <c r="AV34" s="28">
        <f>EXP(-rate * Dt) * (p * AW33 + (1 - p) * AW34) +$F$20</f>
        <v>757.57717835750009</v>
      </c>
      <c r="AW34" s="12">
        <f>EXP(-rate * Dt) * (p * AX33 + (1 - p) * AX34)</f>
        <v>731.39524678075497</v>
      </c>
      <c r="AX34" s="12">
        <f>EXP(-rate * Dt) * (p * AY33 + (1 - p) * AY34)</f>
        <v>706.61562144581592</v>
      </c>
      <c r="AY34" s="12">
        <f>EXP(-rate * Dt) * (p * AZ33 + (1 - p) * AZ34)</f>
        <v>682.6755282714189</v>
      </c>
      <c r="AZ34" s="12">
        <f>IF(Stock!AZ34 &gt;= 31.19, $F$17 + 시트1!$F$20, 1000 / 31.19 * Stock!AZ34)</f>
        <v>659.54652396033634</v>
      </c>
    </row>
    <row r="35" spans="1:52">
      <c r="A35" s="7">
        <f t="shared" si="1"/>
        <v>18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18"/>
      <c r="O35" s="21"/>
      <c r="P35" s="21"/>
      <c r="Q35" s="21"/>
      <c r="R35" s="21"/>
      <c r="S35" s="21"/>
      <c r="T35" s="21">
        <f>EXP(-rate * Dt) * (p * U34 + (1 - p) * U35)</f>
        <v>998.31595636928648</v>
      </c>
      <c r="U35" s="21">
        <f>EXP(-rate * Dt) * (p * V34 + (1 - p) * V35)</f>
        <v>998.70857138638485</v>
      </c>
      <c r="V35" s="21">
        <f>EXP(-rate * Dt) * (p * W34 + (1 - p) * W35)</f>
        <v>999.10134081006231</v>
      </c>
      <c r="W35" s="28">
        <f>EXP(-rate * Dt) * (p * X34 + (1 - p) * X35) +$F$20</f>
        <v>999.49426470104345</v>
      </c>
      <c r="X35" s="21">
        <f>EXP(-rate * Dt) * (p * Y34 + (1 - p) * Y35)</f>
        <v>999.35380003884291</v>
      </c>
      <c r="Y35" s="21">
        <f>EXP(-rate * Dt) * (p * Z34 + (1 - p) * Z35)</f>
        <v>999.74682321631121</v>
      </c>
      <c r="Z35" s="21">
        <f>EXP(-rate * Dt) * (p * AA34 + (1 - p) * AA35)</f>
        <v>1000.1400009608788</v>
      </c>
      <c r="AA35" s="18">
        <f>IF(Stock!AA35 &gt;= S, 시트1!$F$17 + 시트1!$F$20, EXP(-rate * Dt) * (p * 시트1!AB34 + (1 - p) * AB35) + $F$20)</f>
        <v>1000.5333333333333</v>
      </c>
      <c r="AB35" s="12">
        <f>EXP(-rate * Dt) * (p * AC34 + (1 - p) * AC35)</f>
        <v>997.23870172880038</v>
      </c>
      <c r="AC35" s="12">
        <f>EXP(-rate * Dt) * (p * AD34 + (1 - p) * AD35)</f>
        <v>997.59124157830536</v>
      </c>
      <c r="AD35" s="12">
        <f>EXP(-rate * Dt) * (p * AE34 + (1 - p) * AE35)</f>
        <v>997.90559636252419</v>
      </c>
      <c r="AE35" s="28">
        <f>EXP(-rate * Dt) * (p * AF34 + (1 - p) * AF35) +$F$20</f>
        <v>998.14471068602506</v>
      </c>
      <c r="AF35" s="12">
        <f>EXP(-rate * Dt) * (p * AG34 + (1 - p) * AG35)</f>
        <v>997.70217147954361</v>
      </c>
      <c r="AG35" s="12">
        <f>EXP(-rate * Dt) * (p * AH34 + (1 - p) * AH35)</f>
        <v>997.50155521300201</v>
      </c>
      <c r="AH35" s="12">
        <f>EXP(-rate * Dt) * (p * AI34 + (1 - p) * AI35)</f>
        <v>996.72772740387666</v>
      </c>
      <c r="AI35" s="28">
        <f>EXP(-rate * Dt) * (p * AJ34 + (1 - p) * AJ35) +$F$20</f>
        <v>994.82652227449944</v>
      </c>
      <c r="AJ35" s="12">
        <f>EXP(-rate * Dt) * (p * AK34 + (1 - p) * AK35)</f>
        <v>990.17462229078194</v>
      </c>
      <c r="AK35" s="12">
        <f>EXP(-rate * Dt) * (p * AL34 + (1 - p) * AL35)</f>
        <v>981.69584772731434</v>
      </c>
      <c r="AL35" s="12">
        <f>EXP(-rate * Dt) * (p * AM34 + (1 - p) * AM35)</f>
        <v>964.64251686725197</v>
      </c>
      <c r="AM35" s="18">
        <f>IF(Stock!AM35 &gt;= S, 시트1!$F$17 + 시트1!$F$20, EXP(-rate * Dt) * (p * 시트1!AN34 + (1 - p) * AN35) + $F$20)</f>
        <v>930.7270573375913</v>
      </c>
      <c r="AN35" s="12">
        <f>EXP(-rate * Dt) * (p * AO34 + (1 - p) * AO35)</f>
        <v>911.2972258129023</v>
      </c>
      <c r="AO35" s="12">
        <f>EXP(-rate * Dt) * (p * AP34 + (1 - p) * AP35)</f>
        <v>889.33202958283459</v>
      </c>
      <c r="AP35" s="12">
        <f>EXP(-rate * Dt) * (p * AQ34 + (1 - p) * AQ35)</f>
        <v>864.77967494312884</v>
      </c>
      <c r="AQ35" s="12">
        <f>EXP(-rate * Dt) * (p * AR34 + (1 - p) * AR35)</f>
        <v>838.4202976618343</v>
      </c>
      <c r="AR35" s="28">
        <f>EXP(-rate * Dt) * (p * AS34 + (1 - p) * AS35) +$F$20</f>
        <v>811.20441623555939</v>
      </c>
      <c r="AS35" s="12">
        <f>EXP(-rate * Dt) * (p * AT34 + (1 - p) * AT35)</f>
        <v>783.49766268334963</v>
      </c>
      <c r="AT35" s="12">
        <f>EXP(-rate * Dt) * (p * AU34 + (1 - p) * AU35)</f>
        <v>756.98165385536481</v>
      </c>
      <c r="AU35" s="12">
        <f>EXP(-rate * Dt) * (p * AV34 + (1 - p) * AV35)</f>
        <v>731.35342732384311</v>
      </c>
      <c r="AV35" s="28">
        <f>EXP(-rate * Dt) * (p * AW34 + (1 - p) * AW35) +$F$20</f>
        <v>706.59349069154973</v>
      </c>
      <c r="AW35" s="12">
        <f>EXP(-rate * Dt) * (p * AX34 + (1 - p) * AX35)</f>
        <v>682.13888327245616</v>
      </c>
      <c r="AX35" s="12">
        <f>EXP(-rate * Dt) * (p * AY34 + (1 - p) * AY35)</f>
        <v>659.02806046046146</v>
      </c>
      <c r="AY35" s="12">
        <f>EXP(-rate * Dt) * (p * AZ34 + (1 - p) * AZ35)</f>
        <v>636.70023088363473</v>
      </c>
      <c r="AZ35" s="12">
        <f>IF(Stock!AZ35 &gt;= 31.19, $F$17 + 시트1!$F$20, 1000 / 31.19 * Stock!AZ35)</f>
        <v>615.12886678001325</v>
      </c>
    </row>
    <row r="36" spans="1:52">
      <c r="A36" s="7">
        <f t="shared" si="1"/>
        <v>17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18"/>
      <c r="O36" s="21"/>
      <c r="P36" s="21"/>
      <c r="Q36" s="21"/>
      <c r="R36" s="21"/>
      <c r="S36" s="28">
        <f>EXP(-rate * Dt) * (p * T35 + (1 - p) * T36) +$F$20</f>
        <v>998.45682903139982</v>
      </c>
      <c r="T36" s="21">
        <f>EXP(-rate * Dt) * (p * U35 + (1 - p) * U36)</f>
        <v>998.31595636928648</v>
      </c>
      <c r="U36" s="21">
        <f>EXP(-rate * Dt) * (p * V35 + (1 - p) * V36)</f>
        <v>998.70857138638485</v>
      </c>
      <c r="V36" s="21">
        <f>EXP(-rate * Dt) * (p * W35 + (1 - p) * W36)</f>
        <v>999.10134081006231</v>
      </c>
      <c r="W36" s="28">
        <f>EXP(-rate * Dt) * (p * X35 + (1 - p) * X36) +$F$20</f>
        <v>999.49426470104345</v>
      </c>
      <c r="X36" s="21">
        <f>EXP(-rate * Dt) * (p * Y35 + (1 - p) * Y36)</f>
        <v>999.35380003884291</v>
      </c>
      <c r="Y36" s="21">
        <f>EXP(-rate * Dt) * (p * Z35 + (1 - p) * Z36)</f>
        <v>999.74682321631121</v>
      </c>
      <c r="Z36" s="21">
        <f>EXP(-rate * Dt) * (p * AA35 + (1 - p) * AA36)</f>
        <v>1000.1400009608788</v>
      </c>
      <c r="AA36" s="18">
        <f>IF(Stock!AA36 &gt;= S, 시트1!$F$17 + 시트1!$F$20, EXP(-rate * Dt) * (p * 시트1!AB35 + (1 - p) * AB36) + $F$20)</f>
        <v>1000.5333333333333</v>
      </c>
      <c r="AB36" s="12">
        <f>EXP(-rate * Dt) * (p * AC35 + (1 - p) * AC36)</f>
        <v>996.77669865088819</v>
      </c>
      <c r="AC36" s="12">
        <f>EXP(-rate * Dt) * (p * AD35 + (1 - p) * AD36)</f>
        <v>996.76065092777515</v>
      </c>
      <c r="AD36" s="12">
        <f>EXP(-rate * Dt) * (p * AE35 + (1 - p) * AE36)</f>
        <v>996.42550779558292</v>
      </c>
      <c r="AE36" s="28">
        <f>EXP(-rate * Dt) * (p * AF35 + (1 - p) * AF36) +$F$20</f>
        <v>995.53552202679555</v>
      </c>
      <c r="AF36" s="12">
        <f>EXP(-rate * Dt) * (p * AG35 + (1 - p) * AG36)</f>
        <v>993.16392395356092</v>
      </c>
      <c r="AG36" s="12">
        <f>EXP(-rate * Dt) * (p * AH35 + (1 - p) * AH36)</f>
        <v>989.74269502579227</v>
      </c>
      <c r="AH36" s="12">
        <f>EXP(-rate * Dt) * (p * AI35 + (1 - p) * AI36)</f>
        <v>983.76211936971731</v>
      </c>
      <c r="AI36" s="28">
        <f>EXP(-rate * Dt) * (p * AJ35 + (1 - p) * AJ36) +$F$20</f>
        <v>973.83730789637571</v>
      </c>
      <c r="AJ36" s="12">
        <f>EXP(-rate * Dt) * (p * AK35 + (1 - p) * AK36)</f>
        <v>957.76375371906295</v>
      </c>
      <c r="AK36" s="12">
        <f>EXP(-rate * Dt) * (p * AL35 + (1 - p) * AL36)</f>
        <v>935.39199606750572</v>
      </c>
      <c r="AL36" s="12">
        <f>EXP(-rate * Dt) * (p * AM35 + (1 - p) * AM36)</f>
        <v>907.86672436889103</v>
      </c>
      <c r="AM36" s="18">
        <f>IF(Stock!AM36 &gt;= S, 시트1!$F$17 + 시트1!$F$20, EXP(-rate * Dt) * (p * 시트1!AN35 + (1 - p) * AN36) + $F$20)</f>
        <v>886.4914350531626</v>
      </c>
      <c r="AN36" s="12">
        <f>EXP(-rate * Dt) * (p * AO35 + (1 - p) * AO36)</f>
        <v>862.17200688156902</v>
      </c>
      <c r="AO36" s="12">
        <f>EXP(-rate * Dt) * (p * AP35 + (1 - p) * AP36)</f>
        <v>836.6090083713483</v>
      </c>
      <c r="AP36" s="12">
        <f>EXP(-rate * Dt) * (p * AQ35 + (1 - p) * AQ36)</f>
        <v>810.05022811855065</v>
      </c>
      <c r="AQ36" s="12">
        <f>EXP(-rate * Dt) * (p * AR35 + (1 - p) * AR36)</f>
        <v>783.27834429882103</v>
      </c>
      <c r="AR36" s="28">
        <f>EXP(-rate * Dt) * (p * AS35 + (1 - p) * AS36) +$F$20</f>
        <v>756.91455000648932</v>
      </c>
      <c r="AS36" s="12">
        <f>EXP(-rate * Dt) * (p * AT35 + (1 - p) * AT36)</f>
        <v>730.77851707293473</v>
      </c>
      <c r="AT36" s="12">
        <f>EXP(-rate * Dt) * (p * AU35 + (1 - p) * AU36)</f>
        <v>706.03804400073409</v>
      </c>
      <c r="AU36" s="12">
        <f>EXP(-rate * Dt) * (p * AV35 + (1 - p) * AV36)</f>
        <v>682.13578379311639</v>
      </c>
      <c r="AV36" s="28">
        <f>EXP(-rate * Dt) * (p * AW35 + (1 - p) * AW36) +$F$20</f>
        <v>659.04333785334279</v>
      </c>
      <c r="AW36" s="12">
        <f>EXP(-rate * Dt) * (p * AX35 + (1 - p) * AX36)</f>
        <v>636.19972664612783</v>
      </c>
      <c r="AX36" s="12">
        <f>EXP(-rate * Dt) * (p * AY35 + (1 - p) * AY36)</f>
        <v>614.64531959485066</v>
      </c>
      <c r="AY36" s="12">
        <f>EXP(-rate * Dt) * (p * AZ35 + (1 - p) * AZ36)</f>
        <v>593.82117450986095</v>
      </c>
      <c r="AZ36" s="12">
        <f>IF(Stock!AZ36 &gt;= 31.19, $F$17 + 시트1!$F$20, 1000 / 31.19 * Stock!AZ36)</f>
        <v>573.70255016129613</v>
      </c>
    </row>
    <row r="37" spans="1:52">
      <c r="A37" s="7">
        <f t="shared" si="1"/>
        <v>16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18"/>
      <c r="O37" s="21"/>
      <c r="P37" s="21"/>
      <c r="Q37" s="21"/>
      <c r="R37" s="21">
        <f>EXP(-rate * Dt) * (p * S36 + (1 - p) * S37)</f>
        <v>998.06431297993754</v>
      </c>
      <c r="S37" s="28">
        <f>EXP(-rate * Dt) * (p * T36 + (1 - p) * T37) +$F$20</f>
        <v>998.45682903139982</v>
      </c>
      <c r="T37" s="21">
        <f>EXP(-rate * Dt) * (p * U36 + (1 - p) * U37)</f>
        <v>998.31595636928648</v>
      </c>
      <c r="U37" s="21">
        <f>EXP(-rate * Dt) * (p * V36 + (1 - p) * V37)</f>
        <v>998.70857138638485</v>
      </c>
      <c r="V37" s="21">
        <f>EXP(-rate * Dt) * (p * W36 + (1 - p) * W37)</f>
        <v>999.10134081006231</v>
      </c>
      <c r="W37" s="28">
        <f>EXP(-rate * Dt) * (p * X36 + (1 - p) * X37) +$F$20</f>
        <v>999.49426470104345</v>
      </c>
      <c r="X37" s="21">
        <f>EXP(-rate * Dt) * (p * Y36 + (1 - p) * Y37)</f>
        <v>999.35380003884291</v>
      </c>
      <c r="Y37" s="21">
        <f>EXP(-rate * Dt) * (p * Z36 + (1 - p) * Z37)</f>
        <v>999.74682321631121</v>
      </c>
      <c r="Z37" s="21">
        <f>EXP(-rate * Dt) * (p * AA36 + (1 - p) * AA37)</f>
        <v>1000.1400009608788</v>
      </c>
      <c r="AA37" s="18">
        <f>IF(Stock!AA37 &gt;= S, 시트1!$F$17 + 시트1!$F$20, EXP(-rate * Dt) * (p * 시트1!AB36 + (1 - p) * AB37) + $F$20)</f>
        <v>1000.5333333333333</v>
      </c>
      <c r="AB37" s="12">
        <f>EXP(-rate * Dt) * (p * AC36 + (1 - p) * AC37)</f>
        <v>994.36495148169263</v>
      </c>
      <c r="AC37" s="12">
        <f>EXP(-rate * Dt) * (p * AD36 + (1 - p) * AD37)</f>
        <v>992.82005277725295</v>
      </c>
      <c r="AD37" s="12">
        <f>EXP(-rate * Dt) * (p * AE36 + (1 - p) * AE37)</f>
        <v>990.10565008166179</v>
      </c>
      <c r="AE37" s="28">
        <f>EXP(-rate * Dt) * (p * AF36 + (1 - p) * AF37) +$F$20</f>
        <v>985.62723605801807</v>
      </c>
      <c r="AF37" s="12">
        <f>EXP(-rate * Dt) * (p * AG36 + (1 - p) * AG37)</f>
        <v>978.06191576199421</v>
      </c>
      <c r="AG37" s="12">
        <f>EXP(-rate * Dt) * (p * AH36 + (1 - p) * AH37)</f>
        <v>967.5374381048963</v>
      </c>
      <c r="AH37" s="12">
        <f>EXP(-rate * Dt) * (p * AI36 + (1 - p) * AI37)</f>
        <v>952.61659507984848</v>
      </c>
      <c r="AI37" s="28">
        <f>EXP(-rate * Dt) * (p * AJ36 + (1 - p) * AJ37) +$F$20</f>
        <v>932.8593482308878</v>
      </c>
      <c r="AJ37" s="12">
        <f>EXP(-rate * Dt) * (p * AK36 + (1 - p) * AK37)</f>
        <v>908.48053000083701</v>
      </c>
      <c r="AK37" s="12">
        <f>EXP(-rate * Dt) * (p * AL36 + (1 - p) * AL37)</f>
        <v>883.19337288076053</v>
      </c>
      <c r="AL37" s="12">
        <f>EXP(-rate * Dt) * (p * AM36 + (1 - p) * AM37)</f>
        <v>860.04810409073116</v>
      </c>
      <c r="AM37" s="18">
        <f>IF(Stock!AM37 &gt;= S, 시트1!$F$17 + 시트1!$F$20, EXP(-rate * Dt) * (p * 시트1!AN36 + (1 - p) * AN37) + $F$20)</f>
        <v>835.1756016967488</v>
      </c>
      <c r="AN37" s="12">
        <f>EXP(-rate * Dt) * (p * AO36 + (1 - p) * AO37)</f>
        <v>808.70093768547679</v>
      </c>
      <c r="AO37" s="12">
        <f>EXP(-rate * Dt) * (p * AP36 + (1 - p) * AP37)</f>
        <v>782.374181650938</v>
      </c>
      <c r="AP37" s="12">
        <f>EXP(-rate * Dt) * (p * AQ36 + (1 - p) * AQ37)</f>
        <v>756.25114802882126</v>
      </c>
      <c r="AQ37" s="12">
        <f>EXP(-rate * Dt) * (p * AR36 + (1 - p) * AR37)</f>
        <v>730.73453994217527</v>
      </c>
      <c r="AR37" s="28">
        <f>EXP(-rate * Dt) * (p * AS36 + (1 - p) * AS37) +$F$20</f>
        <v>706.01636727482355</v>
      </c>
      <c r="AS37" s="12">
        <f>EXP(-rate * Dt) * (p * AT36 + (1 - p) * AT37)</f>
        <v>681.59956308235951</v>
      </c>
      <c r="AT37" s="12">
        <f>EXP(-rate * Dt) * (p * AU36 + (1 - p) * AU37)</f>
        <v>658.52526990347189</v>
      </c>
      <c r="AU37" s="12">
        <f>EXP(-rate * Dt) * (p * AV36 + (1 - p) * AV37)</f>
        <v>636.23273951832141</v>
      </c>
      <c r="AV37" s="28">
        <f>EXP(-rate * Dt) * (p * AW36 + (1 - p) * AW37) +$F$20</f>
        <v>614.6954858550481</v>
      </c>
      <c r="AW37" s="12">
        <f>EXP(-rate * Dt) * (p * AX36 + (1 - p) * AX37)</f>
        <v>593.35437710702206</v>
      </c>
      <c r="AX37" s="12">
        <f>EXP(-rate * Dt) * (p * AY36 + (1 - p) * AY37)</f>
        <v>573.25156782534566</v>
      </c>
      <c r="AY37" s="12">
        <f>EXP(-rate * Dt) * (p * AZ36 + (1 - p) * AZ37)</f>
        <v>553.82984046807633</v>
      </c>
      <c r="AZ37" s="12">
        <f>IF(Stock!AZ37 &gt;= 31.19, $F$17 + 시트1!$F$20, 1000 / 31.19 * Stock!AZ37)</f>
        <v>535.06612002210272</v>
      </c>
    </row>
    <row r="38" spans="1:52">
      <c r="A38" s="7">
        <f t="shared" si="1"/>
        <v>15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18"/>
      <c r="O38" s="21"/>
      <c r="P38" s="21"/>
      <c r="Q38" s="21">
        <f>EXP(-rate * Dt) * (p * R37 + (1 - p) * R38)</f>
        <v>997.67195123544798</v>
      </c>
      <c r="R38" s="21">
        <f>EXP(-rate * Dt) * (p * S37 + (1 - p) * S38)</f>
        <v>998.06431297993754</v>
      </c>
      <c r="S38" s="28">
        <f>EXP(-rate * Dt) * (p * T37 + (1 - p) * T38) +$F$20</f>
        <v>998.45682903139982</v>
      </c>
      <c r="T38" s="21">
        <f>EXP(-rate * Dt) * (p * U37 + (1 - p) * U38)</f>
        <v>998.31595636928648</v>
      </c>
      <c r="U38" s="21">
        <f>EXP(-rate * Dt) * (p * V37 + (1 - p) * V38)</f>
        <v>998.70857138638485</v>
      </c>
      <c r="V38" s="21">
        <f>EXP(-rate * Dt) * (p * W37 + (1 - p) * W38)</f>
        <v>999.10134081006231</v>
      </c>
      <c r="W38" s="28">
        <f>EXP(-rate * Dt) * (p * X37 + (1 - p) * X38) +$F$20</f>
        <v>999.49426470104345</v>
      </c>
      <c r="X38" s="21">
        <f>EXP(-rate * Dt) * (p * Y37 + (1 - p) * Y38)</f>
        <v>999.35380003884291</v>
      </c>
      <c r="Y38" s="21">
        <f>EXP(-rate * Dt) * (p * Z37 + (1 - p) * Z38)</f>
        <v>999.74682321631121</v>
      </c>
      <c r="Z38" s="21">
        <f>EXP(-rate * Dt) * (p * AA37 + (1 - p) * AA38)</f>
        <v>1000.1400009608788</v>
      </c>
      <c r="AA38" s="18">
        <f>IF(Stock!AA38 &gt;= S, 시트1!$F$17 + 시트1!$F$20, EXP(-rate * Dt) * (p * 시트1!AB37 + (1 - p) * AB38) + $F$20)</f>
        <v>1000.5333333333333</v>
      </c>
      <c r="AB38" s="12">
        <f>EXP(-rate * Dt) * (p * AC37 + (1 - p) * AC38)</f>
        <v>986.57950392864086</v>
      </c>
      <c r="AC38" s="12">
        <f>EXP(-rate * Dt) * (p * AD37 + (1 - p) * AD38)</f>
        <v>981.31546058579056</v>
      </c>
      <c r="AD38" s="12">
        <f>EXP(-rate * Dt) * (p * AE37 + (1 - p) * AE38)</f>
        <v>973.58505709265569</v>
      </c>
      <c r="AE38" s="28">
        <f>EXP(-rate * Dt) * (p * AF37 + (1 - p) * AF38) +$F$20</f>
        <v>962.70810021970442</v>
      </c>
      <c r="AF38" s="12">
        <f>EXP(-rate * Dt) * (p * AG37 + (1 - p) * AG38)</f>
        <v>947.57574669868654</v>
      </c>
      <c r="AG38" s="12">
        <f>EXP(-rate * Dt) * (p * AH37 + (1 - p) * AH38)</f>
        <v>929.03049052782239</v>
      </c>
      <c r="AH38" s="12">
        <f>EXP(-rate * Dt) * (p * AI37 + (1 - p) * AI38)</f>
        <v>906.97065568200435</v>
      </c>
      <c r="AI38" s="28">
        <f>EXP(-rate * Dt) * (p * AJ37 + (1 - p) * AJ38) +$F$20</f>
        <v>882.6700648683119</v>
      </c>
      <c r="AJ38" s="12">
        <f>EXP(-rate * Dt) * (p * AK37 + (1 - p) * AK38)</f>
        <v>857.37742797922226</v>
      </c>
      <c r="AK38" s="12">
        <f>EXP(-rate * Dt) * (p * AL37 + (1 - p) * AL38)</f>
        <v>833.108752912873</v>
      </c>
      <c r="AL38" s="12">
        <f>EXP(-rate * Dt) * (p * AM37 + (1 - p) * AM38)</f>
        <v>807.73639752592317</v>
      </c>
      <c r="AM38" s="18">
        <f>IF(Stock!AM38 &gt;= S, 시트1!$F$17 + 시트1!$F$20, EXP(-rate * Dt) * (p * 시트1!AN37 + (1 - p) * AN38) + $F$20)</f>
        <v>781.86169909317937</v>
      </c>
      <c r="AN38" s="12">
        <f>EXP(-rate * Dt) * (p * AO37 + (1 - p) * AO38)</f>
        <v>755.49760121995166</v>
      </c>
      <c r="AO38" s="12">
        <f>EXP(-rate * Dt) * (p * AP37 + (1 - p) * AP38)</f>
        <v>730.12586635987475</v>
      </c>
      <c r="AP38" s="12">
        <f>EXP(-rate * Dt) * (p * AQ37 + (1 - p) * AQ38)</f>
        <v>705.46007655321011</v>
      </c>
      <c r="AQ38" s="12">
        <f>EXP(-rate * Dt) * (p * AR37 + (1 - p) * AR38)</f>
        <v>681.5968875576965</v>
      </c>
      <c r="AR38" s="28">
        <f>EXP(-rate * Dt) * (p * AS37 + (1 - p) * AS38) +$F$20</f>
        <v>658.54094253541882</v>
      </c>
      <c r="AS38" s="12">
        <f>EXP(-rate * Dt) * (p * AT37 + (1 - p) * AT38)</f>
        <v>635.73260277150791</v>
      </c>
      <c r="AT38" s="12">
        <f>EXP(-rate * Dt) * (p * AU37 + (1 - p) * AU38)</f>
        <v>614.21227934667331</v>
      </c>
      <c r="AU38" s="12">
        <f>EXP(-rate * Dt) * (p * AV37 + (1 - p) * AV38)</f>
        <v>593.42107031724834</v>
      </c>
      <c r="AV38" s="28">
        <f>EXP(-rate * Dt) * (p * AW37 + (1 - p) * AW38) +$F$20</f>
        <v>573.33427333582449</v>
      </c>
      <c r="AW38" s="12">
        <f>EXP(-rate * Dt) * (p * AX37 + (1 - p) * AX38)</f>
        <v>553.39447988774918</v>
      </c>
      <c r="AX38" s="12">
        <f>EXP(-rate * Dt) * (p * AY37 + (1 - p) * AY38)</f>
        <v>534.64550943107815</v>
      </c>
      <c r="AY38" s="12">
        <f>EXP(-rate * Dt) * (p * AZ37 + (1 - p) * AZ38)</f>
        <v>516.53175292387868</v>
      </c>
      <c r="AZ38" s="12">
        <f>IF(Stock!AZ38 &gt;= 31.19, $F$17 + 시트1!$F$20, 1000 / 31.19 * Stock!AZ38)</f>
        <v>499.03168935716826</v>
      </c>
    </row>
    <row r="39" spans="1:52">
      <c r="A39" s="7">
        <f t="shared" si="1"/>
        <v>14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18"/>
      <c r="O39" s="21"/>
      <c r="P39" s="21">
        <f>EXP(-rate * Dt) * (p * Q38 + (1 - p) * Q39)</f>
        <v>997.27974373726954</v>
      </c>
      <c r="Q39" s="21">
        <f>EXP(-rate * Dt) * (p * R38 + (1 - p) * R39)</f>
        <v>997.67195123544798</v>
      </c>
      <c r="R39" s="21">
        <f>EXP(-rate * Dt) * (p * S38 + (1 - p) * S39)</f>
        <v>998.06431297993754</v>
      </c>
      <c r="S39" s="28">
        <f>EXP(-rate * Dt) * (p * T38 + (1 - p) * T39) +$F$20</f>
        <v>998.45682903139982</v>
      </c>
      <c r="T39" s="21">
        <f>EXP(-rate * Dt) * (p * U38 + (1 - p) * U39)</f>
        <v>998.31595636928648</v>
      </c>
      <c r="U39" s="21">
        <f>EXP(-rate * Dt) * (p * V38 + (1 - p) * V39)</f>
        <v>998.70857138638485</v>
      </c>
      <c r="V39" s="21">
        <f>EXP(-rate * Dt) * (p * W38 + (1 - p) * W39)</f>
        <v>999.10134081006231</v>
      </c>
      <c r="W39" s="28">
        <f>EXP(-rate * Dt) * (p * X38 + (1 - p) * X39) +$F$20</f>
        <v>999.49426470104345</v>
      </c>
      <c r="X39" s="21">
        <f>EXP(-rate * Dt) * (p * Y38 + (1 - p) * Y39)</f>
        <v>999.35380003884291</v>
      </c>
      <c r="Y39" s="21">
        <f>EXP(-rate * Dt) * (p * Z38 + (1 - p) * Z39)</f>
        <v>999.74682321631121</v>
      </c>
      <c r="Z39" s="21">
        <f>EXP(-rate * Dt) * (p * AA38 + (1 - p) * AA39)</f>
        <v>1000.1400009608788</v>
      </c>
      <c r="AA39" s="18">
        <f>IF(Stock!AA39 &gt;= S, 시트1!$F$17 + 시트1!$F$20, EXP(-rate * Dt) * (p * 시트1!AB38 + (1 - p) * AB39) + $F$20)</f>
        <v>1000.5333333333333</v>
      </c>
      <c r="AB39" s="12">
        <f>EXP(-rate * Dt) * (p * AC38 + (1 - p) * AC39)</f>
        <v>969.02214742757326</v>
      </c>
      <c r="AC39" s="12">
        <f>EXP(-rate * Dt) * (p * AD38 + (1 - p) * AD39)</f>
        <v>957.89913265527548</v>
      </c>
      <c r="AD39" s="12">
        <f>EXP(-rate * Dt) * (p * AE38 + (1 - p) * AE39)</f>
        <v>943.49113759683576</v>
      </c>
      <c r="AE39" s="28">
        <f>EXP(-rate * Dt) * (p * AF38 + (1 - p) * AF39) +$F$20</f>
        <v>925.66193825993491</v>
      </c>
      <c r="AF39" s="12">
        <f>EXP(-rate * Dt) * (p * AG38 + (1 - p) * AG39)</f>
        <v>904.16569581666658</v>
      </c>
      <c r="AG39" s="12">
        <f>EXP(-rate * Dt) * (p * AH38 + (1 - p) * AH39)</f>
        <v>880.85175590429958</v>
      </c>
      <c r="AH39" s="12">
        <f>EXP(-rate * Dt) * (p * AI38 + (1 - p) * AI39)</f>
        <v>856.30865267550371</v>
      </c>
      <c r="AI39" s="28">
        <f>EXP(-rate * Dt) * (p * AJ38 + (1 - p) * AJ39) +$F$20</f>
        <v>831.5123716362682</v>
      </c>
      <c r="AJ39" s="12">
        <f>EXP(-rate * Dt) * (p * AK38 + (1 - p) * AK39)</f>
        <v>806.12746477442897</v>
      </c>
      <c r="AK39" s="12">
        <f>EXP(-rate * Dt) * (p * AL38 + (1 - p) * AL39)</f>
        <v>780.69375045381946</v>
      </c>
      <c r="AL39" s="12">
        <f>EXP(-rate * Dt) * (p * AM38 + (1 - p) * AM39)</f>
        <v>755.18111701823909</v>
      </c>
      <c r="AM39" s="18">
        <f>IF(Stock!AM39 &gt;= S, 시트1!$F$17 + 시트1!$F$20, EXP(-rate * Dt) * (p * 시트1!AN38 + (1 - p) * AN39) + $F$20)</f>
        <v>729.99842099328646</v>
      </c>
      <c r="AN39" s="12">
        <f>EXP(-rate * Dt) * (p * AO38 + (1 - p) * AO39)</f>
        <v>704.88837691532888</v>
      </c>
      <c r="AO39" s="12">
        <f>EXP(-rate * Dt) * (p * AP38 + (1 - p) * AP39)</f>
        <v>681.06045317630708</v>
      </c>
      <c r="AP39" s="12">
        <f>EXP(-rate * Dt) * (p * AQ38 + (1 - p) * AQ39)</f>
        <v>658.02326951391979</v>
      </c>
      <c r="AQ39" s="12">
        <f>EXP(-rate * Dt) * (p * AR38 + (1 - p) * AR39)</f>
        <v>635.7659828455138</v>
      </c>
      <c r="AR39" s="28">
        <f>EXP(-rate * Dt) * (p * AS38 + (1 - p) * AS39) +$F$20</f>
        <v>614.26278601585557</v>
      </c>
      <c r="AS39" s="12">
        <f>EXP(-rate * Dt) * (p * AT38 + (1 - p) * AT39)</f>
        <v>592.9545874326617</v>
      </c>
      <c r="AT39" s="12">
        <f>EXP(-rate * Dt) * (p * AU38 + (1 - p) * AU39)</f>
        <v>572.88358049892349</v>
      </c>
      <c r="AU39" s="12">
        <f>EXP(-rate * Dt) * (p * AV38 + (1 - p) * AV39)</f>
        <v>553.49258520828812</v>
      </c>
      <c r="AV39" s="28">
        <f>EXP(-rate * Dt) * (p * AW38 + (1 - p) * AW39) +$F$20</f>
        <v>534.75856281153187</v>
      </c>
      <c r="AW39" s="12">
        <f>EXP(-rate * Dt) * (p * AX38 + (1 - p) * AX39)</f>
        <v>516.12571202958452</v>
      </c>
      <c r="AX39" s="12">
        <f>EXP(-rate * Dt) * (p * AY38 + (1 - p) * AY39)</f>
        <v>498.6394051030432</v>
      </c>
      <c r="AY39" s="12">
        <f>EXP(-rate * Dt) * (p * AZ38 + (1 - p) * AZ39)</f>
        <v>481.74553316433986</v>
      </c>
      <c r="AZ39" s="12">
        <f>IF(Stock!AZ39 &gt;= 31.19, $F$17 + 시트1!$F$20, 1000 / 31.19 * Stock!AZ39)</f>
        <v>465.42402455304415</v>
      </c>
    </row>
    <row r="40" spans="1:52">
      <c r="A40" s="7">
        <f t="shared" si="1"/>
        <v>13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18"/>
      <c r="O40" s="21">
        <f>EXP(-rate * Dt) * (p * P39 + (1 - p) * P40)</f>
        <v>996.88769042476451</v>
      </c>
      <c r="P40" s="21">
        <f>EXP(-rate * Dt) * (p * Q39 + (1 - p) * Q40)</f>
        <v>997.27974373726954</v>
      </c>
      <c r="Q40" s="21">
        <f>EXP(-rate * Dt) * (p * R39 + (1 - p) * R40)</f>
        <v>997.67195123544798</v>
      </c>
      <c r="R40" s="21">
        <f>EXP(-rate * Dt) * (p * S39 + (1 - p) * S40)</f>
        <v>998.06431297993754</v>
      </c>
      <c r="S40" s="28">
        <f>EXP(-rate * Dt) * (p * T39 + (1 - p) * T40) +$F$20</f>
        <v>998.45682903139982</v>
      </c>
      <c r="T40" s="21">
        <f>EXP(-rate * Dt) * (p * U39 + (1 - p) * U40)</f>
        <v>998.31595636928648</v>
      </c>
      <c r="U40" s="21">
        <f>EXP(-rate * Dt) * (p * V39 + (1 - p) * V40)</f>
        <v>998.70857138638485</v>
      </c>
      <c r="V40" s="21">
        <f>EXP(-rate * Dt) * (p * W39 + (1 - p) * W40)</f>
        <v>999.10134081006231</v>
      </c>
      <c r="W40" s="28">
        <f>EXP(-rate * Dt) * (p * X39 + (1 - p) * X40) +$F$20</f>
        <v>999.49426470104345</v>
      </c>
      <c r="X40" s="21">
        <f>EXP(-rate * Dt) * (p * Y39 + (1 - p) * Y40)</f>
        <v>999.35380003884291</v>
      </c>
      <c r="Y40" s="21">
        <f>EXP(-rate * Dt) * (p * Z39 + (1 - p) * Z40)</f>
        <v>999.74682321631121</v>
      </c>
      <c r="Z40" s="21">
        <f>EXP(-rate * Dt) * (p * AA39 + (1 - p) * AA40)</f>
        <v>1000.1400009608788</v>
      </c>
      <c r="AA40" s="18">
        <f>IF(Stock!AA40 &gt;= S, 시트1!$F$17 + 시트1!$F$20, EXP(-rate * Dt) * (p * 시트1!AB39 + (1 - p) * AB40) + $F$20)</f>
        <v>1000.5333333333333</v>
      </c>
      <c r="AB40" s="12">
        <f>EXP(-rate * Dt) * (p * AC39 + (1 - p) * AC40)</f>
        <v>939.183751952801</v>
      </c>
      <c r="AC40" s="12">
        <f>EXP(-rate * Dt) * (p * AD39 + (1 - p) * AD40)</f>
        <v>921.83562051122942</v>
      </c>
      <c r="AD40" s="12">
        <f>EXP(-rate * Dt) * (p * AE39 + (1 - p) * AE40)</f>
        <v>901.63466948692519</v>
      </c>
      <c r="AE40" s="28">
        <f>EXP(-rate * Dt) * (p * AF39 + (1 - p) * AF40) +$F$20</f>
        <v>879.12760540220165</v>
      </c>
      <c r="AF40" s="12">
        <f>EXP(-rate * Dt) * (p * AG39 + (1 - p) * AG40)</f>
        <v>854.57814326482981</v>
      </c>
      <c r="AG40" s="12">
        <f>EXP(-rate * Dt) * (p * AH39 + (1 - p) * AH40)</f>
        <v>829.8653159649167</v>
      </c>
      <c r="AH40" s="12">
        <f>EXP(-rate * Dt) * (p * AI39 + (1 - p) * AI40)</f>
        <v>804.96947427824887</v>
      </c>
      <c r="AI40" s="28">
        <f>EXP(-rate * Dt) * (p * AJ39 + (1 - p) * AJ40) +$F$20</f>
        <v>779.95823636280988</v>
      </c>
      <c r="AJ40" s="12">
        <f>EXP(-rate * Dt) * (p * AK39 + (1 - p) * AK40)</f>
        <v>754.23972276380562</v>
      </c>
      <c r="AK40" s="12">
        <f>EXP(-rate * Dt) * (p * AL39 + (1 - p) * AL40)</f>
        <v>729.27509165509321</v>
      </c>
      <c r="AL40" s="12">
        <f>EXP(-rate * Dt) * (p * AM39 + (1 - p) * AM40)</f>
        <v>704.82038877210277</v>
      </c>
      <c r="AM40" s="18">
        <f>IF(Stock!AM40 &gt;= S, 시트1!$F$17 + 시트1!$F$20, EXP(-rate * Dt) * (p * 시트1!AN39 + (1 - p) * AN40) + $F$20)</f>
        <v>681.04983270700438</v>
      </c>
      <c r="AN40" s="12">
        <f>EXP(-rate * Dt) * (p * AO39 + (1 - p) * AO40)</f>
        <v>657.50569046101418</v>
      </c>
      <c r="AO40" s="12">
        <f>EXP(-rate * Dt) * (p * AP39 + (1 - p) * AP40)</f>
        <v>635.26621301185867</v>
      </c>
      <c r="AP40" s="12">
        <f>EXP(-rate * Dt) * (p * AQ39 + (1 - p) * AQ40)</f>
        <v>613.77991964887315</v>
      </c>
      <c r="AQ40" s="12">
        <f>EXP(-rate * Dt) * (p * AR39 + (1 - p) * AR40)</f>
        <v>593.02159491390057</v>
      </c>
      <c r="AR40" s="28">
        <f>EXP(-rate * Dt) * (p * AS39 + (1 - p) * AS40) +$F$20</f>
        <v>572.9665752808794</v>
      </c>
      <c r="AS40" s="12">
        <f>EXP(-rate * Dt) * (p * AT39 + (1 - p) * AT40)</f>
        <v>553.05748974124094</v>
      </c>
      <c r="AT40" s="12">
        <f>EXP(-rate * Dt) * (p * AU39 + (1 - p) * AU40)</f>
        <v>534.33819398842218</v>
      </c>
      <c r="AU40" s="12">
        <f>EXP(-rate * Dt) * (p * AV39 + (1 - p) * AV40)</f>
        <v>516.2531139882193</v>
      </c>
      <c r="AV40" s="28">
        <f>EXP(-rate * Dt) * (p * AW39 + (1 - p) * AW40) +$F$20</f>
        <v>498.78076255332149</v>
      </c>
      <c r="AW40" s="12">
        <f>EXP(-rate * Dt) * (p * AX39 + (1 - p) * AX40)</f>
        <v>481.36683739975052</v>
      </c>
      <c r="AX40" s="12">
        <f>EXP(-rate * Dt) * (p * AY39 + (1 - p) * AY40)</f>
        <v>465.05815897733521</v>
      </c>
      <c r="AY40" s="12">
        <f>EXP(-rate * Dt) * (p * AZ39 + (1 - p) * AZ40)</f>
        <v>449.30201756250131</v>
      </c>
      <c r="AZ40" s="12">
        <f>IF(Stock!AZ40 &gt;= 31.19, $F$17 + 시트1!$F$20, 1000 / 31.19 * Stock!AZ40)</f>
        <v>434.07969323590044</v>
      </c>
    </row>
    <row r="41" spans="1:52">
      <c r="A41" s="7">
        <f t="shared" si="1"/>
        <v>12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18">
        <f>IF(Stock!N41 &gt;= S, 시트1!$F$17 + 시트1!$F$20, EXP(-rate * Dt) * (p * 시트1!O40 + (1 - p) * O41) + $F$20)</f>
        <v>1000.5333333333333</v>
      </c>
      <c r="O41" s="21">
        <f>EXP(-rate * Dt) * (p * P40 + (1 - p) * P41)</f>
        <v>996.86321083265648</v>
      </c>
      <c r="P41" s="21">
        <f>EXP(-rate * Dt) * (p * Q40 + (1 - p) * Q41)</f>
        <v>997.23160429283882</v>
      </c>
      <c r="Q41" s="21">
        <f>EXP(-rate * Dt) * (p * R40 + (1 - p) * R41)</f>
        <v>997.57728437580954</v>
      </c>
      <c r="R41" s="21">
        <f>EXP(-rate * Dt) * (p * S40 + (1 - p) * S41)</f>
        <v>997.87814933763138</v>
      </c>
      <c r="S41" s="28">
        <f>EXP(-rate * Dt) * (p * T40 + (1 - p) * T41) +$F$20</f>
        <v>998.09073574543845</v>
      </c>
      <c r="T41" s="21">
        <f>EXP(-rate * Dt) * (p * U40 + (1 - p) * U41)</f>
        <v>997.5960290388706</v>
      </c>
      <c r="U41" s="21">
        <f>EXP(-rate * Dt) * (p * V40 + (1 - p) * V41)</f>
        <v>997.29282468751069</v>
      </c>
      <c r="V41" s="21">
        <f>EXP(-rate * Dt) * (p * W40 + (1 - p) * W41)</f>
        <v>996.31725604109658</v>
      </c>
      <c r="W41" s="28">
        <f>EXP(-rate * Dt) * (p * X40 + (1 - p) * X41) +$F$20</f>
        <v>994.01932486402961</v>
      </c>
      <c r="X41" s="21">
        <f>EXP(-rate * Dt) * (p * Y40 + (1 - p) * Y41)</f>
        <v>988.58725781532553</v>
      </c>
      <c r="Y41" s="21">
        <f>EXP(-rate * Dt) * (p * Z40 + (1 - p) * Z41)</f>
        <v>978.57427431137057</v>
      </c>
      <c r="Z41" s="21">
        <f>EXP(-rate * Dt) * (p * AA40 + (1 - p) * AA41)</f>
        <v>958.50390110396006</v>
      </c>
      <c r="AA41" s="18">
        <f>IF(Stock!AA41 &gt;= S, 시트1!$F$17 + 시트1!$F$20, EXP(-rate * Dt) * (p * 시트1!AB40 + (1 - p) * AB41) + $F$20)</f>
        <v>918.65538755181365</v>
      </c>
      <c r="AB41" s="12">
        <f>EXP(-rate * Dt) * (p * AC40 + (1 - p) * AC41)</f>
        <v>898.49170756035755</v>
      </c>
      <c r="AC41" s="12">
        <f>EXP(-rate * Dt) * (p * AD40 + (1 - p) * AD41)</f>
        <v>876.64215793975575</v>
      </c>
      <c r="AD41" s="12">
        <f>EXP(-rate * Dt) * (p * AE40 + (1 - p) * AE41)</f>
        <v>853.18359881165122</v>
      </c>
      <c r="AE41" s="28">
        <f>EXP(-rate * Dt) * (p * AF40 + (1 - p) * AF41) +$F$20</f>
        <v>828.78800724678672</v>
      </c>
      <c r="AF41" s="12">
        <f>EXP(-rate * Dt) * (p * AG40 + (1 - p) * AG41)</f>
        <v>803.47334780442884</v>
      </c>
      <c r="AG41" s="12">
        <f>EXP(-rate * Dt) * (p * AH40 + (1 - p) * AH41)</f>
        <v>778.60671166422981</v>
      </c>
      <c r="AH41" s="12">
        <f>EXP(-rate * Dt) * (p * AI40 + (1 - p) * AI41)</f>
        <v>753.74905657091722</v>
      </c>
      <c r="AI41" s="28">
        <f>EXP(-rate * Dt) * (p * AJ40 + (1 - p) * AJ41) +$F$20</f>
        <v>729.02050560993155</v>
      </c>
      <c r="AJ41" s="12">
        <f>EXP(-rate * Dt) * (p * AK40 + (1 - p) * AK41)</f>
        <v>704.18007713445422</v>
      </c>
      <c r="AK41" s="12">
        <f>EXP(-rate * Dt) * (p * AL40 + (1 - p) * AL41)</f>
        <v>680.48919959216062</v>
      </c>
      <c r="AL41" s="12">
        <f>EXP(-rate * Dt) * (p * AM40 + (1 - p) * AM41)</f>
        <v>657.51766396352753</v>
      </c>
      <c r="AM41" s="18">
        <f>IF(Stock!AM41 &gt;= S, 시트1!$F$17 + 시트1!$F$20, EXP(-rate * Dt) * (p * 시트1!AN40 + (1 - p) * AN41) + $F$20)</f>
        <v>635.30001567904526</v>
      </c>
      <c r="AN41" s="12">
        <f>EXP(-rate * Dt) * (p * AO40 + (1 - p) * AO41)</f>
        <v>613.29743285873246</v>
      </c>
      <c r="AO41" s="12">
        <f>EXP(-rate * Dt) * (p * AP40 + (1 - p) * AP41)</f>
        <v>592.55542605328071</v>
      </c>
      <c r="AP41" s="12">
        <f>EXP(-rate * Dt) * (p * AQ40 + (1 - p) * AQ41)</f>
        <v>572.51617148806179</v>
      </c>
      <c r="AQ41" s="12">
        <f>EXP(-rate * Dt) * (p * AR40 + (1 - p) * AR41)</f>
        <v>553.15585996665709</v>
      </c>
      <c r="AR41" s="28">
        <f>EXP(-rate * Dt) * (p * AS40 + (1 - p) * AS41) +$F$20</f>
        <v>534.45148894673912</v>
      </c>
      <c r="AS41" s="12">
        <f>EXP(-rate * Dt) * (p * AT40 + (1 - p) * AT41)</f>
        <v>515.84729212944819</v>
      </c>
      <c r="AT41" s="12">
        <f>EXP(-rate * Dt) * (p * AU40 + (1 - p) * AU41)</f>
        <v>498.38867555046556</v>
      </c>
      <c r="AU41" s="12">
        <f>EXP(-rate * Dt) * (p * AV40 + (1 - p) * AV41)</f>
        <v>481.5215629923332</v>
      </c>
      <c r="AV41" s="28">
        <f>EXP(-rate * Dt) * (p * AW40 + (1 - p) * AW41) +$F$20</f>
        <v>465.2259143385478</v>
      </c>
      <c r="AW41" s="12">
        <f>EXP(-rate * Dt) * (p * AX40 + (1 - p) * AX41)</f>
        <v>448.94882534927046</v>
      </c>
      <c r="AX41" s="12">
        <f>EXP(-rate * Dt) * (p * AY40 + (1 - p) * AY41)</f>
        <v>433.73846715282082</v>
      </c>
      <c r="AY41" s="12">
        <f>EXP(-rate * Dt) * (p * AZ40 + (1 - p) * AZ41)</f>
        <v>419.04343494321239</v>
      </c>
      <c r="AZ41" s="12">
        <f>IF(Stock!AZ41 &gt;= 31.19, $F$17 + 시트1!$F$20, 1000 / 31.19 * Stock!AZ41)</f>
        <v>404.846269508158</v>
      </c>
    </row>
    <row r="42" spans="1:52">
      <c r="A42" s="7">
        <f t="shared" si="1"/>
        <v>11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>
        <f>EXP(-rate * Dt) * (p * N41 + (1 - p) * N42)</f>
        <v>1000.1400009608788</v>
      </c>
      <c r="N42" s="18">
        <f>IF(Stock!N42 &gt;= S, 시트1!$F$17 + 시트1!$F$20, EXP(-rate * Dt) * (p * 시트1!O41 + (1 - p) * O42) + $F$20)</f>
        <v>1000.5333333333333</v>
      </c>
      <c r="O42" s="21">
        <f>EXP(-rate * Dt) * (p * P41 + (1 - p) * P42)</f>
        <v>996.5663409933378</v>
      </c>
      <c r="P42" s="21">
        <f>EXP(-rate * Dt) * (p * Q41 + (1 - p) * Q42)</f>
        <v>996.69429599318096</v>
      </c>
      <c r="Q42" s="21">
        <f>EXP(-rate * Dt) * (p * R41 + (1 - p) * R42)</f>
        <v>996.61208403451576</v>
      </c>
      <c r="R42" s="21">
        <f>EXP(-rate * Dt) * (p * S41 + (1 - p) * S42)</f>
        <v>996.15985571507031</v>
      </c>
      <c r="S42" s="28">
        <f>EXP(-rate * Dt) * (p * T41 + (1 - p) * T42) +$F$20</f>
        <v>995.065239439832</v>
      </c>
      <c r="T42" s="21">
        <f>EXP(-rate * Dt) * (p * U41 + (1 - p) * U42)</f>
        <v>992.34161300097981</v>
      </c>
      <c r="U42" s="21">
        <f>EXP(-rate * Dt) * (p * V41 + (1 - p) * V42)</f>
        <v>988.32718903983971</v>
      </c>
      <c r="V42" s="21">
        <f>EXP(-rate * Dt) * (p * W41 + (1 - p) * W42)</f>
        <v>981.37491668598147</v>
      </c>
      <c r="W42" s="28">
        <f>EXP(-rate * Dt) * (p * X41 + (1 - p) * X42) +$F$20</f>
        <v>969.9223850102195</v>
      </c>
      <c r="X42" s="21">
        <f>EXP(-rate * Dt) * (p * Y41 + (1 - p) * Y42)</f>
        <v>951.59798741865393</v>
      </c>
      <c r="Y42" s="21">
        <f>EXP(-rate * Dt) * (p * Z41 + (1 - p) * Z42)</f>
        <v>926.28156350640904</v>
      </c>
      <c r="Z42" s="21">
        <f>EXP(-rate * Dt) * (p * AA41 + (1 - p) * AA42)</f>
        <v>895.87924558208101</v>
      </c>
      <c r="AA42" s="18">
        <f>IF(Stock!AA42 &gt;= S, 시트1!$F$17 + 시트1!$F$20, EXP(-rate * Dt) * (p * 시트1!AB41 + (1 - p) * AB42) + $F$20)</f>
        <v>874.5759956108144</v>
      </c>
      <c r="AB42" s="12">
        <f>EXP(-rate * Dt) * (p * AC41 + (1 - p) * AC42)</f>
        <v>851.10694077919163</v>
      </c>
      <c r="AC42" s="12">
        <f>EXP(-rate * Dt) * (p * AD41 + (1 - p) * AD42)</f>
        <v>827.10452819920783</v>
      </c>
      <c r="AD42" s="12">
        <f>EXP(-rate * Dt) * (p * AE41 + (1 - p) * AE42)</f>
        <v>802.55833863568023</v>
      </c>
      <c r="AE42" s="28">
        <f>EXP(-rate * Dt) * (p * AF41 + (1 - p) * AF42) +$F$20</f>
        <v>777.8477343280324</v>
      </c>
      <c r="AF42" s="12">
        <f>EXP(-rate * Dt) * (p * AG41 + (1 - p) * AG42)</f>
        <v>752.65257996805144</v>
      </c>
      <c r="AG42" s="12">
        <f>EXP(-rate * Dt) * (p * AH41 + (1 - p) * AH42)</f>
        <v>728.16949155570774</v>
      </c>
      <c r="AH42" s="12">
        <f>EXP(-rate * Dt) * (p * AI41 + (1 - p) * AI42)</f>
        <v>704.02920985508877</v>
      </c>
      <c r="AI42" s="28">
        <f>EXP(-rate * Dt) * (p * AJ41 + (1 - p) * AJ42) +$F$20</f>
        <v>680.43838106786734</v>
      </c>
      <c r="AJ42" s="12">
        <f>EXP(-rate * Dt) * (p * AK41 + (1 - p) * AK42)</f>
        <v>656.98729626965496</v>
      </c>
      <c r="AK42" s="12">
        <f>EXP(-rate * Dt) * (p * AL41 + (1 - p) * AL42)</f>
        <v>634.79846650343745</v>
      </c>
      <c r="AL42" s="12">
        <f>EXP(-rate * Dt) * (p * AM41 + (1 - p) * AM42)</f>
        <v>613.3483735354763</v>
      </c>
      <c r="AM42" s="18">
        <f>IF(Stock!AM42 &gt;= S, 시트1!$F$17 + 시트1!$F$20, EXP(-rate * Dt) * (p * 시트1!AN41 + (1 - p) * AN42) + $F$20)</f>
        <v>592.62295697707862</v>
      </c>
      <c r="AN42" s="12">
        <f>EXP(-rate * Dt) * (p * AO41 + (1 - p) * AO42)</f>
        <v>572.06612175355303</v>
      </c>
      <c r="AO42" s="12">
        <f>EXP(-rate * Dt) * (p * AP41 + (1 - p) * AP42)</f>
        <v>552.72102919624763</v>
      </c>
      <c r="AP42" s="12">
        <f>EXP(-rate * Dt) * (p * AQ41 + (1 - p) * AQ42)</f>
        <v>534.03136151159049</v>
      </c>
      <c r="AQ42" s="12">
        <f>EXP(-rate * Dt) * (p * AR41 + (1 - p) * AR42)</f>
        <v>515.97491295142424</v>
      </c>
      <c r="AR42" s="28">
        <f>EXP(-rate * Dt) * (p * AS41 + (1 - p) * AS42) +$F$20</f>
        <v>498.53023009695562</v>
      </c>
      <c r="AS42" s="12">
        <f>EXP(-rate * Dt) * (p * AT41 + (1 - p) * AT42)</f>
        <v>481.1430432886508</v>
      </c>
      <c r="AT42" s="12">
        <f>EXP(-rate * Dt) * (p * AU41 + (1 - p) * AU42)</f>
        <v>464.86020449546942</v>
      </c>
      <c r="AU42" s="12">
        <f>EXP(-rate * Dt) * (p * AV41 + (1 - p) * AV42)</f>
        <v>449.12903444510289</v>
      </c>
      <c r="AV42" s="28">
        <f>EXP(-rate * Dt) * (p * AW41 + (1 - p) * AW42) +$F$20</f>
        <v>433.93084263778275</v>
      </c>
      <c r="AW42" s="12">
        <f>EXP(-rate * Dt) * (p * AX41 + (1 - p) * AX42)</f>
        <v>418.71402872547407</v>
      </c>
      <c r="AX42" s="12">
        <f>EXP(-rate * Dt) * (p * AY41 + (1 - p) * AY42)</f>
        <v>404.52802355252771</v>
      </c>
      <c r="AY42" s="12">
        <f>EXP(-rate * Dt) * (p * AZ41 + (1 - p) * AZ42)</f>
        <v>390.8226393498876</v>
      </c>
      <c r="AZ42" s="12">
        <f>IF(Stock!AZ42 &gt;= 31.19, $F$17 + 시트1!$F$20, 1000 / 31.19 * Stock!AZ42)</f>
        <v>377.58159270906191</v>
      </c>
    </row>
    <row r="43" spans="1:52">
      <c r="A43" s="7">
        <f t="shared" si="1"/>
        <v>10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>
        <f>EXP(-rate * Dt) * (p * M42 + (1 - p) * M43)</f>
        <v>999.74682321631121</v>
      </c>
      <c r="M43" s="21">
        <f>EXP(-rate * Dt) * (p * N42 + (1 - p) * N43)</f>
        <v>1000.1400009608788</v>
      </c>
      <c r="N43" s="18">
        <f>IF(Stock!N43 &gt;= S, 시트1!$F$17 + 시트1!$F$20, EXP(-rate * Dt) * (p * 시트1!O42 + (1 - p) * O43) + $F$20)</f>
        <v>1000.5333333333333</v>
      </c>
      <c r="O43" s="21">
        <f>EXP(-rate * Dt) * (p * P42 + (1 - p) * P43)</f>
        <v>994.89220663010542</v>
      </c>
      <c r="P43" s="21">
        <f>EXP(-rate * Dt) * (p * Q42 + (1 - p) * Q43)</f>
        <v>993.9209886917273</v>
      </c>
      <c r="Q43" s="21">
        <f>EXP(-rate * Dt) * (p * R42 + (1 - p) * R43)</f>
        <v>992.09047105838056</v>
      </c>
      <c r="R43" s="21">
        <f>EXP(-rate * Dt) * (p * S42 + (1 - p) * S43)</f>
        <v>988.92746880804589</v>
      </c>
      <c r="S43" s="28">
        <f>EXP(-rate * Dt) * (p * T42 + (1 - p) * T43) +$F$20</f>
        <v>983.76449769404496</v>
      </c>
      <c r="T43" s="21">
        <f>EXP(-rate * Dt) * (p * U42 + (1 - p) * U43)</f>
        <v>975.19295471291332</v>
      </c>
      <c r="U43" s="21">
        <f>EXP(-rate * Dt) * (p * V42 + (1 - p) * V43)</f>
        <v>963.26259904780375</v>
      </c>
      <c r="V43" s="21">
        <f>EXP(-rate * Dt) * (p * W42 + (1 - p) * W43)</f>
        <v>946.51548478626114</v>
      </c>
      <c r="W43" s="28">
        <f>EXP(-rate * Dt) * (p * X42 + (1 - p) * X43) +$F$20</f>
        <v>924.64223209225861</v>
      </c>
      <c r="X43" s="21">
        <f>EXP(-rate * Dt) * (p * Y42 + (1 - p) * Y43)</f>
        <v>898.27599024211611</v>
      </c>
      <c r="Y43" s="21">
        <f>EXP(-rate * Dt) * (p * Z42 + (1 - p) * Z43)</f>
        <v>871.92432081773177</v>
      </c>
      <c r="Z43" s="21">
        <f>EXP(-rate * Dt) * (p * AA42 + (1 - p) * AA43)</f>
        <v>849.46415374717355</v>
      </c>
      <c r="AA43" s="18">
        <f>IF(Stock!AA43 &gt;= S, 시트1!$F$17 + 시트1!$F$20, EXP(-rate * Dt) * (p * 시트1!AB42 + (1 - p) * AB43) + $F$20)</f>
        <v>825.86934172842609</v>
      </c>
      <c r="AB43" s="12">
        <f>EXP(-rate * Dt) * (p * AC42 + (1 - p) * AC43)</f>
        <v>801.08603311476338</v>
      </c>
      <c r="AC43" s="12">
        <f>EXP(-rate * Dt) * (p * AD42 + (1 - p) * AD43)</f>
        <v>776.5782293718795</v>
      </c>
      <c r="AD43" s="12">
        <f>EXP(-rate * Dt) * (p * AE42 + (1 - p) * AE43)</f>
        <v>752.08854984276377</v>
      </c>
      <c r="AE43" s="28">
        <f>EXP(-rate * Dt) * (p * AF42 + (1 - p) * AF43) +$F$20</f>
        <v>727.79329375930649</v>
      </c>
      <c r="AF43" s="12">
        <f>EXP(-rate * Dt) * (p * AG42 + (1 - p) * AG43)</f>
        <v>703.29951635365057</v>
      </c>
      <c r="AG43" s="12">
        <f>EXP(-rate * Dt) * (p * AH42 + (1 - p) * AH43)</f>
        <v>679.82528759623938</v>
      </c>
      <c r="AH43" s="12">
        <f>EXP(-rate * Dt) * (p * AI42 + (1 - p) * AI43)</f>
        <v>656.97614549911839</v>
      </c>
      <c r="AI43" s="28">
        <f>EXP(-rate * Dt) * (p * AJ42 + (1 - p) * AJ43) +$F$20</f>
        <v>634.82561585922429</v>
      </c>
      <c r="AJ43" s="12">
        <f>EXP(-rate * Dt) * (p * AK42 + (1 - p) * AK43)</f>
        <v>612.86515342515031</v>
      </c>
      <c r="AK43" s="12">
        <f>EXP(-rate * Dt) * (p * AL42 + (1 - p) * AL43)</f>
        <v>592.15706441468978</v>
      </c>
      <c r="AL43" s="12">
        <f>EXP(-rate * Dt) * (p * AM42 + (1 - p) * AM43)</f>
        <v>572.14954946692023</v>
      </c>
      <c r="AM43" s="18">
        <f>IF(Stock!AM43 &gt;= S, 시트1!$F$17 + 시트1!$F$20, EXP(-rate * Dt) * (p * 시트1!AN42 + (1 - p) * AN43) + $F$20)</f>
        <v>552.81987357566936</v>
      </c>
      <c r="AN43" s="12">
        <f>EXP(-rate * Dt) * (p * AO42 + (1 - p) * AO43)</f>
        <v>533.61156433478232</v>
      </c>
      <c r="AO43" s="12">
        <f>EXP(-rate * Dt) * (p * AP42 + (1 - p) * AP43)</f>
        <v>515.5693097839478</v>
      </c>
      <c r="AP43" s="12">
        <f>EXP(-rate * Dt) * (p * AQ42 + (1 - p) * AQ43)</f>
        <v>498.13834003537602</v>
      </c>
      <c r="AQ43" s="12">
        <f>EXP(-rate * Dt) * (p * AR42 + (1 - p) * AR43)</f>
        <v>481.29794480374068</v>
      </c>
      <c r="AR43" s="28">
        <f>EXP(-rate * Dt) * (p * AS42 + (1 - p) * AS43) +$F$20</f>
        <v>465.02811546689253</v>
      </c>
      <c r="AS43" s="12">
        <f>EXP(-rate * Dt) * (p * AT42 + (1 - p) * AT43)</f>
        <v>448.77597821232098</v>
      </c>
      <c r="AT43" s="12">
        <f>EXP(-rate * Dt) * (p * AU42 + (1 - p) * AU43)</f>
        <v>433.58973356479919</v>
      </c>
      <c r="AU43" s="12">
        <f>EXP(-rate * Dt) * (p * AV42 + (1 - p) * AV43)</f>
        <v>418.9180051188452</v>
      </c>
      <c r="AV43" s="28">
        <f>EXP(-rate * Dt) * (p * AW42 + (1 - p) * AW43) +$F$20</f>
        <v>404.74336110047034</v>
      </c>
      <c r="AW43" s="12">
        <f>EXP(-rate * Dt) * (p * AX42 + (1 - p) * AX43)</f>
        <v>390.51541724186859</v>
      </c>
      <c r="AX43" s="12">
        <f>EXP(-rate * Dt) * (p * AY42 + (1 - p) * AY43)</f>
        <v>377.28477926689737</v>
      </c>
      <c r="AY43" s="12">
        <f>EXP(-rate * Dt) * (p * AZ42 + (1 - p) * AZ43)</f>
        <v>364.50239448116281</v>
      </c>
      <c r="AZ43" s="12">
        <f>IF(Stock!AZ43 &gt;= 31.19, $F$17 + 시트1!$F$20, 1000 / 31.19 * Stock!AZ43)</f>
        <v>352.15307609457648</v>
      </c>
    </row>
    <row r="44" spans="1:52">
      <c r="A44" s="7">
        <f t="shared" si="1"/>
        <v>9</v>
      </c>
      <c r="B44" s="21"/>
      <c r="C44" s="21"/>
      <c r="D44" s="21"/>
      <c r="E44" s="21"/>
      <c r="F44" s="21"/>
      <c r="G44" s="21"/>
      <c r="H44" s="21"/>
      <c r="I44" s="21"/>
      <c r="J44" s="21"/>
      <c r="K44" s="21">
        <f>EXP(-rate * Dt) * (p * L43 + (1 - p) * L44)</f>
        <v>999.35380003884291</v>
      </c>
      <c r="L44" s="21">
        <f>EXP(-rate * Dt) * (p * M43 + (1 - p) * M44)</f>
        <v>999.74682321631121</v>
      </c>
      <c r="M44" s="21">
        <f>EXP(-rate * Dt) * (p * N43 + (1 - p) * N44)</f>
        <v>1000.1400009608788</v>
      </c>
      <c r="N44" s="18">
        <f>IF(Stock!N44 &gt;= S, 시트1!$F$17 + 시트1!$F$20, EXP(-rate * Dt) * (p * 시트1!O43 + (1 - p) * O44) + $F$20)</f>
        <v>1000.5333333333333</v>
      </c>
      <c r="O44" s="21">
        <f>EXP(-rate * Dt) * (p * P43 + (1 - p) * P44)</f>
        <v>989.04653075253771</v>
      </c>
      <c r="P44" s="21">
        <f>EXP(-rate * Dt) * (p * Q43 + (1 - p) * Q44)</f>
        <v>985.10368360957091</v>
      </c>
      <c r="Q44" s="21">
        <f>EXP(-rate * Dt) * (p * R43 + (1 - p) * R44)</f>
        <v>979.11782667923467</v>
      </c>
      <c r="R44" s="21">
        <f>EXP(-rate * Dt) * (p * S43 + (1 - p) * S44)</f>
        <v>970.40119778756264</v>
      </c>
      <c r="S44" s="28">
        <f>EXP(-rate * Dt) * (p * T43 + (1 - p) * T44) +$F$20</f>
        <v>958.2459198539425</v>
      </c>
      <c r="T44" s="21">
        <f>EXP(-rate * Dt) * (p * U43 + (1 - p) * U44)</f>
        <v>941.57148067087894</v>
      </c>
      <c r="U44" s="21">
        <f>EXP(-rate * Dt) * (p * V43 + (1 - p) * V44)</f>
        <v>921.35140546573359</v>
      </c>
      <c r="V44" s="21">
        <f>EXP(-rate * Dt) * (p * W43 + (1 - p) * W44)</f>
        <v>897.76172030371958</v>
      </c>
      <c r="W44" s="28">
        <f>EXP(-rate * Dt) * (p * X43 + (1 - p) * X44) +$F$20</f>
        <v>872.49617046758215</v>
      </c>
      <c r="X44" s="21">
        <f>EXP(-rate * Dt) * (p * Y43 + (1 - p) * Y44)</f>
        <v>847.22526378950511</v>
      </c>
      <c r="Y44" s="21">
        <f>EXP(-rate * Dt) * (p * Z43 + (1 - p) * Z44)</f>
        <v>824.02736386108268</v>
      </c>
      <c r="Z44" s="21">
        <f>EXP(-rate * Dt) * (p * AA43 + (1 - p) * AA44)</f>
        <v>800.09907175491753</v>
      </c>
      <c r="AA44" s="18">
        <f>IF(Stock!AA44 &gt;= S, 시트1!$F$17 + 시트1!$F$20, EXP(-rate * Dt) * (p * 시트1!AB43 + (1 - p) * AB44) + $F$20)</f>
        <v>775.8302259937501</v>
      </c>
      <c r="AB44" s="12">
        <f>EXP(-rate * Dt) * (p * AC43 + (1 - p) * AC44)</f>
        <v>750.99064882160997</v>
      </c>
      <c r="AC44" s="12">
        <f>EXP(-rate * Dt) * (p * AD43 + (1 - p) * AD44)</f>
        <v>726.86026880025236</v>
      </c>
      <c r="AD44" s="12">
        <f>EXP(-rate * Dt) * (p * AE43 + (1 - p) * AE44)</f>
        <v>703.05822403898662</v>
      </c>
      <c r="AE44" s="28">
        <f>EXP(-rate * Dt) * (p * AF43 + (1 - p) * AF44) +$F$20</f>
        <v>679.71409239788579</v>
      </c>
      <c r="AF44" s="12">
        <f>EXP(-rate * Dt) * (p * AG43 + (1 - p) * AG44)</f>
        <v>656.41336593455446</v>
      </c>
      <c r="AG44" s="12">
        <f>EXP(-rate * Dt) * (p * AH43 + (1 - p) * AH44)</f>
        <v>634.31099138606692</v>
      </c>
      <c r="AH44" s="12">
        <f>EXP(-rate * Dt) * (p * AI43 + (1 - p) * AI44)</f>
        <v>612.91271339627872</v>
      </c>
      <c r="AI44" s="28">
        <f>EXP(-rate * Dt) * (p * AJ43 + (1 - p) * AJ44) +$F$20</f>
        <v>592.22437250646976</v>
      </c>
      <c r="AJ44" s="12">
        <f>EXP(-rate * Dt) * (p * AK43 + (1 - p) * AK44)</f>
        <v>571.69976972710117</v>
      </c>
      <c r="AK44" s="12">
        <f>EXP(-rate * Dt) * (p * AL43 + (1 - p) * AL44)</f>
        <v>552.38530692109373</v>
      </c>
      <c r="AL44" s="12">
        <f>EXP(-rate * Dt) * (p * AM43 + (1 - p) * AM44)</f>
        <v>533.72522082459091</v>
      </c>
      <c r="AM44" s="18">
        <f>IF(Stock!AM44 &gt;= S, 시트1!$F$17 + 시트1!$F$20, EXP(-rate * Dt) * (p * 시트1!AN43 + (1 - p) * AN44) + $F$20)</f>
        <v>515.69735879075074</v>
      </c>
      <c r="AN44" s="12">
        <f>EXP(-rate * Dt) * (p * AO43 + (1 - p) * AO44)</f>
        <v>497.74675803499525</v>
      </c>
      <c r="AO44" s="12">
        <f>EXP(-rate * Dt) * (p * AP43 + (1 - p) * AP44)</f>
        <v>480.91960088427442</v>
      </c>
      <c r="AP44" s="12">
        <f>EXP(-rate * Dt) * (p * AQ43 + (1 - p) * AQ44)</f>
        <v>464.662561111701</v>
      </c>
      <c r="AQ44" s="12">
        <f>EXP(-rate * Dt) * (p * AR43 + (1 - p) * AR44)</f>
        <v>448.95632318170937</v>
      </c>
      <c r="AR44" s="28">
        <f>EXP(-rate * Dt) * (p * AS43 + (1 - p) * AS44) +$F$20</f>
        <v>433.7822259678764</v>
      </c>
      <c r="AS44" s="12">
        <f>EXP(-rate * Dt) * (p * AT43 + (1 - p) * AT44)</f>
        <v>418.58869750034637</v>
      </c>
      <c r="AT44" s="12">
        <f>EXP(-rate * Dt) * (p * AU43 + (1 - p) * AU44)</f>
        <v>404.42519604019947</v>
      </c>
      <c r="AU44" s="12">
        <f>EXP(-rate * Dt) * (p * AV43 + (1 - p) * AV44)</f>
        <v>390.741560306233</v>
      </c>
      <c r="AV44" s="28">
        <f>EXP(-rate * Dt) * (p * AW43 + (1 - p) * AW44) +$F$20</f>
        <v>377.52153248040287</v>
      </c>
      <c r="AW44" s="12">
        <f>EXP(-rate * Dt) * (p * AX43 + (1 - p) * AX44)</f>
        <v>364.2158624772934</v>
      </c>
      <c r="AX44" s="12">
        <f>EXP(-rate * Dt) * (p * AY43 + (1 - p) * AY44)</f>
        <v>351.8762517771238</v>
      </c>
      <c r="AY44" s="12">
        <f>EXP(-rate * Dt) * (p * AZ43 + (1 - p) * AZ44)</f>
        <v>339.95470631770468</v>
      </c>
      <c r="AZ44" s="12">
        <f>IF(Stock!AZ44 &gt;= 31.19, $F$17 + 시트1!$F$20, 1000 / 31.19 * Stock!AZ44)</f>
        <v>328.43706207475941</v>
      </c>
    </row>
    <row r="45" spans="1:52">
      <c r="A45" s="7">
        <f t="shared" si="1"/>
        <v>8</v>
      </c>
      <c r="B45" s="21"/>
      <c r="C45" s="21"/>
      <c r="D45" s="21"/>
      <c r="E45" s="21"/>
      <c r="F45" s="21"/>
      <c r="G45" s="21"/>
      <c r="H45" s="21"/>
      <c r="I45" s="21"/>
      <c r="J45" s="28">
        <f>EXP(-rate * Dt) * (p * K44 + (1 - p) * K45) +$F$20</f>
        <v>999.49426470104345</v>
      </c>
      <c r="K45" s="21">
        <f>EXP(-rate * Dt) * (p * L44 + (1 - p) * L45)</f>
        <v>999.35380003884291</v>
      </c>
      <c r="L45" s="21">
        <f>EXP(-rate * Dt) * (p * M44 + (1 - p) * M45)</f>
        <v>999.74682321631121</v>
      </c>
      <c r="M45" s="21">
        <f>EXP(-rate * Dt) * (p * N44 + (1 - p) * N45)</f>
        <v>1000.1400009608788</v>
      </c>
      <c r="N45" s="18">
        <f>IF(Stock!N45 &gt;= S, 시트1!$F$17 + 시트1!$F$20, EXP(-rate * Dt) * (p * 시트1!O44 + (1 - p) * O45) + $F$20)</f>
        <v>1000.5333333333333</v>
      </c>
      <c r="O45" s="21">
        <f>EXP(-rate * Dt) * (p * P44 + (1 - p) * P45)</f>
        <v>974.81035031810995</v>
      </c>
      <c r="P45" s="21">
        <f>EXP(-rate * Dt) * (p * Q44 + (1 - p) * Q45)</f>
        <v>965.62327136957754</v>
      </c>
      <c r="Q45" s="21">
        <f>EXP(-rate * Dt) * (p * R44 + (1 - p) * R45)</f>
        <v>953.33754108458618</v>
      </c>
      <c r="R45" s="21">
        <f>EXP(-rate * Dt) * (p * S44 + (1 - p) * S45)</f>
        <v>937.59548803163227</v>
      </c>
      <c r="S45" s="28">
        <f>EXP(-rate * Dt) * (p * T44 + (1 - p) * T45) +$F$20</f>
        <v>918.37737196435762</v>
      </c>
      <c r="T45" s="21">
        <f>EXP(-rate * Dt) * (p * U44 + (1 - p) * U45)</f>
        <v>895.63906044920418</v>
      </c>
      <c r="U45" s="21">
        <f>EXP(-rate * Dt) * (p * V44 + (1 - p) * V45)</f>
        <v>871.5000153055073</v>
      </c>
      <c r="V45" s="21">
        <f>EXP(-rate * Dt) * (p * W44 + (1 - p) * W45)</f>
        <v>846.81176967270426</v>
      </c>
      <c r="W45" s="28">
        <f>EXP(-rate * Dt) * (p * X44 + (1 - p) * X45) +$F$20</f>
        <v>822.6619639357541</v>
      </c>
      <c r="X45" s="21">
        <f>EXP(-rate * Dt) * (p * Y44 + (1 - p) * Y45)</f>
        <v>798.5273736400386</v>
      </c>
      <c r="Y45" s="21">
        <f>EXP(-rate * Dt) * (p * Z44 + (1 - p) * Z45)</f>
        <v>774.51833286689828</v>
      </c>
      <c r="Z45" s="21">
        <f>EXP(-rate * Dt) * (p * AA44 + (1 - p) * AA45)</f>
        <v>750.41274892083845</v>
      </c>
      <c r="AA45" s="18">
        <f>IF(Stock!AA45 &gt;= S, 시트1!$F$17 + 시트1!$F$20, EXP(-rate * Dt) * (p * 시트1!AB44 + (1 - p) * AB45) + $F$20)</f>
        <v>726.44619791224102</v>
      </c>
      <c r="AB45" s="12">
        <f>EXP(-rate * Dt) * (p * AC44 + (1 - p) * AC45)</f>
        <v>702.25542821576755</v>
      </c>
      <c r="AC45" s="12">
        <f>EXP(-rate * Dt) * (p * AD44 + (1 - p) * AD45)</f>
        <v>679.0364434677557</v>
      </c>
      <c r="AD45" s="12">
        <f>EXP(-rate * Dt) * (p * AE44 + (1 - p) * AE45)</f>
        <v>656.36259309070078</v>
      </c>
      <c r="AE45" s="28">
        <f>EXP(-rate * Dt) * (p * AF44 + (1 - p) * AF45) +$F$20</f>
        <v>634.31853159095272</v>
      </c>
      <c r="AF45" s="12">
        <f>EXP(-rate * Dt) * (p * AG44 + (1 - p) * AG45)</f>
        <v>612.42223307751044</v>
      </c>
      <c r="AG45" s="12">
        <f>EXP(-rate * Dt) * (p * AH44 + (1 - p) * AH45)</f>
        <v>591.75682998856746</v>
      </c>
      <c r="AH45" s="12">
        <f>EXP(-rate * Dt) * (p * AI44 + (1 - p) * AI45)</f>
        <v>571.78321766445663</v>
      </c>
      <c r="AI45" s="28">
        <f>EXP(-rate * Dt) * (p * AJ44 + (1 - p) * AJ45) +$F$20</f>
        <v>552.48440626910906</v>
      </c>
      <c r="AJ45" s="12">
        <f>EXP(-rate * Dt) * (p * AK44 + (1 - p) * AK45)</f>
        <v>533.3056643021813</v>
      </c>
      <c r="AK45" s="12">
        <f>EXP(-rate * Dt) * (p * AL44 + (1 - p) * AL45)</f>
        <v>515.29197380606547</v>
      </c>
      <c r="AL45" s="12">
        <f>EXP(-rate * Dt) * (p * AM44 + (1 - p) * AM45)</f>
        <v>497.88860752153875</v>
      </c>
      <c r="AM45" s="18">
        <f>IF(Stock!AM45 &gt;= S, 시트1!$F$17 + 시트1!$F$20, EXP(-rate * Dt) * (p * 시트1!AN44 + (1 - p) * AN45) + $F$20)</f>
        <v>481.07488771084172</v>
      </c>
      <c r="AN45" s="12">
        <f>EXP(-rate * Dt) * (p * AO44 + (1 - p) * AO45)</f>
        <v>464.29729411544992</v>
      </c>
      <c r="AO45" s="12">
        <f>EXP(-rate * Dt) * (p * AP44 + (1 - p) * AP45)</f>
        <v>448.60340271567452</v>
      </c>
      <c r="AP45" s="12">
        <f>EXP(-rate * Dt) * (p * AQ44 + (1 - p) * AQ45)</f>
        <v>433.44123372109993</v>
      </c>
      <c r="AQ45" s="12">
        <f>EXP(-rate * Dt) * (p * AR44 + (1 - p) * AR45)</f>
        <v>418.79277241544906</v>
      </c>
      <c r="AR45" s="28">
        <f>EXP(-rate * Dt) * (p * AS44 + (1 - p) * AS45) +$F$20</f>
        <v>404.64061441991049</v>
      </c>
      <c r="AS45" s="12">
        <f>EXP(-rate * Dt) * (p * AT44 + (1 - p) * AT45)</f>
        <v>390.43440193370986</v>
      </c>
      <c r="AT45" s="12">
        <f>EXP(-rate * Dt) * (p * AU44 + (1 - p) * AU45)</f>
        <v>377.2247662510357</v>
      </c>
      <c r="AU45" s="12">
        <f>EXP(-rate * Dt) * (p * AV44 + (1 - p) * AV45)</f>
        <v>364.46267938150538</v>
      </c>
      <c r="AV45" s="28">
        <f>EXP(-rate * Dt) * (p * AW44 + (1 - p) * AW45) +$F$20</f>
        <v>352.13297840207247</v>
      </c>
      <c r="AW45" s="12">
        <f>EXP(-rate * Dt) * (p * AX44 + (1 - p) * AX45)</f>
        <v>339.68747102734477</v>
      </c>
      <c r="AX45" s="12">
        <f>EXP(-rate * Dt) * (p * AY44 + (1 - p) * AY45)</f>
        <v>328.17888069936612</v>
      </c>
      <c r="AY45" s="12">
        <f>EXP(-rate * Dt) * (p * AZ44 + (1 - p) * AZ45)</f>
        <v>317.06020069376899</v>
      </c>
      <c r="AZ45" s="12">
        <f>IF(Stock!AZ45 &gt;= 31.19, $F$17 + 시트1!$F$20, 1000 / 31.19 * Stock!AZ45)</f>
        <v>306.31822087315447</v>
      </c>
    </row>
    <row r="46" spans="1:52">
      <c r="A46" s="7">
        <f t="shared" si="1"/>
        <v>7</v>
      </c>
      <c r="B46" s="21"/>
      <c r="C46" s="21"/>
      <c r="D46" s="21"/>
      <c r="E46" s="21"/>
      <c r="F46" s="21"/>
      <c r="G46" s="21"/>
      <c r="H46" s="21"/>
      <c r="I46" s="21">
        <f>EXP(-rate * Dt) * (p * J45 + (1 - p) * J46)</f>
        <v>999.10134081006231</v>
      </c>
      <c r="J46" s="28">
        <f>EXP(-rate * Dt) * (p * K45 + (1 - p) * K46) +$F$20</f>
        <v>999.49426470104345</v>
      </c>
      <c r="K46" s="21">
        <f>EXP(-rate * Dt) * (p * L45 + (1 - p) * L46)</f>
        <v>999.35380003884291</v>
      </c>
      <c r="L46" s="21">
        <f>EXP(-rate * Dt) * (p * M45 + (1 - p) * M46)</f>
        <v>999.74682321631121</v>
      </c>
      <c r="M46" s="21">
        <f>EXP(-rate * Dt) * (p * N45 + (1 - p) * N46)</f>
        <v>1000.1400009608788</v>
      </c>
      <c r="N46" s="18">
        <f>IF(Stock!N46 &gt;= S, 시트1!$F$17 + 시트1!$F$20, EXP(-rate * Dt) * (p * 시트1!O45 + (1 - p) * O46) + $F$20)</f>
        <v>1000.5333333333333</v>
      </c>
      <c r="O46" s="21">
        <f>EXP(-rate * Dt) * (p * P45 + (1 - p) * P46)</f>
        <v>948.85755171684434</v>
      </c>
      <c r="P46" s="21">
        <f>EXP(-rate * Dt) * (p * Q45 + (1 - p) * Q46)</f>
        <v>933.39976507298013</v>
      </c>
      <c r="Q46" s="21">
        <f>EXP(-rate * Dt) * (p * R45 + (1 - p) * R46)</f>
        <v>914.86664577876206</v>
      </c>
      <c r="R46" s="21">
        <f>EXP(-rate * Dt) * (p * S45 + (1 - p) * S46)</f>
        <v>893.62375384752522</v>
      </c>
      <c r="S46" s="28">
        <f>EXP(-rate * Dt) * (p * T45 + (1 - p) * T46) +$F$20</f>
        <v>870.40903187257595</v>
      </c>
      <c r="T46" s="21">
        <f>EXP(-rate * Dt) * (p * U45 + (1 - p) * U46)</f>
        <v>845.6674671608755</v>
      </c>
      <c r="U46" s="21">
        <f>EXP(-rate * Dt) * (p * V45 + (1 - p) * V46)</f>
        <v>821.37370492547166</v>
      </c>
      <c r="V46" s="21">
        <f>EXP(-rate * Dt) * (p * W45 + (1 - p) * W46)</f>
        <v>797.44213014114825</v>
      </c>
      <c r="W46" s="28">
        <f>EXP(-rate * Dt) * (p * X45 + (1 - p) * X46) +$F$20</f>
        <v>773.70280872655746</v>
      </c>
      <c r="X46" s="21">
        <f>EXP(-rate * Dt) * (p * Y45 + (1 - p) * Y46)</f>
        <v>749.2780548494901</v>
      </c>
      <c r="Y46" s="21">
        <f>EXP(-rate * Dt) * (p * Z45 + (1 - p) * Z46)</f>
        <v>725.4817548921053</v>
      </c>
      <c r="Z46" s="21">
        <f>EXP(-rate * Dt) * (p * AA45 + (1 - p) * AA46)</f>
        <v>701.96574646544229</v>
      </c>
      <c r="AA46" s="18">
        <f>IF(Stock!AA46 &gt;= S, 시트1!$F$17 + 시트1!$F$20, EXP(-rate * Dt) * (p * 시트1!AB45 + (1 - p) * AB46) + $F$20)</f>
        <v>678.86666536796167</v>
      </c>
      <c r="AB46" s="12">
        <f>EXP(-rate * Dt) * (p * AC45 + (1 - p) * AC46)</f>
        <v>655.75520732412065</v>
      </c>
      <c r="AC46" s="12">
        <f>EXP(-rate * Dt) * (p * AD45 + (1 - p) * AD46)</f>
        <v>633.77853223168779</v>
      </c>
      <c r="AD46" s="12">
        <f>EXP(-rate * Dt) * (p * AE45 + (1 - p) * AE46)</f>
        <v>612.45815762794848</v>
      </c>
      <c r="AE46" s="28">
        <f>EXP(-rate * Dt) * (p * AF45 + (1 - p) * AF46) +$F$20</f>
        <v>591.82019421680957</v>
      </c>
      <c r="AF46" s="12">
        <f>EXP(-rate * Dt) * (p * AG45 + (1 - p) * AG46)</f>
        <v>571.33269373995915</v>
      </c>
      <c r="AG46" s="12">
        <f>EXP(-rate * Dt) * (p * AH45 + (1 - p) * AH46)</f>
        <v>552.04996959390064</v>
      </c>
      <c r="AH46" s="12">
        <f>EXP(-rate * Dt) * (p * AI45 + (1 - p) * AI46)</f>
        <v>533.41955686702988</v>
      </c>
      <c r="AI46" s="28">
        <f>EXP(-rate * Dt) * (p * AJ45 + (1 - p) * AJ46) +$F$20</f>
        <v>515.42024082414832</v>
      </c>
      <c r="AJ46" s="12">
        <f>EXP(-rate * Dt) * (p * AK45 + (1 - p) * AK46)</f>
        <v>497.49722183360666</v>
      </c>
      <c r="AK46" s="12">
        <f>EXP(-rate * Dt) * (p * AL45 + (1 - p) * AL46)</f>
        <v>480.6967191345193</v>
      </c>
      <c r="AL46" s="12">
        <f>EXP(-rate * Dt) * (p * AM45 + (1 - p) * AM46)</f>
        <v>464.46543792013887</v>
      </c>
      <c r="AM46" s="18">
        <f>IF(Stock!AM46 &gt;= S, 시트1!$F$17 + 시트1!$F$20, EXP(-rate * Dt) * (p * 시트1!AN45 + (1 - p) * AN46) + $F$20)</f>
        <v>448.78409301052875</v>
      </c>
      <c r="AN46" s="12">
        <f>EXP(-rate * Dt) * (p * AO45 + (1 - p) * AO46)</f>
        <v>433.10050952521505</v>
      </c>
      <c r="AO46" s="12">
        <f>EXP(-rate * Dt) * (p * AP45 + (1 - p) * AP46)</f>
        <v>418.46356324123485</v>
      </c>
      <c r="AP46" s="12">
        <f>EXP(-rate * Dt) * (p * AQ45 + (1 - p) * AQ46)</f>
        <v>404.32253012786703</v>
      </c>
      <c r="AQ46" s="12">
        <f>EXP(-rate * Dt) * (p * AR45 + (1 - p) * AR46)</f>
        <v>390.66060868346818</v>
      </c>
      <c r="AR46" s="28">
        <f>EXP(-rate * Dt) * (p * AS45 + (1 - p) * AS46) +$F$20</f>
        <v>377.46156664022493</v>
      </c>
      <c r="AS46" s="12">
        <f>EXP(-rate * Dt) * (p * AT45 + (1 - p) * AT46)</f>
        <v>364.17617859731314</v>
      </c>
      <c r="AT46" s="12">
        <f>EXP(-rate * Dt) * (p * AU45 + (1 - p) * AU46)</f>
        <v>351.85616988323221</v>
      </c>
      <c r="AU46" s="12">
        <f>EXP(-rate * Dt) * (p * AV45 + (1 - p) * AV46)</f>
        <v>339.95356947609599</v>
      </c>
      <c r="AV46" s="28">
        <f>EXP(-rate * Dt) * (p * AW45 + (1 - p) * AW46) +$F$20</f>
        <v>328.45423561132787</v>
      </c>
      <c r="AW46" s="12">
        <f>EXP(-rate * Dt) * (p * AX45 + (1 - p) * AX46)</f>
        <v>316.81096256522017</v>
      </c>
      <c r="AX46" s="12">
        <f>EXP(-rate * Dt) * (p * AY45 + (1 - p) * AY46)</f>
        <v>306.07742691685297</v>
      </c>
      <c r="AY46" s="12">
        <f>EXP(-rate * Dt) * (p * AZ45 + (1 - p) * AZ46)</f>
        <v>295.70754278667164</v>
      </c>
      <c r="AZ46" s="12">
        <f>IF(Stock!AZ46 &gt;= 31.19, $F$17 + 시트1!$F$20, 1000 / 31.19 * Stock!AZ46)</f>
        <v>285.68898968392546</v>
      </c>
    </row>
    <row r="47" spans="1:52">
      <c r="A47" s="7">
        <f t="shared" si="1"/>
        <v>6</v>
      </c>
      <c r="B47" s="21"/>
      <c r="C47" s="21"/>
      <c r="D47" s="21"/>
      <c r="E47" s="21"/>
      <c r="F47" s="21"/>
      <c r="G47" s="21"/>
      <c r="H47" s="21">
        <f>EXP(-rate * Dt) * (p * I46 + (1 - p) * I47)</f>
        <v>998.70857138638485</v>
      </c>
      <c r="I47" s="21">
        <f>EXP(-rate * Dt) * (p * J46 + (1 - p) * J47)</f>
        <v>999.10134081006231</v>
      </c>
      <c r="J47" s="28">
        <f>EXP(-rate * Dt) * (p * K46 + (1 - p) * K47) +$F$20</f>
        <v>999.49426470104345</v>
      </c>
      <c r="K47" s="21">
        <f>EXP(-rate * Dt) * (p * L46 + (1 - p) * L47)</f>
        <v>999.35380003884291</v>
      </c>
      <c r="L47" s="21">
        <f>EXP(-rate * Dt) * (p * M46 + (1 - p) * M47)</f>
        <v>999.74682321631121</v>
      </c>
      <c r="M47" s="21">
        <f>EXP(-rate * Dt) * (p * N46 + (1 - p) * N47)</f>
        <v>1000.1400009608788</v>
      </c>
      <c r="N47" s="18">
        <f>IF(Stock!N47 &gt;= S, 시트1!$F$17 + 시트1!$F$20, EXP(-rate * Dt) * (p * 시트1!O46 + (1 - p) * O47) + $F$20)</f>
        <v>1000.5333333333333</v>
      </c>
      <c r="O47" s="21">
        <f>EXP(-rate * Dt) * (p * P46 + (1 - p) * P47)</f>
        <v>911.41773808508174</v>
      </c>
      <c r="P47" s="21">
        <f>EXP(-rate * Dt) * (p * Q46 + (1 - p) * Q47)</f>
        <v>890.8934094358284</v>
      </c>
      <c r="Q47" s="21">
        <f>EXP(-rate * Dt) * (p * R46 + (1 - p) * R47)</f>
        <v>868.43022277953037</v>
      </c>
      <c r="R47" s="21">
        <f>EXP(-rate * Dt) * (p * S46 + (1 - p) * S47)</f>
        <v>844.77118251595516</v>
      </c>
      <c r="S47" s="28">
        <f>EXP(-rate * Dt) * (p * T46 + (1 - p) * T47) +$F$20</f>
        <v>820.66475583777128</v>
      </c>
      <c r="T47" s="21">
        <f>EXP(-rate * Dt) * (p * U46 + (1 - p) * U47)</f>
        <v>796.10426419226144</v>
      </c>
      <c r="U47" s="21">
        <f>EXP(-rate * Dt) * (p * V46 + (1 - p) * V47)</f>
        <v>772.31600108114321</v>
      </c>
      <c r="V47" s="21">
        <f>EXP(-rate * Dt) * (p * W46 + (1 - p) * W47)</f>
        <v>748.64774956700978</v>
      </c>
      <c r="W47" s="28">
        <f>EXP(-rate * Dt) * (p * X46 + (1 - p) * X47) +$F$20</f>
        <v>725.02983564025374</v>
      </c>
      <c r="X47" s="21">
        <f>EXP(-rate * Dt) * (p * Y46 + (1 - p) * Y47)</f>
        <v>701.12405385965712</v>
      </c>
      <c r="Y47" s="21">
        <f>EXP(-rate * Dt) * (p * Z46 + (1 - p) * Z47)</f>
        <v>678.14286708247903</v>
      </c>
      <c r="Z47" s="21">
        <f>EXP(-rate * Dt) * (p * AA46 + (1 - p) * AA47)</f>
        <v>655.66041278345915</v>
      </c>
      <c r="AA47" s="18">
        <f>IF(Stock!AA47 &gt;= S, 시트1!$F$17 + 시트1!$F$20, EXP(-rate * Dt) * (p * 시트1!AB46 + (1 - p) * AB47) + $F$20)</f>
        <v>633.7560790489548</v>
      </c>
      <c r="AB47" s="12">
        <f>EXP(-rate * Dt) * (p * AC46 + (1 - p) * AC47)</f>
        <v>611.95177291739776</v>
      </c>
      <c r="AC47" s="12">
        <f>EXP(-rate * Dt) * (p * AD46 + (1 - p) * AD47)</f>
        <v>591.34588104938018</v>
      </c>
      <c r="AD47" s="12">
        <f>EXP(-rate * Dt) * (p * AE46 + (1 - p) * AE47)</f>
        <v>571.41406389888834</v>
      </c>
      <c r="AE47" s="28">
        <f>EXP(-rate * Dt) * (p * AF46 + (1 - p) * AF47) +$F$20</f>
        <v>552.1487917107163</v>
      </c>
      <c r="AF47" s="12">
        <f>EXP(-rate * Dt) * (p * AG46 + (1 - p) * AG47)</f>
        <v>533.00017385487195</v>
      </c>
      <c r="AG47" s="12">
        <f>EXP(-rate * Dt) * (p * AH46 + (1 - p) * AH47)</f>
        <v>515.01507152337979</v>
      </c>
      <c r="AH47" s="12">
        <f>EXP(-rate * Dt) * (p * AI46 + (1 - p) * AI47)</f>
        <v>497.63926747827952</v>
      </c>
      <c r="AI47" s="28">
        <f>EXP(-rate * Dt) * (p * AJ46 + (1 - p) * AJ47) +$F$20</f>
        <v>480.85218116639487</v>
      </c>
      <c r="AJ47" s="12">
        <f>EXP(-rate * Dt) * (p * AK46 + (1 - p) * AK47)</f>
        <v>464.10032588062876</v>
      </c>
      <c r="AK47" s="12">
        <f>EXP(-rate * Dt) * (p * AL46 + (1 - p) * AL47)</f>
        <v>448.4313079330588</v>
      </c>
      <c r="AL47" s="12">
        <f>EXP(-rate * Dt) * (p * AM46 + (1 - p) * AM47)</f>
        <v>433.29317683739873</v>
      </c>
      <c r="AM47" s="18">
        <f>IF(Stock!AM47 &gt;= S, 시트1!$F$17 + 시트1!$F$20, EXP(-rate * Dt) * (p * 시트1!AN46 + (1 - p) * AN47) + $F$20)</f>
        <v>418.66794618867982</v>
      </c>
      <c r="AN47" s="12">
        <f>EXP(-rate * Dt) * (p * AO46 + (1 - p) * AO47)</f>
        <v>404.00469587898101</v>
      </c>
      <c r="AO47" s="12">
        <f>EXP(-rate * Dt) * (p * AP46 + (1 - p) * AP47)</f>
        <v>390.35351394627662</v>
      </c>
      <c r="AP47" s="12">
        <f>EXP(-rate * Dt) * (p * AQ46 + (1 - p) * AQ47)</f>
        <v>377.16484754945725</v>
      </c>
      <c r="AQ47" s="12">
        <f>EXP(-rate * Dt) * (p * AR46 + (1 - p) * AR47)</f>
        <v>364.42302669666083</v>
      </c>
      <c r="AR47" s="28">
        <f>EXP(-rate * Dt) * (p * AS46 + (1 - p) * AS47) +$F$20</f>
        <v>352.11291229437433</v>
      </c>
      <c r="AS47" s="12">
        <f>EXP(-rate * Dt) * (p * AT46 + (1 - p) * AT47)</f>
        <v>339.68633507939694</v>
      </c>
      <c r="AT47" s="12">
        <f>EXP(-rate * Dt) * (p * AU46 + (1 - p) * AU47)</f>
        <v>328.19604073597441</v>
      </c>
      <c r="AU47" s="12">
        <f>EXP(-rate * Dt) * (p * AV46 + (1 - p) * AV47)</f>
        <v>317.09504402837803</v>
      </c>
      <c r="AV47" s="28">
        <f>EXP(-rate * Dt) * (p * AW46 + (1 - p) * AW47) +$F$20</f>
        <v>306.37015557981505</v>
      </c>
      <c r="AW47" s="12">
        <f>EXP(-rate * Dt) * (p * AX46 + (1 - p) * AX47)</f>
        <v>295.47508978752313</v>
      </c>
      <c r="AX47" s="12">
        <f>EXP(-rate * Dt) * (p * AY46 + (1 - p) * AY47)</f>
        <v>285.46441217788714</v>
      </c>
      <c r="AY47" s="12">
        <f>EXP(-rate * Dt) * (p * AZ46 + (1 - p) * AZ47)</f>
        <v>275.79289570117822</v>
      </c>
      <c r="AZ47" s="12">
        <f>IF(Stock!AZ47 &gt;= 31.19, $F$17 + 시트1!$F$20, 1000 / 31.19 * Stock!AZ47)</f>
        <v>266.44904959937037</v>
      </c>
    </row>
    <row r="48" spans="1:52">
      <c r="A48" s="7">
        <f t="shared" si="1"/>
        <v>5</v>
      </c>
      <c r="B48" s="21"/>
      <c r="C48" s="21"/>
      <c r="D48" s="21"/>
      <c r="E48" s="21"/>
      <c r="F48" s="21"/>
      <c r="G48" s="21">
        <f>EXP(-rate * Dt) * (p * H47 + (1 - p) * H48)</f>
        <v>997.33196999948404</v>
      </c>
      <c r="H48" s="21">
        <f>EXP(-rate * Dt) * (p * I47 + (1 - p) * I48)</f>
        <v>996.77354906408971</v>
      </c>
      <c r="I48" s="21">
        <f>EXP(-rate * Dt) * (p * J47 + (1 - p) * J48)</f>
        <v>995.29609360066036</v>
      </c>
      <c r="J48" s="28">
        <f>EXP(-rate * Dt) * (p * K47 + (1 - p) * K48) +$F$20</f>
        <v>992.01119530291567</v>
      </c>
      <c r="K48" s="21">
        <f>EXP(-rate * Dt) * (p * L47 + (1 - p) * L48)</f>
        <v>984.63824424555833</v>
      </c>
      <c r="L48" s="21">
        <f>EXP(-rate * Dt) * (p * M47 + (1 - p) * M48)</f>
        <v>970.80848644778519</v>
      </c>
      <c r="M48" s="21">
        <f>EXP(-rate * Dt) * (p * N47 + (1 - p) * N48)</f>
        <v>943.23237567697458</v>
      </c>
      <c r="N48" s="18">
        <f>IF(Stock!N48 &gt;= S, 시트1!$F$17 + 시트1!$F$20, EXP(-rate * Dt) * (p * 시트1!O47 + (1 - p) * O48) + $F$20)</f>
        <v>888.62372908214923</v>
      </c>
      <c r="O48" s="21">
        <f>EXP(-rate * Dt) * (p * P47 + (1 - p) * P48)</f>
        <v>866.24880798081915</v>
      </c>
      <c r="P48" s="21">
        <f>EXP(-rate * Dt) * (p * Q47 + (1 - p) * Q48)</f>
        <v>843.11820473323041</v>
      </c>
      <c r="Q48" s="21">
        <f>EXP(-rate * Dt) * (p * R47 + (1 - p) * R48)</f>
        <v>819.32516858315546</v>
      </c>
      <c r="R48" s="21">
        <f>EXP(-rate * Dt) * (p * S47 + (1 - p) * S48)</f>
        <v>795.38433326568486</v>
      </c>
      <c r="S48" s="28">
        <f>EXP(-rate * Dt) * (p * T47 + (1 - p) * T48) +$F$20</f>
        <v>771.58490798569505</v>
      </c>
      <c r="T48" s="21">
        <f>EXP(-rate * Dt) * (p * U47 + (1 - p) * U48)</f>
        <v>747.45326913526173</v>
      </c>
      <c r="U48" s="21">
        <f>EXP(-rate * Dt) * (p * V47 + (1 - p) * V48)</f>
        <v>724.02016991139328</v>
      </c>
      <c r="V48" s="21">
        <f>EXP(-rate * Dt) * (p * W47 + (1 - p) * W48)</f>
        <v>700.79605103625352</v>
      </c>
      <c r="W48" s="28">
        <f>EXP(-rate * Dt) * (p * X47 + (1 - p) * X48) +$F$20</f>
        <v>677.9342817699694</v>
      </c>
      <c r="X48" s="21">
        <f>EXP(-rate * Dt) * (p * Y47 + (1 - p) * Y48)</f>
        <v>655.01427630425326</v>
      </c>
      <c r="Y48" s="21">
        <f>EXP(-rate * Dt) * (p * Z47 + (1 - p) * Z48)</f>
        <v>633.18444418676336</v>
      </c>
      <c r="Z48" s="21">
        <f>EXP(-rate * Dt) * (p * AA47 + (1 - p) * AA48)</f>
        <v>611.96799935418403</v>
      </c>
      <c r="AA48" s="18">
        <f>IF(Stock!AA48 &gt;= S, 시트1!$F$17 + 시트1!$F$20, EXP(-rate * Dt) * (p * 시트1!AB47 + (1 - p) * AB48) + $F$20)</f>
        <v>591.39947449627607</v>
      </c>
      <c r="AB48" s="12">
        <f>EXP(-rate * Dt) * (p * AC47 + (1 - p) * AC48)</f>
        <v>570.95968511396779</v>
      </c>
      <c r="AC48" s="12">
        <f>EXP(-rate * Dt) * (p * AD47 + (1 - p) * AD48)</f>
        <v>551.71331308988897</v>
      </c>
      <c r="AD48" s="12">
        <f>EXP(-rate * Dt) * (p * AE47 + (1 - p) * AE48)</f>
        <v>533.11402401403666</v>
      </c>
      <c r="AE48" s="28">
        <f>EXP(-rate * Dt) * (p * AF47 + (1 - p) * AF48) +$F$20</f>
        <v>515.14352288345003</v>
      </c>
      <c r="AF48" s="12">
        <f>EXP(-rate * Dt) * (p * AG47 + (1 - p) * AG48)</f>
        <v>497.24807673548958</v>
      </c>
      <c r="AG48" s="12">
        <f>EXP(-rate * Dt) * (p * AH47 + (1 - p) * AH48)</f>
        <v>480.47418765765337</v>
      </c>
      <c r="AH48" s="12">
        <f>EXP(-rate * Dt) * (p * AI47 + (1 - p) * AI48)</f>
        <v>464.26862452024847</v>
      </c>
      <c r="AI48" s="28">
        <f>EXP(-rate * Dt) * (p * AJ47 + (1 - p) * AJ48) +$F$20</f>
        <v>448.61213351005017</v>
      </c>
      <c r="AJ48" s="12">
        <f>EXP(-rate * Dt) * (p * AK47 + (1 - p) * AK48)</f>
        <v>432.95256902767812</v>
      </c>
      <c r="AK48" s="12">
        <f>EXP(-rate * Dt) * (p * AL47 + (1 - p) * AL48)</f>
        <v>418.33883513922274</v>
      </c>
      <c r="AL48" s="12">
        <f>EXP(-rate * Dt) * (p * AM47 + (1 - p) * AM48)</f>
        <v>404.22023514458539</v>
      </c>
      <c r="AM48" s="18">
        <f>IF(Stock!AM48 &gt;= S, 시트1!$F$17 + 시트1!$F$20, EXP(-rate * Dt) * (p * 시트1!AN47 + (1 - p) * AN48) + $F$20)</f>
        <v>390.579993946787</v>
      </c>
      <c r="AN48" s="12">
        <f>EXP(-rate * Dt) * (p * AO47 + (1 - p) * AO48)</f>
        <v>376.86836170685729</v>
      </c>
      <c r="AO48" s="12">
        <f>EXP(-rate * Dt) * (p * AP47 + (1 - p) * AP48)</f>
        <v>364.13655708308204</v>
      </c>
      <c r="AP48" s="12">
        <f>EXP(-rate * Dt) * (p * AQ47 + (1 - p) * AQ48)</f>
        <v>351.83611954931808</v>
      </c>
      <c r="AQ48" s="12">
        <f>EXP(-rate * Dt) * (p * AR47 + (1 - p) * AR48)</f>
        <v>339.95243442110643</v>
      </c>
      <c r="AR48" s="28">
        <f>EXP(-rate * Dt) * (p * AS47 + (1 - p) * AS48) +$F$20</f>
        <v>328.47138215858809</v>
      </c>
      <c r="AS48" s="12">
        <f>EXP(-rate * Dt) * (p * AT47 + (1 - p) * AT48)</f>
        <v>316.84577850980213</v>
      </c>
      <c r="AT48" s="12">
        <f>EXP(-rate * Dt) * (p * AU47 + (1 - p) * AU48)</f>
        <v>306.12932079811486</v>
      </c>
      <c r="AU48" s="12">
        <f>EXP(-rate * Dt) * (p * AV47 + (1 - p) * AV48)</f>
        <v>295.77594318544419</v>
      </c>
      <c r="AV48" s="28">
        <f>EXP(-rate * Dt) * (p * AW47 + (1 - p) * AW48) +$F$20</f>
        <v>285.77334454350904</v>
      </c>
      <c r="AW48" s="12">
        <f>EXP(-rate * Dt) * (p * AX47 + (1 - p) * AX48)</f>
        <v>275.57609742425416</v>
      </c>
      <c r="AX48" s="12">
        <f>EXP(-rate * Dt) * (p * AY47 + (1 - p) * AY48)</f>
        <v>266.23959643454413</v>
      </c>
      <c r="AY48" s="12">
        <f>EXP(-rate * Dt) * (p * AZ47 + (1 - p) * AZ48)</f>
        <v>257.21941551593477</v>
      </c>
      <c r="AZ48" s="12">
        <f>IF(Stock!AZ48 &gt;= 31.19, $F$17 + 시트1!$F$20, 1000 / 31.19 * Stock!AZ48)</f>
        <v>248.50483776414976</v>
      </c>
    </row>
    <row r="49" spans="1:52">
      <c r="A49" s="7">
        <f t="shared" si="1"/>
        <v>4</v>
      </c>
      <c r="B49" s="21"/>
      <c r="C49" s="21"/>
      <c r="D49" s="21"/>
      <c r="E49" s="21"/>
      <c r="F49" s="28">
        <f>EXP(-rate * Dt) * (p * G48 + (1 - p) * G49) +$F$20</f>
        <v>993.88144883245195</v>
      </c>
      <c r="G49" s="21">
        <f>EXP(-rate * Dt) * (p * H48 + (1 - p) * H49)</f>
        <v>990.26868542515649</v>
      </c>
      <c r="H49" s="21">
        <f>EXP(-rate * Dt) * (p * I48 + (1 - p) * I49)</f>
        <v>984.75223468463287</v>
      </c>
      <c r="I49" s="21">
        <f>EXP(-rate * Dt) * (p * J48 + (1 - p) * J49)</f>
        <v>975.33089893701344</v>
      </c>
      <c r="J49" s="28">
        <f>EXP(-rate * Dt) * (p * K48 + (1 - p) * K49) +$F$20</f>
        <v>959.97607504326709</v>
      </c>
      <c r="K49" s="21">
        <f>EXP(-rate * Dt) * (p * L48 + (1 - p) * L49)</f>
        <v>935.85215757416802</v>
      </c>
      <c r="L49" s="21">
        <f>EXP(-rate * Dt) * (p * M48 + (1 - p) * M49)</f>
        <v>902.81691305263769</v>
      </c>
      <c r="M49" s="21">
        <f>EXP(-rate * Dt) * (p * N48 + (1 - p) * N49)</f>
        <v>864.48402436925539</v>
      </c>
      <c r="N49" s="18">
        <f>IF(Stock!N49 &gt;= S, 시트1!$F$17 + 시트1!$F$20, EXP(-rate * Dt) * (p * 시트1!O48 + (1 - p) * O49) + $F$20)</f>
        <v>841.8396559112249</v>
      </c>
      <c r="O49" s="21">
        <f>EXP(-rate * Dt) * (p * P48 + (1 - p) * P49)</f>
        <v>817.86875824665151</v>
      </c>
      <c r="P49" s="21">
        <f>EXP(-rate * Dt) * (p * Q48 + (1 - p) * Q49)</f>
        <v>794.11663010230757</v>
      </c>
      <c r="Q49" s="21">
        <f>EXP(-rate * Dt) * (p * R48 + (1 - p) * R49)</f>
        <v>770.38564614589347</v>
      </c>
      <c r="R49" s="21">
        <f>EXP(-rate * Dt) * (p * S48 + (1 - p) * S49)</f>
        <v>746.83897812324926</v>
      </c>
      <c r="S49" s="28">
        <f>EXP(-rate * Dt) * (p * T48 + (1 - p) * T49) +$F$20</f>
        <v>723.51820447690966</v>
      </c>
      <c r="T49" s="21">
        <f>EXP(-rate * Dt) * (p * U48 + (1 - p) * U49)</f>
        <v>699.91368003987748</v>
      </c>
      <c r="U49" s="21">
        <f>EXP(-rate * Dt) * (p * V48 + (1 - p) * V49)</f>
        <v>677.17416227717308</v>
      </c>
      <c r="V49" s="21">
        <f>EXP(-rate * Dt) * (p * W48 + (1 - p) * W49)</f>
        <v>654.88506382792195</v>
      </c>
      <c r="W49" s="28">
        <f>EXP(-rate * Dt) * (p * X48 + (1 - p) * X49) +$F$20</f>
        <v>633.13178536205612</v>
      </c>
      <c r="X49" s="21">
        <f>EXP(-rate * Dt) * (p * Y48 + (1 - p) * Y49)</f>
        <v>611.43963796899061</v>
      </c>
      <c r="Y49" s="21">
        <f>EXP(-rate * Dt) * (p * Z48 + (1 - p) * Z49)</f>
        <v>590.91249558377808</v>
      </c>
      <c r="Z49" s="21">
        <f>EXP(-rate * Dt) * (p * AA48 + (1 - p) * AA49)</f>
        <v>571.03517117763533</v>
      </c>
      <c r="AA49" s="18">
        <f>IF(Stock!AA49 &gt;= S, 시트1!$F$17 + 시트1!$F$20, EXP(-rate * Dt) * (p * 시트1!AB48 + (1 - p) * AB49) + $F$20)</f>
        <v>551.81000009178513</v>
      </c>
      <c r="AB49" s="12">
        <f>EXP(-rate * Dt) * (p * AC48 + (1 - p) * AC49)</f>
        <v>532.69416506380981</v>
      </c>
      <c r="AC49" s="12">
        <f>EXP(-rate * Dt) * (p * AD48 + (1 - p) * AD49)</f>
        <v>514.73842389295191</v>
      </c>
      <c r="AD49" s="12">
        <f>EXP(-rate * Dt) * (p * AE48 + (1 - p) * AE49)</f>
        <v>497.39030159912323</v>
      </c>
      <c r="AE49" s="28">
        <f>EXP(-rate * Dt) * (p * AF48 + (1 - p) * AF49) +$F$20</f>
        <v>480.62982409952741</v>
      </c>
      <c r="AF49" s="12">
        <f>EXP(-rate * Dt) * (p * AG48 + (1 - p) * AG49)</f>
        <v>463.90366719395479</v>
      </c>
      <c r="AG49" s="12">
        <f>EXP(-rate * Dt) * (p * AH48 + (1 - p) * AH49)</f>
        <v>448.25948360837327</v>
      </c>
      <c r="AH49" s="12">
        <f>EXP(-rate * Dt) * (p * AI48 + (1 - p) * AI49)</f>
        <v>433.1453526345361</v>
      </c>
      <c r="AI49" s="28">
        <f>EXP(-rate * Dt) * (p * AJ48 + (1 - p) * AJ49) +$F$20</f>
        <v>418.54331613428974</v>
      </c>
      <c r="AJ49" s="12">
        <f>EXP(-rate * Dt) * (p * AK48 + (1 - p) * AK49)</f>
        <v>403.90248130885163</v>
      </c>
      <c r="AK49" s="12">
        <f>EXP(-rate * Dt) * (p * AL48 + (1 - p) * AL49)</f>
        <v>390.27296258010375</v>
      </c>
      <c r="AL49" s="12">
        <f>EXP(-rate * Dt) * (p * AM48 + (1 - p) * AM49)</f>
        <v>377.10523259696043</v>
      </c>
      <c r="AM49" s="18">
        <f>IF(Stock!AM49 &gt;= S, 시트1!$F$17 + 시트1!$F$20, EXP(-rate * Dt) * (p * 시트1!AN48 + (1 - p) * AN49) + $F$20)</f>
        <v>364.38364599398403</v>
      </c>
      <c r="AN49" s="12">
        <f>EXP(-rate * Dt) * (p * AO48 + (1 - p) * AO49)</f>
        <v>351.55954438851126</v>
      </c>
      <c r="AO49" s="12">
        <f>EXP(-rate * Dt) * (p * AP48 + (1 - p) * AP49)</f>
        <v>339.68520091666375</v>
      </c>
      <c r="AP49" s="12">
        <f>EXP(-rate * Dt) * (p * AQ48 + (1 - p) * AQ49)</f>
        <v>328.21317380449034</v>
      </c>
      <c r="AQ49" s="12">
        <f>EXP(-rate * Dt) * (p * AR48 + (1 - p) * AR49)</f>
        <v>317.12983260446379</v>
      </c>
      <c r="AR49" s="28">
        <f>EXP(-rate * Dt) * (p * AS48 + (1 - p) * AS49) +$F$20</f>
        <v>306.4220086677708</v>
      </c>
      <c r="AS49" s="12">
        <f>EXP(-rate * Dt) * (p * AT48 + (1 - p) * AT49)</f>
        <v>295.54343641736676</v>
      </c>
      <c r="AT49" s="12">
        <f>EXP(-rate * Dt) * (p * AU48 + (1 - p) * AU49)</f>
        <v>285.54870072688584</v>
      </c>
      <c r="AU49" s="12">
        <f>EXP(-rate * Dt) * (p * AV48 + (1 - p) * AV49)</f>
        <v>275.89259323836558</v>
      </c>
      <c r="AV49" s="28">
        <f>EXP(-rate * Dt) * (p * AW48 + (1 - p) * AW49) +$F$20</f>
        <v>266.56364125227162</v>
      </c>
      <c r="AW49" s="12">
        <f>EXP(-rate * Dt) * (p * AX48 + (1 - p) * AX49)</f>
        <v>257.01721768218169</v>
      </c>
      <c r="AX49" s="12">
        <f>EXP(-rate * Dt) * (p * AY48 + (1 - p) * AY49)</f>
        <v>248.30949038039071</v>
      </c>
      <c r="AY49" s="12">
        <f>EXP(-rate * Dt) * (p * AZ48 + (1 - p) * AZ49)</f>
        <v>239.89678033637782</v>
      </c>
      <c r="AZ49" s="12">
        <f>IF(Stock!AZ49 &gt;= 31.19, $F$17 + 시트1!$F$20, 1000 / 31.19 * Stock!AZ49)</f>
        <v>231.76909238385332</v>
      </c>
    </row>
    <row r="50" spans="1:52">
      <c r="A50" s="7">
        <f t="shared" si="1"/>
        <v>3</v>
      </c>
      <c r="B50" s="21"/>
      <c r="C50" s="21"/>
      <c r="D50" s="21"/>
      <c r="E50" s="21">
        <f>EXP(-rate * Dt) * (p * F49 + (1 - p) * F50)</f>
        <v>985.91394121505687</v>
      </c>
      <c r="F50" s="28">
        <f>EXP(-rate * Dt) * (p * G49 + (1 - p) * G50) +$F$20</f>
        <v>978.98158973024817</v>
      </c>
      <c r="G50" s="21">
        <f>EXP(-rate * Dt) * (p * H49 + (1 - p) * H50)</f>
        <v>967.78921201280582</v>
      </c>
      <c r="H50" s="21">
        <f>EXP(-rate * Dt) * (p * I49 + (1 - p) * I50)</f>
        <v>952.15551760802191</v>
      </c>
      <c r="I50" s="21">
        <f>EXP(-rate * Dt) * (p * J49 + (1 - p) * J50)</f>
        <v>930.51021223400789</v>
      </c>
      <c r="J50" s="28">
        <f>EXP(-rate * Dt) * (p * K49 + (1 - p) * K50) +$F$20</f>
        <v>902.77320207286903</v>
      </c>
      <c r="K50" s="21">
        <f>EXP(-rate * Dt) * (p * L49 + (1 - p) * L50)</f>
        <v>870.4766327694274</v>
      </c>
      <c r="L50" s="21">
        <f>EXP(-rate * Dt) * (p * M49 + (1 - p) * M50)</f>
        <v>839.91727111103683</v>
      </c>
      <c r="M50" s="21">
        <f>EXP(-rate * Dt) * (p * N49 + (1 - p) * N50)</f>
        <v>816.84149258904711</v>
      </c>
      <c r="N50" s="18">
        <f>IF(Stock!N50 &gt;= S, 시트1!$F$17 + 시트1!$F$20, EXP(-rate * Dt) * (p * 시트1!O49 + (1 - p) * O50) + $F$20)</f>
        <v>793.33124455327516</v>
      </c>
      <c r="O50" s="21">
        <f>EXP(-rate * Dt) * (p * P49 + (1 - p) * P50)</f>
        <v>769.19888196748616</v>
      </c>
      <c r="P50" s="21">
        <f>EXP(-rate * Dt) * (p * Q49 + (1 - p) * Q50)</f>
        <v>745.72946251622727</v>
      </c>
      <c r="Q50" s="21">
        <f>EXP(-rate * Dt) * (p * R49 + (1 - p) * R50)</f>
        <v>722.49450267445741</v>
      </c>
      <c r="R50" s="21">
        <f>EXP(-rate * Dt) * (p * S49 + (1 - p) * S50)</f>
        <v>699.54260946481509</v>
      </c>
      <c r="S50" s="28">
        <f>EXP(-rate * Dt) * (p * T49 + (1 - p) * T50) +$F$20</f>
        <v>676.92921526987504</v>
      </c>
      <c r="T50" s="21">
        <f>EXP(-rate * Dt) * (p * U49 + (1 - p) * U50)</f>
        <v>654.20670635031138</v>
      </c>
      <c r="U50" s="21">
        <f>EXP(-rate * Dt) * (p * V49 + (1 - p) * V50)</f>
        <v>632.5318643288291</v>
      </c>
      <c r="V50" s="21">
        <f>EXP(-rate * Dt) * (p * W49 + (1 - p) * W50)</f>
        <v>611.43347805920291</v>
      </c>
      <c r="W50" s="28">
        <f>EXP(-rate * Dt) * (p * X49 + (1 - p) * X50) +$F$20</f>
        <v>590.95123678600214</v>
      </c>
      <c r="X50" s="21">
        <f>EXP(-rate * Dt) * (p * Y49 + (1 - p) * Y50)</f>
        <v>570.57280901489685</v>
      </c>
      <c r="Y50" s="21">
        <f>EXP(-rate * Dt) * (p * Z49 + (1 - p) * Z50)</f>
        <v>551.37105387190115</v>
      </c>
      <c r="Z50" s="21">
        <f>EXP(-rate * Dt) * (p * AA49 + (1 - p) * AA50)</f>
        <v>532.80687865085258</v>
      </c>
      <c r="AA50" s="18">
        <f>IF(Stock!AA50 &gt;= S, 시트1!$F$17 + 시트1!$F$20, EXP(-rate * Dt) * (p * 시트1!AB49 + (1 - p) * AB50) + $F$20)</f>
        <v>514.86670213521745</v>
      </c>
      <c r="AB50" s="12">
        <f>EXP(-rate * Dt) * (p * AC49 + (1 - p) * AC50)</f>
        <v>496.99923005041455</v>
      </c>
      <c r="AC50" s="12">
        <f>EXP(-rate * Dt) * (p * AD49 + (1 - p) * AD50)</f>
        <v>480.25199708607818</v>
      </c>
      <c r="AD50" s="12">
        <f>EXP(-rate * Dt) * (p * AE49 + (1 - p) * AE50)</f>
        <v>464.07212016982209</v>
      </c>
      <c r="AE50" s="28">
        <f>EXP(-rate * Dt) * (p * AF49 + (1 - p) * AF50) +$F$20</f>
        <v>448.44044425489727</v>
      </c>
      <c r="AF50" s="12">
        <f>EXP(-rate * Dt) * (p * AG49 + (1 - p) * AG50)</f>
        <v>432.80486102807151</v>
      </c>
      <c r="AG50" s="12">
        <f>EXP(-rate * Dt) * (p * AH49 + (1 - p) * AH50)</f>
        <v>418.21430305538036</v>
      </c>
      <c r="AH50" s="12">
        <f>EXP(-rate * Dt) * (p * AI49 + (1 - p) * AI50)</f>
        <v>404.11810092439623</v>
      </c>
      <c r="AI50" s="28">
        <f>EXP(-rate * Dt) * (p * AJ49 + (1 - p) * AJ50) +$F$20</f>
        <v>390.49950590130754</v>
      </c>
      <c r="AJ50" s="12">
        <f>EXP(-rate * Dt) * (p * AK49 + (1 - p) * AK50)</f>
        <v>376.80879361713028</v>
      </c>
      <c r="AK50" s="12">
        <f>EXP(-rate * Dt) * (p * AL49 + (1 - p) * AL50)</f>
        <v>364.09720733721605</v>
      </c>
      <c r="AL50" s="12">
        <f>EXP(-rate * Dt) * (p * AM49 + (1 - p) * AM50)</f>
        <v>351.81631030880249</v>
      </c>
      <c r="AM50" s="18">
        <f>IF(Stock!AM50 &gt;= S, 시트1!$F$17 + 시트1!$F$20, EXP(-rate * Dt) * (p * 시트1!AN49 + (1 - p) * AN50) + $F$20)</f>
        <v>339.95151081537199</v>
      </c>
      <c r="AN50" s="12">
        <f>EXP(-rate * Dt) * (p * AO49 + (1 - p) * AO50)</f>
        <v>327.95516842562199</v>
      </c>
      <c r="AO50" s="12">
        <f>EXP(-rate * Dt) * (p * AP49 + (1 - p) * AP50)</f>
        <v>316.8805397389059</v>
      </c>
      <c r="AP50" s="12">
        <f>EXP(-rate * Dt) * (p * AQ49 + (1 - p) * AQ50)</f>
        <v>306.1811331248316</v>
      </c>
      <c r="AQ50" s="12">
        <f>EXP(-rate * Dt) * (p * AR49 + (1 - p) * AR50)</f>
        <v>295.8442360886263</v>
      </c>
      <c r="AR50" s="28">
        <f>EXP(-rate * Dt) * (p * AS49 + (1 - p) * AS50) +$F$20</f>
        <v>285.85756683404901</v>
      </c>
      <c r="AS50" s="12">
        <f>EXP(-rate * Dt) * (p * AT49 + (1 - p) * AT50)</f>
        <v>275.67571659011793</v>
      </c>
      <c r="AT50" s="12">
        <f>EXP(-rate * Dt) * (p * AU49 + (1 - p) * AU50)</f>
        <v>266.35409800799346</v>
      </c>
      <c r="AU50" s="12">
        <f>EXP(-rate * Dt) * (p * AV49 + (1 - p) * AV50)</f>
        <v>257.348302462189</v>
      </c>
      <c r="AV50" s="28">
        <f>EXP(-rate * Dt) * (p * AW49 + (1 - p) * AW50) +$F$20</f>
        <v>248.64762989075956</v>
      </c>
      <c r="AW50" s="12">
        <f>EXP(-rate * Dt) * (p * AX49 + (1 - p) * AX50)</f>
        <v>239.70819966795878</v>
      </c>
      <c r="AX50" s="12">
        <f>EXP(-rate * Dt) * (p * AY49 + (1 - p) * AY50)</f>
        <v>231.58690081671622</v>
      </c>
      <c r="AY50" s="12">
        <f>EXP(-rate * Dt) * (p * AZ49 + (1 - p) * AZ50)</f>
        <v>223.74075106392988</v>
      </c>
      <c r="AZ50" s="12">
        <f>IF(Stock!AZ50 &gt;= 31.19, $F$17 + 시트1!$F$20, 1000 / 31.19 * Stock!AZ50)</f>
        <v>216.16042837530838</v>
      </c>
    </row>
    <row r="51" spans="1:52">
      <c r="A51" s="7">
        <f t="shared" si="1"/>
        <v>2</v>
      </c>
      <c r="B51" s="21"/>
      <c r="C51" s="21"/>
      <c r="D51" s="21">
        <f>EXP(-rate * Dt) * (p * E50 + (1 - p) * E51)</f>
        <v>973.37758556142774</v>
      </c>
      <c r="E51" s="21">
        <f>EXP(-rate * Dt) * (p * F50 + (1 - p) * F51)</f>
        <v>962.02322197342323</v>
      </c>
      <c r="F51" s="28">
        <f>EXP(-rate * Dt) * (p * G50 + (1 - p) * G51) +$F$20</f>
        <v>946.38956542983829</v>
      </c>
      <c r="G51" s="21">
        <f>EXP(-rate * Dt) * (p * H50 + (1 - p) * H51)</f>
        <v>925.40589392588595</v>
      </c>
      <c r="H51" s="21">
        <f>EXP(-rate * Dt) * (p * I50 + (1 - p) * I51)</f>
        <v>900.28811919018062</v>
      </c>
      <c r="I51" s="21">
        <f>EXP(-rate * Dt) * (p * J50 + (1 - p) * J51)</f>
        <v>871.79742291936554</v>
      </c>
      <c r="J51" s="28">
        <f>EXP(-rate * Dt) * (p * K50 + (1 - p) * K51) +$F$20</f>
        <v>842.55683601273597</v>
      </c>
      <c r="K51" s="21">
        <f>EXP(-rate * Dt) * (p * L50 + (1 - p) * L51)</f>
        <v>815.19612187836856</v>
      </c>
      <c r="L51" s="21">
        <f>EXP(-rate * Dt) * (p * M50 + (1 - p) * M51)</f>
        <v>791.95212549613632</v>
      </c>
      <c r="M51" s="21">
        <f>EXP(-rate * Dt) * (p * N50 + (1 - p) * N51)</f>
        <v>768.52770486097359</v>
      </c>
      <c r="N51" s="18">
        <f>IF(Stock!N51 &gt;= S, 시트1!$F$17 + 시트1!$F$20, EXP(-rate * Dt) * (p * 시트1!O50 + (1 - p) * O51) + $F$20)</f>
        <v>745.16806222623302</v>
      </c>
      <c r="O51" s="21">
        <f>EXP(-rate * Dt) * (p * P50 + (1 - p) * P51)</f>
        <v>721.48780034537981</v>
      </c>
      <c r="P51" s="21">
        <f>EXP(-rate * Dt) * (p * Q50 + (1 - p) * Q51)</f>
        <v>698.63441979488084</v>
      </c>
      <c r="Q51" s="21">
        <f>EXP(-rate * Dt) * (p * R50 + (1 - p) * R51)</f>
        <v>676.13187821245401</v>
      </c>
      <c r="R51" s="21">
        <f>EXP(-rate * Dt) * (p * S50 + (1 - p) * S51)</f>
        <v>654.04589729830104</v>
      </c>
      <c r="S51" s="28">
        <f>EXP(-rate * Dt) * (p * T50 + (1 - p) * T51) +$F$20</f>
        <v>632.45218636909021</v>
      </c>
      <c r="T51" s="21">
        <f>EXP(-rate * Dt) * (p * U50 + (1 - p) * U51)</f>
        <v>610.88310029987554</v>
      </c>
      <c r="U51" s="21">
        <f>EXP(-rate * Dt) * (p * V50 + (1 - p) * V51)</f>
        <v>590.44827947421015</v>
      </c>
      <c r="V51" s="21">
        <f>EXP(-rate * Dt) * (p * W50 + (1 - p) * W51)</f>
        <v>570.63849273933647</v>
      </c>
      <c r="W51" s="28">
        <f>EXP(-rate * Dt) * (p * X50 + (1 - p) * X51) +$F$20</f>
        <v>551.46280785355657</v>
      </c>
      <c r="X51" s="21">
        <f>EXP(-rate * Dt) * (p * Y50 + (1 - p) * Y51)</f>
        <v>532.385028719876</v>
      </c>
      <c r="Y51" s="21">
        <f>EXP(-rate * Dt) * (p * Z50 + (1 - p) * Z51)</f>
        <v>514.46103665452551</v>
      </c>
      <c r="Z51" s="21">
        <f>EXP(-rate * Dt) * (p * AA50 + (1 - p) * AA51)</f>
        <v>497.14143853698044</v>
      </c>
      <c r="AA51" s="18">
        <f>IF(Stock!AA51 &gt;= S, 시트1!$F$17 + 시트1!$F$20, EXP(-rate * Dt) * (p * 시트1!AB50 + (1 - p) * AB51) + $F$20)</f>
        <v>480.40776850906343</v>
      </c>
      <c r="AB51" s="12">
        <f>EXP(-rate * Dt) * (p * AC50 + (1 - p) * AC51)</f>
        <v>463.70731317516135</v>
      </c>
      <c r="AC51" s="12">
        <f>EXP(-rate * Dt) * (p * AD50 + (1 - p) * AD51)</f>
        <v>448.08792919117542</v>
      </c>
      <c r="AD51" s="12">
        <f>EXP(-rate * Dt) * (p * AE50 + (1 - p) * AE51)</f>
        <v>432.99776074683911</v>
      </c>
      <c r="AE51" s="28">
        <f>EXP(-rate * Dt) * (p * AF50 + (1 - p) * AF51) +$F$20</f>
        <v>418.41888194398121</v>
      </c>
      <c r="AF51" s="12">
        <f>EXP(-rate * Dt) * (p * AG50 + (1 - p) * AG51)</f>
        <v>403.80042737544028</v>
      </c>
      <c r="AG51" s="12">
        <f>EXP(-rate * Dt) * (p * AH50 + (1 - p) * AH51)</f>
        <v>390.19253780554186</v>
      </c>
      <c r="AH51" s="12">
        <f>EXP(-rate * Dt) * (p * AI50 + (1 - p) * AI51)</f>
        <v>377.04571133316483</v>
      </c>
      <c r="AI51" s="28">
        <f>EXP(-rate * Dt) * (p * AJ50 + (1 - p) * AJ51) +$F$20</f>
        <v>364.34432718059384</v>
      </c>
      <c r="AJ51" s="12">
        <f>EXP(-rate * Dt) * (p * AK50 + (1 - p) * AK51)</f>
        <v>351.53975071985866</v>
      </c>
      <c r="AK51" s="12">
        <f>EXP(-rate * Dt) * (p * AL50 + (1 - p) * AL51)</f>
        <v>339.68427803696727</v>
      </c>
      <c r="AL51" s="12">
        <f>EXP(-rate * Dt) * (p * AM50 + (1 - p) * AM51)</f>
        <v>328.23048953031559</v>
      </c>
      <c r="AM51" s="18">
        <f>IF(Stock!AM51 &gt;= S, 시트1!$F$17 + 시트1!$F$20, EXP(-rate * Dt) * (p * 시트1!AN50 + (1 - p) * AN51) + $F$20)</f>
        <v>317.16477617352655</v>
      </c>
      <c r="AN51" s="12">
        <f>EXP(-rate * Dt) * (p * AO50 + (1 - p) * AO51)</f>
        <v>305.94044693195724</v>
      </c>
      <c r="AO51" s="12">
        <f>EXP(-rate * Dt) * (p * AP50 + (1 - p) * AP51)</f>
        <v>295.61167563612133</v>
      </c>
      <c r="AP51" s="12">
        <f>EXP(-rate * Dt) * (p * AQ50 + (1 - p) * AQ51)</f>
        <v>285.63285681105236</v>
      </c>
      <c r="AQ51" s="12">
        <f>EXP(-rate * Dt) * (p * AR50 + (1 - p) * AR51)</f>
        <v>275.99213409451261</v>
      </c>
      <c r="AR51" s="28">
        <f>EXP(-rate * Dt) * (p * AS50 + (1 - p) * AS51) +$F$20</f>
        <v>266.6780528170795</v>
      </c>
      <c r="AS51" s="12">
        <f>EXP(-rate * Dt) * (p * AT50 + (1 - p) * AT51)</f>
        <v>257.14600331158437</v>
      </c>
      <c r="AT51" s="12">
        <f>EXP(-rate * Dt) * (p * AU50 + (1 - p) * AU51)</f>
        <v>248.45217025941369</v>
      </c>
      <c r="AU51" s="12">
        <f>EXP(-rate * Dt) * (p * AV50 + (1 - p) * AV51)</f>
        <v>240.05289090897074</v>
      </c>
      <c r="AV51" s="28">
        <f>EXP(-rate * Dt) * (p * AW50 + (1 - p) * AW51) +$F$20</f>
        <v>231.93818580203973</v>
      </c>
      <c r="AW51" s="12">
        <f>EXP(-rate * Dt) * (p * AX50 + (1 - p) * AX51)</f>
        <v>223.56487050259403</v>
      </c>
      <c r="AX51" s="12">
        <f>EXP(-rate * Dt) * (p * AY50 + (1 - p) * AY51)</f>
        <v>215.99050663641884</v>
      </c>
      <c r="AY51" s="12">
        <f>EXP(-rate * Dt) * (p * AZ50 + (1 - p) * AZ51)</f>
        <v>208.6727617455247</v>
      </c>
      <c r="AZ51" s="12">
        <f>IF(Stock!AZ51 &gt;= 31.19, $F$17 + 시트1!$F$20, 1000 / 31.19 * Stock!AZ51)</f>
        <v>201.60294159503755</v>
      </c>
    </row>
    <row r="52" spans="1:52">
      <c r="A52" s="7">
        <f>A53+1</f>
        <v>1</v>
      </c>
      <c r="B52" s="21"/>
      <c r="C52" s="21">
        <f>EXP(-rate * Dt) * (p * D51 + (1 - p) * D52)</f>
        <v>956.50508317387983</v>
      </c>
      <c r="D52" s="21">
        <f>EXP(-rate * Dt) * (p * E51 + (1 - p) * E52)</f>
        <v>940.95008430570579</v>
      </c>
      <c r="E52" s="21">
        <f>EXP(-rate * Dt) * (p * F51 + (1 - p) * F52)</f>
        <v>921.326337560757</v>
      </c>
      <c r="F52" s="28">
        <f>EXP(-rate * Dt) * (p * G51 + (1 - p) * G52) +$F$20</f>
        <v>897.83402932602542</v>
      </c>
      <c r="G52" s="21">
        <f>EXP(-rate * Dt) * (p * H51 + (1 - p) * H52)</f>
        <v>870.85206103329563</v>
      </c>
      <c r="H52" s="21">
        <f>EXP(-rate * Dt) * (p * I51 + (1 - p) * I52)</f>
        <v>843.09771383882889</v>
      </c>
      <c r="I52" s="21">
        <f>EXP(-rate * Dt) * (p * J51 + (1 - p) * J52)</f>
        <v>816.03303223200896</v>
      </c>
      <c r="J52" s="28">
        <f>EXP(-rate * Dt) * (p * K51 + (1 - p) * K52) +$F$20</f>
        <v>791.04878677981446</v>
      </c>
      <c r="K52" s="21">
        <f>EXP(-rate * Dt) * (p * L51 + (1 - p) * L52)</f>
        <v>767.29147084626152</v>
      </c>
      <c r="L52" s="21">
        <f>EXP(-rate * Dt) * (p * M51 + (1 - p) * M52)</f>
        <v>744.06886234026422</v>
      </c>
      <c r="M52" s="21">
        <f>EXP(-rate * Dt) * (p * N51 + (1 - p) * N52)</f>
        <v>721.02319897357643</v>
      </c>
      <c r="N52" s="18">
        <f>IF(Stock!N52 &gt;= S, 시트1!$F$17 + 시트1!$F$20, EXP(-rate * Dt) * (p * 시트1!O51 + (1 - p) * O52) + $F$20)</f>
        <v>698.26294186085272</v>
      </c>
      <c r="O52" s="21">
        <f>EXP(-rate * Dt) * (p * P51 + (1 - p) * P52)</f>
        <v>675.32476775294629</v>
      </c>
      <c r="P52" s="21">
        <f>EXP(-rate * Dt) * (p * Q51 + (1 - p) * Q52)</f>
        <v>653.33577913981526</v>
      </c>
      <c r="Q52" s="21">
        <f>EXP(-rate * Dt) * (p * R51 + (1 - p) * R52)</f>
        <v>631.82575003373142</v>
      </c>
      <c r="R52" s="21">
        <f>EXP(-rate * Dt) * (p * S51 + (1 - p) * S52)</f>
        <v>610.85531177990845</v>
      </c>
      <c r="S52" s="28">
        <f>EXP(-rate * Dt) * (p * T51 + (1 - p) * T52) +$F$20</f>
        <v>590.47058119245105</v>
      </c>
      <c r="T52" s="21">
        <f>EXP(-rate * Dt) * (p * U51 + (1 - p) * U52)</f>
        <v>570.16506421089787</v>
      </c>
      <c r="U52" s="21">
        <f>EXP(-rate * Dt) * (p * V51 + (1 - p) * V52)</f>
        <v>551.01753046136855</v>
      </c>
      <c r="V52" s="21">
        <f>EXP(-rate * Dt) * (p * W51 + (1 - p) * W52)</f>
        <v>532.49475848574843</v>
      </c>
      <c r="W52" s="28">
        <f>EXP(-rate * Dt) * (p * X51 + (1 - p) * X52) +$F$20</f>
        <v>514.58821118889944</v>
      </c>
      <c r="X52" s="21">
        <f>EXP(-rate * Dt) * (p * Y51 + (1 - p) * Y52)</f>
        <v>496.75011930224406</v>
      </c>
      <c r="Y52" s="21">
        <f>EXP(-rate * Dt) * (p * Z51 + (1 - p) * Z52)</f>
        <v>480.03000150012286</v>
      </c>
      <c r="Z52" s="21">
        <f>EXP(-rate * Dt) * (p * AA51 + (1 - p) * AA52)</f>
        <v>463.87589996668908</v>
      </c>
      <c r="AA52" s="18">
        <f>IF(Stock!AA52 &gt;= S, 시트1!$F$17 + 시트1!$F$20, EXP(-rate * Dt) * (p * 시트1!AB51 + (1 - p) * AB52) + $F$20)</f>
        <v>448.26902263128721</v>
      </c>
      <c r="AB52" s="12">
        <f>EXP(-rate * Dt) * (p * AC51 + (1 - p) * AC52)</f>
        <v>432.65738509942628</v>
      </c>
      <c r="AC52" s="12">
        <f>EXP(-rate * Dt) * (p * AD51 + (1 - p) * AD52)</f>
        <v>418.08996668165247</v>
      </c>
      <c r="AD52" s="12">
        <f>EXP(-rate * Dt) * (p * AE51 + (1 - p) * AE52)</f>
        <v>404.01612721464988</v>
      </c>
      <c r="AE52" s="28">
        <f>EXP(-rate * Dt) * (p * AF51 + (1 - p) * AF52) +$F$20</f>
        <v>390.41914434792653</v>
      </c>
      <c r="AF52" s="12">
        <f>EXP(-rate * Dt) * (p * AG51 + (1 - p) * AG52)</f>
        <v>376.74931914245667</v>
      </c>
      <c r="AG52" s="12">
        <f>EXP(-rate * Dt) * (p * AH51 + (1 - p) * AH52)</f>
        <v>364.05791943198608</v>
      </c>
      <c r="AH52" s="12">
        <f>EXP(-rate * Dt) * (p * AI51 + (1 - p) * AI52)</f>
        <v>351.796532199772</v>
      </c>
      <c r="AI52" s="28">
        <f>EXP(-rate * Dt) * (p * AJ51 + (1 - p) * AJ52) +$F$20</f>
        <v>339.95058866114283</v>
      </c>
      <c r="AJ52" s="12">
        <f>EXP(-rate * Dt) * (p * AK51 + (1 - p) * AK52)</f>
        <v>327.97247053971324</v>
      </c>
      <c r="AK52" s="12">
        <f>EXP(-rate * Dt) * (p * AL51 + (1 - p) * AL52)</f>
        <v>316.91545583914802</v>
      </c>
      <c r="AL52" s="12">
        <f>EXP(-rate * Dt) * (p * AM51 + (1 - p) * AM52)</f>
        <v>306.23307360819086</v>
      </c>
      <c r="AM52" s="18">
        <f>IF(Stock!AM52 &gt;= S, 시트1!$F$17 + 시트1!$F$20, EXP(-rate * Dt) * (p * 시트1!AN51 + (1 - p) * AN52) + $F$20)</f>
        <v>295.91263133059772</v>
      </c>
      <c r="AN52" s="12">
        <f>EXP(-rate * Dt) * (p * AO51 + (1 - p) * AO52)</f>
        <v>285.40832343055285</v>
      </c>
      <c r="AO52" s="12">
        <f>EXP(-rate * Dt) * (p * AP51 + (1 - p) * AP52)</f>
        <v>275.77517919810691</v>
      </c>
      <c r="AP52" s="12">
        <f>EXP(-rate * Dt) * (p * AQ51 + (1 - p) * AQ52)</f>
        <v>266.46841963491499</v>
      </c>
      <c r="AQ52" s="12">
        <f>EXP(-rate * Dt) * (p * AR51 + (1 - p) * AR52)</f>
        <v>257.47698685438434</v>
      </c>
      <c r="AR52" s="28">
        <f>EXP(-rate * Dt) * (p * AS51 + (1 - p) * AS52) +$F$20</f>
        <v>248.7901976104325</v>
      </c>
      <c r="AS52" s="12">
        <f>EXP(-rate * Dt) * (p * AT51 + (1 - p) * AT52)</f>
        <v>239.86418752345608</v>
      </c>
      <c r="AT52" s="12">
        <f>EXP(-rate * Dt) * (p * AU51 + (1 - p) * AU52)</f>
        <v>231.75586131211071</v>
      </c>
      <c r="AU52" s="12">
        <f>EXP(-rate * Dt) * (p * AV51 + (1 - p) * AV52)</f>
        <v>223.92225186725105</v>
      </c>
      <c r="AV52" s="28">
        <f>EXP(-rate * Dt) * (p * AW51 + (1 - p) * AW52) +$F$20</f>
        <v>216.35405180478992</v>
      </c>
      <c r="AW52" s="12">
        <f>EXP(-rate * Dt) * (p * AX51 + (1 - p) * AX52)</f>
        <v>208.50872599299962</v>
      </c>
      <c r="AX52" s="12">
        <f>EXP(-rate * Dt) * (p * AY51 + (1 - p) * AY52)</f>
        <v>201.4444633635751</v>
      </c>
      <c r="AY52" s="12">
        <f>EXP(-rate * Dt) * (p * AZ51 + (1 - p) * AZ52)</f>
        <v>194.61953751135175</v>
      </c>
      <c r="AZ52" s="12">
        <f>IF(Stock!AZ52 &gt;= 31.19, $F$17 + 시트1!$F$20, 1000 / 31.19 * Stock!AZ52)</f>
        <v>188.0258397212483</v>
      </c>
    </row>
    <row r="53" spans="1:52">
      <c r="A53" s="7">
        <v>0</v>
      </c>
      <c r="B53" s="21">
        <f>EXP(-rate * Dt) * (p * C52 + (1 - p) * C53)</f>
        <v>936.07236001516117</v>
      </c>
      <c r="C53" s="21">
        <f>EXP(-rate * Dt) * (p * D52 + (1 - p) * D53)</f>
        <v>917.06331646757087</v>
      </c>
      <c r="D53" s="21">
        <f>EXP(-rate * Dt) * (p * E52 + (1 - p) * E53)</f>
        <v>894.70386738660272</v>
      </c>
      <c r="E53" s="21">
        <f>EXP(-rate * Dt) * (p * F52 + (1 - p) * F53)</f>
        <v>869.68515475774666</v>
      </c>
      <c r="F53" s="28">
        <f>EXP(-rate * Dt) * (p * G52 + (1 - p) * G53) +$F$20</f>
        <v>843.17299046194216</v>
      </c>
      <c r="G53" s="21">
        <f>EXP(-rate * Dt) * (p * H52 + (1 - p) * H53)</f>
        <v>816.0452316333932</v>
      </c>
      <c r="H53" s="21">
        <f>EXP(-rate * Dt) * (p * I52 + (1 - p) * I53)</f>
        <v>790.55042957370495</v>
      </c>
      <c r="I53" s="21">
        <f>EXP(-rate * Dt) * (p * J52 + (1 - p) * J53)</f>
        <v>766.55201384562827</v>
      </c>
      <c r="J53" s="28">
        <f>EXP(-rate * Dt) * (p * K52 + (1 - p) * K53) +$F$20</f>
        <v>743.48710084993502</v>
      </c>
      <c r="K53" s="21">
        <f>EXP(-rate * Dt) * (p * L52 + (1 - p) * L53)</f>
        <v>720.02423108493633</v>
      </c>
      <c r="L53" s="21">
        <f>EXP(-rate * Dt) * (p * M52 + (1 - p) * M53)</f>
        <v>697.35999976409596</v>
      </c>
      <c r="M53" s="21">
        <f>EXP(-rate * Dt) * (p * N52 + (1 - p) * N53)</f>
        <v>675.0466114381793</v>
      </c>
      <c r="N53" s="18">
        <f>IF(Stock!N53 &gt;= S, 시트1!$F$17 + 시트1!$F$20, EXP(-rate * Dt) * (p * 시트1!O52 + (1 - p) * O53) + $F$20)</f>
        <v>653.14753223239575</v>
      </c>
      <c r="O53" s="21">
        <f>EXP(-rate * Dt) * (p * P52 + (1 - p) * P53)</f>
        <v>631.18621192855278</v>
      </c>
      <c r="P53" s="21">
        <f>EXP(-rate * Dt) * (p * Q52 + (1 - p) * Q53)</f>
        <v>610.28344125887759</v>
      </c>
      <c r="Q53" s="21">
        <f>EXP(-rate * Dt) * (p * R52 + (1 - p) * R53)</f>
        <v>589.95096497280144</v>
      </c>
      <c r="R53" s="21">
        <f>EXP(-rate * Dt) * (p * S52 + (1 - p) * S53)</f>
        <v>570.21887559039953</v>
      </c>
      <c r="S53" s="28">
        <f>EXP(-rate * Dt) * (p * T52 + (1 - p) * T53) +$F$20</f>
        <v>551.10181358984369</v>
      </c>
      <c r="T53" s="21">
        <f>EXP(-rate * Dt) * (p * U52 + (1 - p) * U53)</f>
        <v>532.06890425720758</v>
      </c>
      <c r="U53" s="21">
        <f>EXP(-rate * Dt) * (p * V52 + (1 - p) * V53)</f>
        <v>514.18078547160997</v>
      </c>
      <c r="V53" s="21">
        <f>EXP(-rate * Dt) * (p * W52 + (1 - p) * W53)</f>
        <v>496.89174785628825</v>
      </c>
      <c r="W53" s="28">
        <f>EXP(-rate * Dt) * (p * X52 + (1 - p) * X53) +$F$20</f>
        <v>480.18569837321286</v>
      </c>
      <c r="X53" s="21">
        <f>EXP(-rate * Dt) * (p * Y52 + (1 - p) * Y53)</f>
        <v>463.5111855690335</v>
      </c>
      <c r="Y53" s="21">
        <f>EXP(-rate * Dt) * (p * Z52 + (1 - p) * Z53)</f>
        <v>447.91663171204164</v>
      </c>
      <c r="Z53" s="21">
        <f>EXP(-rate * Dt) * (p * AA52 + (1 - p) * AA53)</f>
        <v>432.85039971879195</v>
      </c>
      <c r="AA53" s="18">
        <f>IF(Stock!AA53 &gt;= S, 시트1!$F$17 + 시트1!$F$20, EXP(-rate * Dt) * (p * 시트1!AB52 + (1 - p) * AB53) + $F$20)</f>
        <v>418.29464327969822</v>
      </c>
      <c r="AB53" s="12">
        <f>EXP(-rate * Dt) * (p * AC52 + (1 - p) * AC53)</f>
        <v>403.698533826296</v>
      </c>
      <c r="AC53" s="12">
        <f>EXP(-rate * Dt) * (p * AD52 + (1 - p) * AD53)</f>
        <v>390.11223942364416</v>
      </c>
      <c r="AD53" s="12">
        <f>EXP(-rate * Dt) * (p * AE52 + (1 - p) * AE53)</f>
        <v>376.98628361083269</v>
      </c>
      <c r="AE53" s="28">
        <f>EXP(-rate * Dt) * (p * AF52 + (1 - p) * AF53) +$F$20</f>
        <v>364.30507015922751</v>
      </c>
      <c r="AF53" s="12">
        <f>EXP(-rate * Dt) * (p * AG52 + (1 - p) * AG53)</f>
        <v>351.51998815821918</v>
      </c>
      <c r="AG53" s="12">
        <f>EXP(-rate * Dt) * (p * AH52 + (1 - p) * AH53)</f>
        <v>339.68335660763518</v>
      </c>
      <c r="AH53" s="12">
        <f>EXP(-rate * Dt) * (p * AI52 + (1 - p) * AI53)</f>
        <v>328.24777804337299</v>
      </c>
      <c r="AI53" s="28">
        <f>EXP(-rate * Dt) * (p * AJ52 + (1 - p) * AJ53) +$F$20</f>
        <v>317.19966482654115</v>
      </c>
      <c r="AJ53" s="12">
        <f>EXP(-rate * Dt) * (p * AK52 + (1 - p) * AK53)</f>
        <v>305.99234658537688</v>
      </c>
      <c r="AK53" s="12">
        <f>EXP(-rate * Dt) * (p * AL52 + (1 - p) * AL53)</f>
        <v>295.68001711321762</v>
      </c>
      <c r="AL53" s="12">
        <f>EXP(-rate * Dt) * (p * AM52 + (1 - p) * AM53)</f>
        <v>285.71709022158302</v>
      </c>
      <c r="AM53" s="18">
        <f>IF(Stock!AM53 &gt;= S, 시트1!$F$17 + 시트1!$F$20, EXP(-rate * Dt) * (p * 시트1!AN52 + (1 - p) * AN53) + $F$20)</f>
        <v>276.09172818129747</v>
      </c>
      <c r="AN53" s="12">
        <f>EXP(-rate * Dt) * (p * AO52 + (1 - p) * AO53)</f>
        <v>266.25895124348074</v>
      </c>
      <c r="AO53" s="12">
        <f>EXP(-rate * Dt) * (p * AP52 + (1 - p) * AP53)</f>
        <v>257.27458654615413</v>
      </c>
      <c r="AP53" s="12">
        <f>EXP(-rate * Dt) * (p * AQ52 + (1 - p) * AQ53)</f>
        <v>248.59462590790397</v>
      </c>
      <c r="AQ53" s="12">
        <f>EXP(-rate * Dt) * (p * AR52 + (1 - p) * AR53)</f>
        <v>240.20875614383922</v>
      </c>
      <c r="AR53" s="28">
        <f>EXP(-rate * Dt) * (p * AS52 + (1 - p) * AS53) +$F$20</f>
        <v>232.10701347913161</v>
      </c>
      <c r="AS53" s="12">
        <f>EXP(-rate * Dt) * (p * AT52 + (1 - p) * AT53)</f>
        <v>223.74622862979112</v>
      </c>
      <c r="AT53" s="12">
        <f>EXP(-rate * Dt) * (p * AU52 + (1 - p) * AU53)</f>
        <v>216.1839778602905</v>
      </c>
      <c r="AU53" s="12">
        <f>EXP(-rate * Dt) * (p * AV52 + (1 - p) * AV53)</f>
        <v>208.87794285537129</v>
      </c>
      <c r="AV53" s="28">
        <f>EXP(-rate * Dt) * (p * AW52 + (1 - p) * AW53) +$F$20</f>
        <v>201.81944304373658</v>
      </c>
      <c r="AW53" s="12">
        <f>EXP(-rate * Dt) * (p * AX52 + (1 - p) * AX53)</f>
        <v>194.46654887007094</v>
      </c>
      <c r="AX53" s="12">
        <f>EXP(-rate * Dt) * (p * AY52 + (1 - p) * AY53)</f>
        <v>187.87803432559036</v>
      </c>
      <c r="AY53" s="12">
        <f>EXP(-rate * Dt) * (p * AZ52 + (1 - p) * AZ53)</f>
        <v>181.51273824287119</v>
      </c>
      <c r="AZ53" s="12">
        <f>IF(Stock!AZ53 &gt;= 31.19, $F$17 + 시트1!$F$20, 1000 / 31.19 * Stock!AZ53)</f>
        <v>175.36309799435386</v>
      </c>
    </row>
    <row r="54" spans="1:52">
      <c r="N54" s="19"/>
      <c r="AA54" s="19"/>
      <c r="AM54" s="19"/>
    </row>
    <row r="55" spans="1:52">
      <c r="A55" s="1" t="s">
        <v>11</v>
      </c>
      <c r="B55" s="1">
        <v>0</v>
      </c>
      <c r="C55" s="1">
        <f t="shared" ref="C55:AZ55" si="2">C56*Dt</f>
        <v>0.02</v>
      </c>
      <c r="D55" s="1">
        <f t="shared" si="2"/>
        <v>0.04</v>
      </c>
      <c r="E55" s="1">
        <f t="shared" si="2"/>
        <v>0.06</v>
      </c>
      <c r="F55" s="1">
        <f t="shared" si="2"/>
        <v>0.08</v>
      </c>
      <c r="G55" s="1">
        <f t="shared" si="2"/>
        <v>0.1</v>
      </c>
      <c r="H55" s="1">
        <f t="shared" si="2"/>
        <v>0.12</v>
      </c>
      <c r="I55" s="1">
        <f t="shared" si="2"/>
        <v>0.14000000000000001</v>
      </c>
      <c r="J55" s="1">
        <f t="shared" si="2"/>
        <v>0.16</v>
      </c>
      <c r="K55" s="1">
        <f t="shared" si="2"/>
        <v>0.18</v>
      </c>
      <c r="L55" s="1">
        <f t="shared" si="2"/>
        <v>0.2</v>
      </c>
      <c r="M55" s="1">
        <f t="shared" si="2"/>
        <v>0.22</v>
      </c>
      <c r="N55" s="18">
        <f t="shared" si="2"/>
        <v>0.24</v>
      </c>
      <c r="O55" s="1">
        <f t="shared" si="2"/>
        <v>0.26</v>
      </c>
      <c r="P55" s="1">
        <f t="shared" si="2"/>
        <v>0.28000000000000003</v>
      </c>
      <c r="Q55" s="1">
        <f t="shared" si="2"/>
        <v>0.3</v>
      </c>
      <c r="R55" s="1">
        <f t="shared" si="2"/>
        <v>0.32</v>
      </c>
      <c r="S55" s="1">
        <f t="shared" si="2"/>
        <v>0.34</v>
      </c>
      <c r="T55" s="1">
        <f t="shared" si="2"/>
        <v>0.36</v>
      </c>
      <c r="U55" s="1">
        <f t="shared" si="2"/>
        <v>0.38</v>
      </c>
      <c r="V55" s="1">
        <f t="shared" si="2"/>
        <v>0.4</v>
      </c>
      <c r="W55" s="1">
        <f t="shared" si="2"/>
        <v>0.42</v>
      </c>
      <c r="X55" s="1">
        <f t="shared" si="2"/>
        <v>0.44</v>
      </c>
      <c r="Y55" s="1">
        <f t="shared" si="2"/>
        <v>0.46</v>
      </c>
      <c r="Z55" s="1">
        <f t="shared" si="2"/>
        <v>0.48</v>
      </c>
      <c r="AA55" s="18">
        <f t="shared" si="2"/>
        <v>0.5</v>
      </c>
      <c r="AB55" s="12">
        <f t="shared" si="2"/>
        <v>0.52</v>
      </c>
      <c r="AC55" s="12">
        <f t="shared" si="2"/>
        <v>0.54</v>
      </c>
      <c r="AD55" s="12">
        <f t="shared" si="2"/>
        <v>0.56000000000000005</v>
      </c>
      <c r="AE55" s="12">
        <f t="shared" si="2"/>
        <v>0.57999999999999996</v>
      </c>
      <c r="AF55" s="12">
        <f t="shared" si="2"/>
        <v>0.6</v>
      </c>
      <c r="AG55" s="12">
        <f t="shared" si="2"/>
        <v>0.62</v>
      </c>
      <c r="AH55" s="12">
        <f t="shared" si="2"/>
        <v>0.64</v>
      </c>
      <c r="AI55" s="12">
        <f t="shared" si="2"/>
        <v>0.66</v>
      </c>
      <c r="AJ55" s="12">
        <f t="shared" si="2"/>
        <v>0.68</v>
      </c>
      <c r="AK55" s="12">
        <f t="shared" si="2"/>
        <v>0.70000000000000007</v>
      </c>
      <c r="AL55" s="12">
        <f t="shared" si="2"/>
        <v>0.72</v>
      </c>
      <c r="AM55" s="18">
        <f t="shared" si="2"/>
        <v>0.74</v>
      </c>
      <c r="AN55" s="12">
        <f t="shared" si="2"/>
        <v>0.76</v>
      </c>
      <c r="AO55" s="12">
        <f t="shared" si="2"/>
        <v>0.78</v>
      </c>
      <c r="AP55" s="12">
        <f t="shared" si="2"/>
        <v>0.8</v>
      </c>
      <c r="AQ55" s="12">
        <f t="shared" si="2"/>
        <v>0.82000000000000006</v>
      </c>
      <c r="AR55" s="12">
        <f t="shared" si="2"/>
        <v>0.84</v>
      </c>
      <c r="AS55" s="12">
        <f t="shared" si="2"/>
        <v>0.86</v>
      </c>
      <c r="AT55" s="12">
        <f t="shared" si="2"/>
        <v>0.88</v>
      </c>
      <c r="AU55" s="12">
        <f t="shared" si="2"/>
        <v>0.9</v>
      </c>
      <c r="AV55" s="12">
        <f t="shared" si="2"/>
        <v>0.92</v>
      </c>
      <c r="AW55" s="12">
        <f t="shared" si="2"/>
        <v>0.94000000000000006</v>
      </c>
      <c r="AX55" s="12">
        <f t="shared" si="2"/>
        <v>0.96</v>
      </c>
      <c r="AY55" s="12">
        <f t="shared" si="2"/>
        <v>0.98</v>
      </c>
      <c r="AZ55" s="12">
        <f t="shared" si="2"/>
        <v>1</v>
      </c>
    </row>
    <row r="56" spans="1:52">
      <c r="A56" s="1" t="s">
        <v>12</v>
      </c>
      <c r="B56" s="1">
        <v>0</v>
      </c>
      <c r="C56" s="1">
        <f t="shared" ref="C56:AZ56" si="3">B56+1</f>
        <v>1</v>
      </c>
      <c r="D56" s="1">
        <f t="shared" si="3"/>
        <v>2</v>
      </c>
      <c r="E56" s="1">
        <f t="shared" si="3"/>
        <v>3</v>
      </c>
      <c r="F56" s="1">
        <f t="shared" si="3"/>
        <v>4</v>
      </c>
      <c r="G56" s="1">
        <f t="shared" si="3"/>
        <v>5</v>
      </c>
      <c r="H56" s="1">
        <f t="shared" si="3"/>
        <v>6</v>
      </c>
      <c r="I56" s="1">
        <f t="shared" si="3"/>
        <v>7</v>
      </c>
      <c r="J56" s="1">
        <f t="shared" si="3"/>
        <v>8</v>
      </c>
      <c r="K56" s="1">
        <f t="shared" si="3"/>
        <v>9</v>
      </c>
      <c r="L56" s="1">
        <f t="shared" si="3"/>
        <v>10</v>
      </c>
      <c r="M56" s="1">
        <f t="shared" si="3"/>
        <v>11</v>
      </c>
      <c r="N56" s="18">
        <f t="shared" si="3"/>
        <v>12</v>
      </c>
      <c r="O56" s="1">
        <f t="shared" si="3"/>
        <v>13</v>
      </c>
      <c r="P56" s="1">
        <f t="shared" si="3"/>
        <v>14</v>
      </c>
      <c r="Q56" s="1">
        <f t="shared" si="3"/>
        <v>15</v>
      </c>
      <c r="R56" s="1">
        <f t="shared" si="3"/>
        <v>16</v>
      </c>
      <c r="S56" s="1">
        <f t="shared" si="3"/>
        <v>17</v>
      </c>
      <c r="T56" s="1">
        <f t="shared" si="3"/>
        <v>18</v>
      </c>
      <c r="U56" s="1">
        <f t="shared" si="3"/>
        <v>19</v>
      </c>
      <c r="V56" s="1">
        <f t="shared" si="3"/>
        <v>20</v>
      </c>
      <c r="W56" s="1">
        <f t="shared" si="3"/>
        <v>21</v>
      </c>
      <c r="X56" s="1">
        <f t="shared" si="3"/>
        <v>22</v>
      </c>
      <c r="Y56" s="1">
        <f t="shared" si="3"/>
        <v>23</v>
      </c>
      <c r="Z56" s="1">
        <f t="shared" si="3"/>
        <v>24</v>
      </c>
      <c r="AA56" s="18">
        <f t="shared" si="3"/>
        <v>25</v>
      </c>
      <c r="AB56" s="12">
        <f t="shared" si="3"/>
        <v>26</v>
      </c>
      <c r="AC56" s="12">
        <f t="shared" si="3"/>
        <v>27</v>
      </c>
      <c r="AD56" s="12">
        <f t="shared" si="3"/>
        <v>28</v>
      </c>
      <c r="AE56" s="12">
        <f t="shared" si="3"/>
        <v>29</v>
      </c>
      <c r="AF56" s="12">
        <f t="shared" si="3"/>
        <v>30</v>
      </c>
      <c r="AG56" s="12">
        <f t="shared" si="3"/>
        <v>31</v>
      </c>
      <c r="AH56" s="12">
        <f t="shared" si="3"/>
        <v>32</v>
      </c>
      <c r="AI56" s="12">
        <f t="shared" si="3"/>
        <v>33</v>
      </c>
      <c r="AJ56" s="12">
        <f t="shared" si="3"/>
        <v>34</v>
      </c>
      <c r="AK56" s="12">
        <f t="shared" si="3"/>
        <v>35</v>
      </c>
      <c r="AL56" s="12">
        <f t="shared" si="3"/>
        <v>36</v>
      </c>
      <c r="AM56" s="18">
        <f t="shared" si="3"/>
        <v>37</v>
      </c>
      <c r="AN56" s="12">
        <f t="shared" si="3"/>
        <v>38</v>
      </c>
      <c r="AO56" s="12">
        <f t="shared" si="3"/>
        <v>39</v>
      </c>
      <c r="AP56" s="12">
        <f t="shared" si="3"/>
        <v>40</v>
      </c>
      <c r="AQ56" s="12">
        <f t="shared" si="3"/>
        <v>41</v>
      </c>
      <c r="AR56" s="12">
        <f t="shared" si="3"/>
        <v>42</v>
      </c>
      <c r="AS56" s="12">
        <f t="shared" si="3"/>
        <v>43</v>
      </c>
      <c r="AT56" s="12">
        <f t="shared" si="3"/>
        <v>44</v>
      </c>
      <c r="AU56" s="12">
        <f t="shared" si="3"/>
        <v>45</v>
      </c>
      <c r="AV56" s="12">
        <f t="shared" si="3"/>
        <v>46</v>
      </c>
      <c r="AW56" s="12">
        <f t="shared" si="3"/>
        <v>47</v>
      </c>
      <c r="AX56" s="12">
        <f t="shared" si="3"/>
        <v>48</v>
      </c>
      <c r="AY56" s="12">
        <f t="shared" si="3"/>
        <v>49</v>
      </c>
      <c r="AZ56" s="12">
        <f t="shared" si="3"/>
        <v>50</v>
      </c>
    </row>
    <row r="57" spans="1:52">
      <c r="A57" s="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8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8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8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>
      <c r="A58" s="17" t="s">
        <v>30</v>
      </c>
      <c r="B58" s="1">
        <f>$F$20*(B55-$B$55)/(0.25-0)</f>
        <v>0</v>
      </c>
      <c r="C58" s="1">
        <f t="shared" ref="C58:N58" si="4">$F$20*(C55-$B$55)/(0.25-0)</f>
        <v>4.2666666666666665E-2</v>
      </c>
      <c r="D58" s="1">
        <f t="shared" si="4"/>
        <v>8.533333333333333E-2</v>
      </c>
      <c r="E58" s="1">
        <f t="shared" si="4"/>
        <v>0.128</v>
      </c>
      <c r="F58" s="1">
        <f t="shared" si="4"/>
        <v>0.17066666666666666</v>
      </c>
      <c r="G58" s="1">
        <f t="shared" si="4"/>
        <v>0.21333333333333335</v>
      </c>
      <c r="H58" s="1">
        <f t="shared" si="4"/>
        <v>0.25600000000000001</v>
      </c>
      <c r="I58" s="1">
        <f t="shared" si="4"/>
        <v>0.29866666666666669</v>
      </c>
      <c r="J58" s="1">
        <f t="shared" si="4"/>
        <v>0.34133333333333332</v>
      </c>
      <c r="K58" s="1">
        <f t="shared" si="4"/>
        <v>0.38400000000000001</v>
      </c>
      <c r="L58" s="1">
        <f t="shared" si="4"/>
        <v>0.42666666666666669</v>
      </c>
      <c r="M58" s="1">
        <f t="shared" si="4"/>
        <v>0.46933333333333332</v>
      </c>
      <c r="N58" s="18">
        <f t="shared" si="4"/>
        <v>0.51200000000000001</v>
      </c>
      <c r="O58" s="21">
        <f>$F$20*(O55-0.25)/(0.5-0.25)</f>
        <v>2.1333333333333353E-2</v>
      </c>
      <c r="P58" s="21">
        <f t="shared" ref="P58:AA58" si="5">$F$20*(P55-0.25)/(0.5-0.25)</f>
        <v>6.4000000000000057E-2</v>
      </c>
      <c r="Q58" s="21">
        <f t="shared" si="5"/>
        <v>0.10666666666666665</v>
      </c>
      <c r="R58" s="21">
        <f t="shared" si="5"/>
        <v>0.14933333333333335</v>
      </c>
      <c r="S58" s="21">
        <f t="shared" si="5"/>
        <v>0.19200000000000006</v>
      </c>
      <c r="T58" s="21">
        <f t="shared" si="5"/>
        <v>0.23466666666666663</v>
      </c>
      <c r="U58" s="21">
        <f t="shared" si="5"/>
        <v>0.27733333333333332</v>
      </c>
      <c r="V58" s="21">
        <f t="shared" si="5"/>
        <v>0.32000000000000006</v>
      </c>
      <c r="W58" s="21">
        <f t="shared" si="5"/>
        <v>0.36266666666666664</v>
      </c>
      <c r="X58" s="21">
        <f t="shared" si="5"/>
        <v>0.40533333333333332</v>
      </c>
      <c r="Y58" s="21">
        <f t="shared" si="5"/>
        <v>0.44800000000000001</v>
      </c>
      <c r="Z58" s="21">
        <f t="shared" si="5"/>
        <v>0.49066666666666664</v>
      </c>
      <c r="AA58" s="18">
        <f t="shared" si="5"/>
        <v>0.53333333333333333</v>
      </c>
      <c r="AB58" s="21">
        <f>$F$20*(AB55-0.5)/(0.75-0.5)</f>
        <v>4.2666666666666707E-2</v>
      </c>
      <c r="AC58" s="21">
        <f t="shared" ref="AC58:AM58" si="6">$F$20*(AC55-0.5)/(0.75-0.5)</f>
        <v>8.5333333333333414E-2</v>
      </c>
      <c r="AD58" s="21">
        <f t="shared" si="6"/>
        <v>0.12800000000000011</v>
      </c>
      <c r="AE58" s="21">
        <f t="shared" si="6"/>
        <v>0.17066666666666658</v>
      </c>
      <c r="AF58" s="23">
        <f t="shared" si="6"/>
        <v>0.21333333333333329</v>
      </c>
      <c r="AG58" s="21">
        <f t="shared" si="6"/>
        <v>0.25600000000000001</v>
      </c>
      <c r="AH58" s="21">
        <f t="shared" si="6"/>
        <v>0.29866666666666669</v>
      </c>
      <c r="AI58" s="21">
        <f t="shared" si="6"/>
        <v>0.34133333333333338</v>
      </c>
      <c r="AJ58" s="21">
        <f t="shared" si="6"/>
        <v>0.38400000000000012</v>
      </c>
      <c r="AK58" s="21">
        <f t="shared" si="6"/>
        <v>0.42666666666666681</v>
      </c>
      <c r="AL58" s="21">
        <f t="shared" si="6"/>
        <v>0.46933333333333327</v>
      </c>
      <c r="AM58" s="18">
        <f t="shared" si="6"/>
        <v>0.51200000000000001</v>
      </c>
      <c r="AN58" s="21">
        <f>$F$20*(AN55-0.75)/(1-0.75)</f>
        <v>2.1333333333333353E-2</v>
      </c>
      <c r="AO58" s="21">
        <f t="shared" ref="AO58:AZ58" si="7">$F$20*(AO55-0.75)/(1-0.75)</f>
        <v>6.4000000000000057E-2</v>
      </c>
      <c r="AP58" s="21">
        <f t="shared" si="7"/>
        <v>0.10666666666666676</v>
      </c>
      <c r="AQ58" s="21">
        <f t="shared" si="7"/>
        <v>0.14933333333333346</v>
      </c>
      <c r="AR58" s="21">
        <f t="shared" si="7"/>
        <v>0.19199999999999992</v>
      </c>
      <c r="AS58" s="21">
        <f t="shared" si="7"/>
        <v>0.23466666666666663</v>
      </c>
      <c r="AT58" s="21">
        <f t="shared" si="7"/>
        <v>0.27733333333333332</v>
      </c>
      <c r="AU58" s="21">
        <f t="shared" si="7"/>
        <v>0.32000000000000006</v>
      </c>
      <c r="AV58" s="21">
        <f t="shared" si="7"/>
        <v>0.36266666666666675</v>
      </c>
      <c r="AW58" s="21">
        <f t="shared" si="7"/>
        <v>0.40533333333333343</v>
      </c>
      <c r="AX58" s="21">
        <f t="shared" si="7"/>
        <v>0.4479999999999999</v>
      </c>
      <c r="AY58" s="21">
        <f t="shared" si="7"/>
        <v>0.49066666666666664</v>
      </c>
      <c r="AZ58" s="21">
        <f t="shared" si="7"/>
        <v>0.53333333333333333</v>
      </c>
    </row>
    <row r="59" spans="1:52">
      <c r="A59" s="17" t="s">
        <v>31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8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8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8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1" spans="1:52">
      <c r="N61" s="4" t="s">
        <v>34</v>
      </c>
      <c r="AA61" s="16" t="s">
        <v>34</v>
      </c>
      <c r="AM61" s="16" t="s">
        <v>34</v>
      </c>
    </row>
    <row r="62" spans="1:52">
      <c r="F62" s="16" t="s">
        <v>35</v>
      </c>
      <c r="J62" s="16" t="s">
        <v>35</v>
      </c>
      <c r="N62" s="16" t="s">
        <v>35</v>
      </c>
      <c r="S62" s="16" t="s">
        <v>35</v>
      </c>
      <c r="W62" s="16" t="s">
        <v>35</v>
      </c>
      <c r="AA62" s="16" t="s">
        <v>35</v>
      </c>
      <c r="AE62" s="16" t="s">
        <v>35</v>
      </c>
      <c r="AI62" s="16" t="s">
        <v>35</v>
      </c>
      <c r="AM62" s="16" t="s">
        <v>35</v>
      </c>
      <c r="AR62" s="16" t="s">
        <v>35</v>
      </c>
      <c r="AV62" s="16" t="s">
        <v>35</v>
      </c>
      <c r="AZ62" s="16" t="s">
        <v>35</v>
      </c>
    </row>
    <row r="63" spans="1:52">
      <c r="AA63" s="4"/>
      <c r="AM63" s="4"/>
      <c r="AZ63" s="16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13</vt:i4>
      </vt:variant>
    </vt:vector>
  </HeadingPairs>
  <TitlesOfParts>
    <vt:vector size="19" baseType="lpstr">
      <vt:lpstr>Stock</vt:lpstr>
      <vt:lpstr>EurOption</vt:lpstr>
      <vt:lpstr>AmerOption</vt:lpstr>
      <vt:lpstr>ConvBond</vt:lpstr>
      <vt:lpstr>EurDAO</vt:lpstr>
      <vt:lpstr>시트1</vt:lpstr>
      <vt:lpstr>d</vt:lpstr>
      <vt:lpstr>div</vt:lpstr>
      <vt:lpstr>Dt</vt:lpstr>
      <vt:lpstr>Face</vt:lpstr>
      <vt:lpstr>K</vt:lpstr>
      <vt:lpstr>N</vt:lpstr>
      <vt:lpstr>p</vt:lpstr>
      <vt:lpstr>rate</vt:lpstr>
      <vt:lpstr>Ratio</vt:lpstr>
      <vt:lpstr>S</vt:lpstr>
      <vt:lpstr>sigma</vt:lpstr>
      <vt:lpstr>T</vt:lpstr>
      <vt:lpstr>u</vt:lpstr>
    </vt:vector>
  </TitlesOfParts>
  <Company>University of Illinois - CBA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pearson2</dc:creator>
  <cp:lastModifiedBy>wbpark91@gmail.com</cp:lastModifiedBy>
  <dcterms:created xsi:type="dcterms:W3CDTF">2002-02-24T18:19:42Z</dcterms:created>
  <dcterms:modified xsi:type="dcterms:W3CDTF">2018-02-04T03:51:04Z</dcterms:modified>
</cp:coreProperties>
</file>