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ddicks\Dropbox\Martin Work\Teaching\FIN514\2016\"/>
    </mc:Choice>
  </mc:AlternateContent>
  <bookViews>
    <workbookView xWindow="0" yWindow="825" windowWidth="24495" windowHeight="12735" activeTab="4"/>
  </bookViews>
  <sheets>
    <sheet name="Stock" sheetId="1" r:id="rId1"/>
    <sheet name="EurOption" sheetId="2" r:id="rId2"/>
    <sheet name="AmerOption" sheetId="4" r:id="rId3"/>
    <sheet name="EurDAO" sheetId="6" r:id="rId4"/>
    <sheet name="ConvBond" sheetId="5" r:id="rId5"/>
  </sheets>
  <definedNames>
    <definedName name="d">Stock!$D$13</definedName>
    <definedName name="div">Stock!$D$8</definedName>
    <definedName name="Dt">Stock!$D$11</definedName>
    <definedName name="Face">ConvBond!$F$17</definedName>
    <definedName name="K">Stock!$D$5</definedName>
    <definedName name="N">Stock!$D$10</definedName>
    <definedName name="p">Stock!$D$14</definedName>
    <definedName name="rate">Stock!$D$7</definedName>
    <definedName name="Ratio">ConvBond!$F$16</definedName>
    <definedName name="S">Stock!$D$4</definedName>
    <definedName name="sigma">Stock!$D$6</definedName>
    <definedName name="T">Stock!$D$9</definedName>
    <definedName name="u">Stock!$D$12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4" i="1" l="1"/>
  <c r="B53" i="1"/>
  <c r="C52" i="1" s="1"/>
  <c r="D51" i="1" s="1"/>
  <c r="D11" i="1"/>
  <c r="D12" i="1" s="1"/>
  <c r="C56" i="6"/>
  <c r="D56" i="6"/>
  <c r="E56" i="6"/>
  <c r="F56" i="6" s="1"/>
  <c r="C55" i="6"/>
  <c r="A52" i="6"/>
  <c r="A51" i="6"/>
  <c r="A50" i="6"/>
  <c r="A49" i="6" s="1"/>
  <c r="A48" i="6" s="1"/>
  <c r="A47" i="6" s="1"/>
  <c r="A46" i="6" s="1"/>
  <c r="A45" i="6" s="1"/>
  <c r="A44" i="6" s="1"/>
  <c r="A43" i="6" s="1"/>
  <c r="A42" i="6"/>
  <c r="A41" i="6" s="1"/>
  <c r="A40" i="6" s="1"/>
  <c r="A39" i="6" s="1"/>
  <c r="A38" i="6" s="1"/>
  <c r="A37" i="6" s="1"/>
  <c r="A36" i="6" s="1"/>
  <c r="A35" i="6" s="1"/>
  <c r="A34" i="6" s="1"/>
  <c r="A33" i="6" s="1"/>
  <c r="A32" i="6" s="1"/>
  <c r="A31" i="6" s="1"/>
  <c r="A30" i="6" s="1"/>
  <c r="A29" i="6" s="1"/>
  <c r="A28" i="6" s="1"/>
  <c r="A27" i="6" s="1"/>
  <c r="A26" i="6" s="1"/>
  <c r="A25" i="6" s="1"/>
  <c r="A24" i="6" s="1"/>
  <c r="A23" i="6" s="1"/>
  <c r="A22" i="6" s="1"/>
  <c r="A21" i="6" s="1"/>
  <c r="A20" i="6" s="1"/>
  <c r="A19" i="6" s="1"/>
  <c r="A18" i="6" s="1"/>
  <c r="A17" i="6" s="1"/>
  <c r="A16" i="6" s="1"/>
  <c r="A15" i="6" s="1"/>
  <c r="A14" i="6" s="1"/>
  <c r="A13" i="6" s="1"/>
  <c r="A12" i="6" s="1"/>
  <c r="A11" i="6" s="1"/>
  <c r="A10" i="6" s="1"/>
  <c r="A9" i="6" s="1"/>
  <c r="A8" i="6" s="1"/>
  <c r="A7" i="6" s="1"/>
  <c r="A6" i="6" s="1"/>
  <c r="A5" i="6" s="1"/>
  <c r="A4" i="6" s="1"/>
  <c r="A3" i="6" s="1"/>
  <c r="C1" i="6"/>
  <c r="D1" i="6" s="1"/>
  <c r="E1" i="6" s="1"/>
  <c r="F1" i="6"/>
  <c r="G1" i="6" s="1"/>
  <c r="H1" i="6" s="1"/>
  <c r="I1" i="6" s="1"/>
  <c r="J1" i="6" s="1"/>
  <c r="K1" i="6" s="1"/>
  <c r="L1" i="6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F20" i="5"/>
  <c r="B58" i="5" s="1"/>
  <c r="C56" i="5"/>
  <c r="C1" i="5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A52" i="5"/>
  <c r="A51" i="5"/>
  <c r="A50" i="5" s="1"/>
  <c r="A49" i="5"/>
  <c r="A48" i="5" s="1"/>
  <c r="A47" i="5" s="1"/>
  <c r="A46" i="5" s="1"/>
  <c r="A45" i="5" s="1"/>
  <c r="A44" i="5" s="1"/>
  <c r="A43" i="5" s="1"/>
  <c r="A42" i="5" s="1"/>
  <c r="A41" i="5" s="1"/>
  <c r="A40" i="5" s="1"/>
  <c r="A39" i="5" s="1"/>
  <c r="A38" i="5" s="1"/>
  <c r="A37" i="5" s="1"/>
  <c r="A36" i="5" s="1"/>
  <c r="A35" i="5" s="1"/>
  <c r="A34" i="5" s="1"/>
  <c r="A33" i="5" s="1"/>
  <c r="A32" i="5" s="1"/>
  <c r="A31" i="5" s="1"/>
  <c r="A30" i="5" s="1"/>
  <c r="A29" i="5" s="1"/>
  <c r="A28" i="5" s="1"/>
  <c r="A27" i="5" s="1"/>
  <c r="A26" i="5" s="1"/>
  <c r="A25" i="5" s="1"/>
  <c r="A24" i="5" s="1"/>
  <c r="A23" i="5" s="1"/>
  <c r="A22" i="5" s="1"/>
  <c r="A21" i="5" s="1"/>
  <c r="A20" i="5" s="1"/>
  <c r="A19" i="5" s="1"/>
  <c r="A18" i="5" s="1"/>
  <c r="A17" i="5" s="1"/>
  <c r="A16" i="5" s="1"/>
  <c r="A15" i="5" s="1"/>
  <c r="A14" i="5" s="1"/>
  <c r="A13" i="5" s="1"/>
  <c r="A12" i="5" s="1"/>
  <c r="A11" i="5" s="1"/>
  <c r="A10" i="5" s="1"/>
  <c r="A9" i="5" s="1"/>
  <c r="A8" i="5" s="1"/>
  <c r="A7" i="5" s="1"/>
  <c r="A6" i="5" s="1"/>
  <c r="A5" i="5" s="1"/>
  <c r="A4" i="5" s="1"/>
  <c r="A3" i="5" s="1"/>
  <c r="C1" i="4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A52" i="4"/>
  <c r="A51" i="4"/>
  <c r="A50" i="4" s="1"/>
  <c r="A49" i="4"/>
  <c r="A48" i="4" s="1"/>
  <c r="A47" i="4" s="1"/>
  <c r="A46" i="4" s="1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A12" i="4" s="1"/>
  <c r="A11" i="4" s="1"/>
  <c r="A10" i="4" s="1"/>
  <c r="A9" i="4" s="1"/>
  <c r="A8" i="4" s="1"/>
  <c r="A7" i="4" s="1"/>
  <c r="A6" i="4" s="1"/>
  <c r="A5" i="4" s="1"/>
  <c r="A4" i="4" s="1"/>
  <c r="A3" i="4" s="1"/>
  <c r="C1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A52" i="2"/>
  <c r="A51" i="2"/>
  <c r="A50" i="2"/>
  <c r="A49" i="2" s="1"/>
  <c r="A48" i="2" s="1"/>
  <c r="A47" i="2" s="1"/>
  <c r="A46" i="2" s="1"/>
  <c r="A45" i="2" s="1"/>
  <c r="A44" i="2" s="1"/>
  <c r="A43" i="2" s="1"/>
  <c r="A42" i="2" s="1"/>
  <c r="A41" i="2" s="1"/>
  <c r="A40" i="2" s="1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A16" i="2" s="1"/>
  <c r="A15" i="2" s="1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A52" i="1"/>
  <c r="A51" i="1"/>
  <c r="A50" i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C56" i="1"/>
  <c r="D56" i="1" s="1"/>
  <c r="C56" i="2"/>
  <c r="D56" i="2"/>
  <c r="C56" i="4"/>
  <c r="D56" i="4" s="1"/>
  <c r="D55" i="2"/>
  <c r="E56" i="2"/>
  <c r="F56" i="2" s="1"/>
  <c r="G56" i="2" s="1"/>
  <c r="E55" i="2"/>
  <c r="C55" i="1" l="1"/>
  <c r="D55" i="6"/>
  <c r="E55" i="6"/>
  <c r="C55" i="2"/>
  <c r="G55" i="2"/>
  <c r="H56" i="2"/>
  <c r="D55" i="1"/>
  <c r="E56" i="1"/>
  <c r="E56" i="4"/>
  <c r="D55" i="4"/>
  <c r="F55" i="2"/>
  <c r="C55" i="4"/>
  <c r="D56" i="5"/>
  <c r="C55" i="5"/>
  <c r="C58" i="5" s="1"/>
  <c r="G56" i="6"/>
  <c r="F55" i="6"/>
  <c r="E50" i="1"/>
  <c r="D13" i="1"/>
  <c r="D14" i="1" s="1"/>
  <c r="F56" i="1" l="1"/>
  <c r="E55" i="1"/>
  <c r="C53" i="1"/>
  <c r="D15" i="1"/>
  <c r="H56" i="6"/>
  <c r="G55" i="6"/>
  <c r="H55" i="2"/>
  <c r="I56" i="2"/>
  <c r="F49" i="1"/>
  <c r="E56" i="5"/>
  <c r="D55" i="5"/>
  <c r="D58" i="5" s="1"/>
  <c r="F56" i="4"/>
  <c r="E55" i="4"/>
  <c r="I56" i="6" l="1"/>
  <c r="H55" i="6"/>
  <c r="G48" i="1"/>
  <c r="F55" i="4"/>
  <c r="G56" i="4"/>
  <c r="F55" i="1"/>
  <c r="G56" i="1"/>
  <c r="I55" i="2"/>
  <c r="J56" i="2"/>
  <c r="F56" i="5"/>
  <c r="E55" i="5"/>
  <c r="E58" i="5" s="1"/>
  <c r="D53" i="1"/>
  <c r="D52" i="1"/>
  <c r="H56" i="1" l="1"/>
  <c r="G55" i="1"/>
  <c r="H47" i="1"/>
  <c r="E51" i="1"/>
  <c r="G55" i="4"/>
  <c r="H56" i="4"/>
  <c r="F55" i="5"/>
  <c r="F58" i="5" s="1"/>
  <c r="G56" i="5"/>
  <c r="K56" i="2"/>
  <c r="J55" i="2"/>
  <c r="E53" i="1"/>
  <c r="E52" i="1"/>
  <c r="I55" i="6"/>
  <c r="J56" i="6"/>
  <c r="L56" i="2" l="1"/>
  <c r="K55" i="2"/>
  <c r="I46" i="1"/>
  <c r="I56" i="4"/>
  <c r="H55" i="4"/>
  <c r="F51" i="1"/>
  <c r="H56" i="5"/>
  <c r="G55" i="5"/>
  <c r="G58" i="5" s="1"/>
  <c r="K56" i="6"/>
  <c r="J55" i="6"/>
  <c r="F52" i="1"/>
  <c r="F53" i="1"/>
  <c r="F50" i="1"/>
  <c r="H55" i="1"/>
  <c r="I56" i="1"/>
  <c r="G49" i="1" l="1"/>
  <c r="L56" i="6"/>
  <c r="K55" i="6"/>
  <c r="G50" i="1"/>
  <c r="J45" i="1"/>
  <c r="I55" i="1"/>
  <c r="J56" i="1"/>
  <c r="G52" i="1"/>
  <c r="G53" i="1"/>
  <c r="G51" i="1"/>
  <c r="H55" i="5"/>
  <c r="H58" i="5" s="1"/>
  <c r="I56" i="5"/>
  <c r="I55" i="4"/>
  <c r="J56" i="4"/>
  <c r="L55" i="2"/>
  <c r="M56" i="2"/>
  <c r="H53" i="1" l="1"/>
  <c r="H52" i="1"/>
  <c r="H51" i="1"/>
  <c r="K44" i="1"/>
  <c r="M56" i="6"/>
  <c r="L55" i="6"/>
  <c r="J55" i="4"/>
  <c r="K56" i="4"/>
  <c r="H50" i="1"/>
  <c r="J55" i="1"/>
  <c r="K56" i="1"/>
  <c r="M55" i="2"/>
  <c r="N56" i="2"/>
  <c r="J56" i="5"/>
  <c r="I55" i="5"/>
  <c r="I58" i="5" s="1"/>
  <c r="H49" i="1"/>
  <c r="H48" i="1"/>
  <c r="I49" i="1" l="1"/>
  <c r="M55" i="6"/>
  <c r="N56" i="6"/>
  <c r="I50" i="1"/>
  <c r="I48" i="1"/>
  <c r="K55" i="1"/>
  <c r="L56" i="1"/>
  <c r="L56" i="4"/>
  <c r="K55" i="4"/>
  <c r="L43" i="1"/>
  <c r="K56" i="5"/>
  <c r="J55" i="5"/>
  <c r="J58" i="5" s="1"/>
  <c r="I51" i="1"/>
  <c r="I47" i="1"/>
  <c r="N55" i="2"/>
  <c r="O56" i="2"/>
  <c r="I53" i="1"/>
  <c r="I52" i="1"/>
  <c r="O56" i="6" l="1"/>
  <c r="N55" i="6"/>
  <c r="J51" i="1"/>
  <c r="J46" i="1"/>
  <c r="L56" i="5"/>
  <c r="K55" i="5"/>
  <c r="K58" i="5" s="1"/>
  <c r="M56" i="4"/>
  <c r="L55" i="4"/>
  <c r="J47" i="1"/>
  <c r="J52" i="1"/>
  <c r="J53" i="1"/>
  <c r="I53" i="6"/>
  <c r="P56" i="2"/>
  <c r="O55" i="2"/>
  <c r="M56" i="1"/>
  <c r="L55" i="1"/>
  <c r="J50" i="1"/>
  <c r="M42" i="1"/>
  <c r="J49" i="1"/>
  <c r="J48" i="1"/>
  <c r="K48" i="1" l="1"/>
  <c r="P55" i="2"/>
  <c r="Q56" i="2"/>
  <c r="K46" i="1"/>
  <c r="L55" i="5"/>
  <c r="L58" i="5" s="1"/>
  <c r="M56" i="5"/>
  <c r="K50" i="1"/>
  <c r="N41" i="1"/>
  <c r="K49" i="1"/>
  <c r="K47" i="1"/>
  <c r="M55" i="1"/>
  <c r="N56" i="1"/>
  <c r="K52" i="1"/>
  <c r="K53" i="1"/>
  <c r="J53" i="6"/>
  <c r="K51" i="1"/>
  <c r="N56" i="4"/>
  <c r="M55" i="4"/>
  <c r="K45" i="1"/>
  <c r="P56" i="6"/>
  <c r="O55" i="6"/>
  <c r="Q56" i="6" l="1"/>
  <c r="P55" i="6"/>
  <c r="O56" i="4"/>
  <c r="N55" i="4"/>
  <c r="L53" i="1"/>
  <c r="L52" i="1"/>
  <c r="K53" i="6"/>
  <c r="O40" i="1"/>
  <c r="N56" i="5"/>
  <c r="M55" i="5"/>
  <c r="M58" i="5" s="1"/>
  <c r="Q55" i="2"/>
  <c r="R56" i="2"/>
  <c r="L46" i="1"/>
  <c r="L50" i="1"/>
  <c r="L51" i="1"/>
  <c r="K52" i="6"/>
  <c r="L44" i="1"/>
  <c r="N55" i="1"/>
  <c r="O56" i="1"/>
  <c r="L48" i="1"/>
  <c r="L49" i="1"/>
  <c r="L45" i="1"/>
  <c r="L47" i="1"/>
  <c r="M44" i="1" l="1"/>
  <c r="M47" i="1"/>
  <c r="M43" i="1"/>
  <c r="M49" i="1"/>
  <c r="P39" i="1"/>
  <c r="O55" i="4"/>
  <c r="P56" i="4"/>
  <c r="M46" i="1"/>
  <c r="M48" i="1"/>
  <c r="M50" i="1"/>
  <c r="M45" i="1"/>
  <c r="N55" i="5"/>
  <c r="N58" i="5" s="1"/>
  <c r="O56" i="5"/>
  <c r="M51" i="1"/>
  <c r="L52" i="6"/>
  <c r="O55" i="1"/>
  <c r="P56" i="1"/>
  <c r="R55" i="2"/>
  <c r="S56" i="2"/>
  <c r="M53" i="1"/>
  <c r="M52" i="1"/>
  <c r="L53" i="6"/>
  <c r="Q55" i="6"/>
  <c r="R56" i="6"/>
  <c r="Q56" i="4" l="1"/>
  <c r="P55" i="4"/>
  <c r="N50" i="1"/>
  <c r="M51" i="6"/>
  <c r="N44" i="1"/>
  <c r="N47" i="1"/>
  <c r="N48" i="1"/>
  <c r="N46" i="1"/>
  <c r="N51" i="1"/>
  <c r="M52" i="6"/>
  <c r="T56" i="2"/>
  <c r="S55" i="2"/>
  <c r="P55" i="1"/>
  <c r="Q56" i="1"/>
  <c r="P56" i="5"/>
  <c r="O55" i="5"/>
  <c r="O58" i="5" s="1"/>
  <c r="S56" i="6"/>
  <c r="R55" i="6"/>
  <c r="N53" i="1"/>
  <c r="N52" i="1"/>
  <c r="M53" i="6"/>
  <c r="N49" i="1"/>
  <c r="N45" i="1"/>
  <c r="Q38" i="1"/>
  <c r="N42" i="1"/>
  <c r="N43" i="1"/>
  <c r="O44" i="1" l="1"/>
  <c r="O52" i="1"/>
  <c r="O53" i="1"/>
  <c r="N53" i="6"/>
  <c r="P55" i="5"/>
  <c r="P58" i="5" s="1"/>
  <c r="Q56" i="5"/>
  <c r="T55" i="2"/>
  <c r="U56" i="2"/>
  <c r="O45" i="1"/>
  <c r="O46" i="1"/>
  <c r="O49" i="1"/>
  <c r="O42" i="1"/>
  <c r="O48" i="1"/>
  <c r="Q55" i="1"/>
  <c r="R56" i="1"/>
  <c r="O41" i="1"/>
  <c r="O51" i="1"/>
  <c r="N52" i="6"/>
  <c r="R37" i="1"/>
  <c r="T56" i="6"/>
  <c r="S55" i="6"/>
  <c r="O50" i="1"/>
  <c r="N51" i="6"/>
  <c r="O47" i="1"/>
  <c r="O43" i="1"/>
  <c r="Q55" i="4"/>
  <c r="R56" i="4"/>
  <c r="P46" i="1" l="1"/>
  <c r="U56" i="6"/>
  <c r="T55" i="6"/>
  <c r="P50" i="1"/>
  <c r="O51" i="6"/>
  <c r="P41" i="1"/>
  <c r="P45" i="1"/>
  <c r="P52" i="1"/>
  <c r="P53" i="1"/>
  <c r="O53" i="6"/>
  <c r="R56" i="5"/>
  <c r="Q55" i="5"/>
  <c r="Q58" i="5" s="1"/>
  <c r="P51" i="1"/>
  <c r="O52" i="6"/>
  <c r="P42" i="1"/>
  <c r="P49" i="1"/>
  <c r="O50" i="6"/>
  <c r="P40" i="1"/>
  <c r="P47" i="1"/>
  <c r="P48" i="1"/>
  <c r="P44" i="1"/>
  <c r="S36" i="1"/>
  <c r="S56" i="4"/>
  <c r="R55" i="4"/>
  <c r="R55" i="1"/>
  <c r="S56" i="1"/>
  <c r="U55" i="2"/>
  <c r="V56" i="2"/>
  <c r="P43" i="1"/>
  <c r="T56" i="4" l="1"/>
  <c r="S55" i="4"/>
  <c r="Q43" i="1"/>
  <c r="Q46" i="1"/>
  <c r="Q48" i="1"/>
  <c r="Q50" i="1"/>
  <c r="P51" i="6"/>
  <c r="Q53" i="1"/>
  <c r="Q52" i="1"/>
  <c r="P53" i="6"/>
  <c r="Q51" i="1"/>
  <c r="P52" i="6"/>
  <c r="Q40" i="1"/>
  <c r="U55" i="6"/>
  <c r="V56" i="6"/>
  <c r="T35" i="1"/>
  <c r="Q42" i="1"/>
  <c r="Q39" i="1"/>
  <c r="S56" i="5"/>
  <c r="R55" i="5"/>
  <c r="R58" i="5" s="1"/>
  <c r="S55" i="1"/>
  <c r="T56" i="1"/>
  <c r="Q47" i="1"/>
  <c r="Q41" i="1"/>
  <c r="W56" i="2"/>
  <c r="V55" i="2"/>
  <c r="Q44" i="1"/>
  <c r="Q49" i="1"/>
  <c r="P50" i="6"/>
  <c r="Q45" i="1"/>
  <c r="R44" i="1" l="1"/>
  <c r="R43" i="1"/>
  <c r="R40" i="1"/>
  <c r="R38" i="1"/>
  <c r="U34" i="1"/>
  <c r="R39" i="1"/>
  <c r="R51" i="1"/>
  <c r="Q52" i="6"/>
  <c r="W56" i="6"/>
  <c r="V55" i="6"/>
  <c r="R52" i="1"/>
  <c r="R53" i="1"/>
  <c r="Q53" i="6"/>
  <c r="R47" i="1"/>
  <c r="R42" i="1"/>
  <c r="R48" i="1"/>
  <c r="Q49" i="6"/>
  <c r="W55" i="2"/>
  <c r="X56" i="2"/>
  <c r="R46" i="1"/>
  <c r="T56" i="5"/>
  <c r="S55" i="5"/>
  <c r="S58" i="5" s="1"/>
  <c r="R41" i="1"/>
  <c r="R50" i="1"/>
  <c r="Q51" i="6"/>
  <c r="U56" i="1"/>
  <c r="T55" i="1"/>
  <c r="R49" i="1"/>
  <c r="Q50" i="6"/>
  <c r="R45" i="1"/>
  <c r="U56" i="4"/>
  <c r="T55" i="4"/>
  <c r="S48" i="1" l="1"/>
  <c r="R49" i="6"/>
  <c r="U56" i="5"/>
  <c r="T55" i="5"/>
  <c r="T58" i="5" s="1"/>
  <c r="S44" i="1"/>
  <c r="U55" i="1"/>
  <c r="V56" i="1"/>
  <c r="S40" i="1"/>
  <c r="S45" i="1"/>
  <c r="S47" i="1"/>
  <c r="S46" i="1"/>
  <c r="Y56" i="2"/>
  <c r="X55" i="2"/>
  <c r="X56" i="6"/>
  <c r="W55" i="6"/>
  <c r="S38" i="1"/>
  <c r="S37" i="1"/>
  <c r="S42" i="1"/>
  <c r="V56" i="4"/>
  <c r="U55" i="4"/>
  <c r="S53" i="1"/>
  <c r="S52" i="1"/>
  <c r="R53" i="6"/>
  <c r="S49" i="1"/>
  <c r="R50" i="6"/>
  <c r="S41" i="1"/>
  <c r="S51" i="1"/>
  <c r="R52" i="6"/>
  <c r="S50" i="1"/>
  <c r="R51" i="6"/>
  <c r="V33" i="1"/>
  <c r="S39" i="1"/>
  <c r="S43" i="1"/>
  <c r="T42" i="1" l="1"/>
  <c r="W32" i="1"/>
  <c r="T50" i="1"/>
  <c r="S51" i="6"/>
  <c r="T48" i="1"/>
  <c r="S49" i="6"/>
  <c r="V55" i="1"/>
  <c r="W56" i="1"/>
  <c r="V55" i="4"/>
  <c r="W56" i="4"/>
  <c r="T36" i="1"/>
  <c r="Y56" i="6"/>
  <c r="X55" i="6"/>
  <c r="T45" i="1"/>
  <c r="T44" i="1"/>
  <c r="V56" i="5"/>
  <c r="U55" i="5"/>
  <c r="U58" i="5" s="1"/>
  <c r="T40" i="1"/>
  <c r="T38" i="1"/>
  <c r="T49" i="1"/>
  <c r="S50" i="6"/>
  <c r="T51" i="1"/>
  <c r="S52" i="6"/>
  <c r="T53" i="1"/>
  <c r="T52" i="1"/>
  <c r="S53" i="6"/>
  <c r="T41" i="1"/>
  <c r="T37" i="1"/>
  <c r="Y55" i="2"/>
  <c r="Z56" i="2"/>
  <c r="T46" i="1"/>
  <c r="T39" i="1"/>
  <c r="T43" i="1"/>
  <c r="T47" i="1"/>
  <c r="S48" i="6"/>
  <c r="U38" i="1" l="1"/>
  <c r="U40" i="1"/>
  <c r="U42" i="1"/>
  <c r="U45" i="1"/>
  <c r="U36" i="1"/>
  <c r="U51" i="1"/>
  <c r="T52" i="6"/>
  <c r="W55" i="4"/>
  <c r="X56" i="4"/>
  <c r="X31" i="1"/>
  <c r="Z55" i="2"/>
  <c r="AA56" i="2"/>
  <c r="U53" i="1"/>
  <c r="U52" i="1"/>
  <c r="T53" i="6"/>
  <c r="U48" i="1"/>
  <c r="T49" i="6"/>
  <c r="U39" i="1"/>
  <c r="U43" i="1"/>
  <c r="Y55" i="6"/>
  <c r="Z56" i="6"/>
  <c r="U47" i="1"/>
  <c r="T48" i="6"/>
  <c r="W55" i="1"/>
  <c r="X56" i="1"/>
  <c r="U46" i="1"/>
  <c r="U50" i="1"/>
  <c r="T51" i="6"/>
  <c r="U37" i="1"/>
  <c r="V55" i="5"/>
  <c r="V58" i="5" s="1"/>
  <c r="W56" i="5"/>
  <c r="U44" i="1"/>
  <c r="U35" i="1"/>
  <c r="U49" i="1"/>
  <c r="T50" i="6"/>
  <c r="U41" i="1"/>
  <c r="V43" i="1" l="1"/>
  <c r="V40" i="1"/>
  <c r="V34" i="1"/>
  <c r="V49" i="1"/>
  <c r="U50" i="6"/>
  <c r="V38" i="1"/>
  <c r="V51" i="1"/>
  <c r="U52" i="6"/>
  <c r="Y30" i="1"/>
  <c r="V52" i="1"/>
  <c r="V53" i="1"/>
  <c r="U53" i="6"/>
  <c r="V50" i="1"/>
  <c r="U51" i="6"/>
  <c r="V44" i="1"/>
  <c r="V39" i="1"/>
  <c r="V48" i="1"/>
  <c r="U49" i="6"/>
  <c r="V36" i="1"/>
  <c r="V45" i="1"/>
  <c r="V46" i="1"/>
  <c r="U47" i="6"/>
  <c r="V42" i="1"/>
  <c r="V47" i="1"/>
  <c r="U48" i="6"/>
  <c r="AB56" i="2"/>
  <c r="AA55" i="2"/>
  <c r="Y56" i="4"/>
  <c r="X55" i="4"/>
  <c r="W55" i="5"/>
  <c r="W58" i="5" s="1"/>
  <c r="X56" i="5"/>
  <c r="X55" i="1"/>
  <c r="Y56" i="1"/>
  <c r="AA56" i="6"/>
  <c r="Z55" i="6"/>
  <c r="V35" i="1"/>
  <c r="V41" i="1"/>
  <c r="V37" i="1"/>
  <c r="W36" i="1" l="1"/>
  <c r="W40" i="1"/>
  <c r="AB56" i="6"/>
  <c r="AA55" i="6"/>
  <c r="AB55" i="2"/>
  <c r="AC56" i="2"/>
  <c r="W41" i="1"/>
  <c r="W44" i="1"/>
  <c r="W47" i="1"/>
  <c r="V48" i="6"/>
  <c r="W43" i="1"/>
  <c r="W52" i="1"/>
  <c r="W53" i="1"/>
  <c r="V53" i="6"/>
  <c r="W51" i="1"/>
  <c r="V52" i="6"/>
  <c r="W50" i="1"/>
  <c r="V51" i="6"/>
  <c r="W48" i="1"/>
  <c r="V49" i="6"/>
  <c r="W39" i="1"/>
  <c r="W34" i="1"/>
  <c r="Y55" i="4"/>
  <c r="Z56" i="4"/>
  <c r="W46" i="1"/>
  <c r="V47" i="6"/>
  <c r="W45" i="1"/>
  <c r="W35" i="1"/>
  <c r="W38" i="1"/>
  <c r="W49" i="1"/>
  <c r="V50" i="6"/>
  <c r="Y55" i="1"/>
  <c r="Z56" i="1"/>
  <c r="X55" i="5"/>
  <c r="X58" i="5" s="1"/>
  <c r="Y56" i="5"/>
  <c r="Z29" i="1"/>
  <c r="W37" i="1"/>
  <c r="W33" i="1"/>
  <c r="W42" i="1"/>
  <c r="X41" i="1" l="1"/>
  <c r="X36" i="1"/>
  <c r="X48" i="1"/>
  <c r="W49" i="6"/>
  <c r="X34" i="1"/>
  <c r="X45" i="1"/>
  <c r="W46" i="6"/>
  <c r="X33" i="1"/>
  <c r="X47" i="1"/>
  <c r="W48" i="6"/>
  <c r="X50" i="1"/>
  <c r="W51" i="6"/>
  <c r="AC55" i="2"/>
  <c r="AD56" i="2"/>
  <c r="Z55" i="4"/>
  <c r="AA56" i="4"/>
  <c r="X42" i="1"/>
  <c r="X43" i="1"/>
  <c r="X39" i="1"/>
  <c r="X32" i="1"/>
  <c r="X37" i="1"/>
  <c r="X44" i="1"/>
  <c r="X38" i="1"/>
  <c r="X49" i="1"/>
  <c r="W50" i="6"/>
  <c r="X53" i="1"/>
  <c r="X52" i="1"/>
  <c r="W53" i="6"/>
  <c r="Z55" i="1"/>
  <c r="AA56" i="1"/>
  <c r="AA28" i="1"/>
  <c r="Z56" i="5"/>
  <c r="Y55" i="5"/>
  <c r="Y58" i="5" s="1"/>
  <c r="X51" i="1"/>
  <c r="W52" i="6"/>
  <c r="X46" i="1"/>
  <c r="W47" i="6"/>
  <c r="X40" i="1"/>
  <c r="AC56" i="6"/>
  <c r="AB55" i="6"/>
  <c r="X35" i="1"/>
  <c r="Y34" i="1" l="1"/>
  <c r="AC55" i="6"/>
  <c r="AD56" i="6"/>
  <c r="Y45" i="1"/>
  <c r="X46" i="6"/>
  <c r="Z55" i="5"/>
  <c r="Z58" i="5" s="1"/>
  <c r="AA56" i="5"/>
  <c r="AB56" i="4"/>
  <c r="AA55" i="4"/>
  <c r="AB27" i="1"/>
  <c r="Y48" i="1"/>
  <c r="X49" i="6"/>
  <c r="Y43" i="1"/>
  <c r="Y31" i="1"/>
  <c r="Y42" i="1"/>
  <c r="Y49" i="1"/>
  <c r="X50" i="6"/>
  <c r="Y32" i="1"/>
  <c r="Y33" i="1"/>
  <c r="Y35" i="1"/>
  <c r="Y39" i="1"/>
  <c r="AD55" i="2"/>
  <c r="AE56" i="2"/>
  <c r="Y50" i="1"/>
  <c r="X51" i="6"/>
  <c r="Y51" i="1"/>
  <c r="X52" i="6"/>
  <c r="AA55" i="1"/>
  <c r="AB56" i="1"/>
  <c r="Y53" i="1"/>
  <c r="Y52" i="1"/>
  <c r="X53" i="6"/>
  <c r="Y37" i="1"/>
  <c r="Y36" i="1"/>
  <c r="Y38" i="1"/>
  <c r="Y41" i="1"/>
  <c r="Y46" i="1"/>
  <c r="X47" i="6"/>
  <c r="Y44" i="1"/>
  <c r="Y47" i="1"/>
  <c r="X48" i="6"/>
  <c r="Y40" i="1"/>
  <c r="Z39" i="1" l="1"/>
  <c r="Z43" i="1"/>
  <c r="Z40" i="1"/>
  <c r="Z35" i="1"/>
  <c r="Z51" i="1"/>
  <c r="Y52" i="6"/>
  <c r="AF56" i="2"/>
  <c r="AE55" i="2"/>
  <c r="AA55" i="5"/>
  <c r="AA58" i="5" s="1"/>
  <c r="AB56" i="5"/>
  <c r="AE56" i="6"/>
  <c r="AD55" i="6"/>
  <c r="Z52" i="1"/>
  <c r="Z53" i="1"/>
  <c r="Y53" i="6"/>
  <c r="Z50" i="1"/>
  <c r="Y51" i="6"/>
  <c r="Z34" i="1"/>
  <c r="Z31" i="1"/>
  <c r="Z41" i="1"/>
  <c r="Z42" i="1"/>
  <c r="AC26" i="1"/>
  <c r="Z37" i="1"/>
  <c r="Z46" i="1"/>
  <c r="Y47" i="6"/>
  <c r="Z45" i="1"/>
  <c r="Y46" i="6"/>
  <c r="Z36" i="1"/>
  <c r="AC56" i="1"/>
  <c r="AB55" i="1"/>
  <c r="Z49" i="1"/>
  <c r="Y50" i="6"/>
  <c r="Z38" i="1"/>
  <c r="Z32" i="1"/>
  <c r="Z48" i="1"/>
  <c r="Y49" i="6"/>
  <c r="Z30" i="1"/>
  <c r="Z47" i="1"/>
  <c r="Y48" i="6"/>
  <c r="AC56" i="4"/>
  <c r="AB55" i="4"/>
  <c r="Y45" i="6"/>
  <c r="Z44" i="1"/>
  <c r="Z33" i="1"/>
  <c r="AD56" i="4" l="1"/>
  <c r="AC55" i="4"/>
  <c r="AA46" i="1"/>
  <c r="Z47" i="6"/>
  <c r="Z48" i="6"/>
  <c r="AA47" i="1"/>
  <c r="AA37" i="1"/>
  <c r="AC55" i="1"/>
  <c r="AD56" i="1"/>
  <c r="AA44" i="1"/>
  <c r="Z45" i="6"/>
  <c r="AA36" i="1"/>
  <c r="AA41" i="1"/>
  <c r="AA30" i="1"/>
  <c r="AA49" i="1"/>
  <c r="Z50" i="6"/>
  <c r="AF56" i="6"/>
  <c r="AE55" i="6"/>
  <c r="AF55" i="2"/>
  <c r="AG56" i="2"/>
  <c r="AA34" i="1"/>
  <c r="AA42" i="1"/>
  <c r="AA32" i="1"/>
  <c r="AA29" i="1"/>
  <c r="AA31" i="1"/>
  <c r="AA48" i="1"/>
  <c r="Z49" i="6"/>
  <c r="AA35" i="1"/>
  <c r="AA45" i="1"/>
  <c r="Z46" i="6"/>
  <c r="AD25" i="1"/>
  <c r="AA40" i="1"/>
  <c r="AA33" i="1"/>
  <c r="AA52" i="1"/>
  <c r="AA53" i="1"/>
  <c r="Z53" i="6"/>
  <c r="AC56" i="5"/>
  <c r="AB55" i="5"/>
  <c r="AB58" i="5" s="1"/>
  <c r="AA43" i="1"/>
  <c r="AA51" i="1"/>
  <c r="Z52" i="6"/>
  <c r="AA50" i="1"/>
  <c r="Z51" i="6"/>
  <c r="AA39" i="1"/>
  <c r="AA38" i="1"/>
  <c r="AD56" i="5" l="1"/>
  <c r="AC55" i="5"/>
  <c r="AC58" i="5" s="1"/>
  <c r="AB37" i="1"/>
  <c r="AB49" i="1"/>
  <c r="AA50" i="6"/>
  <c r="AB42" i="1"/>
  <c r="AB53" i="1"/>
  <c r="AB52" i="1"/>
  <c r="AA53" i="6"/>
  <c r="AG55" i="2"/>
  <c r="AH56" i="2"/>
  <c r="AB38" i="1"/>
  <c r="AB51" i="1"/>
  <c r="AA52" i="6"/>
  <c r="AB39" i="1"/>
  <c r="AB44" i="1"/>
  <c r="AA45" i="6"/>
  <c r="AB47" i="1"/>
  <c r="AA48" i="6"/>
  <c r="AB28" i="1"/>
  <c r="AB41" i="1"/>
  <c r="AB48" i="1"/>
  <c r="AA49" i="6"/>
  <c r="AB40" i="1"/>
  <c r="AB43" i="1"/>
  <c r="AA44" i="6"/>
  <c r="AB36" i="1"/>
  <c r="AB45" i="1"/>
  <c r="AA46" i="6"/>
  <c r="AB50" i="1"/>
  <c r="AA51" i="6"/>
  <c r="AE56" i="1"/>
  <c r="AD55" i="1"/>
  <c r="AB46" i="1"/>
  <c r="AA47" i="6"/>
  <c r="AE24" i="1"/>
  <c r="AB32" i="1"/>
  <c r="AB34" i="1"/>
  <c r="AB30" i="1"/>
  <c r="AB31" i="1"/>
  <c r="AB33" i="1"/>
  <c r="AG56" i="6"/>
  <c r="AF55" i="6"/>
  <c r="AB29" i="1"/>
  <c r="AB35" i="1"/>
  <c r="AD55" i="4"/>
  <c r="AE56" i="4"/>
  <c r="AG55" i="6" l="1"/>
  <c r="AH56" i="6"/>
  <c r="AF23" i="1"/>
  <c r="AF56" i="1"/>
  <c r="AE55" i="1"/>
  <c r="AB45" i="6"/>
  <c r="AC44" i="1"/>
  <c r="AC42" i="1"/>
  <c r="AC47" i="1"/>
  <c r="AB48" i="6"/>
  <c r="AC27" i="1"/>
  <c r="AC43" i="1"/>
  <c r="AB44" i="6"/>
  <c r="AC50" i="1"/>
  <c r="AB51" i="6"/>
  <c r="AC41" i="1"/>
  <c r="AC36" i="1"/>
  <c r="AC33" i="1"/>
  <c r="AE55" i="4"/>
  <c r="AF56" i="4"/>
  <c r="AC28" i="1"/>
  <c r="AC31" i="1"/>
  <c r="AC49" i="1"/>
  <c r="AB50" i="6"/>
  <c r="AC35" i="1"/>
  <c r="AC39" i="1"/>
  <c r="AC40" i="1"/>
  <c r="AC46" i="1"/>
  <c r="AB47" i="6"/>
  <c r="AC38" i="1"/>
  <c r="AC37" i="1"/>
  <c r="AC51" i="1"/>
  <c r="AB52" i="6"/>
  <c r="AC34" i="1"/>
  <c r="AC30" i="1"/>
  <c r="AC32" i="1"/>
  <c r="AC29" i="1"/>
  <c r="AC45" i="1"/>
  <c r="AB46" i="6"/>
  <c r="AI56" i="2"/>
  <c r="AH55" i="2"/>
  <c r="AC53" i="1"/>
  <c r="AC52" i="1"/>
  <c r="AB53" i="6"/>
  <c r="AC48" i="1"/>
  <c r="AB49" i="6"/>
  <c r="AD55" i="5"/>
  <c r="AD58" i="5" s="1"/>
  <c r="AE56" i="5"/>
  <c r="AD43" i="1" l="1"/>
  <c r="AC44" i="6"/>
  <c r="AD52" i="1"/>
  <c r="AD53" i="1"/>
  <c r="AC53" i="6"/>
  <c r="AD44" i="1"/>
  <c r="AC45" i="6"/>
  <c r="AD31" i="1"/>
  <c r="AD33" i="1"/>
  <c r="AD36" i="1"/>
  <c r="AD45" i="1"/>
  <c r="AC46" i="6"/>
  <c r="AD38" i="1"/>
  <c r="AD48" i="1"/>
  <c r="AC49" i="6"/>
  <c r="AD27" i="1"/>
  <c r="AD32" i="1"/>
  <c r="AD40" i="1"/>
  <c r="AD42" i="1"/>
  <c r="AC43" i="6"/>
  <c r="AD46" i="1"/>
  <c r="AC47" i="6"/>
  <c r="AG22" i="1"/>
  <c r="AG56" i="4"/>
  <c r="AF55" i="4"/>
  <c r="AI56" i="6"/>
  <c r="AH55" i="6"/>
  <c r="AC52" i="6"/>
  <c r="AD51" i="1"/>
  <c r="AD47" i="1"/>
  <c r="AC48" i="6"/>
  <c r="AF56" i="5"/>
  <c r="AE55" i="5"/>
  <c r="AE58" i="5" s="1"/>
  <c r="AI55" i="2"/>
  <c r="AJ56" i="2"/>
  <c r="AD28" i="1"/>
  <c r="AD29" i="1"/>
  <c r="AD50" i="1"/>
  <c r="AC51" i="6"/>
  <c r="AD37" i="1"/>
  <c r="AD39" i="1"/>
  <c r="AD34" i="1"/>
  <c r="AD30" i="1"/>
  <c r="AD35" i="1"/>
  <c r="AD49" i="1"/>
  <c r="AC50" i="6"/>
  <c r="AD26" i="1"/>
  <c r="AD41" i="1"/>
  <c r="AF55" i="1"/>
  <c r="AG56" i="1"/>
  <c r="AE40" i="1" l="1"/>
  <c r="AE48" i="1"/>
  <c r="AD49" i="6"/>
  <c r="AE29" i="1"/>
  <c r="AE38" i="1"/>
  <c r="AE49" i="1"/>
  <c r="AD50" i="6"/>
  <c r="AE27" i="1"/>
  <c r="AG56" i="5"/>
  <c r="AF55" i="5"/>
  <c r="AF58" i="5" s="1"/>
  <c r="AG55" i="4"/>
  <c r="AH56" i="4"/>
  <c r="AE45" i="1"/>
  <c r="AD46" i="6"/>
  <c r="AE39" i="1"/>
  <c r="AE26" i="1"/>
  <c r="AE37" i="1"/>
  <c r="AE35" i="1"/>
  <c r="AE30" i="1"/>
  <c r="AE52" i="1"/>
  <c r="AE53" i="1"/>
  <c r="AD53" i="6"/>
  <c r="AE51" i="1"/>
  <c r="AD52" i="6"/>
  <c r="AG55" i="1"/>
  <c r="AH56" i="1"/>
  <c r="AJ55" i="2"/>
  <c r="AK56" i="2"/>
  <c r="AE25" i="1"/>
  <c r="AE34" i="1"/>
  <c r="AE33" i="1"/>
  <c r="AE36" i="1"/>
  <c r="AE28" i="1"/>
  <c r="AE46" i="1"/>
  <c r="AD47" i="6"/>
  <c r="AJ56" i="6"/>
  <c r="AI55" i="6"/>
  <c r="AH21" i="1"/>
  <c r="AE41" i="1"/>
  <c r="AE31" i="1"/>
  <c r="AE47" i="1"/>
  <c r="AD48" i="6"/>
  <c r="AE44" i="1"/>
  <c r="AD45" i="6"/>
  <c r="AE32" i="1"/>
  <c r="AE43" i="1"/>
  <c r="AD44" i="6"/>
  <c r="AE50" i="1"/>
  <c r="AD51" i="6"/>
  <c r="AE42" i="1"/>
  <c r="AD43" i="6"/>
  <c r="AF41" i="1" l="1"/>
  <c r="AE42" i="6"/>
  <c r="AF30" i="1"/>
  <c r="AF45" i="1"/>
  <c r="AE46" i="6"/>
  <c r="AF35" i="1"/>
  <c r="AF33" i="1"/>
  <c r="AF50" i="1"/>
  <c r="AE51" i="6"/>
  <c r="AH55" i="4"/>
  <c r="AI56" i="4"/>
  <c r="AF42" i="1"/>
  <c r="AE43" i="6"/>
  <c r="AI56" i="1"/>
  <c r="AH55" i="1"/>
  <c r="AF29" i="1"/>
  <c r="AF36" i="1"/>
  <c r="AF38" i="1"/>
  <c r="AF26" i="1"/>
  <c r="AF37" i="1"/>
  <c r="AF47" i="1"/>
  <c r="AE48" i="6"/>
  <c r="AF43" i="1"/>
  <c r="AE44" i="6"/>
  <c r="AF31" i="1"/>
  <c r="AK56" i="6"/>
  <c r="AJ55" i="6"/>
  <c r="AF32" i="1"/>
  <c r="AF24" i="1"/>
  <c r="AF52" i="1"/>
  <c r="AF53" i="1"/>
  <c r="AE53" i="6"/>
  <c r="AF49" i="1"/>
  <c r="AE50" i="6"/>
  <c r="AF46" i="1"/>
  <c r="AE47" i="6"/>
  <c r="AF40" i="1"/>
  <c r="AF27" i="1"/>
  <c r="AI20" i="1"/>
  <c r="AL56" i="2"/>
  <c r="AK55" i="2"/>
  <c r="AF51" i="1"/>
  <c r="AE52" i="6"/>
  <c r="AF34" i="1"/>
  <c r="AF25" i="1"/>
  <c r="AF44" i="1"/>
  <c r="AE45" i="6"/>
  <c r="AH56" i="5"/>
  <c r="AG55" i="5"/>
  <c r="AG58" i="5" s="1"/>
  <c r="AF48" i="1"/>
  <c r="AE49" i="6"/>
  <c r="AF28" i="1"/>
  <c r="AF39" i="1"/>
  <c r="AH55" i="5" l="1"/>
  <c r="AH58" i="5" s="1"/>
  <c r="AI56" i="5"/>
  <c r="AG24" i="1"/>
  <c r="AG50" i="1"/>
  <c r="AF51" i="6"/>
  <c r="AG39" i="1"/>
  <c r="AG48" i="1"/>
  <c r="AF49" i="6"/>
  <c r="AG34" i="1"/>
  <c r="AG23" i="1"/>
  <c r="AK55" i="6"/>
  <c r="AL56" i="6"/>
  <c r="AG42" i="1"/>
  <c r="AF43" i="6"/>
  <c r="AG36" i="1"/>
  <c r="AG37" i="1"/>
  <c r="AG28" i="1"/>
  <c r="AG41" i="1"/>
  <c r="AF42" i="6"/>
  <c r="AG49" i="1"/>
  <c r="AF50" i="6"/>
  <c r="AG29" i="1"/>
  <c r="AG43" i="1"/>
  <c r="AF44" i="6"/>
  <c r="AG26" i="1"/>
  <c r="AJ56" i="4"/>
  <c r="AI55" i="4"/>
  <c r="AG27" i="1"/>
  <c r="AG38" i="1"/>
  <c r="AG47" i="1"/>
  <c r="AF48" i="6"/>
  <c r="AG33" i="1"/>
  <c r="AL55" i="2"/>
  <c r="AM56" i="2"/>
  <c r="AG45" i="1"/>
  <c r="AF46" i="6"/>
  <c r="AG52" i="1"/>
  <c r="AG53" i="1"/>
  <c r="AF53" i="6"/>
  <c r="AJ19" i="1"/>
  <c r="AG51" i="1"/>
  <c r="AF52" i="6"/>
  <c r="AG31" i="1"/>
  <c r="AG30" i="1"/>
  <c r="AG46" i="1"/>
  <c r="AF47" i="6"/>
  <c r="AG25" i="1"/>
  <c r="AG35" i="1"/>
  <c r="AI55" i="1"/>
  <c r="AJ56" i="1"/>
  <c r="AG32" i="1"/>
  <c r="AG44" i="1"/>
  <c r="AF45" i="6"/>
  <c r="AG40" i="1"/>
  <c r="AH50" i="1" l="1"/>
  <c r="AG51" i="6"/>
  <c r="AH39" i="1"/>
  <c r="AH31" i="1"/>
  <c r="AH34" i="1"/>
  <c r="AH45" i="1"/>
  <c r="AG46" i="6"/>
  <c r="AH30" i="1"/>
  <c r="AK18" i="1"/>
  <c r="AM56" i="6"/>
  <c r="AL55" i="6"/>
  <c r="AH43" i="1"/>
  <c r="AG44" i="6"/>
  <c r="AH24" i="1"/>
  <c r="AJ55" i="1"/>
  <c r="AK56" i="1"/>
  <c r="AH44" i="1"/>
  <c r="AG45" i="6"/>
  <c r="AH32" i="1"/>
  <c r="AH37" i="1"/>
  <c r="AK56" i="4"/>
  <c r="AJ55" i="4"/>
  <c r="AH42" i="1"/>
  <c r="AG43" i="6"/>
  <c r="AH48" i="1"/>
  <c r="AG49" i="6"/>
  <c r="AH27" i="1"/>
  <c r="AH35" i="1"/>
  <c r="AH33" i="1"/>
  <c r="AH38" i="1"/>
  <c r="AH23" i="1"/>
  <c r="AH29" i="1"/>
  <c r="AN56" i="2"/>
  <c r="AM55" i="2"/>
  <c r="AI55" i="5"/>
  <c r="AI58" i="5" s="1"/>
  <c r="AJ56" i="5"/>
  <c r="AH52" i="1"/>
  <c r="AG53" i="6"/>
  <c r="AH53" i="1"/>
  <c r="AG52" i="6"/>
  <c r="AH51" i="1"/>
  <c r="AH46" i="1"/>
  <c r="AG47" i="6"/>
  <c r="AH26" i="1"/>
  <c r="AH25" i="1"/>
  <c r="AH28" i="1"/>
  <c r="AH40" i="1"/>
  <c r="AG41" i="6"/>
  <c r="AH36" i="1"/>
  <c r="AH41" i="1"/>
  <c r="AG42" i="6"/>
  <c r="AH22" i="1"/>
  <c r="AH47" i="1"/>
  <c r="AG48" i="6"/>
  <c r="AH49" i="1"/>
  <c r="AG50" i="6"/>
  <c r="AI21" i="1" l="1"/>
  <c r="AI27" i="1"/>
  <c r="AI46" i="1"/>
  <c r="AH47" i="6"/>
  <c r="AI40" i="1"/>
  <c r="AH41" i="6"/>
  <c r="AI39" i="1"/>
  <c r="AI24" i="1"/>
  <c r="AI45" i="1"/>
  <c r="AH46" i="6"/>
  <c r="AI50" i="1"/>
  <c r="AH51" i="6"/>
  <c r="AI51" i="1"/>
  <c r="AH52" i="6"/>
  <c r="AO56" i="2"/>
  <c r="AN55" i="2"/>
  <c r="AI22" i="1"/>
  <c r="AI32" i="1"/>
  <c r="AI26" i="1"/>
  <c r="AI41" i="1"/>
  <c r="AH42" i="6"/>
  <c r="AI36" i="1"/>
  <c r="AH44" i="6"/>
  <c r="AI43" i="1"/>
  <c r="AI23" i="1"/>
  <c r="AN56" i="6"/>
  <c r="AM55" i="6"/>
  <c r="AI29" i="1"/>
  <c r="AI33" i="1"/>
  <c r="AI38" i="1"/>
  <c r="AI35" i="1"/>
  <c r="AK56" i="5"/>
  <c r="AJ55" i="5"/>
  <c r="AJ58" i="5" s="1"/>
  <c r="AK55" i="1"/>
  <c r="AL56" i="1"/>
  <c r="AI48" i="1"/>
  <c r="AH49" i="6"/>
  <c r="AI25" i="1"/>
  <c r="AI53" i="1"/>
  <c r="AI52" i="1"/>
  <c r="AH53" i="6"/>
  <c r="AI28" i="1"/>
  <c r="AI37" i="1"/>
  <c r="AI34" i="1"/>
  <c r="AI47" i="1"/>
  <c r="AH48" i="6"/>
  <c r="AL56" i="4"/>
  <c r="AK55" i="4"/>
  <c r="AI31" i="1"/>
  <c r="AI42" i="1"/>
  <c r="AH43" i="6"/>
  <c r="AL17" i="1"/>
  <c r="AI44" i="1"/>
  <c r="AH45" i="6"/>
  <c r="AI30" i="1"/>
  <c r="AI49" i="1"/>
  <c r="AH50" i="6"/>
  <c r="AJ30" i="1" l="1"/>
  <c r="AJ48" i="1"/>
  <c r="AI49" i="6"/>
  <c r="AJ43" i="1"/>
  <c r="AI44" i="6"/>
  <c r="AJ41" i="1"/>
  <c r="AI42" i="6"/>
  <c r="AM56" i="4"/>
  <c r="AL55" i="4"/>
  <c r="AJ33" i="1"/>
  <c r="AJ27" i="1"/>
  <c r="AM56" i="1"/>
  <c r="AL55" i="1"/>
  <c r="AJ42" i="1"/>
  <c r="AI43" i="6"/>
  <c r="AJ29" i="1"/>
  <c r="AJ36" i="1"/>
  <c r="AJ24" i="1"/>
  <c r="AJ34" i="1"/>
  <c r="AJ32" i="1"/>
  <c r="AO56" i="6"/>
  <c r="AN55" i="6"/>
  <c r="AJ40" i="1"/>
  <c r="AI41" i="6"/>
  <c r="AJ31" i="1"/>
  <c r="AP56" i="2"/>
  <c r="AO55" i="2"/>
  <c r="AJ49" i="1"/>
  <c r="AI50" i="6"/>
  <c r="AJ23" i="1"/>
  <c r="AJ39" i="1"/>
  <c r="AI40" i="6"/>
  <c r="AJ26" i="1"/>
  <c r="AM16" i="1"/>
  <c r="AJ46" i="1"/>
  <c r="AI47" i="6"/>
  <c r="AJ51" i="1"/>
  <c r="AI52" i="6"/>
  <c r="AJ53" i="1"/>
  <c r="AJ52" i="1"/>
  <c r="AI53" i="6"/>
  <c r="AJ47" i="1"/>
  <c r="AI48" i="6"/>
  <c r="AL56" i="5"/>
  <c r="AK55" i="5"/>
  <c r="AK58" i="5" s="1"/>
  <c r="AJ37" i="1"/>
  <c r="AJ28" i="1"/>
  <c r="AJ22" i="1"/>
  <c r="AJ35" i="1"/>
  <c r="AJ25" i="1"/>
  <c r="AJ21" i="1"/>
  <c r="AJ50" i="1"/>
  <c r="AI51" i="6"/>
  <c r="AJ44" i="1"/>
  <c r="AI45" i="6"/>
  <c r="AJ38" i="1"/>
  <c r="AJ45" i="1"/>
  <c r="AI46" i="6"/>
  <c r="AJ20" i="1"/>
  <c r="AK37" i="1" l="1"/>
  <c r="AK44" i="1"/>
  <c r="AJ45" i="6"/>
  <c r="AK43" i="1"/>
  <c r="AJ44" i="6"/>
  <c r="AK20" i="1"/>
  <c r="AK34" i="1"/>
  <c r="AK27" i="1"/>
  <c r="AL55" i="5"/>
  <c r="AL58" i="5" s="1"/>
  <c r="AM56" i="5"/>
  <c r="AJ52" i="6"/>
  <c r="AK51" i="1"/>
  <c r="AK53" i="1"/>
  <c r="AJ53" i="6"/>
  <c r="AK52" i="1"/>
  <c r="AK45" i="1"/>
  <c r="AJ46" i="6"/>
  <c r="AK25" i="1"/>
  <c r="AK22" i="1"/>
  <c r="AP55" i="2"/>
  <c r="AQ56" i="2"/>
  <c r="AK39" i="1"/>
  <c r="AJ40" i="6"/>
  <c r="AK31" i="1"/>
  <c r="AK23" i="1"/>
  <c r="AK28" i="1"/>
  <c r="AM55" i="1"/>
  <c r="AN56" i="1"/>
  <c r="AK32" i="1"/>
  <c r="AK40" i="1"/>
  <c r="AJ41" i="6"/>
  <c r="AJ48" i="6"/>
  <c r="AK47" i="1"/>
  <c r="AK24" i="1"/>
  <c r="AK36" i="1"/>
  <c r="AK19" i="1"/>
  <c r="AK49" i="1"/>
  <c r="AJ50" i="6"/>
  <c r="AK21" i="1"/>
  <c r="AK46" i="1"/>
  <c r="AJ47" i="6"/>
  <c r="AN15" i="1"/>
  <c r="AJ51" i="6"/>
  <c r="AK50" i="1"/>
  <c r="AK38" i="1"/>
  <c r="AJ49" i="6"/>
  <c r="AK48" i="1"/>
  <c r="AK30" i="1"/>
  <c r="AO55" i="6"/>
  <c r="AP56" i="6"/>
  <c r="AK33" i="1"/>
  <c r="AK35" i="1"/>
  <c r="AK41" i="1"/>
  <c r="AJ42" i="6"/>
  <c r="AK26" i="1"/>
  <c r="AM55" i="4"/>
  <c r="AN56" i="4"/>
  <c r="AK42" i="1"/>
  <c r="AJ43" i="6"/>
  <c r="AK29" i="1"/>
  <c r="AL28" i="1" l="1"/>
  <c r="AL40" i="1"/>
  <c r="AK41" i="6"/>
  <c r="AL29" i="1"/>
  <c r="AL20" i="1"/>
  <c r="AL21" i="1"/>
  <c r="AK51" i="6"/>
  <c r="AL50" i="1"/>
  <c r="AK50" i="6"/>
  <c r="AL49" i="1"/>
  <c r="AK47" i="6"/>
  <c r="AL46" i="1"/>
  <c r="AQ55" i="2"/>
  <c r="AR56" i="2"/>
  <c r="AK52" i="6"/>
  <c r="AL51" i="1"/>
  <c r="AL26" i="1"/>
  <c r="AL19" i="1"/>
  <c r="AK44" i="6"/>
  <c r="AL43" i="1"/>
  <c r="AL18" i="1"/>
  <c r="AL23" i="1"/>
  <c r="AL38" i="1"/>
  <c r="AK39" i="6"/>
  <c r="AL44" i="1"/>
  <c r="AK45" i="6"/>
  <c r="AQ56" i="6"/>
  <c r="AP55" i="6"/>
  <c r="AK48" i="6"/>
  <c r="AL47" i="1"/>
  <c r="AL41" i="1"/>
  <c r="AK42" i="6"/>
  <c r="AL25" i="1"/>
  <c r="AL34" i="1"/>
  <c r="AL45" i="1"/>
  <c r="AK46" i="6"/>
  <c r="AK49" i="6"/>
  <c r="AL48" i="1"/>
  <c r="AL35" i="1"/>
  <c r="AL31" i="1"/>
  <c r="AL27" i="1"/>
  <c r="AL30" i="1"/>
  <c r="AL24" i="1"/>
  <c r="AN56" i="5"/>
  <c r="AM55" i="5"/>
  <c r="AM58" i="5" s="1"/>
  <c r="AL37" i="1"/>
  <c r="AL39" i="1"/>
  <c r="AK40" i="6"/>
  <c r="AO56" i="4"/>
  <c r="AN55" i="4"/>
  <c r="AL32" i="1"/>
  <c r="AO14" i="1"/>
  <c r="AN55" i="1"/>
  <c r="AO56" i="1"/>
  <c r="AL22" i="1"/>
  <c r="AL53" i="1"/>
  <c r="AK53" i="6"/>
  <c r="AL52" i="1"/>
  <c r="AL33" i="1"/>
  <c r="AL42" i="1"/>
  <c r="AK43" i="6"/>
  <c r="AL36" i="1"/>
  <c r="AM47" i="1" l="1"/>
  <c r="AL48" i="6"/>
  <c r="AM50" i="1"/>
  <c r="AL51" i="6"/>
  <c r="AM45" i="1"/>
  <c r="AL46" i="6"/>
  <c r="AM49" i="1"/>
  <c r="AL50" i="6"/>
  <c r="AM41" i="1"/>
  <c r="AL42" i="6"/>
  <c r="AO55" i="1"/>
  <c r="AP56" i="1"/>
  <c r="AM53" i="1"/>
  <c r="AM52" i="1"/>
  <c r="AL53" i="6"/>
  <c r="AM31" i="1"/>
  <c r="AM38" i="1"/>
  <c r="AL39" i="6"/>
  <c r="AO56" i="5"/>
  <c r="AN55" i="5"/>
  <c r="AN58" i="5" s="1"/>
  <c r="AM29" i="1"/>
  <c r="AM30" i="1"/>
  <c r="AM33" i="1"/>
  <c r="AM40" i="1"/>
  <c r="AL41" i="6"/>
  <c r="AR56" i="6"/>
  <c r="AQ55" i="6"/>
  <c r="AM37" i="1"/>
  <c r="AM17" i="1"/>
  <c r="AM18" i="1"/>
  <c r="AM19" i="1"/>
  <c r="AM39" i="1"/>
  <c r="AL40" i="6"/>
  <c r="AR55" i="2"/>
  <c r="AS56" i="2"/>
  <c r="AM48" i="1"/>
  <c r="AL49" i="6"/>
  <c r="AM35" i="1"/>
  <c r="AM32" i="1"/>
  <c r="AM46" i="1"/>
  <c r="AL47" i="6"/>
  <c r="AM42" i="1"/>
  <c r="AL43" i="6"/>
  <c r="AM51" i="1"/>
  <c r="AL52" i="6"/>
  <c r="AM21" i="1"/>
  <c r="AP13" i="1"/>
  <c r="AO55" i="4"/>
  <c r="AP56" i="4"/>
  <c r="AM36" i="1"/>
  <c r="AM23" i="1"/>
  <c r="AM26" i="1"/>
  <c r="AM34" i="1"/>
  <c r="AM44" i="1"/>
  <c r="AL45" i="6"/>
  <c r="AM24" i="1"/>
  <c r="AM43" i="1"/>
  <c r="AL44" i="6"/>
  <c r="AM22" i="1"/>
  <c r="AM25" i="1"/>
  <c r="AM20" i="1"/>
  <c r="AM28" i="1"/>
  <c r="AM27" i="1"/>
  <c r="AN24" i="1" l="1"/>
  <c r="AN26" i="1"/>
  <c r="AN19" i="1"/>
  <c r="AN21" i="1"/>
  <c r="AN23" i="1"/>
  <c r="AN33" i="1"/>
  <c r="AN22" i="1"/>
  <c r="AN20" i="1"/>
  <c r="AN41" i="1"/>
  <c r="AM42" i="6"/>
  <c r="AN31" i="1"/>
  <c r="AN47" i="1"/>
  <c r="AM48" i="6"/>
  <c r="AN38" i="1"/>
  <c r="AM39" i="6"/>
  <c r="AN39" i="1"/>
  <c r="AM40" i="6"/>
  <c r="AN29" i="1"/>
  <c r="AP56" i="5"/>
  <c r="AO55" i="5"/>
  <c r="AO58" i="5" s="1"/>
  <c r="AN30" i="1"/>
  <c r="AP55" i="1"/>
  <c r="AQ56" i="1"/>
  <c r="AS55" i="2"/>
  <c r="AT56" i="2"/>
  <c r="AN32" i="1"/>
  <c r="AN48" i="1"/>
  <c r="AM49" i="6"/>
  <c r="AN49" i="1"/>
  <c r="AM50" i="6"/>
  <c r="AN27" i="1"/>
  <c r="AN42" i="1"/>
  <c r="AM43" i="6"/>
  <c r="AN43" i="1"/>
  <c r="AM44" i="6"/>
  <c r="AN25" i="1"/>
  <c r="AN35" i="1"/>
  <c r="AQ12" i="1"/>
  <c r="AN50" i="1"/>
  <c r="AM51" i="6"/>
  <c r="AN45" i="1"/>
  <c r="AM46" i="6"/>
  <c r="AN34" i="1"/>
  <c r="AN18" i="1"/>
  <c r="AN16" i="1"/>
  <c r="AS56" i="6"/>
  <c r="AR55" i="6"/>
  <c r="AN28" i="1"/>
  <c r="AN37" i="1"/>
  <c r="AM38" i="6"/>
  <c r="AN51" i="1"/>
  <c r="AM52" i="6"/>
  <c r="AQ56" i="4"/>
  <c r="AP55" i="4"/>
  <c r="AN17" i="1"/>
  <c r="AN36" i="1"/>
  <c r="AN52" i="1"/>
  <c r="AN53" i="1"/>
  <c r="AM53" i="6"/>
  <c r="AN40" i="1"/>
  <c r="AM41" i="6"/>
  <c r="AN44" i="1"/>
  <c r="AM45" i="6"/>
  <c r="AN46" i="1"/>
  <c r="AM47" i="6"/>
  <c r="AU56" i="2" l="1"/>
  <c r="AT55" i="2"/>
  <c r="AO30" i="1"/>
  <c r="AN44" i="6"/>
  <c r="AO43" i="1"/>
  <c r="AN52" i="6"/>
  <c r="AO51" i="1"/>
  <c r="AO16" i="1"/>
  <c r="AN51" i="6"/>
  <c r="AO50" i="1"/>
  <c r="AO27" i="1"/>
  <c r="AO15" i="1"/>
  <c r="AO33" i="1"/>
  <c r="AN50" i="6"/>
  <c r="AO49" i="1"/>
  <c r="AO34" i="1"/>
  <c r="AO42" i="1"/>
  <c r="AN43" i="6"/>
  <c r="AO26" i="1"/>
  <c r="AN48" i="6"/>
  <c r="AO47" i="1"/>
  <c r="AO29" i="1"/>
  <c r="AO28" i="1"/>
  <c r="AO37" i="1"/>
  <c r="AN38" i="6"/>
  <c r="AO19" i="1"/>
  <c r="AO32" i="1"/>
  <c r="AO20" i="1"/>
  <c r="AO25" i="1"/>
  <c r="AN53" i="6"/>
  <c r="AO52" i="1"/>
  <c r="AO53" i="1"/>
  <c r="AO39" i="1"/>
  <c r="AN40" i="6"/>
  <c r="AR11" i="1"/>
  <c r="AR56" i="1"/>
  <c r="AQ55" i="1"/>
  <c r="AN46" i="6"/>
  <c r="AO45" i="1"/>
  <c r="AO35" i="1"/>
  <c r="AR56" i="4"/>
  <c r="AQ55" i="4"/>
  <c r="AO36" i="1"/>
  <c r="AS55" i="6"/>
  <c r="AT56" i="6"/>
  <c r="AO17" i="1"/>
  <c r="AN45" i="6"/>
  <c r="AO44" i="1"/>
  <c r="AO24" i="1"/>
  <c r="AO41" i="1"/>
  <c r="AN42" i="6"/>
  <c r="AN49" i="6"/>
  <c r="AO48" i="1"/>
  <c r="AO31" i="1"/>
  <c r="AP55" i="5"/>
  <c r="AP58" i="5" s="1"/>
  <c r="AQ56" i="5"/>
  <c r="AO38" i="1"/>
  <c r="AN39" i="6"/>
  <c r="AN47" i="6"/>
  <c r="AO46" i="1"/>
  <c r="AO40" i="1"/>
  <c r="AN41" i="6"/>
  <c r="AO21" i="1"/>
  <c r="AO22" i="1"/>
  <c r="AO18" i="1"/>
  <c r="AO23" i="1"/>
  <c r="AP22" i="1" l="1"/>
  <c r="AP21" i="1"/>
  <c r="AP39" i="1"/>
  <c r="AO40" i="6"/>
  <c r="AP37" i="1"/>
  <c r="AO38" i="6"/>
  <c r="AP30" i="1"/>
  <c r="AP40" i="1"/>
  <c r="AO41" i="6"/>
  <c r="AS56" i="4"/>
  <c r="AR55" i="4"/>
  <c r="AS10" i="1"/>
  <c r="AO52" i="6"/>
  <c r="AP51" i="1"/>
  <c r="AP46" i="1"/>
  <c r="AO47" i="6"/>
  <c r="AP48" i="1"/>
  <c r="AO49" i="6"/>
  <c r="AO50" i="6"/>
  <c r="AP49" i="1"/>
  <c r="AP50" i="1"/>
  <c r="AO51" i="6"/>
  <c r="AO46" i="6"/>
  <c r="AP45" i="1"/>
  <c r="AQ55" i="5"/>
  <c r="AQ58" i="5" s="1"/>
  <c r="AR56" i="5"/>
  <c r="AO48" i="6"/>
  <c r="AP47" i="1"/>
  <c r="AP19" i="1"/>
  <c r="AP18" i="1"/>
  <c r="AP27" i="1"/>
  <c r="AP41" i="1"/>
  <c r="AO42" i="6"/>
  <c r="AP14" i="1"/>
  <c r="AP29" i="1"/>
  <c r="AP23" i="1"/>
  <c r="AP34" i="1"/>
  <c r="AP38" i="1"/>
  <c r="AO39" i="6"/>
  <c r="AP33" i="1"/>
  <c r="AP42" i="1"/>
  <c r="AO43" i="6"/>
  <c r="AP17" i="1"/>
  <c r="AP20" i="1"/>
  <c r="AP16" i="1"/>
  <c r="AP35" i="1"/>
  <c r="AR55" i="1"/>
  <c r="AS56" i="1"/>
  <c r="AO44" i="6"/>
  <c r="AP43" i="1"/>
  <c r="AU56" i="6"/>
  <c r="AT55" i="6"/>
  <c r="AP44" i="1"/>
  <c r="AO45" i="6"/>
  <c r="AP52" i="1"/>
  <c r="AO53" i="6"/>
  <c r="AP53" i="1"/>
  <c r="AP24" i="1"/>
  <c r="AP31" i="1"/>
  <c r="AP36" i="1"/>
  <c r="AO37" i="6"/>
  <c r="AP28" i="1"/>
  <c r="AP25" i="1"/>
  <c r="AP32" i="1"/>
  <c r="AP26" i="1"/>
  <c r="AP15" i="1"/>
  <c r="AV56" i="2"/>
  <c r="AU55" i="2"/>
  <c r="AQ14" i="1" l="1"/>
  <c r="AS55" i="1"/>
  <c r="AT56" i="1"/>
  <c r="AQ46" i="1"/>
  <c r="AP47" i="6"/>
  <c r="AQ44" i="1"/>
  <c r="AP45" i="6"/>
  <c r="AQ48" i="1"/>
  <c r="AP49" i="6"/>
  <c r="AQ30" i="1"/>
  <c r="AQ51" i="1"/>
  <c r="AP52" i="6"/>
  <c r="AV56" i="6"/>
  <c r="AU55" i="6"/>
  <c r="AQ15" i="1"/>
  <c r="AQ16" i="1"/>
  <c r="AQ32" i="1"/>
  <c r="AQ33" i="1"/>
  <c r="AQ28" i="1"/>
  <c r="AQ40" i="1"/>
  <c r="AP41" i="6"/>
  <c r="AQ17" i="1"/>
  <c r="AQ45" i="1"/>
  <c r="AP46" i="6"/>
  <c r="AT9" i="1"/>
  <c r="AQ39" i="1"/>
  <c r="AP40" i="6"/>
  <c r="AQ36" i="1"/>
  <c r="AP37" i="6"/>
  <c r="AQ20" i="1"/>
  <c r="AQ31" i="1"/>
  <c r="AQ25" i="1"/>
  <c r="AR55" i="5"/>
  <c r="AR58" i="5" s="1"/>
  <c r="AS56" i="5"/>
  <c r="AQ50" i="1"/>
  <c r="AP51" i="6"/>
  <c r="AW56" i="2"/>
  <c r="AV55" i="2"/>
  <c r="AQ24" i="1"/>
  <c r="AQ35" i="1"/>
  <c r="AQ23" i="1"/>
  <c r="AQ42" i="1"/>
  <c r="AP43" i="6"/>
  <c r="AQ27" i="1"/>
  <c r="AQ53" i="1"/>
  <c r="AQ52" i="1"/>
  <c r="AP53" i="6"/>
  <c r="AQ43" i="1"/>
  <c r="AP44" i="6"/>
  <c r="AQ34" i="1"/>
  <c r="AQ19" i="1"/>
  <c r="AQ41" i="1"/>
  <c r="AP42" i="6"/>
  <c r="AQ37" i="1"/>
  <c r="AP38" i="6"/>
  <c r="AQ22" i="1"/>
  <c r="AQ13" i="1"/>
  <c r="AQ26" i="1"/>
  <c r="AQ18" i="1"/>
  <c r="AQ49" i="1"/>
  <c r="AP50" i="6"/>
  <c r="AQ47" i="1"/>
  <c r="AP48" i="6"/>
  <c r="AT56" i="4"/>
  <c r="AS55" i="4"/>
  <c r="AQ29" i="1"/>
  <c r="AQ38" i="1"/>
  <c r="AP39" i="6"/>
  <c r="AQ21" i="1"/>
  <c r="AR46" i="1" l="1"/>
  <c r="AQ47" i="6"/>
  <c r="AR18" i="1"/>
  <c r="AT55" i="1"/>
  <c r="AU56" i="1"/>
  <c r="AR28" i="1"/>
  <c r="AR36" i="1"/>
  <c r="AQ37" i="6"/>
  <c r="AR42" i="1"/>
  <c r="AQ43" i="6"/>
  <c r="AR26" i="1"/>
  <c r="AR22" i="1"/>
  <c r="AR23" i="1"/>
  <c r="AR49" i="1"/>
  <c r="AQ50" i="6"/>
  <c r="AR24" i="1"/>
  <c r="AR19" i="1"/>
  <c r="AR38" i="1"/>
  <c r="AQ39" i="6"/>
  <c r="AR44" i="1"/>
  <c r="AQ45" i="6"/>
  <c r="AR39" i="1"/>
  <c r="AQ40" i="6"/>
  <c r="AR32" i="1"/>
  <c r="AR15" i="1"/>
  <c r="AW56" i="6"/>
  <c r="AV55" i="6"/>
  <c r="AR29" i="1"/>
  <c r="AR43" i="1"/>
  <c r="AQ44" i="6"/>
  <c r="AR17" i="1"/>
  <c r="AT55" i="4"/>
  <c r="AU56" i="4"/>
  <c r="AR48" i="1"/>
  <c r="AQ49" i="6"/>
  <c r="AR25" i="1"/>
  <c r="AR21" i="1"/>
  <c r="AR40" i="1"/>
  <c r="AQ41" i="6"/>
  <c r="AR33" i="1"/>
  <c r="AR51" i="1"/>
  <c r="AQ52" i="6"/>
  <c r="AT56" i="5"/>
  <c r="AS55" i="5"/>
  <c r="AS58" i="5" s="1"/>
  <c r="AR30" i="1"/>
  <c r="AU8" i="1"/>
  <c r="AR20" i="1"/>
  <c r="AR12" i="1"/>
  <c r="AR37" i="1"/>
  <c r="AQ38" i="6"/>
  <c r="AR53" i="1"/>
  <c r="AR52" i="1"/>
  <c r="AQ53" i="6"/>
  <c r="AR41" i="1"/>
  <c r="AQ42" i="6"/>
  <c r="AR34" i="1"/>
  <c r="AX56" i="2"/>
  <c r="AW55" i="2"/>
  <c r="AR35" i="1"/>
  <c r="AQ36" i="6"/>
  <c r="AR16" i="1"/>
  <c r="AR27" i="1"/>
  <c r="AR31" i="1"/>
  <c r="AR14" i="1"/>
  <c r="AR50" i="1"/>
  <c r="AQ51" i="6"/>
  <c r="AR47" i="1"/>
  <c r="AQ48" i="6"/>
  <c r="AR45" i="1"/>
  <c r="AQ46" i="6"/>
  <c r="AR13" i="1"/>
  <c r="AS30" i="1" l="1"/>
  <c r="AS15" i="1"/>
  <c r="AX55" i="2"/>
  <c r="AY56" i="2"/>
  <c r="AR41" i="6"/>
  <c r="AS40" i="1"/>
  <c r="AS24" i="1"/>
  <c r="AU55" i="4"/>
  <c r="AV56" i="4"/>
  <c r="AS36" i="1"/>
  <c r="AR37" i="6"/>
  <c r="AS19" i="1"/>
  <c r="AS29" i="1"/>
  <c r="AS50" i="1"/>
  <c r="AR51" i="6"/>
  <c r="AS39" i="1"/>
  <c r="AR40" i="6"/>
  <c r="AS42" i="1"/>
  <c r="AR43" i="6"/>
  <c r="AW55" i="6"/>
  <c r="AX56" i="6"/>
  <c r="AS31" i="1"/>
  <c r="AS43" i="1"/>
  <c r="AR44" i="6"/>
  <c r="AS18" i="1"/>
  <c r="AR49" i="6"/>
  <c r="AS48" i="1"/>
  <c r="AS21" i="1"/>
  <c r="AS41" i="1"/>
  <c r="AR42" i="6"/>
  <c r="AS27" i="1"/>
  <c r="AS17" i="1"/>
  <c r="AR45" i="6"/>
  <c r="AS44" i="1"/>
  <c r="AS12" i="1"/>
  <c r="AS26" i="1"/>
  <c r="AS33" i="1"/>
  <c r="AV56" i="1"/>
  <c r="AU55" i="1"/>
  <c r="AR50" i="6"/>
  <c r="AS49" i="1"/>
  <c r="AR47" i="6"/>
  <c r="AS46" i="1"/>
  <c r="AS13" i="1"/>
  <c r="AS34" i="1"/>
  <c r="AS51" i="1"/>
  <c r="AR52" i="6"/>
  <c r="AR53" i="6"/>
  <c r="AS53" i="1"/>
  <c r="AS52" i="1"/>
  <c r="AS11" i="1"/>
  <c r="AV7" i="1"/>
  <c r="AU56" i="5"/>
  <c r="AT55" i="5"/>
  <c r="AT58" i="5" s="1"/>
  <c r="AS32" i="1"/>
  <c r="AS20" i="1"/>
  <c r="AR48" i="6"/>
  <c r="AS47" i="1"/>
  <c r="AS16" i="1"/>
  <c r="AS28" i="1"/>
  <c r="AS14" i="1"/>
  <c r="AS38" i="1"/>
  <c r="AR39" i="6"/>
  <c r="AS37" i="1"/>
  <c r="AR38" i="6"/>
  <c r="AS23" i="1"/>
  <c r="AS22" i="1"/>
  <c r="AS25" i="1"/>
  <c r="AS35" i="1"/>
  <c r="AR36" i="6"/>
  <c r="AS45" i="1"/>
  <c r="AR46" i="6"/>
  <c r="AT34" i="1" l="1"/>
  <c r="AS35" i="6"/>
  <c r="AT21" i="1"/>
  <c r="AS45" i="6"/>
  <c r="AT44" i="1"/>
  <c r="AT22" i="1"/>
  <c r="AT37" i="1"/>
  <c r="AS38" i="6"/>
  <c r="AT31" i="1"/>
  <c r="AW6" i="1"/>
  <c r="AT53" i="1"/>
  <c r="AS53" i="6"/>
  <c r="AT52" i="1"/>
  <c r="AS46" i="6"/>
  <c r="AT45" i="1"/>
  <c r="AS44" i="6"/>
  <c r="AT43" i="1"/>
  <c r="AW56" i="4"/>
  <c r="AV55" i="4"/>
  <c r="AS40" i="6"/>
  <c r="AT39" i="1"/>
  <c r="AT24" i="1"/>
  <c r="AT13" i="1"/>
  <c r="AT15" i="1"/>
  <c r="AT10" i="1"/>
  <c r="AT33" i="1"/>
  <c r="AV55" i="1"/>
  <c r="AW56" i="1"/>
  <c r="AT25" i="1"/>
  <c r="AT26" i="1"/>
  <c r="AT20" i="1"/>
  <c r="AT17" i="1"/>
  <c r="AT30" i="1"/>
  <c r="AS42" i="6"/>
  <c r="AT41" i="1"/>
  <c r="AS50" i="6"/>
  <c r="AT49" i="1"/>
  <c r="AT18" i="1"/>
  <c r="AT14" i="1"/>
  <c r="AS37" i="6"/>
  <c r="AT36" i="1"/>
  <c r="AS49" i="6"/>
  <c r="AT48" i="1"/>
  <c r="AS48" i="6"/>
  <c r="AT47" i="1"/>
  <c r="AY56" i="6"/>
  <c r="AX55" i="6"/>
  <c r="AZ56" i="2"/>
  <c r="AZ55" i="2" s="1"/>
  <c r="AY55" i="2"/>
  <c r="AT19" i="1"/>
  <c r="AV56" i="5"/>
  <c r="AU55" i="5"/>
  <c r="AU58" i="5" s="1"/>
  <c r="AT27" i="1"/>
  <c r="AS47" i="6"/>
  <c r="AT46" i="1"/>
  <c r="AS52" i="6"/>
  <c r="AT51" i="1"/>
  <c r="AS51" i="6"/>
  <c r="AT50" i="1"/>
  <c r="AT12" i="1"/>
  <c r="AT32" i="1"/>
  <c r="AT11" i="1"/>
  <c r="AT16" i="1"/>
  <c r="AS41" i="6"/>
  <c r="AT40" i="1"/>
  <c r="AS43" i="6"/>
  <c r="AT42" i="1"/>
  <c r="AS39" i="6"/>
  <c r="AT38" i="1"/>
  <c r="AT28" i="1"/>
  <c r="AT35" i="1"/>
  <c r="AS36" i="6"/>
  <c r="AT23" i="1"/>
  <c r="AT29" i="1"/>
  <c r="AU37" i="1" l="1"/>
  <c r="AT38" i="6"/>
  <c r="AU49" i="1"/>
  <c r="AT50" i="6"/>
  <c r="AU45" i="1"/>
  <c r="AT46" i="6"/>
  <c r="AU22" i="1"/>
  <c r="AU27" i="1"/>
  <c r="AU15" i="1"/>
  <c r="AU31" i="1"/>
  <c r="AW56" i="5"/>
  <c r="AV55" i="5"/>
  <c r="AV58" i="5" s="1"/>
  <c r="AU17" i="1"/>
  <c r="AU16" i="1"/>
  <c r="AU25" i="1"/>
  <c r="AU9" i="1"/>
  <c r="AU12" i="1"/>
  <c r="AU21" i="1"/>
  <c r="AT51" i="6"/>
  <c r="AU50" i="1"/>
  <c r="AT49" i="6"/>
  <c r="AU48" i="1"/>
  <c r="AU44" i="1"/>
  <c r="AT45" i="6"/>
  <c r="AU53" i="1"/>
  <c r="AU52" i="1"/>
  <c r="AT53" i="6"/>
  <c r="AU30" i="1"/>
  <c r="AU20" i="1"/>
  <c r="AU39" i="1"/>
  <c r="AT40" i="6"/>
  <c r="AU47" i="1"/>
  <c r="AT48" i="6"/>
  <c r="AU28" i="1"/>
  <c r="AU34" i="1"/>
  <c r="AT35" i="6"/>
  <c r="AU10" i="1"/>
  <c r="AU11" i="1"/>
  <c r="AU26" i="1"/>
  <c r="AU18" i="1"/>
  <c r="AZ56" i="6"/>
  <c r="AZ55" i="6" s="1"/>
  <c r="AY55" i="6"/>
  <c r="AU13" i="1"/>
  <c r="AU29" i="1"/>
  <c r="AU19" i="1"/>
  <c r="AU24" i="1"/>
  <c r="AU32" i="1"/>
  <c r="AU14" i="1"/>
  <c r="AU23" i="1"/>
  <c r="AW55" i="4"/>
  <c r="AX56" i="4"/>
  <c r="AU43" i="1"/>
  <c r="AT44" i="6"/>
  <c r="AU41" i="1"/>
  <c r="AT42" i="6"/>
  <c r="AT47" i="6"/>
  <c r="AU46" i="1"/>
  <c r="AU35" i="1"/>
  <c r="AT36" i="6"/>
  <c r="AT41" i="6"/>
  <c r="AU40" i="1"/>
  <c r="AX56" i="1"/>
  <c r="AW55" i="1"/>
  <c r="AT39" i="6"/>
  <c r="AU38" i="1"/>
  <c r="AT43" i="6"/>
  <c r="AU42" i="1"/>
  <c r="AU51" i="1"/>
  <c r="AT52" i="6"/>
  <c r="AX5" i="1"/>
  <c r="AU36" i="1"/>
  <c r="AT37" i="6"/>
  <c r="AU33" i="1"/>
  <c r="AV35" i="1" l="1"/>
  <c r="AU36" i="6"/>
  <c r="AV50" i="1"/>
  <c r="AU51" i="6"/>
  <c r="AV42" i="1"/>
  <c r="AU43" i="6"/>
  <c r="AV22" i="1"/>
  <c r="AV31" i="1"/>
  <c r="AV18" i="1"/>
  <c r="AV12" i="1"/>
  <c r="AV17" i="1"/>
  <c r="AV10" i="1"/>
  <c r="AV33" i="1"/>
  <c r="AU34" i="6"/>
  <c r="AV46" i="1"/>
  <c r="AU47" i="6"/>
  <c r="AV19" i="1"/>
  <c r="AU52" i="6"/>
  <c r="AV51" i="1"/>
  <c r="AV47" i="1"/>
  <c r="AU48" i="6"/>
  <c r="AV32" i="1"/>
  <c r="AV41" i="1"/>
  <c r="AU42" i="6"/>
  <c r="AX55" i="4"/>
  <c r="AY56" i="4"/>
  <c r="AV28" i="1"/>
  <c r="AV9" i="1"/>
  <c r="AV52" i="1"/>
  <c r="AU53" i="6"/>
  <c r="AV53" i="1"/>
  <c r="AV20" i="1"/>
  <c r="AV8" i="1"/>
  <c r="AV15" i="1"/>
  <c r="AX56" i="5"/>
  <c r="AW55" i="5"/>
  <c r="AW58" i="5" s="1"/>
  <c r="AV14" i="1"/>
  <c r="AV21" i="1"/>
  <c r="AV48" i="1"/>
  <c r="AU49" i="6"/>
  <c r="AY4" i="1"/>
  <c r="AX55" i="1"/>
  <c r="AY56" i="1"/>
  <c r="AV34" i="1"/>
  <c r="AU35" i="6"/>
  <c r="AV40" i="1"/>
  <c r="AU41" i="6"/>
  <c r="AV13" i="1"/>
  <c r="AV23" i="1"/>
  <c r="AV25" i="1"/>
  <c r="AV27" i="1"/>
  <c r="AV38" i="1"/>
  <c r="AU39" i="6"/>
  <c r="AV29" i="1"/>
  <c r="AV49" i="1"/>
  <c r="AU50" i="6"/>
  <c r="AV24" i="1"/>
  <c r="AV16" i="1"/>
  <c r="AU38" i="6"/>
  <c r="AV37" i="1"/>
  <c r="AV39" i="1"/>
  <c r="AU40" i="6"/>
  <c r="AU46" i="6"/>
  <c r="AV45" i="1"/>
  <c r="AU44" i="6"/>
  <c r="AV43" i="1"/>
  <c r="AV11" i="1"/>
  <c r="AV30" i="1"/>
  <c r="AV26" i="1"/>
  <c r="AV44" i="1"/>
  <c r="AU45" i="6"/>
  <c r="AV36" i="1"/>
  <c r="AU37" i="6"/>
  <c r="AW44" i="1" l="1"/>
  <c r="AV45" i="6"/>
  <c r="AW25" i="1"/>
  <c r="AV43" i="6"/>
  <c r="AW42" i="1"/>
  <c r="AW43" i="1"/>
  <c r="AV44" i="6"/>
  <c r="AW29" i="1"/>
  <c r="AW38" i="1"/>
  <c r="AV39" i="6"/>
  <c r="AW15" i="1"/>
  <c r="AW48" i="1"/>
  <c r="AV49" i="6"/>
  <c r="AV38" i="6"/>
  <c r="AW37" i="1"/>
  <c r="AW24" i="1"/>
  <c r="AW12" i="1"/>
  <c r="AW33" i="1"/>
  <c r="AV34" i="6"/>
  <c r="AZ3" i="1"/>
  <c r="AX55" i="5"/>
  <c r="AX58" i="5" s="1"/>
  <c r="AY56" i="5"/>
  <c r="AW7" i="1"/>
  <c r="AW18" i="1"/>
  <c r="AW21" i="1"/>
  <c r="AY55" i="1"/>
  <c r="AZ56" i="1"/>
  <c r="AZ55" i="1" s="1"/>
  <c r="AW13" i="1"/>
  <c r="AW51" i="1"/>
  <c r="AV52" i="6"/>
  <c r="AW27" i="1"/>
  <c r="AW40" i="1"/>
  <c r="AV41" i="6"/>
  <c r="AW46" i="1"/>
  <c r="AV47" i="6"/>
  <c r="AW32" i="1"/>
  <c r="AW16" i="1"/>
  <c r="AW17" i="1"/>
  <c r="AW49" i="1"/>
  <c r="AV50" i="6"/>
  <c r="AW35" i="1"/>
  <c r="AV36" i="6"/>
  <c r="AW23" i="1"/>
  <c r="AW28" i="1"/>
  <c r="AW26" i="1"/>
  <c r="AW22" i="1"/>
  <c r="AW39" i="1"/>
  <c r="AV40" i="6"/>
  <c r="AW47" i="1"/>
  <c r="AV48" i="6"/>
  <c r="AW14" i="1"/>
  <c r="AW19" i="1"/>
  <c r="AZ56" i="4"/>
  <c r="AZ55" i="4" s="1"/>
  <c r="AY55" i="4"/>
  <c r="AV51" i="6"/>
  <c r="AW50" i="1"/>
  <c r="AW9" i="1"/>
  <c r="AW11" i="1"/>
  <c r="AW36" i="1"/>
  <c r="AV37" i="6"/>
  <c r="AW10" i="1"/>
  <c r="AW20" i="1"/>
  <c r="AW52" i="1"/>
  <c r="AV53" i="6"/>
  <c r="AW53" i="1"/>
  <c r="AW8" i="1"/>
  <c r="AW31" i="1"/>
  <c r="AV46" i="6"/>
  <c r="AW45" i="1"/>
  <c r="AW30" i="1"/>
  <c r="AW41" i="1"/>
  <c r="AV42" i="6"/>
  <c r="AW34" i="1"/>
  <c r="AV35" i="6"/>
  <c r="AW41" i="6" l="1"/>
  <c r="AX40" i="1"/>
  <c r="AX30" i="1"/>
  <c r="AW50" i="6"/>
  <c r="AX49" i="1"/>
  <c r="AY55" i="5"/>
  <c r="AY58" i="5" s="1"/>
  <c r="AZ56" i="5"/>
  <c r="AZ55" i="5" s="1"/>
  <c r="AZ58" i="5" s="1"/>
  <c r="AX7" i="1"/>
  <c r="AX33" i="1"/>
  <c r="AW34" i="6"/>
  <c r="AX10" i="1"/>
  <c r="AW45" i="6"/>
  <c r="AX44" i="1"/>
  <c r="AW52" i="6"/>
  <c r="AX51" i="1"/>
  <c r="AX9" i="1"/>
  <c r="AX18" i="1"/>
  <c r="AX46" i="1"/>
  <c r="AW47" i="6"/>
  <c r="AX21" i="1"/>
  <c r="AX27" i="1"/>
  <c r="AW35" i="6"/>
  <c r="AX34" i="1"/>
  <c r="AX16" i="1"/>
  <c r="AX31" i="1"/>
  <c r="AW40" i="6"/>
  <c r="AX39" i="1"/>
  <c r="AW51" i="6"/>
  <c r="AX50" i="1"/>
  <c r="AX17" i="1"/>
  <c r="AW33" i="6"/>
  <c r="AX32" i="1"/>
  <c r="AX23" i="1"/>
  <c r="AW48" i="6"/>
  <c r="AX47" i="1"/>
  <c r="AW38" i="6"/>
  <c r="AX37" i="1"/>
  <c r="AW43" i="6"/>
  <c r="AX42" i="1"/>
  <c r="AX24" i="1"/>
  <c r="AX20" i="1"/>
  <c r="AW37" i="6"/>
  <c r="AX36" i="1"/>
  <c r="AW42" i="6"/>
  <c r="AX41" i="1"/>
  <c r="AX29" i="1"/>
  <c r="AX53" i="1"/>
  <c r="AW53" i="6"/>
  <c r="AX52" i="1"/>
  <c r="AX19" i="1"/>
  <c r="AW36" i="6"/>
  <c r="AX35" i="1"/>
  <c r="AX8" i="1"/>
  <c r="AX13" i="1"/>
  <c r="AX38" i="1"/>
  <c r="AW39" i="6"/>
  <c r="AX25" i="1"/>
  <c r="AX22" i="1"/>
  <c r="AX48" i="1"/>
  <c r="AW49" i="6"/>
  <c r="AX15" i="1"/>
  <c r="AW46" i="6"/>
  <c r="AX45" i="1"/>
  <c r="AX26" i="1"/>
  <c r="AX12" i="1"/>
  <c r="AX6" i="1"/>
  <c r="AZ3" i="6"/>
  <c r="AZ3" i="5"/>
  <c r="AZ3" i="2"/>
  <c r="AZ3" i="4"/>
  <c r="AX11" i="1"/>
  <c r="AX14" i="1"/>
  <c r="AX28" i="1"/>
  <c r="AW44" i="6"/>
  <c r="AX43" i="1"/>
  <c r="AY25" i="1" l="1"/>
  <c r="AY14" i="1"/>
  <c r="AY21" i="1"/>
  <c r="AY37" i="1"/>
  <c r="AX38" i="6"/>
  <c r="AY7" i="1"/>
  <c r="AY18" i="1"/>
  <c r="AX36" i="6"/>
  <c r="AY35" i="1"/>
  <c r="AY36" i="1"/>
  <c r="AX37" i="6"/>
  <c r="AX39" i="6"/>
  <c r="AY38" i="1"/>
  <c r="AY8" i="1"/>
  <c r="AX44" i="6"/>
  <c r="AY43" i="1"/>
  <c r="AY13" i="1"/>
  <c r="AY10" i="1"/>
  <c r="AX45" i="6"/>
  <c r="AY44" i="1"/>
  <c r="AY12" i="1"/>
  <c r="AY34" i="1"/>
  <c r="AX35" i="6"/>
  <c r="AX52" i="6"/>
  <c r="AY51" i="1"/>
  <c r="AY28" i="1"/>
  <c r="AY23" i="1"/>
  <c r="AY22" i="1"/>
  <c r="AY16" i="1"/>
  <c r="AY15" i="1"/>
  <c r="AY26" i="1"/>
  <c r="AY45" i="1"/>
  <c r="AX46" i="6"/>
  <c r="AY32" i="1"/>
  <c r="AX33" i="6"/>
  <c r="AY29" i="1"/>
  <c r="AY27" i="1"/>
  <c r="AY11" i="1"/>
  <c r="AX48" i="6"/>
  <c r="AY47" i="1"/>
  <c r="AY24" i="1"/>
  <c r="AY40" i="1"/>
  <c r="AX41" i="6"/>
  <c r="AY41" i="1"/>
  <c r="AX42" i="6"/>
  <c r="AX47" i="6"/>
  <c r="AY46" i="1"/>
  <c r="AY31" i="1"/>
  <c r="AY49" i="1"/>
  <c r="AX50" i="6"/>
  <c r="AY30" i="1"/>
  <c r="AY33" i="1"/>
  <c r="AX34" i="6"/>
  <c r="AY17" i="1"/>
  <c r="AY50" i="1"/>
  <c r="AX51" i="6"/>
  <c r="AY6" i="1"/>
  <c r="AY48" i="1"/>
  <c r="AX49" i="6"/>
  <c r="AX40" i="6"/>
  <c r="AY39" i="1"/>
  <c r="AY42" i="1"/>
  <c r="AX43" i="6"/>
  <c r="AY5" i="1"/>
  <c r="AY52" i="1"/>
  <c r="AY53" i="1"/>
  <c r="AX53" i="6"/>
  <c r="AY19" i="1"/>
  <c r="AY20" i="1"/>
  <c r="AY9" i="1"/>
  <c r="AZ8" i="1" l="1"/>
  <c r="AZ18" i="1"/>
  <c r="AY42" i="6"/>
  <c r="AZ41" i="1"/>
  <c r="AY48" i="6"/>
  <c r="AZ47" i="1"/>
  <c r="AY50" i="6"/>
  <c r="AZ49" i="1"/>
  <c r="AY33" i="6"/>
  <c r="AZ32" i="1"/>
  <c r="AY49" i="6"/>
  <c r="AZ48" i="1"/>
  <c r="AZ39" i="1"/>
  <c r="AY40" i="6"/>
  <c r="AZ26" i="1"/>
  <c r="AY51" i="6"/>
  <c r="AZ50" i="1"/>
  <c r="AZ12" i="1"/>
  <c r="AY36" i="6"/>
  <c r="AZ35" i="1"/>
  <c r="AZ17" i="1"/>
  <c r="AY37" i="6"/>
  <c r="AZ36" i="1"/>
  <c r="AZ13" i="1"/>
  <c r="AY32" i="6"/>
  <c r="AZ31" i="1"/>
  <c r="AZ25" i="1"/>
  <c r="AZ15" i="1"/>
  <c r="AZ22" i="1"/>
  <c r="AZ11" i="1"/>
  <c r="AZ9" i="1"/>
  <c r="AY43" i="6"/>
  <c r="AZ42" i="1"/>
  <c r="AY38" i="6"/>
  <c r="AZ37" i="1"/>
  <c r="AY35" i="6"/>
  <c r="AZ34" i="1"/>
  <c r="AZ6" i="1"/>
  <c r="AZ20" i="1"/>
  <c r="AY39" i="6"/>
  <c r="AZ38" i="1"/>
  <c r="AY53" i="6"/>
  <c r="AZ53" i="1"/>
  <c r="AZ52" i="1"/>
  <c r="AZ5" i="1"/>
  <c r="AZ29" i="1"/>
  <c r="AZ30" i="1"/>
  <c r="AY41" i="6"/>
  <c r="AZ40" i="1"/>
  <c r="AZ23" i="1"/>
  <c r="AZ10" i="1"/>
  <c r="AZ43" i="1"/>
  <c r="AY44" i="6"/>
  <c r="AZ24" i="1"/>
  <c r="AZ4" i="1"/>
  <c r="AZ19" i="1"/>
  <c r="AZ16" i="1"/>
  <c r="AY52" i="6"/>
  <c r="AZ51" i="1"/>
  <c r="AY46" i="6"/>
  <c r="AZ45" i="1"/>
  <c r="AY47" i="6"/>
  <c r="AZ46" i="1"/>
  <c r="AZ28" i="1"/>
  <c r="AY45" i="6"/>
  <c r="AZ44" i="1"/>
  <c r="AZ14" i="1"/>
  <c r="AZ21" i="1"/>
  <c r="AZ27" i="1"/>
  <c r="AY34" i="6"/>
  <c r="AZ33" i="1"/>
  <c r="AZ7" i="1"/>
  <c r="AZ27" i="6" l="1"/>
  <c r="AZ27" i="5"/>
  <c r="AZ27" i="4"/>
  <c r="AZ27" i="2"/>
  <c r="AZ30" i="6"/>
  <c r="AZ30" i="5"/>
  <c r="AZ30" i="2"/>
  <c r="AZ30" i="4"/>
  <c r="AZ5" i="6"/>
  <c r="AZ5" i="5"/>
  <c r="AZ5" i="4"/>
  <c r="AZ5" i="2"/>
  <c r="AZ38" i="5"/>
  <c r="AZ38" i="6"/>
  <c r="AZ38" i="4"/>
  <c r="AZ38" i="2"/>
  <c r="AZ33" i="5"/>
  <c r="AZ33" i="6"/>
  <c r="AZ33" i="4"/>
  <c r="AZ33" i="2"/>
  <c r="AZ44" i="5"/>
  <c r="AZ44" i="6"/>
  <c r="AZ44" i="4"/>
  <c r="AZ44" i="2"/>
  <c r="AZ21" i="6"/>
  <c r="AZ21" i="5"/>
  <c r="AZ21" i="2"/>
  <c r="AZ21" i="4"/>
  <c r="AZ19" i="6"/>
  <c r="AZ19" i="5"/>
  <c r="AZ19" i="4"/>
  <c r="AZ19" i="2"/>
  <c r="AZ24" i="6"/>
  <c r="AZ24" i="5"/>
  <c r="AZ24" i="2"/>
  <c r="AZ24" i="4"/>
  <c r="AZ29" i="6"/>
  <c r="AY30" i="6" s="1"/>
  <c r="AZ29" i="5"/>
  <c r="AY30" i="5" s="1"/>
  <c r="AZ29" i="4"/>
  <c r="AY30" i="4" s="1"/>
  <c r="AZ29" i="2"/>
  <c r="AZ53" i="6"/>
  <c r="AZ53" i="5"/>
  <c r="AZ53" i="4"/>
  <c r="AZ53" i="2"/>
  <c r="AZ34" i="5"/>
  <c r="AZ34" i="6"/>
  <c r="AZ34" i="2"/>
  <c r="AZ34" i="4"/>
  <c r="AZ42" i="6"/>
  <c r="AZ42" i="5"/>
  <c r="AZ42" i="4"/>
  <c r="AZ42" i="2"/>
  <c r="AZ11" i="6"/>
  <c r="AZ11" i="5"/>
  <c r="AZ11" i="4"/>
  <c r="AZ11" i="2"/>
  <c r="AZ15" i="6"/>
  <c r="AZ15" i="5"/>
  <c r="AZ15" i="4"/>
  <c r="AZ15" i="2"/>
  <c r="AZ31" i="6"/>
  <c r="AZ31" i="5"/>
  <c r="AZ31" i="4"/>
  <c r="AZ31" i="2"/>
  <c r="AZ36" i="6"/>
  <c r="AZ36" i="5"/>
  <c r="AZ36" i="4"/>
  <c r="AZ36" i="2"/>
  <c r="AZ35" i="5"/>
  <c r="AZ35" i="6"/>
  <c r="AZ35" i="4"/>
  <c r="AY36" i="4" s="1"/>
  <c r="AZ35" i="2"/>
  <c r="AY36" i="2" s="1"/>
  <c r="AZ50" i="5"/>
  <c r="AZ50" i="6"/>
  <c r="AZ50" i="2"/>
  <c r="AZ50" i="4"/>
  <c r="AZ32" i="6"/>
  <c r="AZ32" i="5"/>
  <c r="AY33" i="5" s="1"/>
  <c r="AZ32" i="2"/>
  <c r="AY33" i="2" s="1"/>
  <c r="AZ32" i="4"/>
  <c r="AZ47" i="5"/>
  <c r="AZ47" i="6"/>
  <c r="AZ47" i="4"/>
  <c r="AZ47" i="2"/>
  <c r="AZ45" i="6"/>
  <c r="AZ45" i="5"/>
  <c r="AY46" i="5" s="1"/>
  <c r="AX47" i="5" s="1"/>
  <c r="AZ45" i="4"/>
  <c r="AZ45" i="2"/>
  <c r="AZ4" i="6"/>
  <c r="AZ4" i="5"/>
  <c r="AZ4" i="2"/>
  <c r="AZ4" i="4"/>
  <c r="AZ20" i="6"/>
  <c r="AY21" i="6" s="1"/>
  <c r="AZ20" i="5"/>
  <c r="AY21" i="5" s="1"/>
  <c r="AZ20" i="2"/>
  <c r="AY21" i="2" s="1"/>
  <c r="AZ20" i="4"/>
  <c r="AY21" i="4" s="1"/>
  <c r="AZ39" i="5"/>
  <c r="AZ39" i="6"/>
  <c r="AZ39" i="2"/>
  <c r="AZ39" i="4"/>
  <c r="AZ18" i="6"/>
  <c r="AY19" i="6" s="1"/>
  <c r="AZ18" i="5"/>
  <c r="AY19" i="5" s="1"/>
  <c r="AZ18" i="2"/>
  <c r="AY19" i="2" s="1"/>
  <c r="AZ18" i="4"/>
  <c r="AZ28" i="6"/>
  <c r="AY29" i="6" s="1"/>
  <c r="AX30" i="6" s="1"/>
  <c r="AZ28" i="5"/>
  <c r="AY29" i="5" s="1"/>
  <c r="AX30" i="5" s="1"/>
  <c r="AZ28" i="4"/>
  <c r="AY29" i="4" s="1"/>
  <c r="AX30" i="4" s="1"/>
  <c r="AZ28" i="2"/>
  <c r="AY29" i="2" s="1"/>
  <c r="AZ23" i="6"/>
  <c r="AY24" i="6" s="1"/>
  <c r="AZ23" i="5"/>
  <c r="AY24" i="5" s="1"/>
  <c r="AZ23" i="2"/>
  <c r="AY24" i="2" s="1"/>
  <c r="AZ23" i="4"/>
  <c r="AY24" i="4" s="1"/>
  <c r="AZ37" i="6"/>
  <c r="AZ37" i="5"/>
  <c r="AY38" i="5" s="1"/>
  <c r="AZ37" i="2"/>
  <c r="AY38" i="2" s="1"/>
  <c r="AZ37" i="4"/>
  <c r="AZ48" i="6"/>
  <c r="AZ48" i="5"/>
  <c r="AZ48" i="2"/>
  <c r="AZ48" i="4"/>
  <c r="AZ49" i="6"/>
  <c r="AZ49" i="5"/>
  <c r="AY50" i="5" s="1"/>
  <c r="AZ49" i="2"/>
  <c r="AY50" i="2" s="1"/>
  <c r="AZ49" i="4"/>
  <c r="AY50" i="4" s="1"/>
  <c r="AZ41" i="5"/>
  <c r="AZ41" i="6"/>
  <c r="AZ41" i="2"/>
  <c r="AY42" i="2" s="1"/>
  <c r="AZ41" i="4"/>
  <c r="AZ8" i="6"/>
  <c r="AZ8" i="5"/>
  <c r="AZ8" i="2"/>
  <c r="AZ8" i="4"/>
  <c r="AZ7" i="6"/>
  <c r="AY8" i="6" s="1"/>
  <c r="AZ7" i="5"/>
  <c r="AY8" i="5" s="1"/>
  <c r="AZ7" i="2"/>
  <c r="AY8" i="2" s="1"/>
  <c r="AZ7" i="4"/>
  <c r="AY8" i="4" s="1"/>
  <c r="AZ14" i="6"/>
  <c r="AY15" i="6" s="1"/>
  <c r="AZ14" i="5"/>
  <c r="AY15" i="5" s="1"/>
  <c r="AZ14" i="2"/>
  <c r="AY15" i="2" s="1"/>
  <c r="AZ14" i="4"/>
  <c r="AZ16" i="6"/>
  <c r="AZ16" i="5"/>
  <c r="AZ16" i="2"/>
  <c r="AZ16" i="4"/>
  <c r="AZ43" i="5"/>
  <c r="AY44" i="5" s="1"/>
  <c r="AZ43" i="6"/>
  <c r="AZ43" i="2"/>
  <c r="AY44" i="2" s="1"/>
  <c r="AZ43" i="4"/>
  <c r="AZ46" i="5"/>
  <c r="AY47" i="5" s="1"/>
  <c r="AZ46" i="6"/>
  <c r="AZ46" i="2"/>
  <c r="AY47" i="2" s="1"/>
  <c r="AZ46" i="4"/>
  <c r="AZ51" i="5"/>
  <c r="AZ51" i="6"/>
  <c r="AZ51" i="2"/>
  <c r="AZ51" i="4"/>
  <c r="AZ10" i="6"/>
  <c r="AY11" i="6" s="1"/>
  <c r="AZ10" i="5"/>
  <c r="AY11" i="5" s="1"/>
  <c r="AZ10" i="2"/>
  <c r="AY11" i="2" s="1"/>
  <c r="AZ10" i="4"/>
  <c r="AZ40" i="6"/>
  <c r="AZ40" i="5"/>
  <c r="AY41" i="5" s="1"/>
  <c r="AZ40" i="4"/>
  <c r="AZ40" i="2"/>
  <c r="AZ52" i="6"/>
  <c r="AZ52" i="5"/>
  <c r="AY53" i="5" s="1"/>
  <c r="AZ52" i="2"/>
  <c r="AY53" i="2" s="1"/>
  <c r="AZ52" i="4"/>
  <c r="AZ6" i="6"/>
  <c r="AY7" i="6" s="1"/>
  <c r="AX8" i="6" s="1"/>
  <c r="AZ6" i="5"/>
  <c r="AY7" i="5" s="1"/>
  <c r="AX8" i="5" s="1"/>
  <c r="AZ6" i="2"/>
  <c r="AY7" i="2" s="1"/>
  <c r="AX8" i="2" s="1"/>
  <c r="AZ6" i="4"/>
  <c r="AY7" i="4" s="1"/>
  <c r="AX8" i="4" s="1"/>
  <c r="AZ9" i="6"/>
  <c r="AY10" i="6" s="1"/>
  <c r="AX11" i="6" s="1"/>
  <c r="AZ9" i="4"/>
  <c r="AZ9" i="5"/>
  <c r="AZ9" i="2"/>
  <c r="AZ22" i="6"/>
  <c r="AY23" i="6" s="1"/>
  <c r="AX24" i="6" s="1"/>
  <c r="AZ22" i="5"/>
  <c r="AY23" i="5" s="1"/>
  <c r="AX24" i="5" s="1"/>
  <c r="AZ22" i="2"/>
  <c r="AY23" i="2" s="1"/>
  <c r="AX24" i="2" s="1"/>
  <c r="AZ22" i="4"/>
  <c r="AY23" i="4" s="1"/>
  <c r="AX24" i="4" s="1"/>
  <c r="AZ25" i="6"/>
  <c r="AZ25" i="5"/>
  <c r="AZ25" i="2"/>
  <c r="AZ25" i="4"/>
  <c r="AZ13" i="6"/>
  <c r="AY14" i="6" s="1"/>
  <c r="AX15" i="6" s="1"/>
  <c r="AZ13" i="5"/>
  <c r="AY14" i="5" s="1"/>
  <c r="AX15" i="5" s="1"/>
  <c r="AZ13" i="2"/>
  <c r="AY14" i="2" s="1"/>
  <c r="AX15" i="2" s="1"/>
  <c r="AZ13" i="4"/>
  <c r="AY14" i="4" s="1"/>
  <c r="AZ17" i="6"/>
  <c r="AY18" i="6" s="1"/>
  <c r="AX19" i="6" s="1"/>
  <c r="AZ17" i="5"/>
  <c r="AY18" i="5" s="1"/>
  <c r="AX19" i="5" s="1"/>
  <c r="AZ17" i="4"/>
  <c r="AY18" i="4" s="1"/>
  <c r="AZ17" i="2"/>
  <c r="AZ12" i="6"/>
  <c r="AY13" i="6" s="1"/>
  <c r="AX14" i="6" s="1"/>
  <c r="AW15" i="6" s="1"/>
  <c r="AZ12" i="5"/>
  <c r="AY13" i="5" s="1"/>
  <c r="AX14" i="5" s="1"/>
  <c r="AW15" i="5" s="1"/>
  <c r="AZ12" i="4"/>
  <c r="AZ12" i="2"/>
  <c r="AZ26" i="6"/>
  <c r="AY27" i="6" s="1"/>
  <c r="AZ26" i="5"/>
  <c r="AY27" i="5" s="1"/>
  <c r="AZ26" i="4"/>
  <c r="AY27" i="4" s="1"/>
  <c r="AZ26" i="2"/>
  <c r="AY27" i="2" s="1"/>
  <c r="AY9" i="5" l="1"/>
  <c r="AX10" i="5" s="1"/>
  <c r="AW11" i="5" s="1"/>
  <c r="AY13" i="2"/>
  <c r="AX14" i="2" s="1"/>
  <c r="AW15" i="2" s="1"/>
  <c r="AY18" i="2"/>
  <c r="AX19" i="2" s="1"/>
  <c r="AY26" i="4"/>
  <c r="AX27" i="4" s="1"/>
  <c r="AY10" i="2"/>
  <c r="AX11" i="2" s="1"/>
  <c r="AY53" i="4"/>
  <c r="AY41" i="2"/>
  <c r="AX42" i="2" s="1"/>
  <c r="AY11" i="4"/>
  <c r="AY47" i="4"/>
  <c r="AY44" i="4"/>
  <c r="AY17" i="4"/>
  <c r="AX18" i="4" s="1"/>
  <c r="AY15" i="4"/>
  <c r="AX15" i="4" s="1"/>
  <c r="AY42" i="4"/>
  <c r="AY38" i="4"/>
  <c r="AX30" i="2"/>
  <c r="AY19" i="4"/>
  <c r="AX19" i="4" s="1"/>
  <c r="AY33" i="4"/>
  <c r="AY30" i="2"/>
  <c r="AY49" i="4"/>
  <c r="AX50" i="4" s="1"/>
  <c r="AY40" i="4"/>
  <c r="AY5" i="4"/>
  <c r="AY4" i="4"/>
  <c r="AY46" i="2"/>
  <c r="AX47" i="2" s="1"/>
  <c r="AY48" i="2"/>
  <c r="AY51" i="4"/>
  <c r="AY37" i="2"/>
  <c r="AX38" i="2" s="1"/>
  <c r="AY32" i="2"/>
  <c r="AX33" i="2" s="1"/>
  <c r="AY16" i="2"/>
  <c r="AY12" i="2"/>
  <c r="AX13" i="2" s="1"/>
  <c r="AW14" i="2" s="1"/>
  <c r="AV15" i="2" s="1"/>
  <c r="AY43" i="2"/>
  <c r="AX44" i="2" s="1"/>
  <c r="AY35" i="4"/>
  <c r="AX36" i="4" s="1"/>
  <c r="AY25" i="4"/>
  <c r="AY20" i="2"/>
  <c r="AX21" i="2" s="1"/>
  <c r="AY22" i="4"/>
  <c r="AX23" i="4" s="1"/>
  <c r="AW24" i="4" s="1"/>
  <c r="AY45" i="2"/>
  <c r="AX46" i="2" s="1"/>
  <c r="AW47" i="2" s="1"/>
  <c r="AY34" i="2"/>
  <c r="AY39" i="2"/>
  <c r="AY6" i="2"/>
  <c r="AX7" i="2" s="1"/>
  <c r="AW8" i="2" s="1"/>
  <c r="AY31" i="4"/>
  <c r="AY28" i="2"/>
  <c r="AX29" i="2" s="1"/>
  <c r="AY52" i="4"/>
  <c r="AX53" i="4" s="1"/>
  <c r="AY9" i="4"/>
  <c r="AX43" i="4"/>
  <c r="AW44" i="4" s="1"/>
  <c r="AY13" i="4"/>
  <c r="AX14" i="4" s="1"/>
  <c r="AY26" i="2"/>
  <c r="AX27" i="2" s="1"/>
  <c r="AY10" i="5"/>
  <c r="AX11" i="5" s="1"/>
  <c r="AY41" i="4"/>
  <c r="AX42" i="4" s="1"/>
  <c r="AX12" i="2"/>
  <c r="AW13" i="2" s="1"/>
  <c r="AY52" i="2"/>
  <c r="AX53" i="2" s="1"/>
  <c r="AX48" i="2"/>
  <c r="AY17" i="2"/>
  <c r="AX18" i="2" s="1"/>
  <c r="AW19" i="2" s="1"/>
  <c r="AX16" i="2"/>
  <c r="AW16" i="2" s="1"/>
  <c r="AV16" i="2" s="1"/>
  <c r="AX9" i="2"/>
  <c r="AW10" i="2" s="1"/>
  <c r="AV11" i="2" s="1"/>
  <c r="AY9" i="2"/>
  <c r="AX10" i="2" s="1"/>
  <c r="AW11" i="2" s="1"/>
  <c r="AY49" i="2"/>
  <c r="AX50" i="2" s="1"/>
  <c r="AX39" i="2"/>
  <c r="AX20" i="2"/>
  <c r="AW21" i="2" s="1"/>
  <c r="AY40" i="2"/>
  <c r="AY5" i="2"/>
  <c r="AX6" i="2" s="1"/>
  <c r="AW7" i="2" s="1"/>
  <c r="AV8" i="2" s="1"/>
  <c r="AY4" i="2"/>
  <c r="AX5" i="2" s="1"/>
  <c r="AW6" i="2" s="1"/>
  <c r="AV7" i="2" s="1"/>
  <c r="AU8" i="2" s="1"/>
  <c r="AY46" i="4"/>
  <c r="AX47" i="4" s="1"/>
  <c r="AY48" i="4"/>
  <c r="AX34" i="2"/>
  <c r="AY51" i="2"/>
  <c r="AX52" i="2" s="1"/>
  <c r="AW53" i="2" s="1"/>
  <c r="AX37" i="4"/>
  <c r="AW38" i="4" s="1"/>
  <c r="AY37" i="4"/>
  <c r="AX38" i="4" s="1"/>
  <c r="AY32" i="4"/>
  <c r="AX33" i="4" s="1"/>
  <c r="AY16" i="4"/>
  <c r="AX17" i="4" s="1"/>
  <c r="AW18" i="4" s="1"/>
  <c r="AY12" i="4"/>
  <c r="AX13" i="4" s="1"/>
  <c r="AW14" i="4" s="1"/>
  <c r="AY43" i="4"/>
  <c r="AX44" i="4" s="1"/>
  <c r="AY35" i="2"/>
  <c r="AX36" i="2" s="1"/>
  <c r="AX31" i="4"/>
  <c r="AY25" i="2"/>
  <c r="AY20" i="4"/>
  <c r="AX21" i="4" s="1"/>
  <c r="AY22" i="2"/>
  <c r="AX23" i="2" s="1"/>
  <c r="AW24" i="2" s="1"/>
  <c r="AY45" i="4"/>
  <c r="AX46" i="4" s="1"/>
  <c r="AW47" i="4" s="1"/>
  <c r="AY34" i="4"/>
  <c r="AY39" i="4"/>
  <c r="AY6" i="4"/>
  <c r="AX7" i="4" s="1"/>
  <c r="AW8" i="4" s="1"/>
  <c r="AY31" i="2"/>
  <c r="AX32" i="2" s="1"/>
  <c r="AW33" i="2" s="1"/>
  <c r="AY28" i="4"/>
  <c r="AX29" i="4" s="1"/>
  <c r="AW30" i="4" s="1"/>
  <c r="AY49" i="5"/>
  <c r="AX50" i="5" s="1"/>
  <c r="AY5" i="5"/>
  <c r="AY4" i="5"/>
  <c r="AY37" i="5"/>
  <c r="AX38" i="5" s="1"/>
  <c r="AY32" i="5"/>
  <c r="AX33" i="5" s="1"/>
  <c r="AY16" i="5"/>
  <c r="AX16" i="5" s="1"/>
  <c r="AY12" i="5"/>
  <c r="AX13" i="5" s="1"/>
  <c r="AW14" i="5" s="1"/>
  <c r="AV15" i="5" s="1"/>
  <c r="AY43" i="5"/>
  <c r="AX44" i="5" s="1"/>
  <c r="AY25" i="5"/>
  <c r="AX25" i="5" s="1"/>
  <c r="AW25" i="5" s="1"/>
  <c r="AY20" i="5"/>
  <c r="AX21" i="5" s="1"/>
  <c r="AY22" i="5"/>
  <c r="AX23" i="5" s="1"/>
  <c r="AW24" i="5" s="1"/>
  <c r="AY6" i="5"/>
  <c r="AX7" i="5" s="1"/>
  <c r="AW8" i="5" s="1"/>
  <c r="AY31" i="5"/>
  <c r="AX32" i="5" s="1"/>
  <c r="AW33" i="5" s="1"/>
  <c r="AY28" i="5"/>
  <c r="AX29" i="5" s="1"/>
  <c r="AW30" i="5" s="1"/>
  <c r="AW12" i="2"/>
  <c r="AV13" i="2" s="1"/>
  <c r="AY26" i="5"/>
  <c r="AX27" i="5" s="1"/>
  <c r="AY10" i="4"/>
  <c r="AX11" i="4" s="1"/>
  <c r="AY17" i="5"/>
  <c r="AX18" i="5" s="1"/>
  <c r="AW19" i="5" s="1"/>
  <c r="AY26" i="6"/>
  <c r="AX27" i="6" s="1"/>
  <c r="AY52" i="5"/>
  <c r="AX53" i="5" s="1"/>
  <c r="AY17" i="6"/>
  <c r="AX18" i="6" s="1"/>
  <c r="AW19" i="6" s="1"/>
  <c r="AY9" i="6"/>
  <c r="AX10" i="6" s="1"/>
  <c r="AW11" i="6" s="1"/>
  <c r="AY42" i="5"/>
  <c r="AY40" i="5"/>
  <c r="AX41" i="5" s="1"/>
  <c r="AY4" i="6"/>
  <c r="AY5" i="6"/>
  <c r="AX6" i="6" s="1"/>
  <c r="AW7" i="6" s="1"/>
  <c r="AV8" i="6" s="1"/>
  <c r="AY48" i="5"/>
  <c r="AY51" i="5"/>
  <c r="AX52" i="5" s="1"/>
  <c r="AW53" i="5" s="1"/>
  <c r="AY36" i="5"/>
  <c r="AY16" i="6"/>
  <c r="AY12" i="6"/>
  <c r="AX13" i="6" s="1"/>
  <c r="AW14" i="6" s="1"/>
  <c r="AV15" i="6" s="1"/>
  <c r="AY35" i="5"/>
  <c r="AY25" i="6"/>
  <c r="AY20" i="6"/>
  <c r="AX21" i="6" s="1"/>
  <c r="AY22" i="6"/>
  <c r="AX23" i="6" s="1"/>
  <c r="AW24" i="6" s="1"/>
  <c r="AY45" i="5"/>
  <c r="AX46" i="5" s="1"/>
  <c r="AW47" i="5" s="1"/>
  <c r="AY34" i="5"/>
  <c r="AX35" i="5" s="1"/>
  <c r="AY39" i="5"/>
  <c r="AX40" i="5" s="1"/>
  <c r="AW41" i="5" s="1"/>
  <c r="AY6" i="6"/>
  <c r="AX7" i="6" s="1"/>
  <c r="AW8" i="6" s="1"/>
  <c r="AY31" i="6"/>
  <c r="AX32" i="6" s="1"/>
  <c r="AY28" i="6"/>
  <c r="AX29" i="6" s="1"/>
  <c r="AW30" i="6" s="1"/>
  <c r="AX28" i="6" l="1"/>
  <c r="AW29" i="6" s="1"/>
  <c r="AV30" i="6" s="1"/>
  <c r="AV25" i="5"/>
  <c r="AX9" i="5"/>
  <c r="AX45" i="5"/>
  <c r="AW46" i="5" s="1"/>
  <c r="AV47" i="5" s="1"/>
  <c r="AX6" i="5"/>
  <c r="AW7" i="5" s="1"/>
  <c r="AV8" i="5" s="1"/>
  <c r="AX40" i="4"/>
  <c r="AX49" i="4"/>
  <c r="AW50" i="4" s="1"/>
  <c r="AX41" i="2"/>
  <c r="AW42" i="2" s="1"/>
  <c r="AX43" i="2"/>
  <c r="AW44" i="2" s="1"/>
  <c r="AX37" i="2"/>
  <c r="AW38" i="2" s="1"/>
  <c r="AX5" i="4"/>
  <c r="AV19" i="4"/>
  <c r="AW19" i="4"/>
  <c r="AX49" i="5"/>
  <c r="AW50" i="5" s="1"/>
  <c r="AX43" i="5"/>
  <c r="AW44" i="5" s="1"/>
  <c r="AX35" i="4"/>
  <c r="AW36" i="4" s="1"/>
  <c r="AX26" i="2"/>
  <c r="AW27" i="2" s="1"/>
  <c r="AX45" i="2"/>
  <c r="AW46" i="2" s="1"/>
  <c r="AV47" i="2" s="1"/>
  <c r="AW15" i="4"/>
  <c r="AV15" i="4" s="1"/>
  <c r="AW30" i="2"/>
  <c r="AX26" i="4"/>
  <c r="AW27" i="4" s="1"/>
  <c r="AX12" i="6"/>
  <c r="AW45" i="5"/>
  <c r="AV46" i="5" s="1"/>
  <c r="AU47" i="5" s="1"/>
  <c r="AV12" i="2"/>
  <c r="AU13" i="2" s="1"/>
  <c r="AW43" i="4"/>
  <c r="AV44" i="4" s="1"/>
  <c r="AW28" i="2"/>
  <c r="AV29" i="2" s="1"/>
  <c r="AU30" i="2" s="1"/>
  <c r="AX28" i="4"/>
  <c r="AX16" i="4"/>
  <c r="AX28" i="2"/>
  <c r="AW29" i="2" s="1"/>
  <c r="AV30" i="2" s="1"/>
  <c r="AX40" i="2"/>
  <c r="AW41" i="2" s="1"/>
  <c r="AV42" i="2" s="1"/>
  <c r="AW39" i="2"/>
  <c r="AX49" i="2"/>
  <c r="AW50" i="2" s="1"/>
  <c r="AX22" i="4"/>
  <c r="AW23" i="4" s="1"/>
  <c r="AV24" i="4" s="1"/>
  <c r="AX25" i="4"/>
  <c r="AX26" i="6"/>
  <c r="AW27" i="6" s="1"/>
  <c r="AX22" i="5"/>
  <c r="AW23" i="5" s="1"/>
  <c r="AV24" i="5" s="1"/>
  <c r="AU25" i="5" s="1"/>
  <c r="AX28" i="5"/>
  <c r="AW29" i="5" s="1"/>
  <c r="AV30" i="5" s="1"/>
  <c r="AU12" i="2"/>
  <c r="AT13" i="2" s="1"/>
  <c r="AW49" i="2"/>
  <c r="AV50" i="2" s="1"/>
  <c r="AW9" i="2"/>
  <c r="AV10" i="2" s="1"/>
  <c r="AU11" i="2" s="1"/>
  <c r="AX12" i="4"/>
  <c r="AW13" i="4" s="1"/>
  <c r="AV14" i="4" s="1"/>
  <c r="AX35" i="2"/>
  <c r="AW36" i="2" s="1"/>
  <c r="AU16" i="2"/>
  <c r="AV39" i="2"/>
  <c r="AW48" i="2"/>
  <c r="AX41" i="4"/>
  <c r="AW42" i="4" s="1"/>
  <c r="AX39" i="4"/>
  <c r="AW40" i="4" s="1"/>
  <c r="AX17" i="6"/>
  <c r="AW18" i="6" s="1"/>
  <c r="AV19" i="6" s="1"/>
  <c r="AX34" i="5"/>
  <c r="AW35" i="5" s="1"/>
  <c r="AX39" i="5"/>
  <c r="AW40" i="5" s="1"/>
  <c r="AV41" i="5" s="1"/>
  <c r="AX37" i="5"/>
  <c r="AW38" i="5" s="1"/>
  <c r="AX26" i="5"/>
  <c r="AW27" i="5" s="1"/>
  <c r="AX17" i="5"/>
  <c r="AW18" i="5" s="1"/>
  <c r="AV19" i="5" s="1"/>
  <c r="AX20" i="5"/>
  <c r="AX42" i="5"/>
  <c r="AW43" i="5" s="1"/>
  <c r="AV44" i="5" s="1"/>
  <c r="AW35" i="2"/>
  <c r="AV36" i="2" s="1"/>
  <c r="AW31" i="4"/>
  <c r="AV31" i="4" s="1"/>
  <c r="AX51" i="2"/>
  <c r="AW52" i="2" s="1"/>
  <c r="AV53" i="2" s="1"/>
  <c r="AX10" i="4"/>
  <c r="AW11" i="4" s="1"/>
  <c r="AX45" i="4"/>
  <c r="AW46" i="4" s="1"/>
  <c r="AV47" i="4" s="1"/>
  <c r="AX32" i="4"/>
  <c r="AW33" i="4" s="1"/>
  <c r="AV48" i="2"/>
  <c r="AX31" i="2"/>
  <c r="AX17" i="2"/>
  <c r="AW18" i="2" s="1"/>
  <c r="AV19" i="2" s="1"/>
  <c r="AX52" i="4"/>
  <c r="AW53" i="4" s="1"/>
  <c r="AX20" i="4"/>
  <c r="AX20" i="6"/>
  <c r="AX31" i="6"/>
  <c r="AX5" i="6"/>
  <c r="AW6" i="6" s="1"/>
  <c r="AV7" i="6" s="1"/>
  <c r="AU8" i="6" s="1"/>
  <c r="AX9" i="6"/>
  <c r="AX48" i="5"/>
  <c r="AX36" i="5"/>
  <c r="AW37" i="5" s="1"/>
  <c r="AV38" i="5" s="1"/>
  <c r="AX22" i="6"/>
  <c r="AW23" i="6" s="1"/>
  <c r="AV24" i="6" s="1"/>
  <c r="AX25" i="6"/>
  <c r="AX16" i="6"/>
  <c r="AX12" i="5"/>
  <c r="AW13" i="5" s="1"/>
  <c r="AV14" i="5" s="1"/>
  <c r="AU15" i="5" s="1"/>
  <c r="AW16" i="5"/>
  <c r="AX31" i="5"/>
  <c r="AW34" i="5"/>
  <c r="AV35" i="5" s="1"/>
  <c r="AX5" i="5"/>
  <c r="AW6" i="5" s="1"/>
  <c r="AV7" i="5" s="1"/>
  <c r="AU8" i="5" s="1"/>
  <c r="AX51" i="5"/>
  <c r="AW52" i="5" s="1"/>
  <c r="AV53" i="5" s="1"/>
  <c r="AW20" i="2"/>
  <c r="AV21" i="2" s="1"/>
  <c r="AW41" i="4"/>
  <c r="AV42" i="4" s="1"/>
  <c r="AX22" i="2"/>
  <c r="AW23" i="2" s="1"/>
  <c r="AV24" i="2" s="1"/>
  <c r="AX25" i="2"/>
  <c r="AV20" i="2"/>
  <c r="AU21" i="2" s="1"/>
  <c r="AV14" i="2"/>
  <c r="AU15" i="2" s="1"/>
  <c r="AT16" i="2" s="1"/>
  <c r="AX9" i="4"/>
  <c r="AX48" i="4"/>
  <c r="AW49" i="4" s="1"/>
  <c r="AV50" i="4" s="1"/>
  <c r="AW37" i="4"/>
  <c r="AV38" i="4" s="1"/>
  <c r="AW34" i="2"/>
  <c r="AV35" i="2" s="1"/>
  <c r="AU36" i="2" s="1"/>
  <c r="AX34" i="4"/>
  <c r="AX6" i="4"/>
  <c r="AW7" i="4" s="1"/>
  <c r="AV8" i="4" s="1"/>
  <c r="AX51" i="4"/>
  <c r="AW52" i="4" s="1"/>
  <c r="AV53" i="4" s="1"/>
  <c r="AW51" i="4" l="1"/>
  <c r="AW22" i="5"/>
  <c r="AV23" i="5" s="1"/>
  <c r="AU24" i="5" s="1"/>
  <c r="AT25" i="5" s="1"/>
  <c r="AW9" i="5"/>
  <c r="AW10" i="5"/>
  <c r="AV11" i="5" s="1"/>
  <c r="AW35" i="4"/>
  <c r="AV36" i="4" s="1"/>
  <c r="AW39" i="4"/>
  <c r="AV40" i="4" s="1"/>
  <c r="AV43" i="4"/>
  <c r="AU44" i="4" s="1"/>
  <c r="AV37" i="2"/>
  <c r="AU38" i="2" s="1"/>
  <c r="AW37" i="2"/>
  <c r="AV38" i="2" s="1"/>
  <c r="AU39" i="2" s="1"/>
  <c r="AW28" i="6"/>
  <c r="AV29" i="6" s="1"/>
  <c r="AU30" i="6" s="1"/>
  <c r="AU43" i="4"/>
  <c r="AT44" i="4" s="1"/>
  <c r="AV9" i="2"/>
  <c r="AU10" i="2" s="1"/>
  <c r="AT11" i="2" s="1"/>
  <c r="AW22" i="4"/>
  <c r="AV23" i="4" s="1"/>
  <c r="AU24" i="4" s="1"/>
  <c r="AW36" i="5"/>
  <c r="AV37" i="5" s="1"/>
  <c r="AU38" i="5" s="1"/>
  <c r="AU15" i="4"/>
  <c r="AW45" i="2"/>
  <c r="AW43" i="2"/>
  <c r="AV44" i="2" s="1"/>
  <c r="AW26" i="6"/>
  <c r="AV27" i="6" s="1"/>
  <c r="AW25" i="6"/>
  <c r="AW10" i="6"/>
  <c r="AV11" i="6" s="1"/>
  <c r="AW9" i="6"/>
  <c r="AU20" i="2"/>
  <c r="AT21" i="2" s="1"/>
  <c r="AW34" i="4"/>
  <c r="AV41" i="4"/>
  <c r="AU42" i="4" s="1"/>
  <c r="AT43" i="4" s="1"/>
  <c r="AS44" i="4" s="1"/>
  <c r="AV34" i="2"/>
  <c r="AU35" i="2" s="1"/>
  <c r="AT36" i="2" s="1"/>
  <c r="AW22" i="2"/>
  <c r="AW29" i="4"/>
  <c r="AV30" i="4" s="1"/>
  <c r="AU31" i="4" s="1"/>
  <c r="AW28" i="4"/>
  <c r="AV39" i="4"/>
  <c r="AU40" i="4" s="1"/>
  <c r="AW39" i="5"/>
  <c r="AV40" i="5" s="1"/>
  <c r="AU41" i="5" s="1"/>
  <c r="AW12" i="4"/>
  <c r="AV13" i="4" s="1"/>
  <c r="AU14" i="4" s="1"/>
  <c r="AT15" i="4" s="1"/>
  <c r="AV16" i="5"/>
  <c r="AW21" i="4"/>
  <c r="AV22" i="4" s="1"/>
  <c r="AU23" i="4" s="1"/>
  <c r="AT24" i="4" s="1"/>
  <c r="AW20" i="4"/>
  <c r="AW32" i="2"/>
  <c r="AV33" i="2" s="1"/>
  <c r="AU34" i="2" s="1"/>
  <c r="AT35" i="2" s="1"/>
  <c r="AS36" i="2" s="1"/>
  <c r="AW31" i="2"/>
  <c r="AV12" i="4"/>
  <c r="AU13" i="4" s="1"/>
  <c r="AT14" i="4" s="1"/>
  <c r="AS15" i="4" s="1"/>
  <c r="AW51" i="5"/>
  <c r="AV34" i="5"/>
  <c r="AU35" i="5" s="1"/>
  <c r="AV36" i="5"/>
  <c r="AU37" i="5" s="1"/>
  <c r="AT38" i="5" s="1"/>
  <c r="AW42" i="5"/>
  <c r="AW40" i="2"/>
  <c r="AV41" i="2" s="1"/>
  <c r="AU42" i="2" s="1"/>
  <c r="AW13" i="6"/>
  <c r="AV14" i="6" s="1"/>
  <c r="AU15" i="6" s="1"/>
  <c r="AW12" i="6"/>
  <c r="AU14" i="2"/>
  <c r="AT15" i="2" s="1"/>
  <c r="AS16" i="2" s="1"/>
  <c r="AU36" i="5"/>
  <c r="AT37" i="5" s="1"/>
  <c r="AS38" i="5" s="1"/>
  <c r="AW32" i="6"/>
  <c r="AV33" i="6" s="1"/>
  <c r="AW31" i="6"/>
  <c r="AW6" i="4"/>
  <c r="AV7" i="4" s="1"/>
  <c r="AU8" i="4" s="1"/>
  <c r="AW12" i="5"/>
  <c r="AU9" i="2"/>
  <c r="AW21" i="5"/>
  <c r="AV22" i="5" s="1"/>
  <c r="AU23" i="5" s="1"/>
  <c r="AT24" i="5" s="1"/>
  <c r="AS25" i="5" s="1"/>
  <c r="AW20" i="5"/>
  <c r="AW28" i="5"/>
  <c r="AV29" i="5" s="1"/>
  <c r="AU30" i="5" s="1"/>
  <c r="AV49" i="2"/>
  <c r="AU50" i="2" s="1"/>
  <c r="AT39" i="2"/>
  <c r="AW51" i="2"/>
  <c r="AV52" i="2" s="1"/>
  <c r="AU53" i="2" s="1"/>
  <c r="AW32" i="4"/>
  <c r="AV33" i="4" s="1"/>
  <c r="AW17" i="5"/>
  <c r="AV18" i="5" s="1"/>
  <c r="AU19" i="5" s="1"/>
  <c r="AW22" i="6"/>
  <c r="AV23" i="6" s="1"/>
  <c r="AU24" i="6" s="1"/>
  <c r="AV40" i="2"/>
  <c r="AU41" i="2" s="1"/>
  <c r="AT42" i="2" s="1"/>
  <c r="AV28" i="2"/>
  <c r="AU29" i="2" s="1"/>
  <c r="AT30" i="2" s="1"/>
  <c r="AW26" i="5"/>
  <c r="AV45" i="5"/>
  <c r="AU46" i="5" s="1"/>
  <c r="AT47" i="5" s="1"/>
  <c r="AU39" i="4"/>
  <c r="AT40" i="4" s="1"/>
  <c r="AW10" i="4"/>
  <c r="AV11" i="4" s="1"/>
  <c r="AU12" i="4" s="1"/>
  <c r="AT13" i="4" s="1"/>
  <c r="AS14" i="4" s="1"/>
  <c r="AR15" i="4" s="1"/>
  <c r="AW9" i="4"/>
  <c r="AW26" i="2"/>
  <c r="AV27" i="2" s="1"/>
  <c r="AW25" i="2"/>
  <c r="AW45" i="4"/>
  <c r="AW32" i="5"/>
  <c r="AV33" i="5" s="1"/>
  <c r="AW31" i="5"/>
  <c r="AW17" i="6"/>
  <c r="AV18" i="6" s="1"/>
  <c r="AU19" i="6" s="1"/>
  <c r="AW16" i="6"/>
  <c r="AW49" i="5"/>
  <c r="AV50" i="5" s="1"/>
  <c r="AW48" i="5"/>
  <c r="AW21" i="6"/>
  <c r="AV22" i="6" s="1"/>
  <c r="AU23" i="6" s="1"/>
  <c r="AT24" i="6" s="1"/>
  <c r="AW20" i="6"/>
  <c r="AV34" i="4"/>
  <c r="AW17" i="2"/>
  <c r="AV39" i="5"/>
  <c r="AU40" i="5" s="1"/>
  <c r="AT41" i="5" s="1"/>
  <c r="AU40" i="2"/>
  <c r="AT41" i="2" s="1"/>
  <c r="AS42" i="2" s="1"/>
  <c r="AT12" i="2"/>
  <c r="AS13" i="2" s="1"/>
  <c r="AW26" i="4"/>
  <c r="AV27" i="4" s="1"/>
  <c r="AW25" i="4"/>
  <c r="AW17" i="4"/>
  <c r="AV18" i="4" s="1"/>
  <c r="AU19" i="4" s="1"/>
  <c r="AW16" i="4"/>
  <c r="AU48" i="2"/>
  <c r="AW48" i="4"/>
  <c r="AV37" i="4"/>
  <c r="AU38" i="4" s="1"/>
  <c r="AV10" i="5" l="1"/>
  <c r="AU11" i="5" s="1"/>
  <c r="AV9" i="5"/>
  <c r="AU41" i="4"/>
  <c r="AT42" i="4" s="1"/>
  <c r="AS43" i="4" s="1"/>
  <c r="AR44" i="4" s="1"/>
  <c r="AV35" i="4"/>
  <c r="AU36" i="4" s="1"/>
  <c r="AV46" i="2"/>
  <c r="AU47" i="2" s="1"/>
  <c r="AT48" i="2" s="1"/>
  <c r="AV45" i="2"/>
  <c r="AV52" i="4"/>
  <c r="AU53" i="4" s="1"/>
  <c r="AV51" i="4"/>
  <c r="AT39" i="4"/>
  <c r="AS40" i="4" s="1"/>
  <c r="AU35" i="4"/>
  <c r="AT36" i="4" s="1"/>
  <c r="AU37" i="2"/>
  <c r="AV28" i="6"/>
  <c r="AU29" i="6" s="1"/>
  <c r="AT30" i="6" s="1"/>
  <c r="AV43" i="2"/>
  <c r="AV49" i="5"/>
  <c r="AU50" i="5" s="1"/>
  <c r="AV48" i="5"/>
  <c r="AV26" i="2"/>
  <c r="AU27" i="2" s="1"/>
  <c r="AV25" i="2"/>
  <c r="AV49" i="4"/>
  <c r="AU50" i="4" s="1"/>
  <c r="AV48" i="4"/>
  <c r="AV21" i="6"/>
  <c r="AU22" i="6" s="1"/>
  <c r="AT23" i="6" s="1"/>
  <c r="AS24" i="6" s="1"/>
  <c r="AV20" i="6"/>
  <c r="AV17" i="6"/>
  <c r="AU18" i="6" s="1"/>
  <c r="AT19" i="6" s="1"/>
  <c r="AV16" i="6"/>
  <c r="AV21" i="5"/>
  <c r="AU22" i="5" s="1"/>
  <c r="AT23" i="5" s="1"/>
  <c r="AS24" i="5" s="1"/>
  <c r="AR25" i="5" s="1"/>
  <c r="AV20" i="5"/>
  <c r="AU49" i="2"/>
  <c r="AT50" i="2" s="1"/>
  <c r="AU39" i="5"/>
  <c r="AU37" i="4"/>
  <c r="AT38" i="4" s="1"/>
  <c r="AS39" i="4" s="1"/>
  <c r="AR40" i="4" s="1"/>
  <c r="AV43" i="5"/>
  <c r="AU44" i="5" s="1"/>
  <c r="AV42" i="5"/>
  <c r="AT40" i="2"/>
  <c r="AS41" i="2" s="1"/>
  <c r="AR42" i="2" s="1"/>
  <c r="AU16" i="5"/>
  <c r="AS12" i="2"/>
  <c r="AR13" i="2" s="1"/>
  <c r="AT14" i="2"/>
  <c r="AV26" i="6"/>
  <c r="AU27" i="6" s="1"/>
  <c r="AV25" i="6"/>
  <c r="AV46" i="4"/>
  <c r="AU47" i="4" s="1"/>
  <c r="AV45" i="4"/>
  <c r="AV10" i="4"/>
  <c r="AU11" i="4" s="1"/>
  <c r="AT12" i="4" s="1"/>
  <c r="AS13" i="4" s="1"/>
  <c r="AR14" i="4" s="1"/>
  <c r="AQ15" i="4" s="1"/>
  <c r="AV9" i="4"/>
  <c r="AS40" i="2"/>
  <c r="AR41" i="2" s="1"/>
  <c r="AQ42" i="2" s="1"/>
  <c r="AV13" i="6"/>
  <c r="AU14" i="6" s="1"/>
  <c r="AT15" i="6" s="1"/>
  <c r="AV12" i="6"/>
  <c r="AU13" i="6" s="1"/>
  <c r="AT14" i="6" s="1"/>
  <c r="AS15" i="6" s="1"/>
  <c r="AV32" i="4"/>
  <c r="AV21" i="4"/>
  <c r="AU22" i="4" s="1"/>
  <c r="AT23" i="4" s="1"/>
  <c r="AS24" i="4" s="1"/>
  <c r="AV20" i="4"/>
  <c r="AV17" i="5"/>
  <c r="AU18" i="5" s="1"/>
  <c r="AT19" i="5" s="1"/>
  <c r="AV29" i="4"/>
  <c r="AU30" i="4" s="1"/>
  <c r="AT31" i="4" s="1"/>
  <c r="AV28" i="4"/>
  <c r="AV28" i="5"/>
  <c r="AU29" i="5" s="1"/>
  <c r="AT30" i="5" s="1"/>
  <c r="AV26" i="4"/>
  <c r="AU27" i="4" s="1"/>
  <c r="AV25" i="4"/>
  <c r="AV17" i="4"/>
  <c r="AU18" i="4" s="1"/>
  <c r="AT19" i="4" s="1"/>
  <c r="AV16" i="4"/>
  <c r="AT10" i="2"/>
  <c r="AS11" i="2" s="1"/>
  <c r="AR12" i="2" s="1"/>
  <c r="AQ13" i="2" s="1"/>
  <c r="AT9" i="2"/>
  <c r="AV32" i="6"/>
  <c r="AU33" i="6" s="1"/>
  <c r="AT34" i="6" s="1"/>
  <c r="AV31" i="6"/>
  <c r="AT36" i="5"/>
  <c r="AS37" i="5" s="1"/>
  <c r="AR38" i="5" s="1"/>
  <c r="AU45" i="5"/>
  <c r="AT46" i="5" s="1"/>
  <c r="AS47" i="5" s="1"/>
  <c r="AV10" i="6"/>
  <c r="AU11" i="6" s="1"/>
  <c r="AV9" i="6"/>
  <c r="AT49" i="2"/>
  <c r="AS50" i="2" s="1"/>
  <c r="AV18" i="2"/>
  <c r="AU19" i="2" s="1"/>
  <c r="AT20" i="2" s="1"/>
  <c r="AS21" i="2" s="1"/>
  <c r="AV17" i="2"/>
  <c r="AV32" i="5"/>
  <c r="AU33" i="5" s="1"/>
  <c r="AV31" i="5"/>
  <c r="AU34" i="5"/>
  <c r="AT35" i="5" s="1"/>
  <c r="AS36" i="5" s="1"/>
  <c r="AR37" i="5" s="1"/>
  <c r="AQ38" i="5" s="1"/>
  <c r="AU28" i="2"/>
  <c r="AT29" i="2" s="1"/>
  <c r="AS30" i="2" s="1"/>
  <c r="AV27" i="5"/>
  <c r="AV26" i="5"/>
  <c r="AU34" i="4"/>
  <c r="AT35" i="4" s="1"/>
  <c r="AS36" i="4" s="1"/>
  <c r="AV13" i="5"/>
  <c r="AU14" i="5" s="1"/>
  <c r="AT15" i="5" s="1"/>
  <c r="AV12" i="5"/>
  <c r="AV51" i="2"/>
  <c r="AV52" i="5"/>
  <c r="AU53" i="5" s="1"/>
  <c r="AV51" i="5"/>
  <c r="AV32" i="2"/>
  <c r="AU33" i="2" s="1"/>
  <c r="AT34" i="2" s="1"/>
  <c r="AS35" i="2" s="1"/>
  <c r="AR36" i="2" s="1"/>
  <c r="AV31" i="2"/>
  <c r="AV23" i="2"/>
  <c r="AU24" i="2" s="1"/>
  <c r="AV22" i="2"/>
  <c r="AT37" i="4"/>
  <c r="AS38" i="4" s="1"/>
  <c r="AR39" i="4" s="1"/>
  <c r="AQ40" i="4" s="1"/>
  <c r="AU52" i="4" l="1"/>
  <c r="AT53" i="4" s="1"/>
  <c r="AU51" i="4"/>
  <c r="AT52" i="4" s="1"/>
  <c r="AS53" i="4" s="1"/>
  <c r="AU44" i="2"/>
  <c r="AU43" i="2"/>
  <c r="AT34" i="5"/>
  <c r="AS35" i="5" s="1"/>
  <c r="AR36" i="5" s="1"/>
  <c r="AQ37" i="5" s="1"/>
  <c r="AP38" i="5" s="1"/>
  <c r="AT51" i="4"/>
  <c r="AS52" i="4" s="1"/>
  <c r="AR53" i="4" s="1"/>
  <c r="AT38" i="2"/>
  <c r="AS39" i="2" s="1"/>
  <c r="AR40" i="2" s="1"/>
  <c r="AQ41" i="2" s="1"/>
  <c r="AP42" i="2" s="1"/>
  <c r="AT37" i="2"/>
  <c r="AU28" i="6"/>
  <c r="AT29" i="6" s="1"/>
  <c r="AS30" i="6" s="1"/>
  <c r="AU10" i="5"/>
  <c r="AT11" i="5" s="1"/>
  <c r="AU9" i="5"/>
  <c r="AU28" i="5"/>
  <c r="AT29" i="5" s="1"/>
  <c r="AS30" i="5" s="1"/>
  <c r="AU12" i="6"/>
  <c r="AT13" i="6" s="1"/>
  <c r="AS14" i="6" s="1"/>
  <c r="AR15" i="6" s="1"/>
  <c r="AT41" i="4"/>
  <c r="AS42" i="4" s="1"/>
  <c r="AR43" i="4" s="1"/>
  <c r="AQ44" i="4" s="1"/>
  <c r="AU52" i="5"/>
  <c r="AT53" i="5" s="1"/>
  <c r="AU46" i="2"/>
  <c r="AT47" i="2" s="1"/>
  <c r="AS48" i="2" s="1"/>
  <c r="AU45" i="2"/>
  <c r="AU27" i="5"/>
  <c r="AT28" i="5" s="1"/>
  <c r="AS29" i="5" s="1"/>
  <c r="AR30" i="5" s="1"/>
  <c r="AU26" i="5"/>
  <c r="AU23" i="2"/>
  <c r="AT24" i="2" s="1"/>
  <c r="AU22" i="2"/>
  <c r="AU32" i="2"/>
  <c r="AT33" i="2" s="1"/>
  <c r="AS34" i="2" s="1"/>
  <c r="AR35" i="2" s="1"/>
  <c r="AQ36" i="2" s="1"/>
  <c r="AU31" i="2"/>
  <c r="AU52" i="2"/>
  <c r="AT53" i="2" s="1"/>
  <c r="AU51" i="2"/>
  <c r="AU32" i="5"/>
  <c r="AT33" i="5" s="1"/>
  <c r="AS34" i="5" s="1"/>
  <c r="AR35" i="5" s="1"/>
  <c r="AQ36" i="5" s="1"/>
  <c r="AP37" i="5" s="1"/>
  <c r="AO38" i="5" s="1"/>
  <c r="AU31" i="5"/>
  <c r="AU10" i="6"/>
  <c r="AT11" i="6" s="1"/>
  <c r="AU9" i="6"/>
  <c r="AS10" i="2"/>
  <c r="AR11" i="2" s="1"/>
  <c r="AQ12" i="2" s="1"/>
  <c r="AP13" i="2" s="1"/>
  <c r="AU17" i="4"/>
  <c r="AT18" i="4" s="1"/>
  <c r="AS19" i="4" s="1"/>
  <c r="AU16" i="4"/>
  <c r="AT28" i="4"/>
  <c r="AU29" i="4"/>
  <c r="AT30" i="4" s="1"/>
  <c r="AS31" i="4" s="1"/>
  <c r="AU21" i="4"/>
  <c r="AT22" i="4" s="1"/>
  <c r="AS23" i="4" s="1"/>
  <c r="AR24" i="4" s="1"/>
  <c r="AU20" i="4"/>
  <c r="AS15" i="2"/>
  <c r="AR16" i="2" s="1"/>
  <c r="AS14" i="2"/>
  <c r="AU26" i="2"/>
  <c r="AT27" i="2" s="1"/>
  <c r="AU25" i="2"/>
  <c r="AT25" i="2" s="1"/>
  <c r="AU28" i="4"/>
  <c r="AU10" i="4"/>
  <c r="AT11" i="4" s="1"/>
  <c r="AS12" i="4" s="1"/>
  <c r="AR13" i="4" s="1"/>
  <c r="AQ14" i="4" s="1"/>
  <c r="AP15" i="4" s="1"/>
  <c r="AU9" i="4"/>
  <c r="AU21" i="5"/>
  <c r="AT22" i="5" s="1"/>
  <c r="AS23" i="5" s="1"/>
  <c r="AR24" i="5" s="1"/>
  <c r="AQ25" i="5" s="1"/>
  <c r="AU20" i="5"/>
  <c r="AU17" i="6"/>
  <c r="AT18" i="6" s="1"/>
  <c r="AS19" i="6" s="1"/>
  <c r="AU16" i="6"/>
  <c r="AU49" i="4"/>
  <c r="AT50" i="4" s="1"/>
  <c r="AS51" i="4" s="1"/>
  <c r="AR52" i="4" s="1"/>
  <c r="AQ53" i="4" s="1"/>
  <c r="AU48" i="4"/>
  <c r="AT28" i="2"/>
  <c r="AS29" i="2" s="1"/>
  <c r="AR30" i="2" s="1"/>
  <c r="AU13" i="5"/>
  <c r="AT14" i="5" s="1"/>
  <c r="AS15" i="5" s="1"/>
  <c r="AU12" i="5"/>
  <c r="AU51" i="5"/>
  <c r="AU18" i="2"/>
  <c r="AT19" i="2" s="1"/>
  <c r="AS20" i="2" s="1"/>
  <c r="AR21" i="2" s="1"/>
  <c r="AU17" i="2"/>
  <c r="AU32" i="6"/>
  <c r="AT33" i="6" s="1"/>
  <c r="AS34" i="6" s="1"/>
  <c r="AR35" i="6" s="1"/>
  <c r="AU31" i="6"/>
  <c r="AU33" i="4"/>
  <c r="AT34" i="4" s="1"/>
  <c r="AS35" i="4" s="1"/>
  <c r="AR36" i="4" s="1"/>
  <c r="AU32" i="4"/>
  <c r="AU26" i="6"/>
  <c r="AT27" i="6" s="1"/>
  <c r="AU25" i="6"/>
  <c r="AT16" i="5"/>
  <c r="AS16" i="5" s="1"/>
  <c r="AU43" i="5"/>
  <c r="AT44" i="5" s="1"/>
  <c r="AS45" i="5" s="1"/>
  <c r="AR46" i="5" s="1"/>
  <c r="AQ47" i="5" s="1"/>
  <c r="AU42" i="5"/>
  <c r="AU49" i="5"/>
  <c r="AT50" i="5" s="1"/>
  <c r="AU48" i="5"/>
  <c r="AS41" i="4"/>
  <c r="AS37" i="4"/>
  <c r="AR38" i="4" s="1"/>
  <c r="AQ39" i="4" s="1"/>
  <c r="AP40" i="4" s="1"/>
  <c r="AU26" i="4"/>
  <c r="AT27" i="4" s="1"/>
  <c r="AU25" i="4"/>
  <c r="AU46" i="4"/>
  <c r="AT47" i="4" s="1"/>
  <c r="AU45" i="4"/>
  <c r="AU17" i="5"/>
  <c r="AT18" i="5" s="1"/>
  <c r="AS19" i="5" s="1"/>
  <c r="AT45" i="5"/>
  <c r="AS46" i="5" s="1"/>
  <c r="AR47" i="5" s="1"/>
  <c r="AT40" i="5"/>
  <c r="AS41" i="5" s="1"/>
  <c r="AT39" i="5"/>
  <c r="AU21" i="6"/>
  <c r="AT22" i="6" s="1"/>
  <c r="AS23" i="6" s="1"/>
  <c r="AR24" i="6" s="1"/>
  <c r="AU20" i="6"/>
  <c r="AT51" i="5"/>
  <c r="AS49" i="2"/>
  <c r="AR50" i="2" s="1"/>
  <c r="AT9" i="5" l="1"/>
  <c r="AT10" i="5"/>
  <c r="AS11" i="5" s="1"/>
  <c r="AT44" i="2"/>
  <c r="AT43" i="2"/>
  <c r="AT28" i="6"/>
  <c r="AS29" i="6" s="1"/>
  <c r="AR30" i="6" s="1"/>
  <c r="AS52" i="5"/>
  <c r="AR53" i="5" s="1"/>
  <c r="AT52" i="5"/>
  <c r="AS53" i="5" s="1"/>
  <c r="AT46" i="2"/>
  <c r="AS47" i="2" s="1"/>
  <c r="AR48" i="2" s="1"/>
  <c r="AT45" i="2"/>
  <c r="AS28" i="6"/>
  <c r="AR29" i="6" s="1"/>
  <c r="AQ30" i="6" s="1"/>
  <c r="AS38" i="2"/>
  <c r="AR39" i="2" s="1"/>
  <c r="AS37" i="2"/>
  <c r="AT12" i="6"/>
  <c r="AS13" i="6" s="1"/>
  <c r="AR14" i="6" s="1"/>
  <c r="AQ15" i="6" s="1"/>
  <c r="AT18" i="2"/>
  <c r="AS19" i="2" s="1"/>
  <c r="AR20" i="2" s="1"/>
  <c r="AQ21" i="2" s="1"/>
  <c r="AT17" i="2"/>
  <c r="AT17" i="6"/>
  <c r="AS18" i="6" s="1"/>
  <c r="AR19" i="6" s="1"/>
  <c r="AT16" i="6"/>
  <c r="AT26" i="2"/>
  <c r="AS27" i="2" s="1"/>
  <c r="AS25" i="2"/>
  <c r="AS51" i="5"/>
  <c r="AT21" i="6"/>
  <c r="AS22" i="6" s="1"/>
  <c r="AR23" i="6" s="1"/>
  <c r="AQ24" i="6" s="1"/>
  <c r="AT20" i="6"/>
  <c r="AS28" i="2"/>
  <c r="AR29" i="2" s="1"/>
  <c r="AQ30" i="2" s="1"/>
  <c r="AR15" i="2"/>
  <c r="AQ16" i="2" s="1"/>
  <c r="AR14" i="2"/>
  <c r="AT10" i="6"/>
  <c r="AS11" i="6" s="1"/>
  <c r="AT9" i="6"/>
  <c r="AT32" i="2"/>
  <c r="AS33" i="2" s="1"/>
  <c r="AR34" i="2" s="1"/>
  <c r="AQ35" i="2" s="1"/>
  <c r="AP36" i="2" s="1"/>
  <c r="AT31" i="2"/>
  <c r="AS28" i="4"/>
  <c r="AR42" i="4"/>
  <c r="AQ43" i="4" s="1"/>
  <c r="AP44" i="4" s="1"/>
  <c r="AR41" i="4"/>
  <c r="AR49" i="2"/>
  <c r="AT17" i="5"/>
  <c r="AS18" i="5" s="1"/>
  <c r="AR19" i="5" s="1"/>
  <c r="AT13" i="5"/>
  <c r="AS14" i="5" s="1"/>
  <c r="AR15" i="5" s="1"/>
  <c r="AT12" i="5"/>
  <c r="AT49" i="4"/>
  <c r="AS50" i="4" s="1"/>
  <c r="AR51" i="4" s="1"/>
  <c r="AQ52" i="4" s="1"/>
  <c r="AP53" i="4" s="1"/>
  <c r="AT21" i="5"/>
  <c r="AS22" i="5" s="1"/>
  <c r="AR23" i="5" s="1"/>
  <c r="AQ24" i="5" s="1"/>
  <c r="AP25" i="5" s="1"/>
  <c r="AT20" i="5"/>
  <c r="AT21" i="4"/>
  <c r="AS22" i="4" s="1"/>
  <c r="AR23" i="4" s="1"/>
  <c r="AQ24" i="4" s="1"/>
  <c r="AT20" i="4"/>
  <c r="AT17" i="4"/>
  <c r="AS18" i="4" s="1"/>
  <c r="AR19" i="4" s="1"/>
  <c r="AT16" i="4"/>
  <c r="AR37" i="4"/>
  <c r="AQ38" i="4" s="1"/>
  <c r="AP39" i="4" s="1"/>
  <c r="AO40" i="4" s="1"/>
  <c r="AT46" i="4"/>
  <c r="AS47" i="4" s="1"/>
  <c r="AT45" i="4"/>
  <c r="AT26" i="4"/>
  <c r="AS27" i="4" s="1"/>
  <c r="AR28" i="4" s="1"/>
  <c r="AT25" i="4"/>
  <c r="AS17" i="5"/>
  <c r="AR18" i="5" s="1"/>
  <c r="AQ19" i="5" s="1"/>
  <c r="AT32" i="6"/>
  <c r="AS33" i="6" s="1"/>
  <c r="AR34" i="6" s="1"/>
  <c r="AQ35" i="6" s="1"/>
  <c r="AP36" i="6" s="1"/>
  <c r="AT31" i="6"/>
  <c r="AS40" i="5"/>
  <c r="AR41" i="5" s="1"/>
  <c r="AS39" i="5"/>
  <c r="AT49" i="5"/>
  <c r="AS50" i="5" s="1"/>
  <c r="AT48" i="5"/>
  <c r="AT43" i="5"/>
  <c r="AS44" i="5" s="1"/>
  <c r="AR45" i="5" s="1"/>
  <c r="AQ46" i="5" s="1"/>
  <c r="AP47" i="5" s="1"/>
  <c r="AT42" i="5"/>
  <c r="AT26" i="6"/>
  <c r="AS27" i="6" s="1"/>
  <c r="AT25" i="6"/>
  <c r="AT33" i="4"/>
  <c r="AS34" i="4" s="1"/>
  <c r="AR35" i="4" s="1"/>
  <c r="AQ36" i="4" s="1"/>
  <c r="AT32" i="4"/>
  <c r="AR16" i="5"/>
  <c r="AT10" i="4"/>
  <c r="AS11" i="4" s="1"/>
  <c r="AR12" i="4" s="1"/>
  <c r="AQ13" i="4" s="1"/>
  <c r="AP14" i="4" s="1"/>
  <c r="AO15" i="4" s="1"/>
  <c r="AT9" i="4"/>
  <c r="AT29" i="4"/>
  <c r="AS30" i="4" s="1"/>
  <c r="AR31" i="4" s="1"/>
  <c r="AT48" i="4"/>
  <c r="AS48" i="4" s="1"/>
  <c r="AT32" i="5"/>
  <c r="AS33" i="5" s="1"/>
  <c r="AR34" i="5" s="1"/>
  <c r="AQ35" i="5" s="1"/>
  <c r="AP36" i="5" s="1"/>
  <c r="AO37" i="5" s="1"/>
  <c r="AN38" i="5" s="1"/>
  <c r="AT31" i="5"/>
  <c r="AT52" i="2"/>
  <c r="AS53" i="2" s="1"/>
  <c r="AT51" i="2"/>
  <c r="AT23" i="2"/>
  <c r="AS24" i="2" s="1"/>
  <c r="AR25" i="2" s="1"/>
  <c r="AT22" i="2"/>
  <c r="AT27" i="5"/>
  <c r="AS28" i="5" s="1"/>
  <c r="AR29" i="5" s="1"/>
  <c r="AQ30" i="5" s="1"/>
  <c r="AT26" i="5"/>
  <c r="AR38" i="2" l="1"/>
  <c r="AR37" i="2"/>
  <c r="AS46" i="2"/>
  <c r="AR47" i="2" s="1"/>
  <c r="AQ48" i="2" s="1"/>
  <c r="AR52" i="5"/>
  <c r="AQ53" i="5" s="1"/>
  <c r="AQ39" i="2"/>
  <c r="AQ40" i="2"/>
  <c r="AP41" i="2" s="1"/>
  <c r="AO42" i="2" s="1"/>
  <c r="AS44" i="2"/>
  <c r="AR45" i="2" s="1"/>
  <c r="AQ46" i="2" s="1"/>
  <c r="AP47" i="2" s="1"/>
  <c r="AO48" i="2" s="1"/>
  <c r="AS43" i="2"/>
  <c r="AS12" i="6"/>
  <c r="AR13" i="6" s="1"/>
  <c r="AQ14" i="6" s="1"/>
  <c r="AP15" i="6" s="1"/>
  <c r="AR28" i="6"/>
  <c r="AQ29" i="6" s="1"/>
  <c r="AP30" i="6" s="1"/>
  <c r="AS10" i="6"/>
  <c r="AR11" i="6" s="1"/>
  <c r="AQ37" i="4"/>
  <c r="AP38" i="4" s="1"/>
  <c r="AO39" i="4" s="1"/>
  <c r="AN40" i="4" s="1"/>
  <c r="AS45" i="2"/>
  <c r="AR46" i="2" s="1"/>
  <c r="AQ47" i="2" s="1"/>
  <c r="AP48" i="2" s="1"/>
  <c r="AS10" i="5"/>
  <c r="AR11" i="5" s="1"/>
  <c r="AS49" i="5"/>
  <c r="AR50" i="5" s="1"/>
  <c r="AS48" i="5"/>
  <c r="AS32" i="6"/>
  <c r="AR33" i="6" s="1"/>
  <c r="AQ34" i="6" s="1"/>
  <c r="AP35" i="6" s="1"/>
  <c r="AO36" i="6" s="1"/>
  <c r="AN37" i="6" s="1"/>
  <c r="AS31" i="6"/>
  <c r="AQ50" i="2"/>
  <c r="AQ49" i="2"/>
  <c r="AS32" i="2"/>
  <c r="AR33" i="2" s="1"/>
  <c r="AQ34" i="2" s="1"/>
  <c r="AP35" i="2" s="1"/>
  <c r="AO36" i="2" s="1"/>
  <c r="AS31" i="2"/>
  <c r="AQ15" i="2"/>
  <c r="AP16" i="2" s="1"/>
  <c r="AQ14" i="2"/>
  <c r="AS27" i="5"/>
  <c r="AR28" i="5" s="1"/>
  <c r="AQ29" i="5" s="1"/>
  <c r="AP30" i="5" s="1"/>
  <c r="AS26" i="5"/>
  <c r="AS52" i="2"/>
  <c r="AR53" i="2" s="1"/>
  <c r="AS51" i="2"/>
  <c r="AS10" i="4"/>
  <c r="AR11" i="4" s="1"/>
  <c r="AQ12" i="4" s="1"/>
  <c r="AP13" i="4" s="1"/>
  <c r="AO14" i="4" s="1"/>
  <c r="AN15" i="4" s="1"/>
  <c r="AR51" i="5"/>
  <c r="AQ52" i="5" s="1"/>
  <c r="AP53" i="5" s="1"/>
  <c r="AS17" i="4"/>
  <c r="AR18" i="4" s="1"/>
  <c r="AQ19" i="4" s="1"/>
  <c r="AS16" i="4"/>
  <c r="AS13" i="5"/>
  <c r="AR14" i="5" s="1"/>
  <c r="AQ15" i="5" s="1"/>
  <c r="AP16" i="5" s="1"/>
  <c r="AS12" i="5"/>
  <c r="AQ42" i="4"/>
  <c r="AP43" i="4" s="1"/>
  <c r="AO44" i="4" s="1"/>
  <c r="AQ41" i="4"/>
  <c r="AR28" i="2"/>
  <c r="AQ29" i="2" s="1"/>
  <c r="AP30" i="2" s="1"/>
  <c r="AS26" i="2"/>
  <c r="AR27" i="2" s="1"/>
  <c r="AS26" i="6"/>
  <c r="AR27" i="6" s="1"/>
  <c r="AQ28" i="6" s="1"/>
  <c r="AP29" i="6" s="1"/>
  <c r="AO30" i="6" s="1"/>
  <c r="AS25" i="6"/>
  <c r="AS33" i="4"/>
  <c r="AR34" i="4" s="1"/>
  <c r="AQ35" i="4" s="1"/>
  <c r="AP36" i="4" s="1"/>
  <c r="AS32" i="4"/>
  <c r="AS29" i="4"/>
  <c r="AR30" i="4" s="1"/>
  <c r="AQ31" i="4" s="1"/>
  <c r="AS21" i="5"/>
  <c r="AR22" i="5" s="1"/>
  <c r="AQ23" i="5" s="1"/>
  <c r="AP24" i="5" s="1"/>
  <c r="AO25" i="5" s="1"/>
  <c r="AS20" i="5"/>
  <c r="AQ16" i="5"/>
  <c r="AS21" i="6"/>
  <c r="AR22" i="6" s="1"/>
  <c r="AQ23" i="6" s="1"/>
  <c r="AP24" i="6" s="1"/>
  <c r="AS20" i="6"/>
  <c r="AS18" i="2"/>
  <c r="AR19" i="2" s="1"/>
  <c r="AQ20" i="2" s="1"/>
  <c r="AP21" i="2" s="1"/>
  <c r="AS17" i="2"/>
  <c r="AR48" i="4"/>
  <c r="AS43" i="5"/>
  <c r="AR44" i="5" s="1"/>
  <c r="AQ45" i="5" s="1"/>
  <c r="AP46" i="5" s="1"/>
  <c r="AO47" i="5" s="1"/>
  <c r="AS42" i="5"/>
  <c r="AS23" i="2"/>
  <c r="AR24" i="2" s="1"/>
  <c r="AQ25" i="2" s="1"/>
  <c r="AS22" i="2"/>
  <c r="AS32" i="5"/>
  <c r="AR33" i="5" s="1"/>
  <c r="AQ34" i="5" s="1"/>
  <c r="AP35" i="5" s="1"/>
  <c r="AO36" i="5" s="1"/>
  <c r="AN37" i="5" s="1"/>
  <c r="AM38" i="5" s="1"/>
  <c r="AS31" i="5"/>
  <c r="AS49" i="4"/>
  <c r="AR50" i="4" s="1"/>
  <c r="AQ51" i="4" s="1"/>
  <c r="AP52" i="4" s="1"/>
  <c r="AO53" i="4" s="1"/>
  <c r="AP37" i="4"/>
  <c r="AO38" i="4" s="1"/>
  <c r="AN39" i="4" s="1"/>
  <c r="AM40" i="4" s="1"/>
  <c r="AR40" i="5"/>
  <c r="AQ41" i="5" s="1"/>
  <c r="AR39" i="5"/>
  <c r="AS26" i="4"/>
  <c r="AR27" i="4" s="1"/>
  <c r="AQ28" i="4" s="1"/>
  <c r="AS25" i="4"/>
  <c r="AS46" i="4"/>
  <c r="AR47" i="4" s="1"/>
  <c r="AS45" i="4"/>
  <c r="AS21" i="4"/>
  <c r="AR22" i="4" s="1"/>
  <c r="AQ23" i="4" s="1"/>
  <c r="AP24" i="4" s="1"/>
  <c r="AS20" i="4"/>
  <c r="AR26" i="2"/>
  <c r="AQ27" i="2" s="1"/>
  <c r="AS17" i="6"/>
  <c r="AR18" i="6" s="1"/>
  <c r="AQ19" i="6" s="1"/>
  <c r="AS16" i="6"/>
  <c r="AR17" i="5"/>
  <c r="AQ18" i="5" s="1"/>
  <c r="AP19" i="5" s="1"/>
  <c r="AQ26" i="2" l="1"/>
  <c r="AP27" i="2" s="1"/>
  <c r="AR12" i="6"/>
  <c r="AQ13" i="6" s="1"/>
  <c r="AP14" i="6" s="1"/>
  <c r="AO15" i="6" s="1"/>
  <c r="AP40" i="2"/>
  <c r="AO41" i="2" s="1"/>
  <c r="AN42" i="2" s="1"/>
  <c r="AQ38" i="2"/>
  <c r="AP39" i="2" s="1"/>
  <c r="AO40" i="2" s="1"/>
  <c r="AQ37" i="2"/>
  <c r="AR29" i="4"/>
  <c r="AQ30" i="4" s="1"/>
  <c r="AP31" i="4" s="1"/>
  <c r="AQ48" i="4"/>
  <c r="AR44" i="2"/>
  <c r="AQ45" i="2" s="1"/>
  <c r="AP46" i="2" s="1"/>
  <c r="AO47" i="2" s="1"/>
  <c r="AN48" i="2" s="1"/>
  <c r="AR43" i="2"/>
  <c r="AR26" i="4"/>
  <c r="AQ27" i="4" s="1"/>
  <c r="AP28" i="4" s="1"/>
  <c r="AR25" i="4"/>
  <c r="AR21" i="4"/>
  <c r="AQ22" i="4" s="1"/>
  <c r="AP23" i="4" s="1"/>
  <c r="AO24" i="4" s="1"/>
  <c r="AR20" i="4"/>
  <c r="AR32" i="5"/>
  <c r="AQ33" i="5" s="1"/>
  <c r="AP34" i="5" s="1"/>
  <c r="AO35" i="5" s="1"/>
  <c r="AN36" i="5" s="1"/>
  <c r="AM37" i="5" s="1"/>
  <c r="AL38" i="5" s="1"/>
  <c r="AR31" i="5"/>
  <c r="AR43" i="5"/>
  <c r="AQ44" i="5" s="1"/>
  <c r="AP45" i="5" s="1"/>
  <c r="AO46" i="5" s="1"/>
  <c r="AN47" i="5" s="1"/>
  <c r="AR42" i="5"/>
  <c r="AO37" i="4"/>
  <c r="AN38" i="4" s="1"/>
  <c r="AM39" i="4" s="1"/>
  <c r="AL40" i="4" s="1"/>
  <c r="AQ17" i="5"/>
  <c r="AP18" i="5" s="1"/>
  <c r="AO19" i="5" s="1"/>
  <c r="AR13" i="5"/>
  <c r="AQ14" i="5" s="1"/>
  <c r="AP15" i="5" s="1"/>
  <c r="AO16" i="5" s="1"/>
  <c r="AR12" i="5"/>
  <c r="AN41" i="2"/>
  <c r="AM42" i="2" s="1"/>
  <c r="AR49" i="5"/>
  <c r="AQ50" i="5" s="1"/>
  <c r="AR48" i="5"/>
  <c r="AR18" i="2"/>
  <c r="AQ19" i="2" s="1"/>
  <c r="AP20" i="2" s="1"/>
  <c r="AO21" i="2" s="1"/>
  <c r="AR17" i="2"/>
  <c r="AR52" i="2"/>
  <c r="AQ53" i="2" s="1"/>
  <c r="AR51" i="2"/>
  <c r="AR32" i="2"/>
  <c r="AQ33" i="2" s="1"/>
  <c r="AP34" i="2" s="1"/>
  <c r="AO35" i="2" s="1"/>
  <c r="AN36" i="2" s="1"/>
  <c r="AR31" i="2"/>
  <c r="AR23" i="2"/>
  <c r="AQ24" i="2" s="1"/>
  <c r="AP25" i="2" s="1"/>
  <c r="AO26" i="2" s="1"/>
  <c r="AN27" i="2" s="1"/>
  <c r="AR22" i="2"/>
  <c r="AR26" i="6"/>
  <c r="AQ27" i="6" s="1"/>
  <c r="AP28" i="6" s="1"/>
  <c r="AO29" i="6" s="1"/>
  <c r="AN30" i="6" s="1"/>
  <c r="AR25" i="6"/>
  <c r="AQ28" i="2"/>
  <c r="AP29" i="2" s="1"/>
  <c r="AO30" i="2" s="1"/>
  <c r="AP42" i="4"/>
  <c r="AO43" i="4" s="1"/>
  <c r="AN44" i="4" s="1"/>
  <c r="AP41" i="4"/>
  <c r="AR17" i="4"/>
  <c r="AQ18" i="4" s="1"/>
  <c r="AP19" i="4" s="1"/>
  <c r="AR16" i="4"/>
  <c r="AR32" i="6"/>
  <c r="AQ33" i="6" s="1"/>
  <c r="AP34" i="6" s="1"/>
  <c r="AO35" i="6" s="1"/>
  <c r="AN36" i="6" s="1"/>
  <c r="AM37" i="6" s="1"/>
  <c r="AL38" i="6" s="1"/>
  <c r="AR31" i="6"/>
  <c r="AQ29" i="4"/>
  <c r="AP30" i="4" s="1"/>
  <c r="AO31" i="4" s="1"/>
  <c r="AR21" i="5"/>
  <c r="AQ22" i="5" s="1"/>
  <c r="AP23" i="5" s="1"/>
  <c r="AO24" i="5" s="1"/>
  <c r="AN25" i="5" s="1"/>
  <c r="AR20" i="5"/>
  <c r="AQ51" i="5"/>
  <c r="AP52" i="5" s="1"/>
  <c r="AO53" i="5" s="1"/>
  <c r="AR17" i="6"/>
  <c r="AQ18" i="6" s="1"/>
  <c r="AP19" i="6" s="1"/>
  <c r="AR16" i="6"/>
  <c r="AR46" i="4"/>
  <c r="AQ47" i="4" s="1"/>
  <c r="AP48" i="4" s="1"/>
  <c r="AR45" i="4"/>
  <c r="AQ40" i="5"/>
  <c r="AP41" i="5" s="1"/>
  <c r="AQ39" i="5"/>
  <c r="AP26" i="2"/>
  <c r="AO27" i="2" s="1"/>
  <c r="AR21" i="6"/>
  <c r="AQ22" i="6" s="1"/>
  <c r="AP23" i="6" s="1"/>
  <c r="AO24" i="6" s="1"/>
  <c r="AR20" i="6"/>
  <c r="AR33" i="4"/>
  <c r="AQ34" i="4" s="1"/>
  <c r="AP35" i="4" s="1"/>
  <c r="AO36" i="4" s="1"/>
  <c r="AN37" i="4" s="1"/>
  <c r="AM38" i="4" s="1"/>
  <c r="AL39" i="4" s="1"/>
  <c r="AK40" i="4" s="1"/>
  <c r="AR32" i="4"/>
  <c r="AR27" i="5"/>
  <c r="AQ28" i="5" s="1"/>
  <c r="AP29" i="5" s="1"/>
  <c r="AO30" i="5" s="1"/>
  <c r="AR26" i="5"/>
  <c r="AP15" i="2"/>
  <c r="AO16" i="2" s="1"/>
  <c r="AP14" i="2"/>
  <c r="AP50" i="2"/>
  <c r="AP49" i="2"/>
  <c r="AR49" i="4"/>
  <c r="AQ50" i="4" s="1"/>
  <c r="AP51" i="4" s="1"/>
  <c r="AO52" i="4" s="1"/>
  <c r="AN53" i="4" s="1"/>
  <c r="AQ44" i="2" l="1"/>
  <c r="AP45" i="2" s="1"/>
  <c r="AO46" i="2" s="1"/>
  <c r="AN47" i="2" s="1"/>
  <c r="AM48" i="2" s="1"/>
  <c r="AQ43" i="2"/>
  <c r="AP38" i="2"/>
  <c r="AO39" i="2" s="1"/>
  <c r="AN40" i="2" s="1"/>
  <c r="AM41" i="2" s="1"/>
  <c r="AL42" i="2" s="1"/>
  <c r="AP37" i="2"/>
  <c r="AQ12" i="6"/>
  <c r="AP13" i="6" s="1"/>
  <c r="AO14" i="6" s="1"/>
  <c r="AN15" i="6" s="1"/>
  <c r="AO15" i="2"/>
  <c r="AN16" i="2" s="1"/>
  <c r="AO14" i="2"/>
  <c r="AQ33" i="4"/>
  <c r="AP34" i="4" s="1"/>
  <c r="AO35" i="4" s="1"/>
  <c r="AN36" i="4" s="1"/>
  <c r="AM37" i="4" s="1"/>
  <c r="AL38" i="4" s="1"/>
  <c r="AK39" i="4" s="1"/>
  <c r="AJ40" i="4" s="1"/>
  <c r="AQ32" i="4"/>
  <c r="AO42" i="4"/>
  <c r="AN43" i="4" s="1"/>
  <c r="AM44" i="4" s="1"/>
  <c r="AO41" i="4"/>
  <c r="AQ23" i="2"/>
  <c r="AP24" i="2" s="1"/>
  <c r="AO25" i="2" s="1"/>
  <c r="AN26" i="2" s="1"/>
  <c r="AM27" i="2" s="1"/>
  <c r="AQ22" i="2"/>
  <c r="AP28" i="2"/>
  <c r="AP51" i="5"/>
  <c r="AO52" i="5" s="1"/>
  <c r="AN53" i="5" s="1"/>
  <c r="AQ32" i="5"/>
  <c r="AP33" i="5" s="1"/>
  <c r="AO34" i="5" s="1"/>
  <c r="AN35" i="5" s="1"/>
  <c r="AM36" i="5" s="1"/>
  <c r="AL37" i="5" s="1"/>
  <c r="AK38" i="5" s="1"/>
  <c r="AQ31" i="5"/>
  <c r="AQ21" i="4"/>
  <c r="AP22" i="4" s="1"/>
  <c r="AO23" i="4" s="1"/>
  <c r="AN24" i="4" s="1"/>
  <c r="AQ20" i="4"/>
  <c r="AP40" i="5"/>
  <c r="AO41" i="5" s="1"/>
  <c r="AP39" i="5"/>
  <c r="AQ26" i="4"/>
  <c r="AP27" i="4" s="1"/>
  <c r="AO28" i="4" s="1"/>
  <c r="AQ25" i="4"/>
  <c r="AO50" i="2"/>
  <c r="AO49" i="2"/>
  <c r="AQ27" i="5"/>
  <c r="AP28" i="5" s="1"/>
  <c r="AO29" i="5" s="1"/>
  <c r="AN30" i="5" s="1"/>
  <c r="AQ26" i="5"/>
  <c r="AQ21" i="6"/>
  <c r="AP22" i="6" s="1"/>
  <c r="AO23" i="6" s="1"/>
  <c r="AN24" i="6" s="1"/>
  <c r="AQ20" i="6"/>
  <c r="AQ17" i="6"/>
  <c r="AP18" i="6" s="1"/>
  <c r="AO19" i="6" s="1"/>
  <c r="AQ16" i="6"/>
  <c r="AQ21" i="5"/>
  <c r="AP22" i="5" s="1"/>
  <c r="AO23" i="5" s="1"/>
  <c r="AN24" i="5" s="1"/>
  <c r="AM25" i="5" s="1"/>
  <c r="AQ20" i="5"/>
  <c r="AQ17" i="4"/>
  <c r="AP18" i="4" s="1"/>
  <c r="AO19" i="4" s="1"/>
  <c r="AQ16" i="4"/>
  <c r="AQ43" i="5"/>
  <c r="AP44" i="5" s="1"/>
  <c r="AO45" i="5" s="1"/>
  <c r="AN46" i="5" s="1"/>
  <c r="AM47" i="5" s="1"/>
  <c r="AQ42" i="5"/>
  <c r="AQ32" i="2"/>
  <c r="AP33" i="2" s="1"/>
  <c r="AO34" i="2" s="1"/>
  <c r="AN35" i="2" s="1"/>
  <c r="AM36" i="2" s="1"/>
  <c r="AQ31" i="2"/>
  <c r="AQ49" i="4"/>
  <c r="AQ46" i="4"/>
  <c r="AP47" i="4" s="1"/>
  <c r="AO48" i="4" s="1"/>
  <c r="AQ45" i="4"/>
  <c r="AQ32" i="6"/>
  <c r="AP33" i="6" s="1"/>
  <c r="AO34" i="6" s="1"/>
  <c r="AN35" i="6" s="1"/>
  <c r="AM36" i="6" s="1"/>
  <c r="AL37" i="6" s="1"/>
  <c r="AK38" i="6" s="1"/>
  <c r="AJ39" i="6" s="1"/>
  <c r="AQ31" i="6"/>
  <c r="AQ26" i="6"/>
  <c r="AP27" i="6" s="1"/>
  <c r="AO28" i="6" s="1"/>
  <c r="AN29" i="6" s="1"/>
  <c r="AM30" i="6" s="1"/>
  <c r="AQ25" i="6"/>
  <c r="AP29" i="4"/>
  <c r="AO30" i="4" s="1"/>
  <c r="AN31" i="4" s="1"/>
  <c r="AQ52" i="2"/>
  <c r="AP53" i="2" s="1"/>
  <c r="AQ51" i="2"/>
  <c r="AQ18" i="2"/>
  <c r="AP19" i="2" s="1"/>
  <c r="AO20" i="2" s="1"/>
  <c r="AN21" i="2" s="1"/>
  <c r="AQ17" i="2"/>
  <c r="AQ49" i="5"/>
  <c r="AP50" i="5" s="1"/>
  <c r="AO51" i="5" s="1"/>
  <c r="AN52" i="5" s="1"/>
  <c r="AM53" i="5" s="1"/>
  <c r="AQ48" i="5"/>
  <c r="AQ13" i="5"/>
  <c r="AP14" i="5" s="1"/>
  <c r="AO15" i="5" s="1"/>
  <c r="AN16" i="5" s="1"/>
  <c r="AQ12" i="5"/>
  <c r="AP13" i="5" s="1"/>
  <c r="AO14" i="5" s="1"/>
  <c r="AN15" i="5" s="1"/>
  <c r="AM16" i="5" s="1"/>
  <c r="AP17" i="5"/>
  <c r="AN15" i="2" l="1"/>
  <c r="AM16" i="2" s="1"/>
  <c r="AO38" i="2"/>
  <c r="AN39" i="2" s="1"/>
  <c r="AM40" i="2" s="1"/>
  <c r="AL41" i="2" s="1"/>
  <c r="AK42" i="2" s="1"/>
  <c r="AO37" i="2"/>
  <c r="AP44" i="2"/>
  <c r="AO45" i="2" s="1"/>
  <c r="AN46" i="2" s="1"/>
  <c r="AM47" i="2" s="1"/>
  <c r="AL48" i="2" s="1"/>
  <c r="AP43" i="2"/>
  <c r="AP18" i="2"/>
  <c r="AO19" i="2" s="1"/>
  <c r="AN20" i="2" s="1"/>
  <c r="AM21" i="2" s="1"/>
  <c r="AP17" i="2"/>
  <c r="AP46" i="4"/>
  <c r="AO47" i="4" s="1"/>
  <c r="AN48" i="4" s="1"/>
  <c r="AP45" i="4"/>
  <c r="AP43" i="5"/>
  <c r="AO44" i="5" s="1"/>
  <c r="AN45" i="5" s="1"/>
  <c r="AM46" i="5" s="1"/>
  <c r="AL47" i="5" s="1"/>
  <c r="AP42" i="5"/>
  <c r="AN29" i="4"/>
  <c r="AM30" i="4" s="1"/>
  <c r="AL31" i="4" s="1"/>
  <c r="AP26" i="6"/>
  <c r="AO27" i="6" s="1"/>
  <c r="AN28" i="6" s="1"/>
  <c r="AM29" i="6" s="1"/>
  <c r="AL30" i="6" s="1"/>
  <c r="AP25" i="6"/>
  <c r="AP21" i="6"/>
  <c r="AO22" i="6" s="1"/>
  <c r="AN23" i="6" s="1"/>
  <c r="AM24" i="6" s="1"/>
  <c r="AP20" i="6"/>
  <c r="AN50" i="2"/>
  <c r="AN49" i="2"/>
  <c r="AO29" i="2"/>
  <c r="AN30" i="2" s="1"/>
  <c r="AO28" i="2"/>
  <c r="AN42" i="4"/>
  <c r="AM43" i="4" s="1"/>
  <c r="AL44" i="4" s="1"/>
  <c r="AN41" i="4"/>
  <c r="AP21" i="5"/>
  <c r="AO22" i="5" s="1"/>
  <c r="AN23" i="5" s="1"/>
  <c r="AM24" i="5" s="1"/>
  <c r="AL25" i="5" s="1"/>
  <c r="AP20" i="5"/>
  <c r="AP32" i="2"/>
  <c r="AO33" i="2" s="1"/>
  <c r="AN34" i="2" s="1"/>
  <c r="AM35" i="2" s="1"/>
  <c r="AL36" i="2" s="1"/>
  <c r="AP31" i="2"/>
  <c r="AO29" i="4"/>
  <c r="AN30" i="4" s="1"/>
  <c r="AM31" i="4" s="1"/>
  <c r="AP49" i="5"/>
  <c r="AO50" i="5" s="1"/>
  <c r="AN51" i="5" s="1"/>
  <c r="AM52" i="5" s="1"/>
  <c r="AL53" i="5" s="1"/>
  <c r="AP48" i="5"/>
  <c r="AP52" i="2"/>
  <c r="AO53" i="2" s="1"/>
  <c r="AP51" i="2"/>
  <c r="AP17" i="4"/>
  <c r="AO18" i="4" s="1"/>
  <c r="AN19" i="4" s="1"/>
  <c r="AP16" i="4"/>
  <c r="AP17" i="6"/>
  <c r="AO18" i="6" s="1"/>
  <c r="AN19" i="6" s="1"/>
  <c r="AP16" i="6"/>
  <c r="AP21" i="4"/>
  <c r="AO22" i="4" s="1"/>
  <c r="AN23" i="4" s="1"/>
  <c r="AM24" i="4" s="1"/>
  <c r="AP20" i="4"/>
  <c r="AP23" i="2"/>
  <c r="AO24" i="2" s="1"/>
  <c r="AN25" i="2" s="1"/>
  <c r="AM26" i="2" s="1"/>
  <c r="AL27" i="2" s="1"/>
  <c r="AP22" i="2"/>
  <c r="AP33" i="4"/>
  <c r="AO34" i="4" s="1"/>
  <c r="AN35" i="4" s="1"/>
  <c r="AM36" i="4" s="1"/>
  <c r="AL37" i="4" s="1"/>
  <c r="AK38" i="4" s="1"/>
  <c r="AJ39" i="4" s="1"/>
  <c r="AI40" i="4" s="1"/>
  <c r="AP32" i="4"/>
  <c r="AP32" i="6"/>
  <c r="AO33" i="6" s="1"/>
  <c r="AN34" i="6" s="1"/>
  <c r="AM35" i="6" s="1"/>
  <c r="AL36" i="6" s="1"/>
  <c r="AK37" i="6" s="1"/>
  <c r="AJ38" i="6" s="1"/>
  <c r="AI39" i="6" s="1"/>
  <c r="AH40" i="6" s="1"/>
  <c r="AP31" i="6"/>
  <c r="AO40" i="5"/>
  <c r="AN41" i="5" s="1"/>
  <c r="AO39" i="5"/>
  <c r="AP32" i="5"/>
  <c r="AO33" i="5" s="1"/>
  <c r="AN34" i="5" s="1"/>
  <c r="AM35" i="5" s="1"/>
  <c r="AL36" i="5" s="1"/>
  <c r="AK37" i="5" s="1"/>
  <c r="AJ38" i="5" s="1"/>
  <c r="AP31" i="5"/>
  <c r="AP50" i="4"/>
  <c r="AO51" i="4" s="1"/>
  <c r="AN52" i="4" s="1"/>
  <c r="AM53" i="4" s="1"/>
  <c r="AP49" i="4"/>
  <c r="AO18" i="5"/>
  <c r="AN19" i="5" s="1"/>
  <c r="AO17" i="5"/>
  <c r="AP27" i="5"/>
  <c r="AO28" i="5" s="1"/>
  <c r="AN29" i="5" s="1"/>
  <c r="AM30" i="5" s="1"/>
  <c r="AP26" i="5"/>
  <c r="AP26" i="4"/>
  <c r="AO27" i="4" s="1"/>
  <c r="AN28" i="4" s="1"/>
  <c r="AP25" i="4"/>
  <c r="AO44" i="2" l="1"/>
  <c r="AN45" i="2" s="1"/>
  <c r="AM46" i="2" s="1"/>
  <c r="AL47" i="2" s="1"/>
  <c r="AK48" i="2" s="1"/>
  <c r="AO43" i="2"/>
  <c r="AN38" i="2"/>
  <c r="AM39" i="2" s="1"/>
  <c r="AL40" i="2" s="1"/>
  <c r="AN37" i="2"/>
  <c r="AO23" i="2"/>
  <c r="AN24" i="2" s="1"/>
  <c r="AM25" i="2" s="1"/>
  <c r="AL26" i="2" s="1"/>
  <c r="AK27" i="2" s="1"/>
  <c r="AO22" i="2"/>
  <c r="AO17" i="4"/>
  <c r="AN18" i="4" s="1"/>
  <c r="AM19" i="4" s="1"/>
  <c r="AO16" i="4"/>
  <c r="AO49" i="5"/>
  <c r="AN50" i="5" s="1"/>
  <c r="AM51" i="5" s="1"/>
  <c r="AL52" i="5" s="1"/>
  <c r="AK53" i="5" s="1"/>
  <c r="AO48" i="5"/>
  <c r="AN18" i="5"/>
  <c r="AM19" i="5" s="1"/>
  <c r="AN17" i="5"/>
  <c r="AO33" i="4"/>
  <c r="AN34" i="4" s="1"/>
  <c r="AM35" i="4" s="1"/>
  <c r="AL36" i="4" s="1"/>
  <c r="AK37" i="4" s="1"/>
  <c r="AJ38" i="4" s="1"/>
  <c r="AI39" i="4" s="1"/>
  <c r="AH40" i="4" s="1"/>
  <c r="AO32" i="4"/>
  <c r="AO43" i="5"/>
  <c r="AN44" i="5" s="1"/>
  <c r="AM45" i="5" s="1"/>
  <c r="AL46" i="5" s="1"/>
  <c r="AK47" i="5" s="1"/>
  <c r="AO42" i="5"/>
  <c r="AO18" i="2"/>
  <c r="AN19" i="2" s="1"/>
  <c r="AM20" i="2" s="1"/>
  <c r="AL21" i="2" s="1"/>
  <c r="AO17" i="2"/>
  <c r="AO32" i="5"/>
  <c r="AN33" i="5" s="1"/>
  <c r="AM34" i="5" s="1"/>
  <c r="AL35" i="5" s="1"/>
  <c r="AK36" i="5" s="1"/>
  <c r="AJ37" i="5" s="1"/>
  <c r="AI38" i="5" s="1"/>
  <c r="AO31" i="5"/>
  <c r="AO21" i="4"/>
  <c r="AN22" i="4" s="1"/>
  <c r="AM23" i="4" s="1"/>
  <c r="AL24" i="4" s="1"/>
  <c r="AO20" i="4"/>
  <c r="AO17" i="6"/>
  <c r="AN18" i="6" s="1"/>
  <c r="AM19" i="6" s="1"/>
  <c r="AO16" i="6"/>
  <c r="AO52" i="2"/>
  <c r="AN53" i="2" s="1"/>
  <c r="AO51" i="2"/>
  <c r="AN29" i="2"/>
  <c r="AM30" i="2" s="1"/>
  <c r="AN28" i="2"/>
  <c r="AM50" i="2"/>
  <c r="AM49" i="2"/>
  <c r="AO26" i="4"/>
  <c r="AN27" i="4" s="1"/>
  <c r="AM28" i="4" s="1"/>
  <c r="AO25" i="4"/>
  <c r="AM42" i="4"/>
  <c r="AL43" i="4" s="1"/>
  <c r="AK44" i="4" s="1"/>
  <c r="AM41" i="4"/>
  <c r="AO21" i="6"/>
  <c r="AN22" i="6" s="1"/>
  <c r="AM23" i="6" s="1"/>
  <c r="AL24" i="6" s="1"/>
  <c r="AO20" i="6"/>
  <c r="AO26" i="6"/>
  <c r="AN27" i="6" s="1"/>
  <c r="AM28" i="6" s="1"/>
  <c r="AL29" i="6" s="1"/>
  <c r="AK30" i="6" s="1"/>
  <c r="AO25" i="6"/>
  <c r="AM29" i="4"/>
  <c r="AL30" i="4" s="1"/>
  <c r="AK31" i="4" s="1"/>
  <c r="AO27" i="5"/>
  <c r="AN28" i="5" s="1"/>
  <c r="AM29" i="5" s="1"/>
  <c r="AL30" i="5" s="1"/>
  <c r="AO26" i="5"/>
  <c r="AO32" i="6"/>
  <c r="AN33" i="6" s="1"/>
  <c r="AM34" i="6" s="1"/>
  <c r="AL35" i="6" s="1"/>
  <c r="AK36" i="6" s="1"/>
  <c r="AJ37" i="6" s="1"/>
  <c r="AI38" i="6" s="1"/>
  <c r="AH39" i="6" s="1"/>
  <c r="AG40" i="6" s="1"/>
  <c r="AF41" i="6" s="1"/>
  <c r="AO31" i="6"/>
  <c r="AK41" i="2"/>
  <c r="AJ42" i="2" s="1"/>
  <c r="AO50" i="4"/>
  <c r="AN51" i="4" s="1"/>
  <c r="AM52" i="4" s="1"/>
  <c r="AL53" i="4" s="1"/>
  <c r="AO49" i="4"/>
  <c r="AN40" i="5"/>
  <c r="AM41" i="5" s="1"/>
  <c r="AN39" i="5"/>
  <c r="AO32" i="2"/>
  <c r="AN33" i="2" s="1"/>
  <c r="AM34" i="2" s="1"/>
  <c r="AL35" i="2" s="1"/>
  <c r="AK36" i="2" s="1"/>
  <c r="AO31" i="2"/>
  <c r="AO21" i="5"/>
  <c r="AN22" i="5" s="1"/>
  <c r="AM23" i="5" s="1"/>
  <c r="AL24" i="5" s="1"/>
  <c r="AK25" i="5" s="1"/>
  <c r="AO20" i="5"/>
  <c r="AO46" i="4"/>
  <c r="AN47" i="4" s="1"/>
  <c r="AM48" i="4" s="1"/>
  <c r="AO45" i="4"/>
  <c r="AN44" i="2" l="1"/>
  <c r="AM45" i="2" s="1"/>
  <c r="AL46" i="2" s="1"/>
  <c r="AK47" i="2" s="1"/>
  <c r="AJ48" i="2" s="1"/>
  <c r="AN43" i="2"/>
  <c r="AM38" i="2"/>
  <c r="AL39" i="2" s="1"/>
  <c r="AK40" i="2" s="1"/>
  <c r="AM37" i="2"/>
  <c r="AM40" i="5"/>
  <c r="AL41" i="5" s="1"/>
  <c r="AM39" i="5"/>
  <c r="AJ41" i="2"/>
  <c r="AI42" i="2" s="1"/>
  <c r="AN26" i="4"/>
  <c r="AM27" i="4" s="1"/>
  <c r="AL28" i="4" s="1"/>
  <c r="AN25" i="4"/>
  <c r="AL50" i="2"/>
  <c r="AL49" i="2"/>
  <c r="AN18" i="2"/>
  <c r="AM19" i="2" s="1"/>
  <c r="AL20" i="2" s="1"/>
  <c r="AK21" i="2" s="1"/>
  <c r="AN17" i="2"/>
  <c r="AN46" i="4"/>
  <c r="AM47" i="4" s="1"/>
  <c r="AL48" i="4" s="1"/>
  <c r="AN45" i="4"/>
  <c r="AN26" i="6"/>
  <c r="AM27" i="6" s="1"/>
  <c r="AL28" i="6" s="1"/>
  <c r="AK29" i="6" s="1"/>
  <c r="AJ30" i="6" s="1"/>
  <c r="AN25" i="6"/>
  <c r="AL42" i="4"/>
  <c r="AK43" i="4" s="1"/>
  <c r="AJ44" i="4" s="1"/>
  <c r="AL41" i="4"/>
  <c r="AN52" i="2"/>
  <c r="AM53" i="2" s="1"/>
  <c r="AN51" i="2"/>
  <c r="AN17" i="6"/>
  <c r="AM18" i="6" s="1"/>
  <c r="AL19" i="6" s="1"/>
  <c r="AN16" i="6"/>
  <c r="AN50" i="4"/>
  <c r="AM51" i="4" s="1"/>
  <c r="AL52" i="4" s="1"/>
  <c r="AK53" i="4" s="1"/>
  <c r="AN49" i="4"/>
  <c r="AN27" i="5"/>
  <c r="AM28" i="5" s="1"/>
  <c r="AL29" i="5" s="1"/>
  <c r="AK30" i="5" s="1"/>
  <c r="AN26" i="5"/>
  <c r="AM29" i="2"/>
  <c r="AL30" i="2" s="1"/>
  <c r="AM28" i="2"/>
  <c r="AN43" i="5"/>
  <c r="AM44" i="5" s="1"/>
  <c r="AL45" i="5" s="1"/>
  <c r="AK46" i="5" s="1"/>
  <c r="AJ47" i="5" s="1"/>
  <c r="AN42" i="5"/>
  <c r="AN49" i="5"/>
  <c r="AM50" i="5" s="1"/>
  <c r="AL51" i="5" s="1"/>
  <c r="AK52" i="5" s="1"/>
  <c r="AJ53" i="5" s="1"/>
  <c r="AN48" i="5"/>
  <c r="AN21" i="5"/>
  <c r="AM22" i="5" s="1"/>
  <c r="AL23" i="5" s="1"/>
  <c r="AK24" i="5" s="1"/>
  <c r="AJ25" i="5" s="1"/>
  <c r="AN20" i="5"/>
  <c r="AL29" i="4"/>
  <c r="AK30" i="4" s="1"/>
  <c r="AJ31" i="4" s="1"/>
  <c r="AN33" i="4"/>
  <c r="AM34" i="4" s="1"/>
  <c r="AL35" i="4" s="1"/>
  <c r="AK36" i="4" s="1"/>
  <c r="AJ37" i="4" s="1"/>
  <c r="AI38" i="4" s="1"/>
  <c r="AH39" i="4" s="1"/>
  <c r="AG40" i="4" s="1"/>
  <c r="AN32" i="4"/>
  <c r="AN17" i="4"/>
  <c r="AM18" i="4" s="1"/>
  <c r="AL19" i="4" s="1"/>
  <c r="AN16" i="4"/>
  <c r="AN32" i="2"/>
  <c r="AM33" i="2" s="1"/>
  <c r="AL34" i="2" s="1"/>
  <c r="AK35" i="2" s="1"/>
  <c r="AJ36" i="2" s="1"/>
  <c r="AN31" i="2"/>
  <c r="AN32" i="6"/>
  <c r="AM33" i="6" s="1"/>
  <c r="AL34" i="6" s="1"/>
  <c r="AK35" i="6" s="1"/>
  <c r="AJ36" i="6" s="1"/>
  <c r="AI37" i="6" s="1"/>
  <c r="AH38" i="6" s="1"/>
  <c r="AG39" i="6" s="1"/>
  <c r="AF40" i="6" s="1"/>
  <c r="AE41" i="6" s="1"/>
  <c r="AD42" i="6" s="1"/>
  <c r="AN31" i="6"/>
  <c r="AN21" i="6"/>
  <c r="AM22" i="6" s="1"/>
  <c r="AL23" i="6" s="1"/>
  <c r="AK24" i="6" s="1"/>
  <c r="AN20" i="6"/>
  <c r="AN21" i="4"/>
  <c r="AM22" i="4" s="1"/>
  <c r="AL23" i="4" s="1"/>
  <c r="AK24" i="4" s="1"/>
  <c r="AN20" i="4"/>
  <c r="AN32" i="5"/>
  <c r="AM33" i="5" s="1"/>
  <c r="AL34" i="5" s="1"/>
  <c r="AK35" i="5" s="1"/>
  <c r="AJ36" i="5" s="1"/>
  <c r="AI37" i="5" s="1"/>
  <c r="AH38" i="5" s="1"/>
  <c r="AN31" i="5"/>
  <c r="AM18" i="5"/>
  <c r="AL19" i="5" s="1"/>
  <c r="AM17" i="5"/>
  <c r="AN23" i="2"/>
  <c r="AM24" i="2" s="1"/>
  <c r="AL25" i="2" s="1"/>
  <c r="AK26" i="2" s="1"/>
  <c r="AJ27" i="2" s="1"/>
  <c r="AN22" i="2"/>
  <c r="AL38" i="2" l="1"/>
  <c r="AK39" i="2" s="1"/>
  <c r="AJ40" i="2" s="1"/>
  <c r="AL37" i="2"/>
  <c r="AM44" i="2"/>
  <c r="AL45" i="2" s="1"/>
  <c r="AK46" i="2" s="1"/>
  <c r="AJ47" i="2" s="1"/>
  <c r="AI48" i="2" s="1"/>
  <c r="AM43" i="2"/>
  <c r="AL18" i="5"/>
  <c r="AK19" i="5" s="1"/>
  <c r="AL17" i="5"/>
  <c r="AK18" i="5" s="1"/>
  <c r="AJ19" i="5" s="1"/>
  <c r="AM33" i="4"/>
  <c r="AL34" i="4" s="1"/>
  <c r="AK35" i="4" s="1"/>
  <c r="AJ36" i="4" s="1"/>
  <c r="AI37" i="4" s="1"/>
  <c r="AH38" i="4" s="1"/>
  <c r="AG39" i="4" s="1"/>
  <c r="AF40" i="4" s="1"/>
  <c r="AM32" i="4"/>
  <c r="AM52" i="2"/>
  <c r="AL53" i="2" s="1"/>
  <c r="AM51" i="2"/>
  <c r="AL29" i="2"/>
  <c r="AK30" i="2" s="1"/>
  <c r="AL28" i="2"/>
  <c r="AM27" i="5"/>
  <c r="AL28" i="5" s="1"/>
  <c r="AK29" i="5" s="1"/>
  <c r="AJ30" i="5" s="1"/>
  <c r="AM26" i="5"/>
  <c r="AM26" i="6"/>
  <c r="AL27" i="6" s="1"/>
  <c r="AK28" i="6" s="1"/>
  <c r="AJ29" i="6" s="1"/>
  <c r="AI30" i="6" s="1"/>
  <c r="AM25" i="6"/>
  <c r="AM26" i="4"/>
  <c r="AL27" i="4" s="1"/>
  <c r="AK28" i="4" s="1"/>
  <c r="AM25" i="4"/>
  <c r="AM23" i="2"/>
  <c r="AL24" i="2" s="1"/>
  <c r="AK25" i="2" s="1"/>
  <c r="AJ26" i="2" s="1"/>
  <c r="AI27" i="2" s="1"/>
  <c r="AM22" i="2"/>
  <c r="AM21" i="6"/>
  <c r="AL22" i="6" s="1"/>
  <c r="AK23" i="6" s="1"/>
  <c r="AJ24" i="6" s="1"/>
  <c r="AM20" i="6"/>
  <c r="AM17" i="4"/>
  <c r="AL18" i="4" s="1"/>
  <c r="AK19" i="4" s="1"/>
  <c r="AM16" i="4"/>
  <c r="AM43" i="5"/>
  <c r="AL44" i="5" s="1"/>
  <c r="AK45" i="5" s="1"/>
  <c r="AJ46" i="5" s="1"/>
  <c r="AI47" i="5" s="1"/>
  <c r="AM42" i="5"/>
  <c r="AM17" i="6"/>
  <c r="AL18" i="6" s="1"/>
  <c r="AK19" i="6" s="1"/>
  <c r="AM16" i="6"/>
  <c r="AK29" i="4"/>
  <c r="AJ30" i="4" s="1"/>
  <c r="AI31" i="4" s="1"/>
  <c r="AL40" i="5"/>
  <c r="AK41" i="5" s="1"/>
  <c r="AL39" i="5"/>
  <c r="AM46" i="4"/>
  <c r="AL47" i="4" s="1"/>
  <c r="AK48" i="4" s="1"/>
  <c r="AM45" i="4"/>
  <c r="AI41" i="2"/>
  <c r="AH42" i="2" s="1"/>
  <c r="AM21" i="4"/>
  <c r="AL22" i="4" s="1"/>
  <c r="AK23" i="4" s="1"/>
  <c r="AJ24" i="4" s="1"/>
  <c r="AM20" i="4"/>
  <c r="AM32" i="6"/>
  <c r="AL33" i="6" s="1"/>
  <c r="AK34" i="6" s="1"/>
  <c r="AJ35" i="6" s="1"/>
  <c r="AI36" i="6" s="1"/>
  <c r="AH37" i="6" s="1"/>
  <c r="AG38" i="6" s="1"/>
  <c r="AF39" i="6" s="1"/>
  <c r="AE40" i="6" s="1"/>
  <c r="AD41" i="6" s="1"/>
  <c r="AC42" i="6" s="1"/>
  <c r="AB43" i="6" s="1"/>
  <c r="AM31" i="6"/>
  <c r="AM21" i="5"/>
  <c r="AL22" i="5" s="1"/>
  <c r="AK23" i="5" s="1"/>
  <c r="AJ24" i="5" s="1"/>
  <c r="AI25" i="5" s="1"/>
  <c r="AM20" i="5"/>
  <c r="AM32" i="5"/>
  <c r="AL33" i="5" s="1"/>
  <c r="AK34" i="5" s="1"/>
  <c r="AJ35" i="5" s="1"/>
  <c r="AI36" i="5" s="1"/>
  <c r="AH37" i="5" s="1"/>
  <c r="AG38" i="5" s="1"/>
  <c r="AM31" i="5"/>
  <c r="AM32" i="2"/>
  <c r="AL33" i="2" s="1"/>
  <c r="AK34" i="2" s="1"/>
  <c r="AJ35" i="2" s="1"/>
  <c r="AI36" i="2" s="1"/>
  <c r="AM31" i="2"/>
  <c r="AM49" i="5"/>
  <c r="AL50" i="5" s="1"/>
  <c r="AK51" i="5" s="1"/>
  <c r="AJ52" i="5" s="1"/>
  <c r="AI53" i="5" s="1"/>
  <c r="AM48" i="5"/>
  <c r="AM50" i="4"/>
  <c r="AL51" i="4" s="1"/>
  <c r="AK52" i="4" s="1"/>
  <c r="AJ53" i="4" s="1"/>
  <c r="AM49" i="4"/>
  <c r="AK42" i="4"/>
  <c r="AJ43" i="4" s="1"/>
  <c r="AI44" i="4" s="1"/>
  <c r="AK41" i="4"/>
  <c r="AM18" i="2"/>
  <c r="AL19" i="2" s="1"/>
  <c r="AK20" i="2" s="1"/>
  <c r="AJ21" i="2" s="1"/>
  <c r="AM17" i="2"/>
  <c r="AK50" i="2"/>
  <c r="AK49" i="2"/>
  <c r="AK38" i="2" l="1"/>
  <c r="AJ39" i="2" s="1"/>
  <c r="AI40" i="2" s="1"/>
  <c r="AK37" i="2"/>
  <c r="AL17" i="4"/>
  <c r="AK18" i="4" s="1"/>
  <c r="AJ19" i="4" s="1"/>
  <c r="AL44" i="2"/>
  <c r="AK45" i="2" s="1"/>
  <c r="AJ46" i="2" s="1"/>
  <c r="AI47" i="2" s="1"/>
  <c r="AH48" i="2" s="1"/>
  <c r="AL43" i="2"/>
  <c r="AL50" i="4"/>
  <c r="AK51" i="4" s="1"/>
  <c r="AJ52" i="4" s="1"/>
  <c r="AI53" i="4" s="1"/>
  <c r="AL49" i="4"/>
  <c r="AL32" i="5"/>
  <c r="AK33" i="5" s="1"/>
  <c r="AJ34" i="5" s="1"/>
  <c r="AI35" i="5" s="1"/>
  <c r="AH36" i="5" s="1"/>
  <c r="AG37" i="5" s="1"/>
  <c r="AF38" i="5" s="1"/>
  <c r="AL31" i="5"/>
  <c r="AL26" i="6"/>
  <c r="AK27" i="6" s="1"/>
  <c r="AJ28" i="6" s="1"/>
  <c r="AI29" i="6" s="1"/>
  <c r="AH30" i="6" s="1"/>
  <c r="AL25" i="6"/>
  <c r="AK29" i="2"/>
  <c r="AJ30" i="2" s="1"/>
  <c r="AK28" i="2"/>
  <c r="AL52" i="2"/>
  <c r="AK53" i="2" s="1"/>
  <c r="AL51" i="2"/>
  <c r="AJ50" i="2"/>
  <c r="AJ49" i="2"/>
  <c r="AJ42" i="4"/>
  <c r="AI43" i="4" s="1"/>
  <c r="AH44" i="4" s="1"/>
  <c r="AJ41" i="4"/>
  <c r="AL32" i="6"/>
  <c r="AK33" i="6" s="1"/>
  <c r="AJ34" i="6" s="1"/>
  <c r="AI35" i="6" s="1"/>
  <c r="AH36" i="6" s="1"/>
  <c r="AG37" i="6" s="1"/>
  <c r="AF38" i="6" s="1"/>
  <c r="AE39" i="6" s="1"/>
  <c r="AD40" i="6" s="1"/>
  <c r="AC41" i="6" s="1"/>
  <c r="AB42" i="6" s="1"/>
  <c r="AA43" i="6" s="1"/>
  <c r="Z44" i="6" s="1"/>
  <c r="AL31" i="6"/>
  <c r="AL26" i="4"/>
  <c r="AK27" i="4" s="1"/>
  <c r="AJ28" i="4" s="1"/>
  <c r="AI29" i="4" s="1"/>
  <c r="AH30" i="4" s="1"/>
  <c r="AG31" i="4" s="1"/>
  <c r="AL25" i="4"/>
  <c r="AL18" i="2"/>
  <c r="AK19" i="2" s="1"/>
  <c r="AJ20" i="2" s="1"/>
  <c r="AI21" i="2" s="1"/>
  <c r="AL17" i="2"/>
  <c r="AL49" i="5"/>
  <c r="AK50" i="5" s="1"/>
  <c r="AJ51" i="5" s="1"/>
  <c r="AI52" i="5" s="1"/>
  <c r="AH53" i="5" s="1"/>
  <c r="AL48" i="5"/>
  <c r="AL32" i="2"/>
  <c r="AK33" i="2" s="1"/>
  <c r="AJ34" i="2" s="1"/>
  <c r="AI35" i="2" s="1"/>
  <c r="AH36" i="2" s="1"/>
  <c r="AL31" i="2"/>
  <c r="AL21" i="5"/>
  <c r="AK22" i="5" s="1"/>
  <c r="AJ23" i="5" s="1"/>
  <c r="AI24" i="5" s="1"/>
  <c r="AH25" i="5" s="1"/>
  <c r="AL20" i="5"/>
  <c r="AL21" i="4"/>
  <c r="AK22" i="4" s="1"/>
  <c r="AJ23" i="4" s="1"/>
  <c r="AI24" i="4" s="1"/>
  <c r="AL20" i="4"/>
  <c r="AL21" i="6"/>
  <c r="AK22" i="6" s="1"/>
  <c r="AJ23" i="6" s="1"/>
  <c r="AI24" i="6" s="1"/>
  <c r="AL20" i="6"/>
  <c r="AL46" i="4"/>
  <c r="AK47" i="4" s="1"/>
  <c r="AJ48" i="4" s="1"/>
  <c r="AL45" i="4"/>
  <c r="AH41" i="2"/>
  <c r="AG42" i="2" s="1"/>
  <c r="AK40" i="5"/>
  <c r="AJ41" i="5" s="1"/>
  <c r="AK39" i="5"/>
  <c r="AL17" i="6"/>
  <c r="AK18" i="6" s="1"/>
  <c r="AJ19" i="6" s="1"/>
  <c r="AL43" i="5"/>
  <c r="AK44" i="5" s="1"/>
  <c r="AJ45" i="5" s="1"/>
  <c r="AI46" i="5" s="1"/>
  <c r="AH47" i="5" s="1"/>
  <c r="AL42" i="5"/>
  <c r="AL23" i="2"/>
  <c r="AK24" i="2" s="1"/>
  <c r="AJ25" i="2" s="1"/>
  <c r="AI26" i="2" s="1"/>
  <c r="AH27" i="2" s="1"/>
  <c r="AL22" i="2"/>
  <c r="AJ29" i="4"/>
  <c r="AI30" i="4" s="1"/>
  <c r="AH31" i="4" s="1"/>
  <c r="AL27" i="5"/>
  <c r="AK28" i="5" s="1"/>
  <c r="AJ29" i="5" s="1"/>
  <c r="AI30" i="5" s="1"/>
  <c r="AL26" i="5"/>
  <c r="AL33" i="4"/>
  <c r="AK34" i="4" s="1"/>
  <c r="AJ35" i="4" s="1"/>
  <c r="AI36" i="4" s="1"/>
  <c r="AH37" i="4" s="1"/>
  <c r="AG38" i="4" s="1"/>
  <c r="AF39" i="4" s="1"/>
  <c r="AE40" i="4" s="1"/>
  <c r="AL32" i="4"/>
  <c r="AK44" i="2" l="1"/>
  <c r="AJ45" i="2" s="1"/>
  <c r="AI46" i="2" s="1"/>
  <c r="AH47" i="2" s="1"/>
  <c r="AG48" i="2" s="1"/>
  <c r="AK43" i="2"/>
  <c r="AJ38" i="2"/>
  <c r="AI39" i="2" s="1"/>
  <c r="AH40" i="2" s="1"/>
  <c r="AJ37" i="2"/>
  <c r="AK23" i="2"/>
  <c r="AJ24" i="2" s="1"/>
  <c r="AI25" i="2" s="1"/>
  <c r="AH26" i="2" s="1"/>
  <c r="AG27" i="2" s="1"/>
  <c r="AK22" i="2"/>
  <c r="AJ40" i="5"/>
  <c r="AI41" i="5" s="1"/>
  <c r="AJ39" i="5"/>
  <c r="AK46" i="4"/>
  <c r="AJ47" i="4" s="1"/>
  <c r="AI48" i="4" s="1"/>
  <c r="AK45" i="4"/>
  <c r="AK21" i="6"/>
  <c r="AJ22" i="6" s="1"/>
  <c r="AI23" i="6" s="1"/>
  <c r="AH24" i="6" s="1"/>
  <c r="AK20" i="6"/>
  <c r="AK21" i="5"/>
  <c r="AJ22" i="5" s="1"/>
  <c r="AI23" i="5" s="1"/>
  <c r="AH24" i="5" s="1"/>
  <c r="AG25" i="5" s="1"/>
  <c r="AK20" i="5"/>
  <c r="AK32" i="6"/>
  <c r="AJ33" i="6" s="1"/>
  <c r="AI34" i="6" s="1"/>
  <c r="AH35" i="6" s="1"/>
  <c r="AG36" i="6" s="1"/>
  <c r="AF37" i="6" s="1"/>
  <c r="AE38" i="6" s="1"/>
  <c r="AD39" i="6" s="1"/>
  <c r="AC40" i="6" s="1"/>
  <c r="AB41" i="6" s="1"/>
  <c r="AA42" i="6" s="1"/>
  <c r="Z43" i="6" s="1"/>
  <c r="Y44" i="6" s="1"/>
  <c r="X45" i="6" s="1"/>
  <c r="AK31" i="6"/>
  <c r="AI50" i="2"/>
  <c r="AI49" i="2"/>
  <c r="AJ29" i="2"/>
  <c r="AI30" i="2" s="1"/>
  <c r="AJ28" i="2"/>
  <c r="AK33" i="4"/>
  <c r="AJ34" i="4" s="1"/>
  <c r="AI35" i="4" s="1"/>
  <c r="AH36" i="4" s="1"/>
  <c r="AG37" i="4" s="1"/>
  <c r="AF38" i="4" s="1"/>
  <c r="AE39" i="4" s="1"/>
  <c r="AD40" i="4" s="1"/>
  <c r="AK32" i="4"/>
  <c r="AK43" i="5"/>
  <c r="AJ44" i="5" s="1"/>
  <c r="AI45" i="5" s="1"/>
  <c r="AH46" i="5" s="1"/>
  <c r="AG47" i="5" s="1"/>
  <c r="AK42" i="5"/>
  <c r="AK49" i="5"/>
  <c r="AJ50" i="5" s="1"/>
  <c r="AI51" i="5" s="1"/>
  <c r="AH52" i="5" s="1"/>
  <c r="AG53" i="5" s="1"/>
  <c r="AK48" i="5"/>
  <c r="AK26" i="4"/>
  <c r="AJ27" i="4" s="1"/>
  <c r="AI28" i="4" s="1"/>
  <c r="AH29" i="4" s="1"/>
  <c r="AG30" i="4" s="1"/>
  <c r="AF31" i="4" s="1"/>
  <c r="AK25" i="4"/>
  <c r="AK50" i="4"/>
  <c r="AJ51" i="4" s="1"/>
  <c r="AI52" i="4" s="1"/>
  <c r="AH53" i="4" s="1"/>
  <c r="AK49" i="4"/>
  <c r="AK21" i="4"/>
  <c r="AJ22" i="4" s="1"/>
  <c r="AI23" i="4" s="1"/>
  <c r="AH24" i="4" s="1"/>
  <c r="AK20" i="4"/>
  <c r="AI42" i="4"/>
  <c r="AH43" i="4" s="1"/>
  <c r="AG44" i="4" s="1"/>
  <c r="AI41" i="4"/>
  <c r="AK52" i="2"/>
  <c r="AJ53" i="2" s="1"/>
  <c r="AK51" i="2"/>
  <c r="AK26" i="6"/>
  <c r="AJ27" i="6" s="1"/>
  <c r="AI28" i="6" s="1"/>
  <c r="AH29" i="6" s="1"/>
  <c r="AG30" i="6" s="1"/>
  <c r="AK25" i="6"/>
  <c r="AK32" i="5"/>
  <c r="AJ33" i="5" s="1"/>
  <c r="AI34" i="5" s="1"/>
  <c r="AH35" i="5" s="1"/>
  <c r="AG36" i="5" s="1"/>
  <c r="AF37" i="5" s="1"/>
  <c r="AE38" i="5" s="1"/>
  <c r="AK31" i="5"/>
  <c r="AK27" i="5"/>
  <c r="AJ28" i="5" s="1"/>
  <c r="AI29" i="5" s="1"/>
  <c r="AH30" i="5" s="1"/>
  <c r="AK26" i="5"/>
  <c r="AG41" i="2"/>
  <c r="AF42" i="2" s="1"/>
  <c r="AK32" i="2"/>
  <c r="AJ33" i="2" s="1"/>
  <c r="AI34" i="2" s="1"/>
  <c r="AH35" i="2" s="1"/>
  <c r="AG36" i="2" s="1"/>
  <c r="AK31" i="2"/>
  <c r="AK18" i="2"/>
  <c r="AJ19" i="2" s="1"/>
  <c r="AI20" i="2" s="1"/>
  <c r="AH21" i="2" s="1"/>
  <c r="AI38" i="2" l="1"/>
  <c r="AH39" i="2" s="1"/>
  <c r="AG40" i="2" s="1"/>
  <c r="AI37" i="2"/>
  <c r="AJ44" i="2"/>
  <c r="AI45" i="2" s="1"/>
  <c r="AH46" i="2" s="1"/>
  <c r="AG47" i="2" s="1"/>
  <c r="AF48" i="2" s="1"/>
  <c r="AJ43" i="2"/>
  <c r="AJ32" i="2"/>
  <c r="AI33" i="2" s="1"/>
  <c r="AH34" i="2" s="1"/>
  <c r="AG35" i="2" s="1"/>
  <c r="AF36" i="2" s="1"/>
  <c r="AJ31" i="2"/>
  <c r="AJ21" i="4"/>
  <c r="AI22" i="4" s="1"/>
  <c r="AH23" i="4" s="1"/>
  <c r="AG24" i="4" s="1"/>
  <c r="AJ20" i="4"/>
  <c r="AJ50" i="4"/>
  <c r="AI51" i="4" s="1"/>
  <c r="AH52" i="4" s="1"/>
  <c r="AG53" i="4" s="1"/>
  <c r="AJ49" i="4"/>
  <c r="AJ26" i="4"/>
  <c r="AI27" i="4" s="1"/>
  <c r="AH28" i="4" s="1"/>
  <c r="AG29" i="4" s="1"/>
  <c r="AF30" i="4" s="1"/>
  <c r="AE31" i="4" s="1"/>
  <c r="AJ25" i="4"/>
  <c r="AF41" i="2"/>
  <c r="AE42" i="2" s="1"/>
  <c r="AJ27" i="5"/>
  <c r="AI28" i="5" s="1"/>
  <c r="AH29" i="5" s="1"/>
  <c r="AG30" i="5" s="1"/>
  <c r="AJ26" i="5"/>
  <c r="AJ26" i="6"/>
  <c r="AI27" i="6" s="1"/>
  <c r="AH28" i="6" s="1"/>
  <c r="AG29" i="6" s="1"/>
  <c r="AF30" i="6" s="1"/>
  <c r="AJ25" i="6"/>
  <c r="AH42" i="4"/>
  <c r="AG43" i="4" s="1"/>
  <c r="AF44" i="4" s="1"/>
  <c r="AH41" i="4"/>
  <c r="AJ33" i="4"/>
  <c r="AI34" i="4" s="1"/>
  <c r="AH35" i="4" s="1"/>
  <c r="AG36" i="4" s="1"/>
  <c r="AF37" i="4" s="1"/>
  <c r="AE38" i="4" s="1"/>
  <c r="AD39" i="4" s="1"/>
  <c r="AC40" i="4" s="1"/>
  <c r="AJ32" i="4"/>
  <c r="AH50" i="2"/>
  <c r="AH49" i="2"/>
  <c r="AJ21" i="6"/>
  <c r="AI22" i="6" s="1"/>
  <c r="AH23" i="6" s="1"/>
  <c r="AG24" i="6" s="1"/>
  <c r="AJ20" i="6"/>
  <c r="AJ23" i="2"/>
  <c r="AI24" i="2" s="1"/>
  <c r="AH25" i="2" s="1"/>
  <c r="AG26" i="2" s="1"/>
  <c r="AF27" i="2" s="1"/>
  <c r="AJ22" i="2"/>
  <c r="AJ49" i="5"/>
  <c r="AI50" i="5" s="1"/>
  <c r="AH51" i="5" s="1"/>
  <c r="AG52" i="5" s="1"/>
  <c r="AF53" i="5" s="1"/>
  <c r="AJ48" i="5"/>
  <c r="AJ43" i="5"/>
  <c r="AI44" i="5" s="1"/>
  <c r="AH45" i="5" s="1"/>
  <c r="AG46" i="5" s="1"/>
  <c r="AF47" i="5" s="1"/>
  <c r="AJ42" i="5"/>
  <c r="AI40" i="5"/>
  <c r="AH41" i="5" s="1"/>
  <c r="AI39" i="5"/>
  <c r="AJ32" i="5"/>
  <c r="AI33" i="5" s="1"/>
  <c r="AH34" i="5" s="1"/>
  <c r="AG35" i="5" s="1"/>
  <c r="AF36" i="5" s="1"/>
  <c r="AE37" i="5" s="1"/>
  <c r="AD38" i="5" s="1"/>
  <c r="AJ31" i="5"/>
  <c r="AJ52" i="2"/>
  <c r="AI53" i="2" s="1"/>
  <c r="AJ51" i="2"/>
  <c r="AI29" i="2"/>
  <c r="AH30" i="2" s="1"/>
  <c r="AI28" i="2"/>
  <c r="AJ32" i="6"/>
  <c r="AI33" i="6" s="1"/>
  <c r="AH34" i="6" s="1"/>
  <c r="AG35" i="6" s="1"/>
  <c r="AF36" i="6" s="1"/>
  <c r="AE37" i="6" s="1"/>
  <c r="AD38" i="6" s="1"/>
  <c r="AC39" i="6" s="1"/>
  <c r="AB40" i="6" s="1"/>
  <c r="AA41" i="6" s="1"/>
  <c r="Z42" i="6" s="1"/>
  <c r="Y43" i="6" s="1"/>
  <c r="X44" i="6" s="1"/>
  <c r="W45" i="6" s="1"/>
  <c r="V46" i="6" s="1"/>
  <c r="AJ31" i="6"/>
  <c r="AJ21" i="5"/>
  <c r="AI22" i="5" s="1"/>
  <c r="AH23" i="5" s="1"/>
  <c r="AG24" i="5" s="1"/>
  <c r="AF25" i="5" s="1"/>
  <c r="AJ20" i="5"/>
  <c r="AJ46" i="4"/>
  <c r="AI47" i="4" s="1"/>
  <c r="AH48" i="4" s="1"/>
  <c r="AJ45" i="4"/>
  <c r="AH38" i="2" l="1"/>
  <c r="AG39" i="2" s="1"/>
  <c r="AF40" i="2" s="1"/>
  <c r="AH37" i="2"/>
  <c r="AI44" i="2"/>
  <c r="AH45" i="2" s="1"/>
  <c r="AG46" i="2" s="1"/>
  <c r="AF47" i="2" s="1"/>
  <c r="AE48" i="2" s="1"/>
  <c r="AI43" i="2"/>
  <c r="AI32" i="6"/>
  <c r="AH33" i="6" s="1"/>
  <c r="AG34" i="6" s="1"/>
  <c r="AF35" i="6" s="1"/>
  <c r="AE36" i="6" s="1"/>
  <c r="AD37" i="6" s="1"/>
  <c r="AC38" i="6" s="1"/>
  <c r="AB39" i="6" s="1"/>
  <c r="AA40" i="6" s="1"/>
  <c r="Z41" i="6" s="1"/>
  <c r="Y42" i="6" s="1"/>
  <c r="X43" i="6" s="1"/>
  <c r="W44" i="6" s="1"/>
  <c r="V45" i="6" s="1"/>
  <c r="U46" i="6" s="1"/>
  <c r="T47" i="6" s="1"/>
  <c r="AI31" i="6"/>
  <c r="AI21" i="5"/>
  <c r="AH22" i="5" s="1"/>
  <c r="AG23" i="5" s="1"/>
  <c r="AF24" i="5" s="1"/>
  <c r="AE25" i="5" s="1"/>
  <c r="AI20" i="5"/>
  <c r="AH29" i="2"/>
  <c r="AG30" i="2" s="1"/>
  <c r="AH28" i="2"/>
  <c r="AI43" i="5"/>
  <c r="AH44" i="5" s="1"/>
  <c r="AG45" i="5" s="1"/>
  <c r="AF46" i="5" s="1"/>
  <c r="AE47" i="5" s="1"/>
  <c r="AI42" i="5"/>
  <c r="AI23" i="2"/>
  <c r="AH24" i="2" s="1"/>
  <c r="AG25" i="2" s="1"/>
  <c r="AF26" i="2" s="1"/>
  <c r="AE27" i="2" s="1"/>
  <c r="AI22" i="2"/>
  <c r="AG50" i="2"/>
  <c r="AG49" i="2"/>
  <c r="AI26" i="6"/>
  <c r="AH27" i="6" s="1"/>
  <c r="AG28" i="6" s="1"/>
  <c r="AF29" i="6" s="1"/>
  <c r="AE30" i="6" s="1"/>
  <c r="AI25" i="6"/>
  <c r="AE41" i="2"/>
  <c r="AD42" i="2" s="1"/>
  <c r="AI52" i="2"/>
  <c r="AH53" i="2" s="1"/>
  <c r="AI51" i="2"/>
  <c r="AI50" i="4"/>
  <c r="AH51" i="4" s="1"/>
  <c r="AG52" i="4" s="1"/>
  <c r="AF53" i="4" s="1"/>
  <c r="AI49" i="4"/>
  <c r="AI46" i="4"/>
  <c r="AH47" i="4" s="1"/>
  <c r="AG48" i="4" s="1"/>
  <c r="AI45" i="4"/>
  <c r="AI49" i="5"/>
  <c r="AH50" i="5" s="1"/>
  <c r="AG51" i="5" s="1"/>
  <c r="AF52" i="5" s="1"/>
  <c r="AE53" i="5" s="1"/>
  <c r="AI48" i="5"/>
  <c r="AI21" i="6"/>
  <c r="AH22" i="6" s="1"/>
  <c r="AG23" i="6" s="1"/>
  <c r="AF24" i="6" s="1"/>
  <c r="AI20" i="6"/>
  <c r="AH21" i="6" s="1"/>
  <c r="AG22" i="6" s="1"/>
  <c r="AF23" i="6" s="1"/>
  <c r="AE24" i="6" s="1"/>
  <c r="AI33" i="4"/>
  <c r="AH34" i="4" s="1"/>
  <c r="AG35" i="4" s="1"/>
  <c r="AF36" i="4" s="1"/>
  <c r="AE37" i="4" s="1"/>
  <c r="AD38" i="4" s="1"/>
  <c r="AC39" i="4" s="1"/>
  <c r="AB40" i="4" s="1"/>
  <c r="AI32" i="4"/>
  <c r="AG42" i="4"/>
  <c r="AF43" i="4" s="1"/>
  <c r="AE44" i="4" s="1"/>
  <c r="AG41" i="4"/>
  <c r="AI27" i="5"/>
  <c r="AH28" i="5" s="1"/>
  <c r="AG29" i="5" s="1"/>
  <c r="AF30" i="5" s="1"/>
  <c r="AI26" i="5"/>
  <c r="AI32" i="2"/>
  <c r="AH33" i="2" s="1"/>
  <c r="AG34" i="2" s="1"/>
  <c r="AF35" i="2" s="1"/>
  <c r="AE36" i="2" s="1"/>
  <c r="AI31" i="2"/>
  <c r="AI32" i="5"/>
  <c r="AH33" i="5" s="1"/>
  <c r="AG34" i="5" s="1"/>
  <c r="AF35" i="5" s="1"/>
  <c r="AE36" i="5" s="1"/>
  <c r="AD37" i="5" s="1"/>
  <c r="AC38" i="5" s="1"/>
  <c r="AI31" i="5"/>
  <c r="AH40" i="5"/>
  <c r="AG41" i="5" s="1"/>
  <c r="AH39" i="5"/>
  <c r="AI26" i="4"/>
  <c r="AH27" i="4" s="1"/>
  <c r="AG28" i="4" s="1"/>
  <c r="AF29" i="4" s="1"/>
  <c r="AE30" i="4" s="1"/>
  <c r="AD31" i="4" s="1"/>
  <c r="AI25" i="4"/>
  <c r="AI21" i="4"/>
  <c r="AH22" i="4" s="1"/>
  <c r="AG23" i="4" s="1"/>
  <c r="AF24" i="4" s="1"/>
  <c r="AI20" i="4"/>
  <c r="AG38" i="2" l="1"/>
  <c r="AF39" i="2" s="1"/>
  <c r="AE40" i="2" s="1"/>
  <c r="AG37" i="2"/>
  <c r="AH21" i="4"/>
  <c r="AG22" i="4" s="1"/>
  <c r="AF23" i="4" s="1"/>
  <c r="AE24" i="4" s="1"/>
  <c r="AH21" i="5"/>
  <c r="AG22" i="5" s="1"/>
  <c r="AF23" i="5" s="1"/>
  <c r="AE24" i="5" s="1"/>
  <c r="AD25" i="5" s="1"/>
  <c r="AH44" i="2"/>
  <c r="AG45" i="2" s="1"/>
  <c r="AF46" i="2" s="1"/>
  <c r="AE47" i="2" s="1"/>
  <c r="AD48" i="2" s="1"/>
  <c r="AH43" i="2"/>
  <c r="AH32" i="2"/>
  <c r="AG33" i="2" s="1"/>
  <c r="AF34" i="2" s="1"/>
  <c r="AE35" i="2" s="1"/>
  <c r="AD36" i="2" s="1"/>
  <c r="AH31" i="2"/>
  <c r="AF42" i="4"/>
  <c r="AE43" i="4" s="1"/>
  <c r="AD44" i="4" s="1"/>
  <c r="AF41" i="4"/>
  <c r="AH46" i="4"/>
  <c r="AG47" i="4" s="1"/>
  <c r="AF48" i="4" s="1"/>
  <c r="AH45" i="4"/>
  <c r="AG29" i="2"/>
  <c r="AF30" i="2" s="1"/>
  <c r="AG28" i="2"/>
  <c r="AH32" i="6"/>
  <c r="AG33" i="6" s="1"/>
  <c r="AF34" i="6" s="1"/>
  <c r="AE35" i="6" s="1"/>
  <c r="AD36" i="6" s="1"/>
  <c r="AC37" i="6" s="1"/>
  <c r="AB38" i="6" s="1"/>
  <c r="AA39" i="6" s="1"/>
  <c r="Z40" i="6" s="1"/>
  <c r="Y41" i="6" s="1"/>
  <c r="X42" i="6" s="1"/>
  <c r="W43" i="6" s="1"/>
  <c r="V44" i="6" s="1"/>
  <c r="U45" i="6" s="1"/>
  <c r="T46" i="6" s="1"/>
  <c r="S47" i="6" s="1"/>
  <c r="R48" i="6" s="1"/>
  <c r="AH31" i="6"/>
  <c r="AG40" i="5"/>
  <c r="AF41" i="5" s="1"/>
  <c r="AG39" i="5"/>
  <c r="AH52" i="2"/>
  <c r="AG53" i="2" s="1"/>
  <c r="AH51" i="2"/>
  <c r="AH26" i="6"/>
  <c r="AG27" i="6" s="1"/>
  <c r="AF28" i="6" s="1"/>
  <c r="AE29" i="6" s="1"/>
  <c r="AD30" i="6" s="1"/>
  <c r="AH25" i="6"/>
  <c r="AH23" i="2"/>
  <c r="AG24" i="2" s="1"/>
  <c r="AF25" i="2" s="1"/>
  <c r="AE26" i="2" s="1"/>
  <c r="AD27" i="2" s="1"/>
  <c r="AH22" i="2"/>
  <c r="AH27" i="5"/>
  <c r="AG28" i="5" s="1"/>
  <c r="AF29" i="5" s="1"/>
  <c r="AE30" i="5" s="1"/>
  <c r="AH26" i="5"/>
  <c r="AH33" i="4"/>
  <c r="AG34" i="4" s="1"/>
  <c r="AF35" i="4" s="1"/>
  <c r="AE36" i="4" s="1"/>
  <c r="AD37" i="4" s="1"/>
  <c r="AC38" i="4" s="1"/>
  <c r="AB39" i="4" s="1"/>
  <c r="AA40" i="4" s="1"/>
  <c r="AH32" i="4"/>
  <c r="AH49" i="5"/>
  <c r="AG50" i="5" s="1"/>
  <c r="AF51" i="5" s="1"/>
  <c r="AE52" i="5" s="1"/>
  <c r="AD53" i="5" s="1"/>
  <c r="AH48" i="5"/>
  <c r="AH50" i="4"/>
  <c r="AG51" i="4" s="1"/>
  <c r="AF52" i="4" s="1"/>
  <c r="AE53" i="4" s="1"/>
  <c r="AH49" i="4"/>
  <c r="AH26" i="4"/>
  <c r="AG27" i="4" s="1"/>
  <c r="AF28" i="4" s="1"/>
  <c r="AE29" i="4" s="1"/>
  <c r="AD30" i="4" s="1"/>
  <c r="AC31" i="4" s="1"/>
  <c r="AH25" i="4"/>
  <c r="AH32" i="5"/>
  <c r="AG33" i="5" s="1"/>
  <c r="AF34" i="5" s="1"/>
  <c r="AE35" i="5" s="1"/>
  <c r="AD36" i="5" s="1"/>
  <c r="AC37" i="5" s="1"/>
  <c r="AB38" i="5" s="1"/>
  <c r="AH31" i="5"/>
  <c r="AD41" i="2"/>
  <c r="AC42" i="2" s="1"/>
  <c r="AF50" i="2"/>
  <c r="AF49" i="2"/>
  <c r="AH43" i="5"/>
  <c r="AG44" i="5" s="1"/>
  <c r="AF45" i="5" s="1"/>
  <c r="AE46" i="5" s="1"/>
  <c r="AD47" i="5" s="1"/>
  <c r="AH42" i="5"/>
  <c r="AG44" i="2" l="1"/>
  <c r="AF45" i="2" s="1"/>
  <c r="AE46" i="2" s="1"/>
  <c r="AD47" i="2" s="1"/>
  <c r="AC48" i="2" s="1"/>
  <c r="AG43" i="2"/>
  <c r="AF38" i="2"/>
  <c r="AE39" i="2" s="1"/>
  <c r="AD40" i="2" s="1"/>
  <c r="AF37" i="2"/>
  <c r="AE50" i="2"/>
  <c r="AE49" i="2"/>
  <c r="AG32" i="6"/>
  <c r="AF33" i="6" s="1"/>
  <c r="AE34" i="6" s="1"/>
  <c r="AD35" i="6" s="1"/>
  <c r="AC36" i="6" s="1"/>
  <c r="AB37" i="6" s="1"/>
  <c r="AA38" i="6" s="1"/>
  <c r="Z39" i="6" s="1"/>
  <c r="Y40" i="6" s="1"/>
  <c r="X41" i="6" s="1"/>
  <c r="W42" i="6" s="1"/>
  <c r="V43" i="6" s="1"/>
  <c r="U44" i="6" s="1"/>
  <c r="T45" i="6" s="1"/>
  <c r="S46" i="6" s="1"/>
  <c r="R47" i="6" s="1"/>
  <c r="Q48" i="6" s="1"/>
  <c r="P49" i="6" s="1"/>
  <c r="AG31" i="6"/>
  <c r="AG50" i="4"/>
  <c r="AF51" i="4" s="1"/>
  <c r="AE52" i="4" s="1"/>
  <c r="AD53" i="4" s="1"/>
  <c r="AG49" i="4"/>
  <c r="AG33" i="4"/>
  <c r="AF34" i="4" s="1"/>
  <c r="AE35" i="4" s="1"/>
  <c r="AD36" i="4" s="1"/>
  <c r="AC37" i="4" s="1"/>
  <c r="AB38" i="4" s="1"/>
  <c r="AA39" i="4" s="1"/>
  <c r="Z40" i="4" s="1"/>
  <c r="AG32" i="4"/>
  <c r="AG23" i="2"/>
  <c r="AF24" i="2" s="1"/>
  <c r="AE25" i="2" s="1"/>
  <c r="AD26" i="2" s="1"/>
  <c r="AC27" i="2" s="1"/>
  <c r="AG22" i="2"/>
  <c r="AG52" i="2"/>
  <c r="AF53" i="2" s="1"/>
  <c r="AG51" i="2"/>
  <c r="AF40" i="5"/>
  <c r="AE41" i="5" s="1"/>
  <c r="AF39" i="5"/>
  <c r="AG32" i="2"/>
  <c r="AF33" i="2" s="1"/>
  <c r="AE34" i="2" s="1"/>
  <c r="AD35" i="2" s="1"/>
  <c r="AC36" i="2" s="1"/>
  <c r="AG31" i="2"/>
  <c r="AG43" i="5"/>
  <c r="AF44" i="5" s="1"/>
  <c r="AE45" i="5" s="1"/>
  <c r="AD46" i="5" s="1"/>
  <c r="AC47" i="5" s="1"/>
  <c r="AG42" i="5"/>
  <c r="AC41" i="2"/>
  <c r="AB42" i="2" s="1"/>
  <c r="AG32" i="5"/>
  <c r="AF33" i="5" s="1"/>
  <c r="AE34" i="5" s="1"/>
  <c r="AD35" i="5" s="1"/>
  <c r="AC36" i="5" s="1"/>
  <c r="AB37" i="5" s="1"/>
  <c r="AA38" i="5" s="1"/>
  <c r="AG31" i="5"/>
  <c r="AF29" i="2"/>
  <c r="AE30" i="2" s="1"/>
  <c r="AF28" i="2"/>
  <c r="AE42" i="4"/>
  <c r="AD43" i="4" s="1"/>
  <c r="AC44" i="4" s="1"/>
  <c r="AE41" i="4"/>
  <c r="AG26" i="4"/>
  <c r="AF27" i="4" s="1"/>
  <c r="AE28" i="4" s="1"/>
  <c r="AD29" i="4" s="1"/>
  <c r="AC30" i="4" s="1"/>
  <c r="AB31" i="4" s="1"/>
  <c r="AG25" i="4"/>
  <c r="AG49" i="5"/>
  <c r="AF50" i="5" s="1"/>
  <c r="AE51" i="5" s="1"/>
  <c r="AD52" i="5" s="1"/>
  <c r="AC53" i="5" s="1"/>
  <c r="AG48" i="5"/>
  <c r="AG27" i="5"/>
  <c r="AF28" i="5" s="1"/>
  <c r="AE29" i="5" s="1"/>
  <c r="AD30" i="5" s="1"/>
  <c r="AG26" i="5"/>
  <c r="AG26" i="6"/>
  <c r="AF27" i="6" s="1"/>
  <c r="AE28" i="6" s="1"/>
  <c r="AD29" i="6" s="1"/>
  <c r="AC30" i="6" s="1"/>
  <c r="AG25" i="6"/>
  <c r="AG46" i="4"/>
  <c r="AF47" i="4" s="1"/>
  <c r="AE48" i="4" s="1"/>
  <c r="AG45" i="4"/>
  <c r="AE38" i="2" l="1"/>
  <c r="AD39" i="2" s="1"/>
  <c r="AC40" i="2" s="1"/>
  <c r="AE37" i="2"/>
  <c r="AF44" i="2"/>
  <c r="AE45" i="2" s="1"/>
  <c r="AD46" i="2" s="1"/>
  <c r="AC47" i="2" s="1"/>
  <c r="AB48" i="2" s="1"/>
  <c r="AF43" i="2"/>
  <c r="AF46" i="4"/>
  <c r="AE47" i="4" s="1"/>
  <c r="AD48" i="4" s="1"/>
  <c r="AF45" i="4"/>
  <c r="AD42" i="4"/>
  <c r="AC43" i="4" s="1"/>
  <c r="AB44" i="4" s="1"/>
  <c r="AD41" i="4"/>
  <c r="AF26" i="6"/>
  <c r="AE27" i="6" s="1"/>
  <c r="AD28" i="6" s="1"/>
  <c r="AC29" i="6" s="1"/>
  <c r="AB30" i="6" s="1"/>
  <c r="AF25" i="6"/>
  <c r="AF49" i="5"/>
  <c r="AE50" i="5" s="1"/>
  <c r="AD51" i="5" s="1"/>
  <c r="AC52" i="5" s="1"/>
  <c r="AB53" i="5" s="1"/>
  <c r="AF48" i="5"/>
  <c r="AB41" i="2"/>
  <c r="AA42" i="2" s="1"/>
  <c r="AF52" i="2"/>
  <c r="AE53" i="2" s="1"/>
  <c r="AF51" i="2"/>
  <c r="AF33" i="4"/>
  <c r="AE34" i="4" s="1"/>
  <c r="AD35" i="4" s="1"/>
  <c r="AC36" i="4" s="1"/>
  <c r="AB37" i="4" s="1"/>
  <c r="AA38" i="4" s="1"/>
  <c r="Z39" i="4" s="1"/>
  <c r="Y40" i="4" s="1"/>
  <c r="AF32" i="4"/>
  <c r="AF26" i="4"/>
  <c r="AE27" i="4" s="1"/>
  <c r="AD28" i="4" s="1"/>
  <c r="AC29" i="4" s="1"/>
  <c r="AB30" i="4" s="1"/>
  <c r="AA31" i="4" s="1"/>
  <c r="AF25" i="4"/>
  <c r="AE29" i="2"/>
  <c r="AD30" i="2" s="1"/>
  <c r="AE28" i="2"/>
  <c r="AF32" i="2"/>
  <c r="AE33" i="2" s="1"/>
  <c r="AD34" i="2" s="1"/>
  <c r="AC35" i="2" s="1"/>
  <c r="AB36" i="2" s="1"/>
  <c r="AF31" i="2"/>
  <c r="AF32" i="6"/>
  <c r="AE33" i="6" s="1"/>
  <c r="AD34" i="6" s="1"/>
  <c r="AC35" i="6" s="1"/>
  <c r="AB36" i="6" s="1"/>
  <c r="AA37" i="6" s="1"/>
  <c r="Z38" i="6" s="1"/>
  <c r="Y39" i="6" s="1"/>
  <c r="X40" i="6" s="1"/>
  <c r="W41" i="6" s="1"/>
  <c r="V42" i="6" s="1"/>
  <c r="U43" i="6" s="1"/>
  <c r="T44" i="6" s="1"/>
  <c r="S45" i="6" s="1"/>
  <c r="R46" i="6" s="1"/>
  <c r="Q47" i="6" s="1"/>
  <c r="P48" i="6" s="1"/>
  <c r="O49" i="6" s="1"/>
  <c r="N50" i="6" s="1"/>
  <c r="AF31" i="6"/>
  <c r="AD50" i="2"/>
  <c r="AD49" i="2"/>
  <c r="AF27" i="5"/>
  <c r="AE28" i="5" s="1"/>
  <c r="AD29" i="5" s="1"/>
  <c r="AC30" i="5" s="1"/>
  <c r="AF26" i="5"/>
  <c r="AF32" i="5"/>
  <c r="AE33" i="5" s="1"/>
  <c r="AD34" i="5" s="1"/>
  <c r="AC35" i="5" s="1"/>
  <c r="AB36" i="5" s="1"/>
  <c r="AA37" i="5" s="1"/>
  <c r="Z38" i="5" s="1"/>
  <c r="AF31" i="5"/>
  <c r="AF43" i="5"/>
  <c r="AE44" i="5" s="1"/>
  <c r="AD45" i="5" s="1"/>
  <c r="AC46" i="5" s="1"/>
  <c r="AB47" i="5" s="1"/>
  <c r="AF42" i="5"/>
  <c r="AE40" i="5"/>
  <c r="AD41" i="5" s="1"/>
  <c r="AE39" i="5"/>
  <c r="AF23" i="2"/>
  <c r="AE24" i="2" s="1"/>
  <c r="AD25" i="2" s="1"/>
  <c r="AC26" i="2" s="1"/>
  <c r="AB27" i="2" s="1"/>
  <c r="AF50" i="4"/>
  <c r="AE51" i="4" s="1"/>
  <c r="AD52" i="4" s="1"/>
  <c r="AC53" i="4" s="1"/>
  <c r="AF49" i="4"/>
  <c r="AD38" i="2" l="1"/>
  <c r="AC39" i="2" s="1"/>
  <c r="AB40" i="2" s="1"/>
  <c r="AA41" i="2" s="1"/>
  <c r="Z42" i="2" s="1"/>
  <c r="AD37" i="2"/>
  <c r="AE44" i="2"/>
  <c r="AD45" i="2" s="1"/>
  <c r="AC46" i="2" s="1"/>
  <c r="AB47" i="2" s="1"/>
  <c r="AA48" i="2" s="1"/>
  <c r="AE43" i="2"/>
  <c r="AE32" i="5"/>
  <c r="AD33" i="5" s="1"/>
  <c r="AC34" i="5" s="1"/>
  <c r="AB35" i="5" s="1"/>
  <c r="AA36" i="5" s="1"/>
  <c r="Z37" i="5" s="1"/>
  <c r="Y38" i="5" s="1"/>
  <c r="AE31" i="5"/>
  <c r="AE27" i="5"/>
  <c r="AD28" i="5" s="1"/>
  <c r="AC29" i="5" s="1"/>
  <c r="AB30" i="5" s="1"/>
  <c r="AE26" i="5"/>
  <c r="AC50" i="2"/>
  <c r="AC49" i="2"/>
  <c r="AD29" i="2"/>
  <c r="AC30" i="2" s="1"/>
  <c r="AD28" i="2"/>
  <c r="AE32" i="2"/>
  <c r="AD33" i="2" s="1"/>
  <c r="AC34" i="2" s="1"/>
  <c r="AB35" i="2" s="1"/>
  <c r="AA36" i="2" s="1"/>
  <c r="AE31" i="2"/>
  <c r="AE52" i="2"/>
  <c r="AD53" i="2" s="1"/>
  <c r="AE51" i="2"/>
  <c r="AE46" i="4"/>
  <c r="AD47" i="4" s="1"/>
  <c r="AC48" i="4" s="1"/>
  <c r="AE45" i="4"/>
  <c r="AD40" i="5"/>
  <c r="AC41" i="5" s="1"/>
  <c r="AD39" i="5"/>
  <c r="AE33" i="4"/>
  <c r="AD34" i="4" s="1"/>
  <c r="AC35" i="4" s="1"/>
  <c r="AB36" i="4" s="1"/>
  <c r="AA37" i="4" s="1"/>
  <c r="Z38" i="4" s="1"/>
  <c r="Y39" i="4" s="1"/>
  <c r="X40" i="4" s="1"/>
  <c r="AE32" i="4"/>
  <c r="AE50" i="4"/>
  <c r="AD51" i="4" s="1"/>
  <c r="AC52" i="4" s="1"/>
  <c r="AB53" i="4" s="1"/>
  <c r="AE49" i="4"/>
  <c r="AE26" i="6"/>
  <c r="AD27" i="6" s="1"/>
  <c r="AC28" i="6" s="1"/>
  <c r="AB29" i="6" s="1"/>
  <c r="AA30" i="6" s="1"/>
  <c r="AE25" i="6"/>
  <c r="AE43" i="5"/>
  <c r="AD44" i="5" s="1"/>
  <c r="AC45" i="5" s="1"/>
  <c r="AB46" i="5" s="1"/>
  <c r="AA47" i="5" s="1"/>
  <c r="AE42" i="5"/>
  <c r="AE32" i="6"/>
  <c r="AD33" i="6" s="1"/>
  <c r="AC34" i="6" s="1"/>
  <c r="AB35" i="6" s="1"/>
  <c r="AA36" i="6" s="1"/>
  <c r="Z37" i="6" s="1"/>
  <c r="Y38" i="6" s="1"/>
  <c r="X39" i="6" s="1"/>
  <c r="W40" i="6" s="1"/>
  <c r="V41" i="6" s="1"/>
  <c r="U42" i="6" s="1"/>
  <c r="T43" i="6" s="1"/>
  <c r="S44" i="6" s="1"/>
  <c r="R45" i="6" s="1"/>
  <c r="Q46" i="6" s="1"/>
  <c r="P47" i="6" s="1"/>
  <c r="O48" i="6" s="1"/>
  <c r="N49" i="6" s="1"/>
  <c r="M50" i="6" s="1"/>
  <c r="L51" i="6" s="1"/>
  <c r="AE31" i="6"/>
  <c r="AE26" i="4"/>
  <c r="AD27" i="4" s="1"/>
  <c r="AC28" i="4" s="1"/>
  <c r="AB29" i="4" s="1"/>
  <c r="AA30" i="4" s="1"/>
  <c r="Z31" i="4" s="1"/>
  <c r="AE25" i="4"/>
  <c r="AE49" i="5"/>
  <c r="AD50" i="5" s="1"/>
  <c r="AC51" i="5" s="1"/>
  <c r="AB52" i="5" s="1"/>
  <c r="AA53" i="5" s="1"/>
  <c r="AE48" i="5"/>
  <c r="AC42" i="4"/>
  <c r="AB43" i="4" s="1"/>
  <c r="AA44" i="4" s="1"/>
  <c r="AC41" i="4"/>
  <c r="AC38" i="2" l="1"/>
  <c r="AB39" i="2" s="1"/>
  <c r="AA40" i="2" s="1"/>
  <c r="AC37" i="2"/>
  <c r="AD44" i="2"/>
  <c r="AC45" i="2" s="1"/>
  <c r="AB46" i="2" s="1"/>
  <c r="AA47" i="2" s="1"/>
  <c r="Z48" i="2" s="1"/>
  <c r="AD43" i="2"/>
  <c r="AD43" i="5"/>
  <c r="AC44" i="5" s="1"/>
  <c r="AB45" i="5" s="1"/>
  <c r="AA46" i="5" s="1"/>
  <c r="Z47" i="5" s="1"/>
  <c r="AD42" i="5"/>
  <c r="AC40" i="5"/>
  <c r="AB41" i="5" s="1"/>
  <c r="AC39" i="5"/>
  <c r="AD32" i="2"/>
  <c r="AC33" i="2" s="1"/>
  <c r="AB34" i="2" s="1"/>
  <c r="AA35" i="2" s="1"/>
  <c r="Z36" i="2" s="1"/>
  <c r="AD31" i="2"/>
  <c r="AB50" i="2"/>
  <c r="AB49" i="2"/>
  <c r="AD32" i="5"/>
  <c r="AC33" i="5" s="1"/>
  <c r="AB34" i="5" s="1"/>
  <c r="AA35" i="5" s="1"/>
  <c r="Z36" i="5" s="1"/>
  <c r="Y37" i="5" s="1"/>
  <c r="X38" i="5" s="1"/>
  <c r="AD31" i="5"/>
  <c r="AB42" i="4"/>
  <c r="AA43" i="4" s="1"/>
  <c r="Z44" i="4" s="1"/>
  <c r="AB41" i="4"/>
  <c r="AD26" i="4"/>
  <c r="AC27" i="4" s="1"/>
  <c r="AB28" i="4" s="1"/>
  <c r="AA29" i="4" s="1"/>
  <c r="Z30" i="4" s="1"/>
  <c r="Y31" i="4" s="1"/>
  <c r="AD25" i="4"/>
  <c r="AC26" i="4" s="1"/>
  <c r="AB27" i="4" s="1"/>
  <c r="AA28" i="4" s="1"/>
  <c r="Z29" i="4" s="1"/>
  <c r="Y30" i="4" s="1"/>
  <c r="X31" i="4" s="1"/>
  <c r="AD49" i="5"/>
  <c r="AC50" i="5" s="1"/>
  <c r="AB51" i="5" s="1"/>
  <c r="AA52" i="5" s="1"/>
  <c r="Z53" i="5" s="1"/>
  <c r="AD48" i="5"/>
  <c r="AD26" i="6"/>
  <c r="AC27" i="6" s="1"/>
  <c r="AB28" i="6" s="1"/>
  <c r="AA29" i="6" s="1"/>
  <c r="Z30" i="6" s="1"/>
  <c r="AD25" i="6"/>
  <c r="AD33" i="4"/>
  <c r="AC34" i="4" s="1"/>
  <c r="AB35" i="4" s="1"/>
  <c r="AA36" i="4" s="1"/>
  <c r="Z37" i="4" s="1"/>
  <c r="Y38" i="4" s="1"/>
  <c r="X39" i="4" s="1"/>
  <c r="W40" i="4" s="1"/>
  <c r="AD32" i="4"/>
  <c r="Z41" i="2"/>
  <c r="Y42" i="2" s="1"/>
  <c r="AD52" i="2"/>
  <c r="AC53" i="2" s="1"/>
  <c r="AD51" i="2"/>
  <c r="AD32" i="6"/>
  <c r="AC33" i="6" s="1"/>
  <c r="AB34" i="6" s="1"/>
  <c r="AA35" i="6" s="1"/>
  <c r="Z36" i="6" s="1"/>
  <c r="Y37" i="6" s="1"/>
  <c r="X38" i="6" s="1"/>
  <c r="W39" i="6" s="1"/>
  <c r="V40" i="6" s="1"/>
  <c r="U41" i="6" s="1"/>
  <c r="T42" i="6" s="1"/>
  <c r="S43" i="6" s="1"/>
  <c r="R44" i="6" s="1"/>
  <c r="Q45" i="6" s="1"/>
  <c r="P46" i="6" s="1"/>
  <c r="O47" i="6" s="1"/>
  <c r="N48" i="6" s="1"/>
  <c r="M49" i="6" s="1"/>
  <c r="L50" i="6" s="1"/>
  <c r="K51" i="6" s="1"/>
  <c r="J52" i="6" s="1"/>
  <c r="AD31" i="6"/>
  <c r="AD50" i="4"/>
  <c r="AC51" i="4" s="1"/>
  <c r="AB52" i="4" s="1"/>
  <c r="AA53" i="4" s="1"/>
  <c r="AD49" i="4"/>
  <c r="AD46" i="4"/>
  <c r="AC47" i="4" s="1"/>
  <c r="AB48" i="4" s="1"/>
  <c r="AD45" i="4"/>
  <c r="AC29" i="2"/>
  <c r="AB30" i="2" s="1"/>
  <c r="AC28" i="2"/>
  <c r="AD27" i="5"/>
  <c r="AC28" i="5" s="1"/>
  <c r="AB29" i="5" s="1"/>
  <c r="AA30" i="5" s="1"/>
  <c r="AD26" i="5"/>
  <c r="AB38" i="2" l="1"/>
  <c r="AA39" i="2" s="1"/>
  <c r="Z40" i="2" s="1"/>
  <c r="AB37" i="2"/>
  <c r="AC44" i="2"/>
  <c r="AB45" i="2" s="1"/>
  <c r="AA46" i="2" s="1"/>
  <c r="Z47" i="2" s="1"/>
  <c r="Y48" i="2" s="1"/>
  <c r="AC43" i="2"/>
  <c r="AC33" i="4"/>
  <c r="AB34" i="4" s="1"/>
  <c r="AA35" i="4" s="1"/>
  <c r="Z36" i="4" s="1"/>
  <c r="Y37" i="4" s="1"/>
  <c r="X38" i="4" s="1"/>
  <c r="W39" i="4" s="1"/>
  <c r="V40" i="4" s="1"/>
  <c r="AC32" i="4"/>
  <c r="AB29" i="2"/>
  <c r="AA30" i="2" s="1"/>
  <c r="AB28" i="2"/>
  <c r="AC32" i="6"/>
  <c r="AB33" i="6" s="1"/>
  <c r="AA34" i="6" s="1"/>
  <c r="Z35" i="6" s="1"/>
  <c r="Y36" i="6" s="1"/>
  <c r="X37" i="6" s="1"/>
  <c r="W38" i="6" s="1"/>
  <c r="V39" i="6" s="1"/>
  <c r="U40" i="6" s="1"/>
  <c r="T41" i="6" s="1"/>
  <c r="S42" i="6" s="1"/>
  <c r="R43" i="6" s="1"/>
  <c r="Q44" i="6" s="1"/>
  <c r="P45" i="6" s="1"/>
  <c r="O46" i="6" s="1"/>
  <c r="N47" i="6" s="1"/>
  <c r="M48" i="6" s="1"/>
  <c r="L49" i="6" s="1"/>
  <c r="K50" i="6" s="1"/>
  <c r="J51" i="6" s="1"/>
  <c r="I52" i="6" s="1"/>
  <c r="H53" i="6" s="1"/>
  <c r="AC31" i="6"/>
  <c r="AC26" i="6"/>
  <c r="AB27" i="6" s="1"/>
  <c r="AA28" i="6" s="1"/>
  <c r="Z29" i="6" s="1"/>
  <c r="Y30" i="6" s="1"/>
  <c r="AC52" i="2"/>
  <c r="AB53" i="2" s="1"/>
  <c r="AC51" i="2"/>
  <c r="AC32" i="5"/>
  <c r="AB33" i="5" s="1"/>
  <c r="AA34" i="5" s="1"/>
  <c r="Z35" i="5" s="1"/>
  <c r="Y36" i="5" s="1"/>
  <c r="X37" i="5" s="1"/>
  <c r="W38" i="5" s="1"/>
  <c r="AC31" i="5"/>
  <c r="AC46" i="4"/>
  <c r="AB47" i="4" s="1"/>
  <c r="AA48" i="4" s="1"/>
  <c r="AC45" i="4"/>
  <c r="AC43" i="5"/>
  <c r="AB44" i="5" s="1"/>
  <c r="AA45" i="5" s="1"/>
  <c r="Z46" i="5" s="1"/>
  <c r="Y47" i="5" s="1"/>
  <c r="AC42" i="5"/>
  <c r="AC50" i="4"/>
  <c r="AB51" i="4" s="1"/>
  <c r="AA52" i="4" s="1"/>
  <c r="Z53" i="4" s="1"/>
  <c r="AC49" i="4"/>
  <c r="AC32" i="2"/>
  <c r="AB33" i="2" s="1"/>
  <c r="AA34" i="2" s="1"/>
  <c r="Z35" i="2" s="1"/>
  <c r="Y36" i="2" s="1"/>
  <c r="AC31" i="2"/>
  <c r="AC27" i="5"/>
  <c r="AB28" i="5" s="1"/>
  <c r="AA29" i="5" s="1"/>
  <c r="Z30" i="5" s="1"/>
  <c r="AC26" i="5"/>
  <c r="Y41" i="2"/>
  <c r="X42" i="2" s="1"/>
  <c r="AC49" i="5"/>
  <c r="AB50" i="5" s="1"/>
  <c r="AA51" i="5" s="1"/>
  <c r="Z52" i="5" s="1"/>
  <c r="Y53" i="5" s="1"/>
  <c r="AC48" i="5"/>
  <c r="AA42" i="4"/>
  <c r="Z43" i="4" s="1"/>
  <c r="Y44" i="4" s="1"/>
  <c r="AA41" i="4"/>
  <c r="AA50" i="2"/>
  <c r="AA49" i="2"/>
  <c r="AB40" i="5"/>
  <c r="AA41" i="5" s="1"/>
  <c r="AB39" i="5"/>
  <c r="AB44" i="2" l="1"/>
  <c r="AA45" i="2" s="1"/>
  <c r="Z46" i="2" s="1"/>
  <c r="Y47" i="2" s="1"/>
  <c r="X48" i="2" s="1"/>
  <c r="AB43" i="2"/>
  <c r="AA38" i="2"/>
  <c r="Z39" i="2" s="1"/>
  <c r="Y40" i="2" s="1"/>
  <c r="AA37" i="2"/>
  <c r="AA40" i="5"/>
  <c r="Z41" i="5" s="1"/>
  <c r="AA39" i="5"/>
  <c r="Z42" i="4"/>
  <c r="Y43" i="4" s="1"/>
  <c r="X44" i="4" s="1"/>
  <c r="Z41" i="4"/>
  <c r="AB50" i="4"/>
  <c r="AA51" i="4" s="1"/>
  <c r="Z52" i="4" s="1"/>
  <c r="Y53" i="4" s="1"/>
  <c r="AB49" i="4"/>
  <c r="AB46" i="4"/>
  <c r="AA47" i="4" s="1"/>
  <c r="Z48" i="4" s="1"/>
  <c r="AB45" i="4"/>
  <c r="AB27" i="5"/>
  <c r="AA28" i="5" s="1"/>
  <c r="Z29" i="5" s="1"/>
  <c r="Y30" i="5" s="1"/>
  <c r="AB43" i="5"/>
  <c r="AA44" i="5" s="1"/>
  <c r="Z45" i="5" s="1"/>
  <c r="Y46" i="5" s="1"/>
  <c r="X47" i="5" s="1"/>
  <c r="AB42" i="5"/>
  <c r="AB32" i="6"/>
  <c r="AA33" i="6" s="1"/>
  <c r="Z34" i="6" s="1"/>
  <c r="Y35" i="6" s="1"/>
  <c r="X36" i="6" s="1"/>
  <c r="W37" i="6" s="1"/>
  <c r="V38" i="6" s="1"/>
  <c r="U39" i="6" s="1"/>
  <c r="T40" i="6" s="1"/>
  <c r="S41" i="6" s="1"/>
  <c r="R42" i="6" s="1"/>
  <c r="Q43" i="6" s="1"/>
  <c r="P44" i="6" s="1"/>
  <c r="O45" i="6" s="1"/>
  <c r="N46" i="6" s="1"/>
  <c r="M47" i="6" s="1"/>
  <c r="L48" i="6" s="1"/>
  <c r="K49" i="6" s="1"/>
  <c r="J50" i="6" s="1"/>
  <c r="I51" i="6" s="1"/>
  <c r="H52" i="6" s="1"/>
  <c r="G53" i="6" s="1"/>
  <c r="AB31" i="6"/>
  <c r="AB52" i="2"/>
  <c r="AA53" i="2" s="1"/>
  <c r="AB51" i="2"/>
  <c r="X41" i="2"/>
  <c r="W42" i="2" s="1"/>
  <c r="AB32" i="2"/>
  <c r="AA33" i="2" s="1"/>
  <c r="Z34" i="2" s="1"/>
  <c r="Y35" i="2" s="1"/>
  <c r="X36" i="2" s="1"/>
  <c r="AB31" i="2"/>
  <c r="AB33" i="4"/>
  <c r="AA34" i="4" s="1"/>
  <c r="Z35" i="4" s="1"/>
  <c r="Y36" i="4" s="1"/>
  <c r="X37" i="4" s="1"/>
  <c r="W38" i="4" s="1"/>
  <c r="V39" i="4" s="1"/>
  <c r="U40" i="4" s="1"/>
  <c r="AB32" i="4"/>
  <c r="Z50" i="2"/>
  <c r="Z49" i="2"/>
  <c r="AB49" i="5"/>
  <c r="AA50" i="5" s="1"/>
  <c r="Z51" i="5" s="1"/>
  <c r="Y52" i="5" s="1"/>
  <c r="X53" i="5" s="1"/>
  <c r="AB48" i="5"/>
  <c r="AB32" i="5"/>
  <c r="AA33" i="5" s="1"/>
  <c r="Z34" i="5" s="1"/>
  <c r="Y35" i="5" s="1"/>
  <c r="X36" i="5" s="1"/>
  <c r="W37" i="5" s="1"/>
  <c r="V38" i="5" s="1"/>
  <c r="AB31" i="5"/>
  <c r="AA29" i="2"/>
  <c r="Z30" i="2" s="1"/>
  <c r="AA28" i="2"/>
  <c r="Z38" i="2" l="1"/>
  <c r="Y39" i="2" s="1"/>
  <c r="X40" i="2" s="1"/>
  <c r="W41" i="2" s="1"/>
  <c r="V42" i="2" s="1"/>
  <c r="Z37" i="2"/>
  <c r="AA44" i="2"/>
  <c r="Z45" i="2" s="1"/>
  <c r="Y46" i="2" s="1"/>
  <c r="X47" i="2" s="1"/>
  <c r="W48" i="2" s="1"/>
  <c r="AA43" i="2"/>
  <c r="AA33" i="4"/>
  <c r="Z34" i="4" s="1"/>
  <c r="Y35" i="4" s="1"/>
  <c r="X36" i="4" s="1"/>
  <c r="W37" i="4" s="1"/>
  <c r="V38" i="4" s="1"/>
  <c r="U39" i="4" s="1"/>
  <c r="T40" i="4" s="1"/>
  <c r="AA32" i="4"/>
  <c r="Z29" i="2"/>
  <c r="Y30" i="2" s="1"/>
  <c r="Y50" i="2"/>
  <c r="Y49" i="2"/>
  <c r="AA32" i="2"/>
  <c r="Z33" i="2" s="1"/>
  <c r="Y34" i="2" s="1"/>
  <c r="X35" i="2" s="1"/>
  <c r="W36" i="2" s="1"/>
  <c r="AA31" i="2"/>
  <c r="Y42" i="4"/>
  <c r="X43" i="4" s="1"/>
  <c r="W44" i="4" s="1"/>
  <c r="Y41" i="4"/>
  <c r="AA52" i="2"/>
  <c r="Z53" i="2" s="1"/>
  <c r="AA51" i="2"/>
  <c r="AA50" i="4"/>
  <c r="Z51" i="4" s="1"/>
  <c r="Y52" i="4" s="1"/>
  <c r="X53" i="4" s="1"/>
  <c r="AA49" i="4"/>
  <c r="AA32" i="5"/>
  <c r="Z33" i="5" s="1"/>
  <c r="Y34" i="5" s="1"/>
  <c r="X35" i="5" s="1"/>
  <c r="W36" i="5" s="1"/>
  <c r="V37" i="5" s="1"/>
  <c r="U38" i="5" s="1"/>
  <c r="AA31" i="5"/>
  <c r="AA49" i="5"/>
  <c r="Z50" i="5" s="1"/>
  <c r="Y51" i="5" s="1"/>
  <c r="X52" i="5" s="1"/>
  <c r="W53" i="5" s="1"/>
  <c r="AA48" i="5"/>
  <c r="AA32" i="6"/>
  <c r="Z33" i="6" s="1"/>
  <c r="Y34" i="6" s="1"/>
  <c r="X35" i="6" s="1"/>
  <c r="W36" i="6" s="1"/>
  <c r="V37" i="6" s="1"/>
  <c r="U38" i="6" s="1"/>
  <c r="T39" i="6" s="1"/>
  <c r="S40" i="6" s="1"/>
  <c r="R41" i="6" s="1"/>
  <c r="Q42" i="6" s="1"/>
  <c r="P43" i="6" s="1"/>
  <c r="O44" i="6" s="1"/>
  <c r="N45" i="6" s="1"/>
  <c r="M46" i="6" s="1"/>
  <c r="L47" i="6" s="1"/>
  <c r="K48" i="6" s="1"/>
  <c r="J49" i="6" s="1"/>
  <c r="I50" i="6" s="1"/>
  <c r="H51" i="6" s="1"/>
  <c r="G52" i="6" s="1"/>
  <c r="F53" i="6" s="1"/>
  <c r="AA31" i="6"/>
  <c r="Z40" i="5"/>
  <c r="Y41" i="5" s="1"/>
  <c r="Z39" i="5"/>
  <c r="AA43" i="5"/>
  <c r="Z44" i="5" s="1"/>
  <c r="Y45" i="5" s="1"/>
  <c r="X46" i="5" s="1"/>
  <c r="W47" i="5" s="1"/>
  <c r="AA42" i="5"/>
  <c r="AA46" i="4"/>
  <c r="Z47" i="4" s="1"/>
  <c r="Y48" i="4" s="1"/>
  <c r="AA45" i="4"/>
  <c r="Z44" i="2" l="1"/>
  <c r="Y45" i="2" s="1"/>
  <c r="X46" i="2" s="1"/>
  <c r="W47" i="2" s="1"/>
  <c r="V48" i="2" s="1"/>
  <c r="Z43" i="2"/>
  <c r="Y38" i="2"/>
  <c r="X39" i="2" s="1"/>
  <c r="W40" i="2" s="1"/>
  <c r="Y37" i="2"/>
  <c r="Z32" i="6"/>
  <c r="Y33" i="6" s="1"/>
  <c r="X34" i="6" s="1"/>
  <c r="W35" i="6" s="1"/>
  <c r="V36" i="6" s="1"/>
  <c r="U37" i="6" s="1"/>
  <c r="T38" i="6" s="1"/>
  <c r="S39" i="6" s="1"/>
  <c r="R40" i="6" s="1"/>
  <c r="Q41" i="6" s="1"/>
  <c r="P42" i="6" s="1"/>
  <c r="O43" i="6" s="1"/>
  <c r="N44" i="6" s="1"/>
  <c r="M45" i="6" s="1"/>
  <c r="L46" i="6" s="1"/>
  <c r="K47" i="6" s="1"/>
  <c r="J48" i="6" s="1"/>
  <c r="I49" i="6" s="1"/>
  <c r="H50" i="6" s="1"/>
  <c r="G51" i="6" s="1"/>
  <c r="F52" i="6" s="1"/>
  <c r="E53" i="6" s="1"/>
  <c r="Z31" i="6"/>
  <c r="Z49" i="5"/>
  <c r="Y50" i="5" s="1"/>
  <c r="X51" i="5" s="1"/>
  <c r="W52" i="5" s="1"/>
  <c r="V53" i="5" s="1"/>
  <c r="Z48" i="5"/>
  <c r="Z52" i="2"/>
  <c r="Y53" i="2" s="1"/>
  <c r="Z51" i="2"/>
  <c r="Z32" i="2"/>
  <c r="Y33" i="2" s="1"/>
  <c r="X34" i="2" s="1"/>
  <c r="W35" i="2" s="1"/>
  <c r="V36" i="2" s="1"/>
  <c r="Z31" i="2"/>
  <c r="Z46" i="4"/>
  <c r="Y47" i="4" s="1"/>
  <c r="X48" i="4" s="1"/>
  <c r="Z45" i="4"/>
  <c r="X42" i="4"/>
  <c r="W43" i="4" s="1"/>
  <c r="V44" i="4" s="1"/>
  <c r="X41" i="4"/>
  <c r="X50" i="2"/>
  <c r="X49" i="2"/>
  <c r="Z33" i="4"/>
  <c r="Y34" i="4" s="1"/>
  <c r="X35" i="4" s="1"/>
  <c r="W36" i="4" s="1"/>
  <c r="V37" i="4" s="1"/>
  <c r="U38" i="4" s="1"/>
  <c r="T39" i="4" s="1"/>
  <c r="S40" i="4" s="1"/>
  <c r="Z32" i="4"/>
  <c r="Z50" i="4"/>
  <c r="Y51" i="4" s="1"/>
  <c r="X52" i="4" s="1"/>
  <c r="W53" i="4" s="1"/>
  <c r="Z49" i="4"/>
  <c r="Y40" i="5"/>
  <c r="X41" i="5" s="1"/>
  <c r="Y39" i="5"/>
  <c r="Z43" i="5"/>
  <c r="Y44" i="5" s="1"/>
  <c r="X45" i="5" s="1"/>
  <c r="W46" i="5" s="1"/>
  <c r="V47" i="5" s="1"/>
  <c r="Z42" i="5"/>
  <c r="V41" i="2"/>
  <c r="U42" i="2" s="1"/>
  <c r="Z32" i="5"/>
  <c r="Y33" i="5" s="1"/>
  <c r="X34" i="5" s="1"/>
  <c r="W35" i="5" s="1"/>
  <c r="V36" i="5" s="1"/>
  <c r="U37" i="5" s="1"/>
  <c r="T38" i="5" s="1"/>
  <c r="Z31" i="5"/>
  <c r="Y44" i="2" l="1"/>
  <c r="X45" i="2" s="1"/>
  <c r="W46" i="2" s="1"/>
  <c r="V47" i="2" s="1"/>
  <c r="U48" i="2" s="1"/>
  <c r="Y43" i="2"/>
  <c r="X38" i="2"/>
  <c r="W39" i="2" s="1"/>
  <c r="V40" i="2" s="1"/>
  <c r="X37" i="2"/>
  <c r="U41" i="2"/>
  <c r="T42" i="2" s="1"/>
  <c r="Y46" i="4"/>
  <c r="X47" i="4" s="1"/>
  <c r="W48" i="4" s="1"/>
  <c r="Y45" i="4"/>
  <c r="Y32" i="5"/>
  <c r="X33" i="5" s="1"/>
  <c r="W34" i="5" s="1"/>
  <c r="V35" i="5" s="1"/>
  <c r="U36" i="5" s="1"/>
  <c r="T37" i="5" s="1"/>
  <c r="S38" i="5" s="1"/>
  <c r="Y31" i="5"/>
  <c r="Y43" i="5"/>
  <c r="X44" i="5" s="1"/>
  <c r="W45" i="5" s="1"/>
  <c r="V46" i="5" s="1"/>
  <c r="U47" i="5" s="1"/>
  <c r="Y42" i="5"/>
  <c r="W42" i="4"/>
  <c r="V43" i="4" s="1"/>
  <c r="U44" i="4" s="1"/>
  <c r="W41" i="4"/>
  <c r="Y32" i="2"/>
  <c r="X33" i="2" s="1"/>
  <c r="W34" i="2" s="1"/>
  <c r="V35" i="2" s="1"/>
  <c r="U36" i="2" s="1"/>
  <c r="Y31" i="2"/>
  <c r="Y49" i="5"/>
  <c r="X50" i="5" s="1"/>
  <c r="W51" i="5" s="1"/>
  <c r="V52" i="5" s="1"/>
  <c r="U53" i="5" s="1"/>
  <c r="Y48" i="5"/>
  <c r="Y50" i="4"/>
  <c r="X51" i="4" s="1"/>
  <c r="W52" i="4" s="1"/>
  <c r="V53" i="4" s="1"/>
  <c r="Y49" i="4"/>
  <c r="W50" i="2"/>
  <c r="W49" i="2"/>
  <c r="X40" i="5"/>
  <c r="W41" i="5" s="1"/>
  <c r="X39" i="5"/>
  <c r="Y52" i="2"/>
  <c r="X53" i="2" s="1"/>
  <c r="Y51" i="2"/>
  <c r="Y32" i="6"/>
  <c r="X33" i="6" s="1"/>
  <c r="W34" i="6" s="1"/>
  <c r="V35" i="6" s="1"/>
  <c r="U36" i="6" s="1"/>
  <c r="T37" i="6" s="1"/>
  <c r="S38" i="6" s="1"/>
  <c r="R39" i="6" s="1"/>
  <c r="Q40" i="6" s="1"/>
  <c r="P41" i="6" s="1"/>
  <c r="O42" i="6" s="1"/>
  <c r="N43" i="6" s="1"/>
  <c r="M44" i="6" s="1"/>
  <c r="L45" i="6" s="1"/>
  <c r="K46" i="6" s="1"/>
  <c r="J47" i="6" s="1"/>
  <c r="I48" i="6" s="1"/>
  <c r="H49" i="6" s="1"/>
  <c r="G50" i="6" s="1"/>
  <c r="F51" i="6" s="1"/>
  <c r="E52" i="6" s="1"/>
  <c r="D53" i="6" s="1"/>
  <c r="Y31" i="6"/>
  <c r="Y33" i="4"/>
  <c r="X34" i="4" s="1"/>
  <c r="W35" i="4" s="1"/>
  <c r="V36" i="4" s="1"/>
  <c r="U37" i="4" s="1"/>
  <c r="T38" i="4" s="1"/>
  <c r="S39" i="4" s="1"/>
  <c r="R40" i="4" s="1"/>
  <c r="Y32" i="4"/>
  <c r="W38" i="2" l="1"/>
  <c r="V39" i="2" s="1"/>
  <c r="U40" i="2" s="1"/>
  <c r="W37" i="2"/>
  <c r="X44" i="2"/>
  <c r="W45" i="2" s="1"/>
  <c r="V46" i="2" s="1"/>
  <c r="U47" i="2" s="1"/>
  <c r="T48" i="2" s="1"/>
  <c r="X43" i="2"/>
  <c r="X32" i="2"/>
  <c r="W33" i="2" s="1"/>
  <c r="V34" i="2" s="1"/>
  <c r="U35" i="2" s="1"/>
  <c r="T36" i="2" s="1"/>
  <c r="X31" i="2"/>
  <c r="W32" i="2" s="1"/>
  <c r="V33" i="2" s="1"/>
  <c r="U34" i="2" s="1"/>
  <c r="T35" i="2" s="1"/>
  <c r="S36" i="2" s="1"/>
  <c r="X32" i="5"/>
  <c r="W33" i="5" s="1"/>
  <c r="V34" i="5" s="1"/>
  <c r="U35" i="5" s="1"/>
  <c r="T36" i="5" s="1"/>
  <c r="S37" i="5" s="1"/>
  <c r="R38" i="5" s="1"/>
  <c r="X31" i="5"/>
  <c r="X52" i="2"/>
  <c r="W53" i="2" s="1"/>
  <c r="X51" i="2"/>
  <c r="X32" i="6"/>
  <c r="W33" i="6" s="1"/>
  <c r="V34" i="6" s="1"/>
  <c r="U35" i="6" s="1"/>
  <c r="T36" i="6" s="1"/>
  <c r="S37" i="6" s="1"/>
  <c r="R38" i="6" s="1"/>
  <c r="Q39" i="6" s="1"/>
  <c r="P40" i="6" s="1"/>
  <c r="O41" i="6" s="1"/>
  <c r="N42" i="6" s="1"/>
  <c r="M43" i="6" s="1"/>
  <c r="L44" i="6" s="1"/>
  <c r="K45" i="6" s="1"/>
  <c r="J46" i="6" s="1"/>
  <c r="I47" i="6" s="1"/>
  <c r="H48" i="6" s="1"/>
  <c r="G49" i="6" s="1"/>
  <c r="F50" i="6" s="1"/>
  <c r="E51" i="6" s="1"/>
  <c r="D52" i="6" s="1"/>
  <c r="C53" i="6" s="1"/>
  <c r="X31" i="6"/>
  <c r="W32" i="6" s="1"/>
  <c r="V33" i="6" s="1"/>
  <c r="U34" i="6" s="1"/>
  <c r="T35" i="6" s="1"/>
  <c r="S36" i="6" s="1"/>
  <c r="R37" i="6" s="1"/>
  <c r="Q38" i="6" s="1"/>
  <c r="P39" i="6" s="1"/>
  <c r="O40" i="6" s="1"/>
  <c r="N41" i="6" s="1"/>
  <c r="M42" i="6" s="1"/>
  <c r="L43" i="6" s="1"/>
  <c r="K44" i="6" s="1"/>
  <c r="J45" i="6" s="1"/>
  <c r="I46" i="6" s="1"/>
  <c r="H47" i="6" s="1"/>
  <c r="G48" i="6" s="1"/>
  <c r="F49" i="6" s="1"/>
  <c r="E50" i="6" s="1"/>
  <c r="D51" i="6" s="1"/>
  <c r="C52" i="6" s="1"/>
  <c r="B53" i="6" s="1"/>
  <c r="X50" i="4"/>
  <c r="W51" i="4" s="1"/>
  <c r="V52" i="4" s="1"/>
  <c r="U53" i="4" s="1"/>
  <c r="X49" i="4"/>
  <c r="X33" i="4"/>
  <c r="W34" i="4" s="1"/>
  <c r="V35" i="4" s="1"/>
  <c r="U36" i="4" s="1"/>
  <c r="T37" i="4" s="1"/>
  <c r="S38" i="4" s="1"/>
  <c r="R39" i="4" s="1"/>
  <c r="Q40" i="4" s="1"/>
  <c r="X32" i="4"/>
  <c r="W40" i="5"/>
  <c r="V41" i="5" s="1"/>
  <c r="W39" i="5"/>
  <c r="V50" i="2"/>
  <c r="V49" i="2"/>
  <c r="X43" i="5"/>
  <c r="W44" i="5" s="1"/>
  <c r="V45" i="5" s="1"/>
  <c r="U46" i="5" s="1"/>
  <c r="T47" i="5" s="1"/>
  <c r="X42" i="5"/>
  <c r="T41" i="2"/>
  <c r="S42" i="2" s="1"/>
  <c r="X49" i="5"/>
  <c r="W50" i="5" s="1"/>
  <c r="V51" i="5" s="1"/>
  <c r="U52" i="5" s="1"/>
  <c r="T53" i="5" s="1"/>
  <c r="X48" i="5"/>
  <c r="V42" i="4"/>
  <c r="U43" i="4" s="1"/>
  <c r="T44" i="4" s="1"/>
  <c r="V41" i="4"/>
  <c r="X46" i="4"/>
  <c r="W47" i="4" s="1"/>
  <c r="V48" i="4" s="1"/>
  <c r="X45" i="4"/>
  <c r="V38" i="2" l="1"/>
  <c r="U39" i="2" s="1"/>
  <c r="T40" i="2" s="1"/>
  <c r="V37" i="2"/>
  <c r="W44" i="2"/>
  <c r="V45" i="2" s="1"/>
  <c r="U46" i="2" s="1"/>
  <c r="T47" i="2" s="1"/>
  <c r="S48" i="2" s="1"/>
  <c r="W43" i="2"/>
  <c r="S41" i="2"/>
  <c r="R42" i="2" s="1"/>
  <c r="W49" i="5"/>
  <c r="V50" i="5" s="1"/>
  <c r="U51" i="5" s="1"/>
  <c r="T52" i="5" s="1"/>
  <c r="S53" i="5" s="1"/>
  <c r="W48" i="5"/>
  <c r="W43" i="5"/>
  <c r="V44" i="5" s="1"/>
  <c r="U45" i="5" s="1"/>
  <c r="T46" i="5" s="1"/>
  <c r="S47" i="5" s="1"/>
  <c r="W42" i="5"/>
  <c r="W52" i="2"/>
  <c r="V53" i="2" s="1"/>
  <c r="W51" i="2"/>
  <c r="W32" i="5"/>
  <c r="V33" i="5" s="1"/>
  <c r="U34" i="5" s="1"/>
  <c r="T35" i="5" s="1"/>
  <c r="S36" i="5" s="1"/>
  <c r="R37" i="5" s="1"/>
  <c r="Q38" i="5" s="1"/>
  <c r="V40" i="5"/>
  <c r="U41" i="5" s="1"/>
  <c r="V39" i="5"/>
  <c r="U42" i="4"/>
  <c r="T43" i="4" s="1"/>
  <c r="S44" i="4" s="1"/>
  <c r="U41" i="4"/>
  <c r="W46" i="4"/>
  <c r="V47" i="4" s="1"/>
  <c r="U48" i="4" s="1"/>
  <c r="W45" i="4"/>
  <c r="U50" i="2"/>
  <c r="U49" i="2"/>
  <c r="W33" i="4"/>
  <c r="V34" i="4" s="1"/>
  <c r="U35" i="4" s="1"/>
  <c r="T36" i="4" s="1"/>
  <c r="S37" i="4" s="1"/>
  <c r="R38" i="4" s="1"/>
  <c r="Q39" i="4" s="1"/>
  <c r="P40" i="4" s="1"/>
  <c r="W32" i="4"/>
  <c r="W50" i="4"/>
  <c r="V51" i="4" s="1"/>
  <c r="U52" i="4" s="1"/>
  <c r="T53" i="4" s="1"/>
  <c r="W49" i="4"/>
  <c r="V44" i="2" l="1"/>
  <c r="U45" i="2" s="1"/>
  <c r="T46" i="2" s="1"/>
  <c r="S47" i="2" s="1"/>
  <c r="R48" i="2" s="1"/>
  <c r="V43" i="2"/>
  <c r="U38" i="2"/>
  <c r="T39" i="2" s="1"/>
  <c r="S40" i="2" s="1"/>
  <c r="R41" i="2" s="1"/>
  <c r="Q42" i="2" s="1"/>
  <c r="U37" i="2"/>
  <c r="V46" i="4"/>
  <c r="U47" i="4" s="1"/>
  <c r="T48" i="4" s="1"/>
  <c r="V45" i="4"/>
  <c r="V50" i="4"/>
  <c r="U51" i="4" s="1"/>
  <c r="T52" i="4" s="1"/>
  <c r="S53" i="4" s="1"/>
  <c r="V49" i="4"/>
  <c r="T50" i="2"/>
  <c r="T49" i="2"/>
  <c r="U40" i="5"/>
  <c r="T41" i="5" s="1"/>
  <c r="U39" i="5"/>
  <c r="V52" i="2"/>
  <c r="U53" i="2" s="1"/>
  <c r="V51" i="2"/>
  <c r="V43" i="5"/>
  <c r="U44" i="5" s="1"/>
  <c r="T45" i="5" s="1"/>
  <c r="S46" i="5" s="1"/>
  <c r="R47" i="5" s="1"/>
  <c r="V42" i="5"/>
  <c r="V33" i="4"/>
  <c r="U34" i="4" s="1"/>
  <c r="T35" i="4" s="1"/>
  <c r="S36" i="4" s="1"/>
  <c r="R37" i="4" s="1"/>
  <c r="Q38" i="4" s="1"/>
  <c r="P39" i="4" s="1"/>
  <c r="O40" i="4" s="1"/>
  <c r="V49" i="5"/>
  <c r="U50" i="5" s="1"/>
  <c r="T51" i="5" s="1"/>
  <c r="S52" i="5" s="1"/>
  <c r="R53" i="5" s="1"/>
  <c r="V48" i="5"/>
  <c r="T42" i="4"/>
  <c r="S43" i="4" s="1"/>
  <c r="R44" i="4" s="1"/>
  <c r="T41" i="4"/>
  <c r="U44" i="2" l="1"/>
  <c r="T45" i="2" s="1"/>
  <c r="S46" i="2" s="1"/>
  <c r="R47" i="2" s="1"/>
  <c r="Q48" i="2" s="1"/>
  <c r="U43" i="2"/>
  <c r="T38" i="2"/>
  <c r="S39" i="2" s="1"/>
  <c r="R40" i="2" s="1"/>
  <c r="T37" i="2"/>
  <c r="U49" i="5"/>
  <c r="T50" i="5" s="1"/>
  <c r="S51" i="5" s="1"/>
  <c r="R52" i="5" s="1"/>
  <c r="Q53" i="5" s="1"/>
  <c r="U48" i="5"/>
  <c r="S42" i="4"/>
  <c r="R43" i="4" s="1"/>
  <c r="Q44" i="4" s="1"/>
  <c r="S41" i="4"/>
  <c r="U43" i="5"/>
  <c r="T44" i="5" s="1"/>
  <c r="S45" i="5" s="1"/>
  <c r="R46" i="5" s="1"/>
  <c r="Q47" i="5" s="1"/>
  <c r="U42" i="5"/>
  <c r="S50" i="2"/>
  <c r="S49" i="2"/>
  <c r="U46" i="4"/>
  <c r="T47" i="4" s="1"/>
  <c r="S48" i="4" s="1"/>
  <c r="U45" i="4"/>
  <c r="T40" i="5"/>
  <c r="S41" i="5" s="1"/>
  <c r="T39" i="5"/>
  <c r="Q41" i="2"/>
  <c r="P42" i="2" s="1"/>
  <c r="U52" i="2"/>
  <c r="T53" i="2" s="1"/>
  <c r="U51" i="2"/>
  <c r="U50" i="4"/>
  <c r="T51" i="4" s="1"/>
  <c r="S52" i="4" s="1"/>
  <c r="R53" i="4" s="1"/>
  <c r="U49" i="4"/>
  <c r="S38" i="2" l="1"/>
  <c r="R39" i="2" s="1"/>
  <c r="Q40" i="2" s="1"/>
  <c r="S37" i="2"/>
  <c r="T44" i="2"/>
  <c r="S45" i="2" s="1"/>
  <c r="R46" i="2" s="1"/>
  <c r="Q47" i="2" s="1"/>
  <c r="P48" i="2" s="1"/>
  <c r="T43" i="2"/>
  <c r="T46" i="4"/>
  <c r="S47" i="4" s="1"/>
  <c r="R48" i="4" s="1"/>
  <c r="T45" i="4"/>
  <c r="R42" i="4"/>
  <c r="Q43" i="4" s="1"/>
  <c r="P44" i="4" s="1"/>
  <c r="R41" i="4"/>
  <c r="T50" i="4"/>
  <c r="S51" i="4" s="1"/>
  <c r="R52" i="4" s="1"/>
  <c r="Q53" i="4" s="1"/>
  <c r="T49" i="4"/>
  <c r="S40" i="5"/>
  <c r="R41" i="5" s="1"/>
  <c r="S39" i="5"/>
  <c r="R50" i="2"/>
  <c r="R49" i="2"/>
  <c r="T49" i="5"/>
  <c r="S50" i="5" s="1"/>
  <c r="R51" i="5" s="1"/>
  <c r="Q52" i="5" s="1"/>
  <c r="P53" i="5" s="1"/>
  <c r="T48" i="5"/>
  <c r="T52" i="2"/>
  <c r="S53" i="2" s="1"/>
  <c r="T51" i="2"/>
  <c r="P41" i="2"/>
  <c r="O42" i="2" s="1"/>
  <c r="T43" i="5"/>
  <c r="S44" i="5" s="1"/>
  <c r="R45" i="5" s="1"/>
  <c r="Q46" i="5" s="1"/>
  <c r="P47" i="5" s="1"/>
  <c r="T42" i="5"/>
  <c r="S44" i="2" l="1"/>
  <c r="R45" i="2" s="1"/>
  <c r="Q46" i="2" s="1"/>
  <c r="P47" i="2" s="1"/>
  <c r="O48" i="2" s="1"/>
  <c r="S43" i="2"/>
  <c r="R38" i="2"/>
  <c r="Q39" i="2" s="1"/>
  <c r="P40" i="2" s="1"/>
  <c r="R37" i="2"/>
  <c r="Q38" i="2" s="1"/>
  <c r="P39" i="2" s="1"/>
  <c r="O40" i="2" s="1"/>
  <c r="N41" i="2" s="1"/>
  <c r="M42" i="2" s="1"/>
  <c r="S43" i="5"/>
  <c r="R44" i="5" s="1"/>
  <c r="Q45" i="5" s="1"/>
  <c r="P46" i="5" s="1"/>
  <c r="O47" i="5" s="1"/>
  <c r="S42" i="5"/>
  <c r="S49" i="5"/>
  <c r="R50" i="5" s="1"/>
  <c r="Q51" i="5" s="1"/>
  <c r="P52" i="5" s="1"/>
  <c r="O53" i="5" s="1"/>
  <c r="S48" i="5"/>
  <c r="R40" i="5"/>
  <c r="Q41" i="5" s="1"/>
  <c r="R39" i="5"/>
  <c r="Q42" i="4"/>
  <c r="P43" i="4" s="1"/>
  <c r="O44" i="4" s="1"/>
  <c r="Q41" i="4"/>
  <c r="Q50" i="2"/>
  <c r="Q49" i="2"/>
  <c r="S50" i="4"/>
  <c r="R51" i="4" s="1"/>
  <c r="Q52" i="4" s="1"/>
  <c r="P53" i="4" s="1"/>
  <c r="S49" i="4"/>
  <c r="S52" i="2"/>
  <c r="R53" i="2" s="1"/>
  <c r="S51" i="2"/>
  <c r="O41" i="2"/>
  <c r="N42" i="2" s="1"/>
  <c r="S46" i="4"/>
  <c r="R47" i="4" s="1"/>
  <c r="Q48" i="4" s="1"/>
  <c r="S45" i="4"/>
  <c r="R44" i="2" l="1"/>
  <c r="Q45" i="2" s="1"/>
  <c r="P46" i="2" s="1"/>
  <c r="O47" i="2" s="1"/>
  <c r="N48" i="2" s="1"/>
  <c r="R43" i="2"/>
  <c r="R52" i="2"/>
  <c r="Q53" i="2" s="1"/>
  <c r="R51" i="2"/>
  <c r="R50" i="4"/>
  <c r="Q51" i="4" s="1"/>
  <c r="P52" i="4" s="1"/>
  <c r="O53" i="4" s="1"/>
  <c r="R49" i="4"/>
  <c r="Q40" i="5"/>
  <c r="P41" i="5" s="1"/>
  <c r="Q39" i="5"/>
  <c r="R46" i="4"/>
  <c r="Q47" i="4" s="1"/>
  <c r="P48" i="4" s="1"/>
  <c r="R45" i="4"/>
  <c r="P50" i="2"/>
  <c r="P49" i="2"/>
  <c r="P42" i="4"/>
  <c r="O43" i="4" s="1"/>
  <c r="N44" i="4" s="1"/>
  <c r="P41" i="4"/>
  <c r="R49" i="5"/>
  <c r="Q50" i="5" s="1"/>
  <c r="P51" i="5" s="1"/>
  <c r="O52" i="5" s="1"/>
  <c r="N53" i="5" s="1"/>
  <c r="R48" i="5"/>
  <c r="R43" i="5"/>
  <c r="Q44" i="5" s="1"/>
  <c r="P45" i="5" s="1"/>
  <c r="O46" i="5" s="1"/>
  <c r="N47" i="5" s="1"/>
  <c r="R42" i="5"/>
  <c r="Q44" i="2" l="1"/>
  <c r="P45" i="2" s="1"/>
  <c r="O46" i="2" s="1"/>
  <c r="N47" i="2" s="1"/>
  <c r="M48" i="2" s="1"/>
  <c r="Q43" i="2"/>
  <c r="Q43" i="5"/>
  <c r="P44" i="5" s="1"/>
  <c r="O45" i="5" s="1"/>
  <c r="N46" i="5" s="1"/>
  <c r="M47" i="5" s="1"/>
  <c r="Q42" i="5"/>
  <c r="Q46" i="4"/>
  <c r="P47" i="4" s="1"/>
  <c r="O48" i="4" s="1"/>
  <c r="Q45" i="4"/>
  <c r="Q50" i="4"/>
  <c r="P51" i="4" s="1"/>
  <c r="O52" i="4" s="1"/>
  <c r="N53" i="4" s="1"/>
  <c r="Q49" i="4"/>
  <c r="O42" i="4"/>
  <c r="N43" i="4" s="1"/>
  <c r="M44" i="4" s="1"/>
  <c r="O41" i="4"/>
  <c r="Q49" i="5"/>
  <c r="P50" i="5" s="1"/>
  <c r="O51" i="5" s="1"/>
  <c r="N52" i="5" s="1"/>
  <c r="M53" i="5" s="1"/>
  <c r="Q48" i="5"/>
  <c r="O50" i="2"/>
  <c r="O49" i="2"/>
  <c r="P40" i="5"/>
  <c r="O41" i="5" s="1"/>
  <c r="P39" i="5"/>
  <c r="Q52" i="2"/>
  <c r="P53" i="2" s="1"/>
  <c r="Q51" i="2"/>
  <c r="P44" i="2" l="1"/>
  <c r="O45" i="2" s="1"/>
  <c r="N46" i="2" s="1"/>
  <c r="M47" i="2" s="1"/>
  <c r="L48" i="2" s="1"/>
  <c r="P43" i="2"/>
  <c r="P52" i="2"/>
  <c r="O53" i="2" s="1"/>
  <c r="P51" i="2"/>
  <c r="N50" i="2"/>
  <c r="N49" i="2"/>
  <c r="N42" i="4"/>
  <c r="M43" i="4" s="1"/>
  <c r="L44" i="4" s="1"/>
  <c r="N41" i="4"/>
  <c r="M42" i="4" s="1"/>
  <c r="L43" i="4" s="1"/>
  <c r="K44" i="4" s="1"/>
  <c r="O40" i="5"/>
  <c r="N41" i="5" s="1"/>
  <c r="P49" i="5"/>
  <c r="O50" i="5" s="1"/>
  <c r="N51" i="5" s="1"/>
  <c r="M52" i="5" s="1"/>
  <c r="L53" i="5" s="1"/>
  <c r="P48" i="5"/>
  <c r="P43" i="5"/>
  <c r="O44" i="5" s="1"/>
  <c r="N45" i="5" s="1"/>
  <c r="M46" i="5" s="1"/>
  <c r="L47" i="5" s="1"/>
  <c r="P42" i="5"/>
  <c r="P50" i="4"/>
  <c r="O51" i="4" s="1"/>
  <c r="N52" i="4" s="1"/>
  <c r="M53" i="4" s="1"/>
  <c r="P49" i="4"/>
  <c r="P46" i="4"/>
  <c r="O47" i="4" s="1"/>
  <c r="N48" i="4" s="1"/>
  <c r="P45" i="4"/>
  <c r="O44" i="2" l="1"/>
  <c r="N45" i="2" s="1"/>
  <c r="M46" i="2" s="1"/>
  <c r="L47" i="2" s="1"/>
  <c r="K48" i="2" s="1"/>
  <c r="O43" i="2"/>
  <c r="O50" i="4"/>
  <c r="N51" i="4" s="1"/>
  <c r="M52" i="4" s="1"/>
  <c r="L53" i="4" s="1"/>
  <c r="O49" i="4"/>
  <c r="O52" i="2"/>
  <c r="N53" i="2" s="1"/>
  <c r="O51" i="2"/>
  <c r="O46" i="4"/>
  <c r="N47" i="4" s="1"/>
  <c r="M48" i="4" s="1"/>
  <c r="O45" i="4"/>
  <c r="O43" i="5"/>
  <c r="N44" i="5" s="1"/>
  <c r="M45" i="5" s="1"/>
  <c r="L46" i="5" s="1"/>
  <c r="K47" i="5" s="1"/>
  <c r="O42" i="5"/>
  <c r="O49" i="5"/>
  <c r="N50" i="5" s="1"/>
  <c r="M51" i="5" s="1"/>
  <c r="L52" i="5" s="1"/>
  <c r="K53" i="5" s="1"/>
  <c r="O48" i="5"/>
  <c r="M50" i="2"/>
  <c r="M49" i="2"/>
  <c r="N44" i="2" l="1"/>
  <c r="M45" i="2" s="1"/>
  <c r="L46" i="2" s="1"/>
  <c r="K47" i="2" s="1"/>
  <c r="J48" i="2" s="1"/>
  <c r="N43" i="2"/>
  <c r="N49" i="5"/>
  <c r="M50" i="5" s="1"/>
  <c r="L51" i="5" s="1"/>
  <c r="K52" i="5" s="1"/>
  <c r="J53" i="5" s="1"/>
  <c r="N48" i="5"/>
  <c r="N43" i="5"/>
  <c r="M44" i="5" s="1"/>
  <c r="L45" i="5" s="1"/>
  <c r="K46" i="5" s="1"/>
  <c r="J47" i="5" s="1"/>
  <c r="N42" i="5"/>
  <c r="N52" i="2"/>
  <c r="M53" i="2" s="1"/>
  <c r="N51" i="2"/>
  <c r="N46" i="4"/>
  <c r="M47" i="4" s="1"/>
  <c r="L48" i="4" s="1"/>
  <c r="N45" i="4"/>
  <c r="N50" i="4"/>
  <c r="M51" i="4" s="1"/>
  <c r="L52" i="4" s="1"/>
  <c r="K53" i="4" s="1"/>
  <c r="N49" i="4"/>
  <c r="L50" i="2"/>
  <c r="L49" i="2"/>
  <c r="M44" i="2" l="1"/>
  <c r="L45" i="2" s="1"/>
  <c r="K46" i="2" s="1"/>
  <c r="J47" i="2" s="1"/>
  <c r="I48" i="2" s="1"/>
  <c r="M43" i="2"/>
  <c r="K50" i="2"/>
  <c r="K49" i="2"/>
  <c r="M52" i="2"/>
  <c r="L53" i="2" s="1"/>
  <c r="M51" i="2"/>
  <c r="M43" i="5"/>
  <c r="L44" i="5" s="1"/>
  <c r="K45" i="5" s="1"/>
  <c r="J46" i="5" s="1"/>
  <c r="I47" i="5" s="1"/>
  <c r="M42" i="5"/>
  <c r="M50" i="4"/>
  <c r="L51" i="4" s="1"/>
  <c r="K52" i="4" s="1"/>
  <c r="J53" i="4" s="1"/>
  <c r="M49" i="4"/>
  <c r="M46" i="4"/>
  <c r="L47" i="4" s="1"/>
  <c r="K48" i="4" s="1"/>
  <c r="M45" i="4"/>
  <c r="M49" i="5"/>
  <c r="L50" i="5" s="1"/>
  <c r="K51" i="5" s="1"/>
  <c r="J52" i="5" s="1"/>
  <c r="I53" i="5" s="1"/>
  <c r="M48" i="5"/>
  <c r="L44" i="2" l="1"/>
  <c r="K45" i="2" s="1"/>
  <c r="J46" i="2" s="1"/>
  <c r="I47" i="2" s="1"/>
  <c r="H48" i="2" s="1"/>
  <c r="L43" i="2"/>
  <c r="K44" i="2" s="1"/>
  <c r="J45" i="2" s="1"/>
  <c r="L50" i="4"/>
  <c r="K51" i="4" s="1"/>
  <c r="J52" i="4" s="1"/>
  <c r="I53" i="4" s="1"/>
  <c r="L49" i="4"/>
  <c r="L52" i="2"/>
  <c r="K53" i="2" s="1"/>
  <c r="L51" i="2"/>
  <c r="L46" i="4"/>
  <c r="K47" i="4" s="1"/>
  <c r="J48" i="4" s="1"/>
  <c r="L45" i="4"/>
  <c r="L49" i="5"/>
  <c r="K50" i="5" s="1"/>
  <c r="J51" i="5" s="1"/>
  <c r="I52" i="5" s="1"/>
  <c r="H53" i="5" s="1"/>
  <c r="L48" i="5"/>
  <c r="J50" i="2"/>
  <c r="J49" i="2"/>
  <c r="L43" i="5"/>
  <c r="K44" i="5" s="1"/>
  <c r="J45" i="5" s="1"/>
  <c r="I46" i="5" s="1"/>
  <c r="H47" i="5" s="1"/>
  <c r="I46" i="2"/>
  <c r="H47" i="2" s="1"/>
  <c r="G48" i="2" s="1"/>
  <c r="K49" i="5" l="1"/>
  <c r="J50" i="5" s="1"/>
  <c r="I51" i="5" s="1"/>
  <c r="H52" i="5" s="1"/>
  <c r="G53" i="5" s="1"/>
  <c r="K48" i="5"/>
  <c r="K46" i="4"/>
  <c r="J47" i="4" s="1"/>
  <c r="I48" i="4" s="1"/>
  <c r="K45" i="4"/>
  <c r="K52" i="2"/>
  <c r="J53" i="2" s="1"/>
  <c r="K51" i="2"/>
  <c r="K50" i="4"/>
  <c r="J51" i="4" s="1"/>
  <c r="I52" i="4" s="1"/>
  <c r="H53" i="4" s="1"/>
  <c r="K49" i="4"/>
  <c r="I50" i="2"/>
  <c r="I49" i="2"/>
  <c r="J50" i="4" l="1"/>
  <c r="I51" i="4" s="1"/>
  <c r="H52" i="4" s="1"/>
  <c r="G53" i="4" s="1"/>
  <c r="J49" i="4"/>
  <c r="H50" i="2"/>
  <c r="H49" i="2"/>
  <c r="J46" i="4"/>
  <c r="I47" i="4" s="1"/>
  <c r="H48" i="4" s="1"/>
  <c r="J45" i="4"/>
  <c r="J49" i="5"/>
  <c r="I50" i="5" s="1"/>
  <c r="H51" i="5" s="1"/>
  <c r="G52" i="5" s="1"/>
  <c r="F53" i="5" s="1"/>
  <c r="J48" i="5"/>
  <c r="J52" i="2"/>
  <c r="I53" i="2" s="1"/>
  <c r="J51" i="2"/>
  <c r="I52" i="2" l="1"/>
  <c r="H53" i="2" s="1"/>
  <c r="I51" i="2"/>
  <c r="I49" i="5"/>
  <c r="H50" i="5" s="1"/>
  <c r="G51" i="5" s="1"/>
  <c r="F52" i="5" s="1"/>
  <c r="E53" i="5" s="1"/>
  <c r="I48" i="5"/>
  <c r="G50" i="2"/>
  <c r="G49" i="2"/>
  <c r="I46" i="4"/>
  <c r="H47" i="4" s="1"/>
  <c r="G48" i="4" s="1"/>
  <c r="I50" i="4"/>
  <c r="H51" i="4" s="1"/>
  <c r="G52" i="4" s="1"/>
  <c r="F53" i="4" s="1"/>
  <c r="I49" i="4"/>
  <c r="H49" i="5" l="1"/>
  <c r="G50" i="5" s="1"/>
  <c r="F51" i="5" s="1"/>
  <c r="E52" i="5" s="1"/>
  <c r="D53" i="5" s="1"/>
  <c r="H48" i="5"/>
  <c r="H50" i="4"/>
  <c r="G51" i="4" s="1"/>
  <c r="F52" i="4" s="1"/>
  <c r="E53" i="4" s="1"/>
  <c r="H49" i="4"/>
  <c r="F50" i="2"/>
  <c r="F49" i="2"/>
  <c r="H52" i="2"/>
  <c r="G53" i="2" s="1"/>
  <c r="H51" i="2"/>
  <c r="E50" i="2" l="1"/>
  <c r="G49" i="5"/>
  <c r="F50" i="5" s="1"/>
  <c r="E51" i="5" s="1"/>
  <c r="D52" i="5" s="1"/>
  <c r="C53" i="5" s="1"/>
  <c r="G48" i="5"/>
  <c r="F49" i="5" s="1"/>
  <c r="E50" i="5" s="1"/>
  <c r="D51" i="5" s="1"/>
  <c r="C52" i="5" s="1"/>
  <c r="B53" i="5" s="1"/>
  <c r="G52" i="2"/>
  <c r="F53" i="2" s="1"/>
  <c r="G51" i="2"/>
  <c r="G50" i="4"/>
  <c r="F51" i="4" s="1"/>
  <c r="E52" i="4" s="1"/>
  <c r="D53" i="4" s="1"/>
  <c r="G49" i="4"/>
  <c r="F50" i="4" l="1"/>
  <c r="E51" i="4" s="1"/>
  <c r="D52" i="4" s="1"/>
  <c r="C53" i="4" s="1"/>
  <c r="F49" i="4"/>
  <c r="E50" i="4" s="1"/>
  <c r="D51" i="4" s="1"/>
  <c r="F52" i="2"/>
  <c r="E53" i="2" s="1"/>
  <c r="F51" i="2"/>
  <c r="C52" i="4" l="1"/>
  <c r="B53" i="4" s="1"/>
  <c r="E52" i="2"/>
  <c r="D53" i="2" s="1"/>
  <c r="E51" i="2"/>
  <c r="D52" i="2" l="1"/>
  <c r="C53" i="2" s="1"/>
  <c r="D51" i="2"/>
  <c r="C52" i="2" s="1"/>
  <c r="B53" i="2" s="1"/>
</calcChain>
</file>

<file path=xl/sharedStrings.xml><?xml version="1.0" encoding="utf-8"?>
<sst xmlns="http://schemas.openxmlformats.org/spreadsheetml/2006/main" count="56" uniqueCount="34">
  <si>
    <t>u</t>
  </si>
  <si>
    <t>d</t>
  </si>
  <si>
    <t>S</t>
  </si>
  <si>
    <t>K</t>
  </si>
  <si>
    <t>sigma</t>
  </si>
  <si>
    <t>T</t>
  </si>
  <si>
    <t>N</t>
  </si>
  <si>
    <t xml:space="preserve">r </t>
  </si>
  <si>
    <t>(per year)</t>
  </si>
  <si>
    <t>(per quarter)</t>
  </si>
  <si>
    <t>div</t>
  </si>
  <si>
    <t>Time</t>
  </si>
  <si>
    <t>Period</t>
  </si>
  <si>
    <t>Ratio</t>
  </si>
  <si>
    <t>Face</t>
  </si>
  <si>
    <t>Convertible bond:</t>
  </si>
  <si>
    <t xml:space="preserve">  owner may convert at any time</t>
  </si>
  <si>
    <t xml:space="preserve">  isssuer may call on or after time 0.5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</si>
  <si>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t</t>
    </r>
  </si>
  <si>
    <t>Inputs</t>
  </si>
  <si>
    <t>Period (t)</t>
  </si>
  <si>
    <t>i</t>
  </si>
  <si>
    <t>Dividend</t>
  </si>
  <si>
    <t>Callable --&gt;</t>
  </si>
  <si>
    <t>Period (j)</t>
  </si>
  <si>
    <t>No. of coupons per year</t>
  </si>
  <si>
    <t>Size of coupon ($)</t>
  </si>
  <si>
    <t>Coupon rate (%)</t>
  </si>
  <si>
    <t>q</t>
  </si>
  <si>
    <t>1-q</t>
  </si>
  <si>
    <t>AI(j)</t>
  </si>
  <si>
    <t>Call price</t>
  </si>
  <si>
    <t>COUPON</t>
  </si>
  <si>
    <t>Barrier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</si>
</sst>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0_);_(&quot;$&quot;* \(#,##0.000\);_(&quot;$&quot;* &quot;-&quot;???_);_(@_)"/>
  </numFmts>
  <fonts count="5" x14ac:knownFonts="1"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0" xfId="0" applyFill="1"/>
    <xf numFmtId="0" fontId="4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0" fillId="7" borderId="1" xfId="0" applyFill="1" applyBorder="1"/>
    <xf numFmtId="0" fontId="0" fillId="7" borderId="0" xfId="0" applyFill="1"/>
    <xf numFmtId="0" fontId="3" fillId="0" borderId="0" xfId="0" applyFont="1" applyBorder="1"/>
    <xf numFmtId="0" fontId="0" fillId="0" borderId="1" xfId="0" applyFill="1" applyBorder="1"/>
    <xf numFmtId="164" fontId="3" fillId="0" borderId="1" xfId="0" applyNumberFormat="1" applyFont="1" applyBorder="1"/>
    <xf numFmtId="2" fontId="0" fillId="0" borderId="1" xfId="0" applyNumberFormat="1" applyFill="1" applyBorder="1"/>
    <xf numFmtId="0" fontId="3" fillId="6" borderId="1" xfId="0" applyFont="1" applyFill="1" applyBorder="1"/>
    <xf numFmtId="10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"/>
  <sheetViews>
    <sheetView topLeftCell="A34" workbookViewId="0">
      <selection activeCell="O65" sqref="O65"/>
    </sheetView>
  </sheetViews>
  <sheetFormatPr defaultColWidth="8.85546875" defaultRowHeight="12.75" x14ac:dyDescent="0.2"/>
  <cols>
    <col min="3" max="3" width="11.140625" customWidth="1"/>
  </cols>
  <sheetData>
    <row r="1" spans="1:52" x14ac:dyDescent="0.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" si="0">E1+1</f>
        <v>4</v>
      </c>
      <c r="G1" s="7">
        <f t="shared" ref="G1" si="1">F1+1</f>
        <v>5</v>
      </c>
      <c r="H1" s="7">
        <f t="shared" ref="H1" si="2">G1+1</f>
        <v>6</v>
      </c>
      <c r="I1" s="7">
        <f t="shared" ref="I1" si="3">H1+1</f>
        <v>7</v>
      </c>
      <c r="J1" s="7">
        <f t="shared" ref="J1" si="4">I1+1</f>
        <v>8</v>
      </c>
      <c r="K1" s="7">
        <f t="shared" ref="K1" si="5">J1+1</f>
        <v>9</v>
      </c>
      <c r="L1" s="7">
        <f t="shared" ref="L1" si="6">K1+1</f>
        <v>10</v>
      </c>
      <c r="M1" s="7">
        <f t="shared" ref="M1" si="7">L1+1</f>
        <v>11</v>
      </c>
      <c r="N1" s="7">
        <f t="shared" ref="N1" si="8">M1+1</f>
        <v>12</v>
      </c>
      <c r="O1" s="7">
        <f t="shared" ref="O1" si="9">N1+1</f>
        <v>13</v>
      </c>
      <c r="P1" s="7">
        <f t="shared" ref="P1" si="10">O1+1</f>
        <v>14</v>
      </c>
      <c r="Q1" s="7">
        <f t="shared" ref="Q1" si="11">P1+1</f>
        <v>15</v>
      </c>
      <c r="R1" s="7">
        <f t="shared" ref="R1" si="12">Q1+1</f>
        <v>16</v>
      </c>
      <c r="S1" s="7">
        <f t="shared" ref="S1" si="13">R1+1</f>
        <v>17</v>
      </c>
      <c r="T1" s="7">
        <f t="shared" ref="T1" si="14">S1+1</f>
        <v>18</v>
      </c>
      <c r="U1" s="7">
        <f t="shared" ref="U1" si="15">T1+1</f>
        <v>19</v>
      </c>
      <c r="V1" s="7">
        <f t="shared" ref="V1" si="16">U1+1</f>
        <v>20</v>
      </c>
      <c r="W1" s="7">
        <f t="shared" ref="W1" si="17">V1+1</f>
        <v>21</v>
      </c>
      <c r="X1" s="7">
        <f t="shared" ref="X1" si="18">W1+1</f>
        <v>22</v>
      </c>
      <c r="Y1" s="7">
        <f t="shared" ref="Y1" si="19">X1+1</f>
        <v>23</v>
      </c>
      <c r="Z1" s="7">
        <f t="shared" ref="Z1" si="20">Y1+1</f>
        <v>24</v>
      </c>
      <c r="AA1" s="7">
        <f t="shared" ref="AA1" si="21">Z1+1</f>
        <v>25</v>
      </c>
      <c r="AB1" s="7">
        <f t="shared" ref="AB1" si="22">AA1+1</f>
        <v>26</v>
      </c>
      <c r="AC1" s="7">
        <f t="shared" ref="AC1" si="23">AB1+1</f>
        <v>27</v>
      </c>
      <c r="AD1" s="7">
        <f t="shared" ref="AD1" si="24">AC1+1</f>
        <v>28</v>
      </c>
      <c r="AE1" s="7">
        <f t="shared" ref="AE1" si="25">AD1+1</f>
        <v>29</v>
      </c>
      <c r="AF1" s="7">
        <f t="shared" ref="AF1" si="26">AE1+1</f>
        <v>30</v>
      </c>
      <c r="AG1" s="7">
        <f t="shared" ref="AG1" si="27">AF1+1</f>
        <v>31</v>
      </c>
      <c r="AH1" s="7">
        <f t="shared" ref="AH1" si="28">AG1+1</f>
        <v>32</v>
      </c>
      <c r="AI1" s="7">
        <f t="shared" ref="AI1" si="29">AH1+1</f>
        <v>33</v>
      </c>
      <c r="AJ1" s="7">
        <f t="shared" ref="AJ1" si="30">AI1+1</f>
        <v>34</v>
      </c>
      <c r="AK1" s="7">
        <f t="shared" ref="AK1" si="31">AJ1+1</f>
        <v>35</v>
      </c>
      <c r="AL1" s="7">
        <f t="shared" ref="AL1" si="32">AK1+1</f>
        <v>36</v>
      </c>
      <c r="AM1" s="7">
        <f t="shared" ref="AM1" si="33">AL1+1</f>
        <v>37</v>
      </c>
      <c r="AN1" s="7">
        <f t="shared" ref="AN1" si="34">AM1+1</f>
        <v>38</v>
      </c>
      <c r="AO1" s="7">
        <f t="shared" ref="AO1" si="35">AN1+1</f>
        <v>39</v>
      </c>
      <c r="AP1" s="7">
        <f t="shared" ref="AP1" si="36">AO1+1</f>
        <v>40</v>
      </c>
      <c r="AQ1" s="7">
        <f t="shared" ref="AQ1" si="37">AP1+1</f>
        <v>41</v>
      </c>
      <c r="AR1" s="7">
        <f t="shared" ref="AR1" si="38">AQ1+1</f>
        <v>42</v>
      </c>
      <c r="AS1" s="7">
        <f t="shared" ref="AS1" si="39">AR1+1</f>
        <v>43</v>
      </c>
      <c r="AT1" s="7">
        <f t="shared" ref="AT1" si="40">AS1+1</f>
        <v>44</v>
      </c>
      <c r="AU1" s="7">
        <f t="shared" ref="AU1" si="41">AT1+1</f>
        <v>45</v>
      </c>
      <c r="AV1" s="7">
        <f t="shared" ref="AV1" si="42">AU1+1</f>
        <v>46</v>
      </c>
      <c r="AW1" s="7">
        <f t="shared" ref="AW1" si="43">AV1+1</f>
        <v>47</v>
      </c>
      <c r="AX1" s="7">
        <f t="shared" ref="AX1" si="44">AW1+1</f>
        <v>48</v>
      </c>
      <c r="AY1" s="7">
        <f t="shared" ref="AY1" si="45">AX1+1</f>
        <v>49</v>
      </c>
      <c r="AZ1" s="7">
        <f t="shared" ref="AZ1" si="46">AY1+1</f>
        <v>50</v>
      </c>
    </row>
    <row r="2" spans="1:52" x14ac:dyDescent="0.2">
      <c r="A2" s="1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">
      <c r="A3" s="7">
        <f t="shared" ref="A3:A51" si="47">A4+1</f>
        <v>50</v>
      </c>
      <c r="B3" s="1"/>
      <c r="C3" s="15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 t="shared" ref="AZ3:AZ10" si="48">AY4*u</f>
        <v>333.61860998639685</v>
      </c>
    </row>
    <row r="4" spans="1:52" x14ac:dyDescent="0.2">
      <c r="A4" s="7">
        <f t="shared" si="47"/>
        <v>49</v>
      </c>
      <c r="B4" s="1"/>
      <c r="C4" s="8" t="s">
        <v>2</v>
      </c>
      <c r="D4" s="3">
        <v>40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 t="shared" ref="AY4:AY10" si="49">AX5*u</f>
        <v>319.50472019073482</v>
      </c>
      <c r="AZ4" s="1">
        <f t="shared" si="48"/>
        <v>306.47789759265828</v>
      </c>
    </row>
    <row r="5" spans="1:52" x14ac:dyDescent="0.2">
      <c r="A5" s="7">
        <f t="shared" si="47"/>
        <v>48</v>
      </c>
      <c r="B5" s="1"/>
      <c r="C5" s="8" t="s">
        <v>3</v>
      </c>
      <c r="D5" s="3">
        <v>40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 t="shared" ref="AX5:AX10" si="50">AW6*u</f>
        <v>305.98792503908027</v>
      </c>
      <c r="AY5" s="1">
        <f t="shared" si="49"/>
        <v>293.51220820379189</v>
      </c>
      <c r="AZ5" s="1">
        <f t="shared" si="48"/>
        <v>281.54515036390131</v>
      </c>
    </row>
    <row r="6" spans="1:52" x14ac:dyDescent="0.2">
      <c r="A6" s="7">
        <f t="shared" si="47"/>
        <v>47</v>
      </c>
      <c r="B6" s="1"/>
      <c r="C6" s="8" t="s">
        <v>4</v>
      </c>
      <c r="D6" s="3">
        <v>0.3</v>
      </c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AV7*u</f>
        <v>293.04296416600135</v>
      </c>
      <c r="AX6" s="1">
        <f t="shared" si="50"/>
        <v>281.09503830898706</v>
      </c>
      <c r="AY6" s="1">
        <f t="shared" si="49"/>
        <v>269.63425239300807</v>
      </c>
      <c r="AZ6" s="1">
        <f t="shared" si="48"/>
        <v>258.64074478475766</v>
      </c>
    </row>
    <row r="7" spans="1:52" x14ac:dyDescent="0.2">
      <c r="A7" s="7">
        <f t="shared" si="47"/>
        <v>46</v>
      </c>
      <c r="B7" s="1"/>
      <c r="C7" s="8" t="s">
        <v>7</v>
      </c>
      <c r="D7" s="3">
        <v>0.04</v>
      </c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AU8*u</f>
        <v>280.64564585752413</v>
      </c>
      <c r="AW7" s="1">
        <f>AV8*u</f>
        <v>269.20318253702573</v>
      </c>
      <c r="AX7" s="1">
        <f t="shared" si="50"/>
        <v>258.22725047676062</v>
      </c>
      <c r="AY7" s="1">
        <f t="shared" si="49"/>
        <v>247.69882829901704</v>
      </c>
      <c r="AZ7" s="1">
        <f t="shared" si="48"/>
        <v>237.59967016427507</v>
      </c>
    </row>
    <row r="8" spans="1:52" x14ac:dyDescent="0.2">
      <c r="A8" s="7">
        <f t="shared" si="47"/>
        <v>45</v>
      </c>
      <c r="B8" s="1"/>
      <c r="C8" s="8" t="s">
        <v>10</v>
      </c>
      <c r="D8" s="3">
        <v>0.01</v>
      </c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f>AT9*u</f>
        <v>268.77280184133753</v>
      </c>
      <c r="AV8" s="1">
        <f>AU9*u</f>
        <v>257.81441723066587</v>
      </c>
      <c r="AW8" s="1">
        <f>AV9*u</f>
        <v>247.30282705921078</v>
      </c>
      <c r="AX8" s="1">
        <f t="shared" si="50"/>
        <v>237.21981465745344</v>
      </c>
      <c r="AY8" s="1">
        <f t="shared" si="49"/>
        <v>227.54790608456452</v>
      </c>
      <c r="AZ8" s="1">
        <f t="shared" si="48"/>
        <v>218.27033984592535</v>
      </c>
    </row>
    <row r="9" spans="1:52" x14ac:dyDescent="0.2">
      <c r="A9" s="7">
        <f t="shared" si="47"/>
        <v>44</v>
      </c>
      <c r="B9" s="1"/>
      <c r="C9" s="8" t="s">
        <v>5</v>
      </c>
      <c r="D9" s="3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3">
        <f t="shared" ref="AT9:AT52" si="51">AS10*u*(1-div)</f>
        <v>257.40224398961988</v>
      </c>
      <c r="AU9" s="1">
        <f>AT10*u</f>
        <v>246.9074589147769</v>
      </c>
      <c r="AV9" s="1">
        <f>AU10*u</f>
        <v>236.84056643348703</v>
      </c>
      <c r="AW9" s="1">
        <f>AV10*u</f>
        <v>227.18412054087167</v>
      </c>
      <c r="AX9" s="1">
        <f t="shared" si="50"/>
        <v>217.92138653926054</v>
      </c>
      <c r="AY9" s="1">
        <f t="shared" si="49"/>
        <v>209.0363120368271</v>
      </c>
      <c r="AZ9" s="1">
        <f t="shared" si="48"/>
        <v>200.51349912866624</v>
      </c>
    </row>
    <row r="10" spans="1:52" x14ac:dyDescent="0.2">
      <c r="A10" s="7">
        <f t="shared" si="47"/>
        <v>43</v>
      </c>
      <c r="B10" s="1"/>
      <c r="C10" s="8" t="s">
        <v>6</v>
      </c>
      <c r="D10" s="3">
        <v>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AR11*u</f>
        <v>249.00275035714395</v>
      </c>
      <c r="AT10" s="13">
        <f t="shared" si="51"/>
        <v>236.46192452150007</v>
      </c>
      <c r="AU10" s="1">
        <f>AT11*u</f>
        <v>226.82091658865161</v>
      </c>
      <c r="AV10" s="1">
        <f>AU11*u</f>
        <v>217.57299111146423</v>
      </c>
      <c r="AW10" s="1">
        <f>AV11*u</f>
        <v>208.7021213614025</v>
      </c>
      <c r="AX10" s="1">
        <f t="shared" si="50"/>
        <v>200.19293405051005</v>
      </c>
      <c r="AY10" s="1">
        <f t="shared" si="49"/>
        <v>192.03068268937957</v>
      </c>
      <c r="AZ10" s="1">
        <f t="shared" si="48"/>
        <v>184.2012220313689</v>
      </c>
    </row>
    <row r="11" spans="1:52" x14ac:dyDescent="0.2">
      <c r="A11" s="7">
        <f t="shared" si="47"/>
        <v>42</v>
      </c>
      <c r="B11" s="1"/>
      <c r="C11" s="9" t="s">
        <v>18</v>
      </c>
      <c r="D11" s="8">
        <f>T/N</f>
        <v>0.02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AQ12*u</f>
        <v>238.46857368905947</v>
      </c>
      <c r="AS11" s="1">
        <f>AR12*u</f>
        <v>228.74575080616356</v>
      </c>
      <c r="AT11" s="13">
        <f t="shared" si="51"/>
        <v>217.22515267064412</v>
      </c>
      <c r="AU11" s="1">
        <f t="shared" ref="AS11:AZ14" si="52">AT12*u</f>
        <v>208.36846496352251</v>
      </c>
      <c r="AV11" s="1">
        <f>AU12*u</f>
        <v>199.87288146637439</v>
      </c>
      <c r="AW11" s="1">
        <f t="shared" si="52"/>
        <v>191.72367926530984</v>
      </c>
      <c r="AX11" s="1">
        <f t="shared" si="52"/>
        <v>183.90673572798505</v>
      </c>
      <c r="AY11" s="1">
        <f t="shared" si="52"/>
        <v>176.40850402896783</v>
      </c>
      <c r="AZ11" s="1">
        <f t="shared" si="52"/>
        <v>169.21598967298075</v>
      </c>
    </row>
    <row r="12" spans="1:52" x14ac:dyDescent="0.2">
      <c r="A12" s="7">
        <f t="shared" si="47"/>
        <v>41</v>
      </c>
      <c r="B12" s="1"/>
      <c r="C12" s="8" t="s">
        <v>0</v>
      </c>
      <c r="D12" s="8">
        <f>EXP(rate*Dt+sigma*SQRT(Dt))</f>
        <v>1.0441742763212902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AP13*u</f>
        <v>228.38005024334001</v>
      </c>
      <c r="AR12" s="1">
        <f>AQ13*u</f>
        <v>219.06855588518536</v>
      </c>
      <c r="AS12" s="1">
        <f t="shared" si="52"/>
        <v>210.13670907982498</v>
      </c>
      <c r="AT12" s="13">
        <f t="shared" si="51"/>
        <v>199.55334055692441</v>
      </c>
      <c r="AU12" s="1">
        <f t="shared" si="52"/>
        <v>191.41716665396373</v>
      </c>
      <c r="AV12" s="1">
        <f t="shared" si="52"/>
        <v>183.6127202259452</v>
      </c>
      <c r="AW12" s="1">
        <f t="shared" si="52"/>
        <v>176.12647610502648</v>
      </c>
      <c r="AX12" s="1">
        <f t="shared" si="52"/>
        <v>168.94546057049897</v>
      </c>
      <c r="AY12" s="1">
        <f t="shared" si="52"/>
        <v>162.05722886522571</v>
      </c>
      <c r="AZ12" s="1">
        <f t="shared" si="52"/>
        <v>155.44984362877935</v>
      </c>
    </row>
    <row r="13" spans="1:52" x14ac:dyDescent="0.2">
      <c r="A13" s="7">
        <f t="shared" si="47"/>
        <v>40</v>
      </c>
      <c r="B13" s="1"/>
      <c r="C13" s="8" t="s">
        <v>1</v>
      </c>
      <c r="D13" s="8">
        <f>EXP(rate*Dt-sigma*SQRT(Dt))</f>
        <v>0.95922807465786419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AO14*u</f>
        <v>218.71832645402955</v>
      </c>
      <c r="AQ13" s="1">
        <f>AP14*u</f>
        <v>209.80075917688899</v>
      </c>
      <c r="AR13" s="1">
        <f>AQ14*u</f>
        <v>201.24677828700538</v>
      </c>
      <c r="AS13" s="1">
        <f t="shared" si="52"/>
        <v>193.0415596673422</v>
      </c>
      <c r="AT13" s="13">
        <f t="shared" si="51"/>
        <v>183.31917477256937</v>
      </c>
      <c r="AU13" s="1">
        <f t="shared" si="52"/>
        <v>175.84489906496026</v>
      </c>
      <c r="AV13" s="1">
        <f t="shared" si="52"/>
        <v>168.67536396848828</v>
      </c>
      <c r="AW13" s="1">
        <f t="shared" si="52"/>
        <v>161.79814462170756</v>
      </c>
      <c r="AX13" s="1">
        <f t="shared" si="52"/>
        <v>155.20132274869511</v>
      </c>
      <c r="AY13" s="1">
        <f t="shared" si="52"/>
        <v>148.87346600458463</v>
      </c>
      <c r="AZ13" s="1">
        <f t="shared" si="52"/>
        <v>142.80360816322076</v>
      </c>
    </row>
    <row r="14" spans="1:52" x14ac:dyDescent="0.2">
      <c r="A14" s="7">
        <f t="shared" si="47"/>
        <v>39</v>
      </c>
      <c r="B14" s="1"/>
      <c r="C14" s="9" t="s">
        <v>28</v>
      </c>
      <c r="D14" s="8">
        <f>(EXP(rate*Dt)-d)/(u-d)</f>
        <v>0.48939498898613237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AN15*u</f>
        <v>209.46534636401097</v>
      </c>
      <c r="AP14" s="1">
        <f>AO15*u</f>
        <v>200.92504090029291</v>
      </c>
      <c r="AQ14" s="1">
        <f>AP15*u</f>
        <v>192.73294013334052</v>
      </c>
      <c r="AR14" s="1">
        <f>AQ15*u</f>
        <v>184.87484708725358</v>
      </c>
      <c r="AS14" s="1">
        <f t="shared" si="52"/>
        <v>177.33714362417336</v>
      </c>
      <c r="AT14" s="13">
        <f t="shared" si="51"/>
        <v>168.40569917550158</v>
      </c>
      <c r="AU14" s="1">
        <f t="shared" si="52"/>
        <v>161.53947458152783</v>
      </c>
      <c r="AV14" s="1">
        <f t="shared" si="52"/>
        <v>154.953199184082</v>
      </c>
      <c r="AW14" s="1">
        <f t="shared" si="52"/>
        <v>148.63545891542341</v>
      </c>
      <c r="AX14" s="1">
        <f t="shared" si="52"/>
        <v>142.5753050813297</v>
      </c>
      <c r="AY14" s="1">
        <f t="shared" si="52"/>
        <v>136.76223538692156</v>
      </c>
      <c r="AZ14" s="1">
        <f t="shared" si="52"/>
        <v>131.18617573610231</v>
      </c>
    </row>
    <row r="15" spans="1:52" x14ac:dyDescent="0.2">
      <c r="A15" s="7">
        <f t="shared" si="47"/>
        <v>38</v>
      </c>
      <c r="B15" s="1"/>
      <c r="C15" s="9" t="s">
        <v>29</v>
      </c>
      <c r="D15" s="8">
        <f>(u-EXP(rate*Dt))/(u-d)</f>
        <v>0.51060501101386757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ref="AN15:AN25" si="53">AM16*u</f>
        <v>200.60381788179478</v>
      </c>
      <c r="AO15" s="1">
        <f>AN16*u</f>
        <v>192.42481399577085</v>
      </c>
      <c r="AP15" s="1">
        <f>AO16*u</f>
        <v>184.57928384556087</v>
      </c>
      <c r="AQ15" s="1">
        <f>AP16*u</f>
        <v>177.05363106490472</v>
      </c>
      <c r="AR15" s="1">
        <f>AQ16*u</f>
        <v>169.83481363757241</v>
      </c>
      <c r="AS15" s="1">
        <f>AR16*u</f>
        <v>162.91032129544578</v>
      </c>
      <c r="AT15" s="13">
        <f t="shared" si="51"/>
        <v>154.70547229974326</v>
      </c>
      <c r="AU15" s="1">
        <f t="shared" ref="AO15:AZ25" si="54">AT16*u</f>
        <v>148.39783233311832</v>
      </c>
      <c r="AV15" s="1">
        <f t="shared" si="54"/>
        <v>142.34736699229757</v>
      </c>
      <c r="AW15" s="1">
        <f t="shared" si="54"/>
        <v>136.54359077263803</v>
      </c>
      <c r="AX15" s="1">
        <f t="shared" si="54"/>
        <v>130.97644568370893</v>
      </c>
      <c r="AY15" s="1">
        <f t="shared" si="54"/>
        <v>125.63628381871438</v>
      </c>
      <c r="AZ15" s="1">
        <f t="shared" si="54"/>
        <v>120.51385063459445</v>
      </c>
    </row>
    <row r="16" spans="1:52" x14ac:dyDescent="0.2">
      <c r="A16" s="7">
        <f t="shared" si="47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ref="AM16:AM25" si="55">AL17*u</f>
        <v>192.11718046583002</v>
      </c>
      <c r="AN16" s="1">
        <f t="shared" si="53"/>
        <v>184.28419312693558</v>
      </c>
      <c r="AO16" s="1">
        <f t="shared" si="54"/>
        <v>176.77057176302839</v>
      </c>
      <c r="AP16" s="1">
        <f t="shared" si="54"/>
        <v>169.5632952084195</v>
      </c>
      <c r="AQ16" s="1">
        <f t="shared" si="54"/>
        <v>162.64987319541532</v>
      </c>
      <c r="AR16" s="1">
        <f t="shared" si="54"/>
        <v>156.018324708584</v>
      </c>
      <c r="AS16" s="1">
        <f t="shared" si="54"/>
        <v>149.65715722156051</v>
      </c>
      <c r="AT16" s="13">
        <f t="shared" si="51"/>
        <v>142.11979331260275</v>
      </c>
      <c r="AU16" s="1">
        <f t="shared" si="54"/>
        <v>136.32529571002146</v>
      </c>
      <c r="AV16" s="1">
        <f t="shared" si="54"/>
        <v>130.76705093108791</v>
      </c>
      <c r="AW16" s="1">
        <f t="shared" si="54"/>
        <v>125.43542649331437</v>
      </c>
      <c r="AX16" s="1">
        <f t="shared" si="54"/>
        <v>120.32118264906993</v>
      </c>
      <c r="AY16" s="1">
        <f t="shared" si="54"/>
        <v>115.41545637302464</v>
      </c>
      <c r="AZ16" s="1">
        <f t="shared" si="54"/>
        <v>110.70974600245509</v>
      </c>
    </row>
    <row r="17" spans="1:52" x14ac:dyDescent="0.2">
      <c r="A17" s="7">
        <f t="shared" si="47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 t="shared" ref="AL17:AL25" si="56">AK18*u</f>
        <v>183.98957417594528</v>
      </c>
      <c r="AM17" s="1">
        <f t="shared" si="55"/>
        <v>176.4879649939123</v>
      </c>
      <c r="AN17" s="1">
        <f t="shared" si="53"/>
        <v>169.29221086139501</v>
      </c>
      <c r="AO17" s="1">
        <f t="shared" si="54"/>
        <v>162.38984147914906</v>
      </c>
      <c r="AP17" s="1">
        <f t="shared" si="54"/>
        <v>155.76889498603995</v>
      </c>
      <c r="AQ17" s="1">
        <f t="shared" si="54"/>
        <v>149.41789722904215</v>
      </c>
      <c r="AR17" s="1">
        <f t="shared" si="54"/>
        <v>143.32584187844071</v>
      </c>
      <c r="AS17" s="1">
        <f t="shared" si="54"/>
        <v>137.48217135377422</v>
      </c>
      <c r="AT17" s="13">
        <f t="shared" si="51"/>
        <v>130.55799094218872</v>
      </c>
      <c r="AU17" s="1">
        <f t="shared" si="54"/>
        <v>125.23489028267458</v>
      </c>
      <c r="AV17" s="1">
        <f t="shared" si="54"/>
        <v>120.12882268583884</v>
      </c>
      <c r="AW17" s="1">
        <f t="shared" si="54"/>
        <v>115.23093929585309</v>
      </c>
      <c r="AX17" s="1">
        <f t="shared" si="54"/>
        <v>110.53275204177847</v>
      </c>
      <c r="AY17" s="1">
        <f t="shared" si="54"/>
        <v>106.02611892767021</v>
      </c>
      <c r="AZ17" s="1">
        <f t="shared" si="54"/>
        <v>101.7032299224349</v>
      </c>
    </row>
    <row r="18" spans="1:52" x14ac:dyDescent="0.2">
      <c r="A18" s="7">
        <f t="shared" si="47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ref="AK18:AK25" si="57">AJ19*u</f>
        <v>176.20581003408293</v>
      </c>
      <c r="AL18" s="1">
        <f t="shared" si="56"/>
        <v>169.02155990252274</v>
      </c>
      <c r="AM18" s="1">
        <f t="shared" si="55"/>
        <v>162.13022548096575</v>
      </c>
      <c r="AN18" s="1">
        <f t="shared" si="53"/>
        <v>155.51986403195212</v>
      </c>
      <c r="AO18" s="1">
        <f t="shared" si="54"/>
        <v>149.17901974642228</v>
      </c>
      <c r="AP18" s="1">
        <f t="shared" si="54"/>
        <v>143.09670389070817</v>
      </c>
      <c r="AQ18" s="1">
        <f t="shared" si="54"/>
        <v>137.26237576297049</v>
      </c>
      <c r="AR18" s="1">
        <f t="shared" si="54"/>
        <v>131.6659244260785</v>
      </c>
      <c r="AS18" s="1">
        <f t="shared" si="54"/>
        <v>126.29765118527509</v>
      </c>
      <c r="AT18" s="13">
        <f t="shared" si="51"/>
        <v>119.93677025245934</v>
      </c>
      <c r="AU18" s="1">
        <f t="shared" si="54"/>
        <v>115.04671720994921</v>
      </c>
      <c r="AV18" s="1">
        <f t="shared" si="54"/>
        <v>110.35604104500729</v>
      </c>
      <c r="AW18" s="1">
        <f t="shared" si="54"/>
        <v>105.85661277846665</v>
      </c>
      <c r="AX18" s="1">
        <f t="shared" si="54"/>
        <v>101.54063486529158</v>
      </c>
      <c r="AY18" s="1">
        <f t="shared" si="54"/>
        <v>97.400627681370906</v>
      </c>
      <c r="AZ18" s="1">
        <f t="shared" si="54"/>
        <v>93.429416561268837</v>
      </c>
    </row>
    <row r="19" spans="1:52" x14ac:dyDescent="0.2">
      <c r="A19" s="7">
        <f t="shared" si="47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 t="shared" ref="AJ19:AJ25" si="58">AI20*u</f>
        <v>168.75134163893611</v>
      </c>
      <c r="AK19" s="1">
        <f t="shared" si="57"/>
        <v>161.87102453624817</v>
      </c>
      <c r="AL19" s="1">
        <f t="shared" si="56"/>
        <v>155.27123120880123</v>
      </c>
      <c r="AM19" s="1">
        <f t="shared" si="55"/>
        <v>148.94052416217443</v>
      </c>
      <c r="AN19" s="1">
        <f t="shared" si="53"/>
        <v>142.86793223061571</v>
      </c>
      <c r="AO19" s="1">
        <f t="shared" si="54"/>
        <v>137.04293156392373</v>
      </c>
      <c r="AP19" s="1">
        <f t="shared" si="54"/>
        <v>131.45542738953199</v>
      </c>
      <c r="AQ19" s="1">
        <f t="shared" si="54"/>
        <v>126.09573651818749</v>
      </c>
      <c r="AR19" s="1">
        <f t="shared" si="54"/>
        <v>120.95457056290627</v>
      </c>
      <c r="AS19" s="1">
        <f t="shared" si="54"/>
        <v>116.02301984212536</v>
      </c>
      <c r="AT19" s="13">
        <f t="shared" si="51"/>
        <v>110.17961255976159</v>
      </c>
      <c r="AU19" s="1">
        <f t="shared" si="54"/>
        <v>105.6873776222495</v>
      </c>
      <c r="AV19" s="1">
        <f t="shared" si="54"/>
        <v>101.3782997522291</v>
      </c>
      <c r="AW19" s="1">
        <f t="shared" si="54"/>
        <v>97.244911283418503</v>
      </c>
      <c r="AX19" s="1">
        <f t="shared" si="54"/>
        <v>93.2800490206684</v>
      </c>
      <c r="AY19" s="1">
        <f t="shared" si="54"/>
        <v>89.476841826086897</v>
      </c>
      <c r="AZ19" s="1">
        <f t="shared" si="54"/>
        <v>85.828698711303559</v>
      </c>
    </row>
    <row r="20" spans="1:52" x14ac:dyDescent="0.2">
      <c r="A20" s="7">
        <f t="shared" si="47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 t="shared" ref="AI20:AI25" si="59">AH21*u</f>
        <v>161.61223798144178</v>
      </c>
      <c r="AJ20" s="1">
        <f t="shared" si="58"/>
        <v>155.02299588008697</v>
      </c>
      <c r="AK20" s="1">
        <f t="shared" si="57"/>
        <v>148.70240986574984</v>
      </c>
      <c r="AL20" s="1">
        <f t="shared" si="56"/>
        <v>142.63952631250777</v>
      </c>
      <c r="AM20" s="1">
        <f t="shared" si="55"/>
        <v>136.82383819485662</v>
      </c>
      <c r="AN20" s="1">
        <f t="shared" si="53"/>
        <v>131.24526687895144</v>
      </c>
      <c r="AO20" s="1">
        <f t="shared" si="54"/>
        <v>125.89414465625414</v>
      </c>
      <c r="AP20" s="1">
        <f t="shared" si="54"/>
        <v>120.76119798931735</v>
      </c>
      <c r="AQ20" s="1">
        <f t="shared" si="54"/>
        <v>115.83753144066996</v>
      </c>
      <c r="AR20" s="1">
        <f t="shared" si="54"/>
        <v>111.11461225695368</v>
      </c>
      <c r="AS20" s="1">
        <f t="shared" si="54"/>
        <v>106.58425558159281</v>
      </c>
      <c r="AT20" s="13">
        <f t="shared" si="51"/>
        <v>101.21622416766922</v>
      </c>
      <c r="AU20" s="1">
        <f t="shared" si="54"/>
        <v>97.089443832492194</v>
      </c>
      <c r="AV20" s="1">
        <f t="shared" si="54"/>
        <v>93.130920277044297</v>
      </c>
      <c r="AW20" s="1">
        <f t="shared" si="54"/>
        <v>89.333793348464297</v>
      </c>
      <c r="AX20" s="1">
        <f t="shared" si="54"/>
        <v>85.691482595530886</v>
      </c>
      <c r="AY20" s="1">
        <f t="shared" si="54"/>
        <v>82.197675864688946</v>
      </c>
      <c r="AZ20" s="1">
        <f t="shared" si="54"/>
        <v>78.846318361036793</v>
      </c>
    </row>
    <row r="21" spans="1:52" x14ac:dyDescent="0.2">
      <c r="A21" s="7">
        <f t="shared" si="47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>
        <f t="shared" ref="AH21:AH52" si="60">AG22*u*(1-div)</f>
        <v>154.77515741032681</v>
      </c>
      <c r="AI21" s="1">
        <f t="shared" si="59"/>
        <v>148.46467624757565</v>
      </c>
      <c r="AJ21" s="1">
        <f t="shared" si="58"/>
        <v>142.41148555166515</v>
      </c>
      <c r="AK21" s="1">
        <f t="shared" si="57"/>
        <v>136.60509509488998</v>
      </c>
      <c r="AL21" s="1">
        <f t="shared" si="56"/>
        <v>131.03544235632577</v>
      </c>
      <c r="AM21" s="1">
        <f t="shared" si="55"/>
        <v>125.69287508339991</v>
      </c>
      <c r="AN21" s="1">
        <f t="shared" si="53"/>
        <v>120.56813456446113</v>
      </c>
      <c r="AO21" s="1">
        <f t="shared" si="54"/>
        <v>115.65233958335838</v>
      </c>
      <c r="AP21" s="1">
        <f t="shared" si="54"/>
        <v>110.9369710282223</v>
      </c>
      <c r="AQ21" s="1">
        <f t="shared" si="54"/>
        <v>106.41385712777696</v>
      </c>
      <c r="AR21" s="1">
        <f t="shared" si="54"/>
        <v>102.07515928959455</v>
      </c>
      <c r="AS21" s="1">
        <f t="shared" si="54"/>
        <v>97.913358515752549</v>
      </c>
      <c r="AT21" s="13">
        <f t="shared" si="51"/>
        <v>92.982029948627059</v>
      </c>
      <c r="AU21" s="1">
        <f t="shared" si="54"/>
        <v>89.190973565401364</v>
      </c>
      <c r="AV21" s="1">
        <f t="shared" si="54"/>
        <v>85.554485850000461</v>
      </c>
      <c r="AW21" s="1">
        <f t="shared" si="54"/>
        <v>82.06626474023939</v>
      </c>
      <c r="AX21" s="1">
        <f t="shared" si="54"/>
        <v>78.720265121142376</v>
      </c>
      <c r="AY21" s="1">
        <f t="shared" si="54"/>
        <v>75.510688348710048</v>
      </c>
      <c r="AZ21" s="1">
        <f t="shared" si="54"/>
        <v>72.431972200823182</v>
      </c>
    </row>
    <row r="22" spans="1:52" x14ac:dyDescent="0.2">
      <c r="A22" s="7">
        <f t="shared" si="47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AF23*u</f>
        <v>149.72456838288258</v>
      </c>
      <c r="AH22" s="13">
        <f t="shared" si="60"/>
        <v>142.18380936430327</v>
      </c>
      <c r="AI22" s="1">
        <f t="shared" si="59"/>
        <v>136.38670170404143</v>
      </c>
      <c r="AJ22" s="1">
        <f t="shared" si="58"/>
        <v>130.8259532845041</v>
      </c>
      <c r="AK22" s="1">
        <f t="shared" si="57"/>
        <v>125.49192728437455</v>
      </c>
      <c r="AL22" s="1">
        <f t="shared" si="56"/>
        <v>120.37537979409529</v>
      </c>
      <c r="AM22" s="1">
        <f t="shared" si="55"/>
        <v>115.4674437960992</v>
      </c>
      <c r="AN22" s="1">
        <f t="shared" si="53"/>
        <v>110.75961379819742</v>
      </c>
      <c r="AO22" s="1">
        <f t="shared" si="54"/>
        <v>106.24373109349347</v>
      </c>
      <c r="AP22" s="1">
        <f t="shared" si="54"/>
        <v>101.91196962127962</v>
      </c>
      <c r="AQ22" s="1">
        <f t="shared" si="54"/>
        <v>97.756822404410812</v>
      </c>
      <c r="AR22" s="1">
        <f t="shared" si="54"/>
        <v>93.771088539653718</v>
      </c>
      <c r="AS22" s="1">
        <f t="shared" si="54"/>
        <v>89.947860718464199</v>
      </c>
      <c r="AT22" s="13">
        <f t="shared" si="51"/>
        <v>85.417708124000455</v>
      </c>
      <c r="AU22" s="1">
        <f t="shared" si="54"/>
        <v>81.935063705472402</v>
      </c>
      <c r="AV22" s="1">
        <f t="shared" si="54"/>
        <v>78.594413405169703</v>
      </c>
      <c r="AW22" s="1">
        <f t="shared" si="54"/>
        <v>75.389967849505155</v>
      </c>
      <c r="AX22" s="1">
        <f t="shared" si="54"/>
        <v>72.316173708799127</v>
      </c>
      <c r="AY22" s="1">
        <f t="shared" si="54"/>
        <v>69.367704073315068</v>
      </c>
      <c r="AZ22" s="1">
        <f t="shared" si="54"/>
        <v>66.539449221682474</v>
      </c>
    </row>
    <row r="23" spans="1:52" x14ac:dyDescent="0.2">
      <c r="A23" s="7">
        <f t="shared" si="47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AE24*u</f>
        <v>143.39040117936466</v>
      </c>
      <c r="AG23" s="1">
        <f>AF24*u</f>
        <v>137.54409844770072</v>
      </c>
      <c r="AH23" s="13">
        <f t="shared" si="60"/>
        <v>130.6167991271943</v>
      </c>
      <c r="AI23" s="1">
        <f t="shared" si="59"/>
        <v>125.29130074475157</v>
      </c>
      <c r="AJ23" s="1">
        <f t="shared" si="58"/>
        <v>120.18293318476748</v>
      </c>
      <c r="AK23" s="1">
        <f t="shared" si="57"/>
        <v>115.28284360555924</v>
      </c>
      <c r="AL23" s="1">
        <f t="shared" si="56"/>
        <v>110.58254011284426</v>
      </c>
      <c r="AM23" s="1">
        <f t="shared" si="55"/>
        <v>106.07387704321967</v>
      </c>
      <c r="AN23" s="1">
        <f t="shared" si="53"/>
        <v>101.74904084766257</v>
      </c>
      <c r="AO23" s="1">
        <f t="shared" si="54"/>
        <v>97.600536550587776</v>
      </c>
      <c r="AP23" s="1">
        <f t="shared" si="54"/>
        <v>93.621174760994819</v>
      </c>
      <c r="AQ23" s="1">
        <f t="shared" si="54"/>
        <v>89.804059213196467</v>
      </c>
      <c r="AR23" s="1">
        <f t="shared" si="54"/>
        <v>86.142574815535326</v>
      </c>
      <c r="AS23" s="1">
        <f t="shared" si="54"/>
        <v>82.630376186376949</v>
      </c>
      <c r="AT23" s="13">
        <f t="shared" si="51"/>
        <v>78.468762890938294</v>
      </c>
      <c r="AU23" s="1">
        <f t="shared" si="54"/>
        <v>75.26944034865916</v>
      </c>
      <c r="AV23" s="1">
        <f t="shared" si="54"/>
        <v>72.200560346219277</v>
      </c>
      <c r="AW23" s="1">
        <f t="shared" si="54"/>
        <v>69.25680449012286</v>
      </c>
      <c r="AX23" s="1">
        <f t="shared" si="54"/>
        <v>66.433071228016701</v>
      </c>
      <c r="AY23" s="1">
        <f t="shared" si="54"/>
        <v>63.7244670076592</v>
      </c>
      <c r="AZ23" s="1">
        <f t="shared" si="54"/>
        <v>61.126297796355495</v>
      </c>
    </row>
    <row r="24" spans="1:52" x14ac:dyDescent="0.2">
      <c r="A24" s="7">
        <f t="shared" si="47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AD25*u</f>
        <v>137.32420385277115</v>
      </c>
      <c r="AF24" s="1">
        <f>AE25*u</f>
        <v>131.72523166561774</v>
      </c>
      <c r="AG24" s="1">
        <f>AF25*u</f>
        <v>126.35454035447165</v>
      </c>
      <c r="AH24" s="13">
        <f t="shared" si="60"/>
        <v>119.99079424381424</v>
      </c>
      <c r="AI24" s="1">
        <f t="shared" si="59"/>
        <v>115.09853853916186</v>
      </c>
      <c r="AJ24" s="1">
        <f t="shared" si="58"/>
        <v>110.40574951885421</v>
      </c>
      <c r="AK24" s="1">
        <f t="shared" si="57"/>
        <v>105.90429454212894</v>
      </c>
      <c r="AL24" s="1">
        <f t="shared" si="56"/>
        <v>101.58637255164574</v>
      </c>
      <c r="AM24" s="1">
        <f t="shared" si="55"/>
        <v>97.444500554191592</v>
      </c>
      <c r="AN24" s="1">
        <f t="shared" si="53"/>
        <v>93.471500652594415</v>
      </c>
      <c r="AO24" s="1">
        <f t="shared" si="54"/>
        <v>89.660487606369443</v>
      </c>
      <c r="AP24" s="1">
        <f t="shared" si="54"/>
        <v>86.004856899543029</v>
      </c>
      <c r="AQ24" s="1">
        <f t="shared" si="54"/>
        <v>82.498273294973828</v>
      </c>
      <c r="AR24" s="1">
        <f t="shared" si="54"/>
        <v>79.134659855336025</v>
      </c>
      <c r="AS24" s="1">
        <f t="shared" si="54"/>
        <v>75.908187411738979</v>
      </c>
      <c r="AT24" s="13">
        <f t="shared" si="51"/>
        <v>72.085131817113364</v>
      </c>
      <c r="AU24" s="1">
        <f t="shared" si="54"/>
        <v>69.146082204387994</v>
      </c>
      <c r="AV24" s="1">
        <f t="shared" si="54"/>
        <v>66.326863303049507</v>
      </c>
      <c r="AW24" s="1">
        <f t="shared" si="54"/>
        <v>63.622589384279543</v>
      </c>
      <c r="AX24" s="1">
        <f t="shared" si="54"/>
        <v>61.028573919830329</v>
      </c>
      <c r="AY24" s="1">
        <f t="shared" si="54"/>
        <v>58.540321460233962</v>
      </c>
      <c r="AZ24" s="1">
        <f t="shared" si="54"/>
        <v>56.153519844152719</v>
      </c>
    </row>
    <row r="25" spans="1:52" x14ac:dyDescent="0.2">
      <c r="A25" s="7">
        <f t="shared" si="47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AC26*u</f>
        <v>131.51463981336079</v>
      </c>
      <c r="AE25" s="1">
        <f>AD26*u</f>
        <v>126.15253473749259</v>
      </c>
      <c r="AF25" s="1">
        <f>AE26*u</f>
        <v>121.00905300945436</v>
      </c>
      <c r="AG25" s="1">
        <f>AF26*u</f>
        <v>116.07528093443032</v>
      </c>
      <c r="AH25" s="13">
        <f t="shared" si="60"/>
        <v>110.22924156364324</v>
      </c>
      <c r="AI25" s="1">
        <f t="shared" si="59"/>
        <v>105.73498315609011</v>
      </c>
      <c r="AJ25" s="1">
        <f t="shared" si="58"/>
        <v>101.42396431679802</v>
      </c>
      <c r="AK25" s="1">
        <f t="shared" si="57"/>
        <v>97.288714015770125</v>
      </c>
      <c r="AL25" s="1">
        <f t="shared" si="56"/>
        <v>93.322065831286693</v>
      </c>
      <c r="AM25" s="1">
        <f t="shared" si="55"/>
        <v>89.51714553043962</v>
      </c>
      <c r="AN25" s="1">
        <f t="shared" si="53"/>
        <v>85.867359156031441</v>
      </c>
      <c r="AO25" s="1">
        <f t="shared" si="54"/>
        <v>82.366381599195336</v>
      </c>
      <c r="AP25" s="1">
        <f t="shared" si="54"/>
        <v>79.008145637931122</v>
      </c>
      <c r="AQ25" s="1">
        <f t="shared" si="54"/>
        <v>75.78683142256078</v>
      </c>
      <c r="AR25" s="1">
        <f t="shared" si="54"/>
        <v>72.696856389883123</v>
      </c>
      <c r="AS25" s="1">
        <f t="shared" si="54"/>
        <v>69.732865588546815</v>
      </c>
      <c r="AT25" s="13">
        <f t="shared" si="51"/>
        <v>66.220825174888617</v>
      </c>
      <c r="AU25" s="1">
        <f t="shared" si="54"/>
        <v>63.52087463476343</v>
      </c>
      <c r="AV25" s="1">
        <f t="shared" si="54"/>
        <v>60.931006276487707</v>
      </c>
      <c r="AW25" s="1">
        <f t="shared" si="54"/>
        <v>58.446731837561536</v>
      </c>
      <c r="AX25" s="1">
        <f t="shared" si="54"/>
        <v>56.06374605058862</v>
      </c>
      <c r="AY25" s="1">
        <f t="shared" si="54"/>
        <v>53.777919182213601</v>
      </c>
      <c r="AZ25" s="1">
        <f t="shared" si="54"/>
        <v>51.585289876260966</v>
      </c>
    </row>
    <row r="26" spans="1:52" x14ac:dyDescent="0.2">
      <c r="A26" s="7">
        <f t="shared" si="47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AB27*u</f>
        <v>125.95085207107134</v>
      </c>
      <c r="AD26" s="1">
        <f>AC27*u</f>
        <v>120.81559333365125</v>
      </c>
      <c r="AE26" s="1">
        <f t="shared" ref="AE26:AZ26" si="61">AD27*u</f>
        <v>115.88970898208579</v>
      </c>
      <c r="AF26" s="1">
        <f t="shared" si="61"/>
        <v>111.16466241954633</v>
      </c>
      <c r="AG26" s="1">
        <f t="shared" si="61"/>
        <v>106.63226510269286</v>
      </c>
      <c r="AH26" s="13">
        <f t="shared" si="60"/>
        <v>101.26181572735439</v>
      </c>
      <c r="AI26" s="1">
        <f t="shared" si="61"/>
        <v>97.133176536509581</v>
      </c>
      <c r="AJ26" s="1">
        <f t="shared" si="61"/>
        <v>93.172869914518557</v>
      </c>
      <c r="AK26" s="1">
        <f t="shared" si="61"/>
        <v>89.374032618451224</v>
      </c>
      <c r="AL26" s="1">
        <f t="shared" si="61"/>
        <v>85.730081233006146</v>
      </c>
      <c r="AM26" s="1">
        <f t="shared" si="61"/>
        <v>82.234700761398798</v>
      </c>
      <c r="AN26" s="1">
        <f t="shared" si="61"/>
        <v>78.881833681422137</v>
      </c>
      <c r="AO26" s="1">
        <f t="shared" si="61"/>
        <v>75.66566944771246</v>
      </c>
      <c r="AP26" s="1">
        <f t="shared" si="61"/>
        <v>72.580634422027586</v>
      </c>
      <c r="AQ26" s="1">
        <f t="shared" si="61"/>
        <v>69.621382214087845</v>
      </c>
      <c r="AR26" s="1">
        <f t="shared" si="61"/>
        <v>66.782784416238727</v>
      </c>
      <c r="AS26" s="1">
        <f t="shared" si="61"/>
        <v>64.059921715879895</v>
      </c>
      <c r="AT26" s="13">
        <f t="shared" si="51"/>
        <v>60.8335946165544</v>
      </c>
      <c r="AU26" s="1">
        <f t="shared" si="61"/>
        <v>58.353291838554512</v>
      </c>
      <c r="AV26" s="1">
        <f t="shared" si="61"/>
        <v>55.9741157802451</v>
      </c>
      <c r="AW26" s="1">
        <f t="shared" si="61"/>
        <v>53.691943310560852</v>
      </c>
      <c r="AX26" s="1">
        <f t="shared" si="61"/>
        <v>51.502819406428522</v>
      </c>
      <c r="AY26" s="1">
        <f t="shared" si="61"/>
        <v>49.402950298680103</v>
      </c>
      <c r="AZ26" s="1">
        <f t="shared" si="61"/>
        <v>47.388696897421049</v>
      </c>
    </row>
    <row r="27" spans="1:52" x14ac:dyDescent="0.2">
      <c r="A27" s="7">
        <f t="shared" si="47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AA28*u</f>
        <v>120.62244294583304</v>
      </c>
      <c r="AC27" s="1">
        <f t="shared" ref="AC27:AZ27" si="62">AB28*u</f>
        <v>115.70443370745953</v>
      </c>
      <c r="AD27" s="1">
        <f t="shared" si="62"/>
        <v>110.9869411745849</v>
      </c>
      <c r="AE27" s="1">
        <f t="shared" si="62"/>
        <v>106.46178989506269</v>
      </c>
      <c r="AF27" s="1">
        <f t="shared" si="62"/>
        <v>102.12113774567104</v>
      </c>
      <c r="AG27" s="1">
        <f t="shared" si="62"/>
        <v>97.957462341650569</v>
      </c>
      <c r="AH27" s="13">
        <f t="shared" si="60"/>
        <v>93.02391252034819</v>
      </c>
      <c r="AI27" s="1">
        <f t="shared" si="62"/>
        <v>89.231148504035218</v>
      </c>
      <c r="AJ27" s="1">
        <f t="shared" si="62"/>
        <v>85.593022779035621</v>
      </c>
      <c r="AK27" s="1">
        <f t="shared" si="62"/>
        <v>82.103230444481071</v>
      </c>
      <c r="AL27" s="1">
        <f t="shared" si="62"/>
        <v>78.755723662450535</v>
      </c>
      <c r="AM27" s="1">
        <f t="shared" si="62"/>
        <v>75.544701177019192</v>
      </c>
      <c r="AN27" s="1">
        <f t="shared" si="62"/>
        <v>72.464598260635839</v>
      </c>
      <c r="AO27" s="1">
        <f t="shared" si="62"/>
        <v>69.510077070405316</v>
      </c>
      <c r="AP27" s="1">
        <f t="shared" si="62"/>
        <v>66.676017397564664</v>
      </c>
      <c r="AQ27" s="1">
        <f t="shared" si="62"/>
        <v>63.95750779412019</v>
      </c>
      <c r="AR27" s="1">
        <f t="shared" si="62"/>
        <v>61.349837061269248</v>
      </c>
      <c r="AS27" s="1">
        <f t="shared" si="62"/>
        <v>58.848486084854983</v>
      </c>
      <c r="AT27" s="13">
        <f t="shared" si="51"/>
        <v>55.884628803668527</v>
      </c>
      <c r="AU27" s="1">
        <f t="shared" si="62"/>
        <v>53.606104890312373</v>
      </c>
      <c r="AV27" s="1">
        <f t="shared" si="62"/>
        <v>51.420480783841832</v>
      </c>
      <c r="AW27" s="1">
        <f t="shared" si="62"/>
        <v>49.323968780266341</v>
      </c>
      <c r="AX27" s="1">
        <f t="shared" si="62"/>
        <v>47.312935607579476</v>
      </c>
      <c r="AY27" s="1">
        <f t="shared" si="62"/>
        <v>45.383896129269942</v>
      </c>
      <c r="AZ27" s="1">
        <f t="shared" si="62"/>
        <v>43.53350730455211</v>
      </c>
    </row>
    <row r="28" spans="1:52" x14ac:dyDescent="0.2">
      <c r="A28" s="7">
        <f t="shared" si="47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Z29*u</f>
        <v>115.51945463624673</v>
      </c>
      <c r="AB28" s="1">
        <f t="shared" ref="AB28:AZ28" si="63">AA29*u</f>
        <v>110.80950405625346</v>
      </c>
      <c r="AC28" s="1">
        <f t="shared" si="63"/>
        <v>106.29158722967281</v>
      </c>
      <c r="AD28" s="1">
        <f t="shared" si="63"/>
        <v>101.95787457064746</v>
      </c>
      <c r="AE28" s="1">
        <f t="shared" si="63"/>
        <v>97.800855720610159</v>
      </c>
      <c r="AF28" s="1">
        <f t="shared" si="63"/>
        <v>93.81332653277245</v>
      </c>
      <c r="AG28" s="1">
        <f t="shared" si="63"/>
        <v>89.98837658728084</v>
      </c>
      <c r="AH28" s="13">
        <f t="shared" si="60"/>
        <v>85.456183443250211</v>
      </c>
      <c r="AI28" s="1">
        <f t="shared" si="63"/>
        <v>81.971970311878124</v>
      </c>
      <c r="AJ28" s="1">
        <f t="shared" si="63"/>
        <v>78.629815258174474</v>
      </c>
      <c r="AK28" s="1">
        <f t="shared" si="63"/>
        <v>75.423926300802265</v>
      </c>
      <c r="AL28" s="1">
        <f t="shared" si="63"/>
        <v>72.348747608655174</v>
      </c>
      <c r="AM28" s="1">
        <f t="shared" si="63"/>
        <v>69.398949872558092</v>
      </c>
      <c r="AN28" s="1">
        <f t="shared" si="63"/>
        <v>66.569421069531515</v>
      </c>
      <c r="AO28" s="1">
        <f t="shared" si="63"/>
        <v>63.855257603615385</v>
      </c>
      <c r="AP28" s="1">
        <f t="shared" si="63"/>
        <v>61.251755807897915</v>
      </c>
      <c r="AQ28" s="1">
        <f t="shared" si="63"/>
        <v>58.754403793023563</v>
      </c>
      <c r="AR28" s="1">
        <f t="shared" si="63"/>
        <v>56.358873628052706</v>
      </c>
      <c r="AS28" s="1">
        <f t="shared" si="63"/>
        <v>54.061013840122897</v>
      </c>
      <c r="AT28" s="13">
        <f t="shared" si="51"/>
        <v>51.338273797714095</v>
      </c>
      <c r="AU28" s="1">
        <f t="shared" si="63"/>
        <v>49.245113531239546</v>
      </c>
      <c r="AV28" s="1">
        <f t="shared" si="63"/>
        <v>47.237295438878881</v>
      </c>
      <c r="AW28" s="1">
        <f t="shared" si="63"/>
        <v>45.311339955880491</v>
      </c>
      <c r="AX28" s="1">
        <f t="shared" si="63"/>
        <v>43.463909386047177</v>
      </c>
      <c r="AY28" s="1">
        <f t="shared" si="63"/>
        <v>41.691802117481913</v>
      </c>
      <c r="AZ28" s="1">
        <f t="shared" si="63"/>
        <v>39.991947074168841</v>
      </c>
    </row>
    <row r="29" spans="1:52" x14ac:dyDescent="0.2">
      <c r="A29" s="7">
        <f t="shared" si="47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Y30*u</f>
        <v>110.63235061031291</v>
      </c>
      <c r="AA29" s="1">
        <f t="shared" ref="AA29:AZ29" si="64">Z30*u</f>
        <v>106.12165667080426</v>
      </c>
      <c r="AB29" s="1">
        <f t="shared" si="64"/>
        <v>101.79487240783847</v>
      </c>
      <c r="AC29" s="1">
        <f t="shared" si="64"/>
        <v>97.644499469813823</v>
      </c>
      <c r="AD29" s="1">
        <f t="shared" si="64"/>
        <v>93.663345227360338</v>
      </c>
      <c r="AE29" s="1">
        <f t="shared" si="64"/>
        <v>89.844510308455725</v>
      </c>
      <c r="AF29" s="1">
        <f t="shared" si="64"/>
        <v>86.181376641758604</v>
      </c>
      <c r="AG29" s="1">
        <f t="shared" si="64"/>
        <v>82.667595987438375</v>
      </c>
      <c r="AH29" s="13">
        <f t="shared" si="60"/>
        <v>78.504108146268408</v>
      </c>
      <c r="AI29" s="1">
        <f t="shared" si="64"/>
        <v>75.303344509877817</v>
      </c>
      <c r="AJ29" s="1">
        <f t="shared" si="64"/>
        <v>72.233082169507952</v>
      </c>
      <c r="AK29" s="1">
        <f t="shared" si="64"/>
        <v>69.288000336060392</v>
      </c>
      <c r="AL29" s="1">
        <f t="shared" si="64"/>
        <v>66.462995159252685</v>
      </c>
      <c r="AM29" s="1">
        <f t="shared" si="64"/>
        <v>63.753170882604891</v>
      </c>
      <c r="AN29" s="1">
        <f t="shared" si="64"/>
        <v>61.153831359054912</v>
      </c>
      <c r="AO29" s="1">
        <f t="shared" si="64"/>
        <v>58.660471912497947</v>
      </c>
      <c r="AP29" s="1">
        <f t="shared" si="64"/>
        <v>56.268771531147124</v>
      </c>
      <c r="AQ29" s="1">
        <f t="shared" si="64"/>
        <v>53.974585379185491</v>
      </c>
      <c r="AR29" s="1">
        <f t="shared" si="64"/>
        <v>51.773937613732627</v>
      </c>
      <c r="AS29" s="1">
        <f t="shared" si="64"/>
        <v>49.663014494677114</v>
      </c>
      <c r="AT29" s="13">
        <f t="shared" si="51"/>
        <v>47.161776197680368</v>
      </c>
      <c r="AU29" s="1">
        <f t="shared" si="64"/>
        <v>45.23889977954606</v>
      </c>
      <c r="AV29" s="1">
        <f t="shared" si="64"/>
        <v>43.394422735174032</v>
      </c>
      <c r="AW29" s="1">
        <f t="shared" si="64"/>
        <v>41.625148571150419</v>
      </c>
      <c r="AX29" s="1">
        <f t="shared" si="64"/>
        <v>39.928011121252169</v>
      </c>
      <c r="AY29" s="1">
        <f t="shared" si="64"/>
        <v>38.300069232756506</v>
      </c>
      <c r="AZ29" s="1">
        <f t="shared" si="64"/>
        <v>36.738501669399923</v>
      </c>
    </row>
    <row r="30" spans="1:52" x14ac:dyDescent="0.2">
      <c r="A30" s="7">
        <f t="shared" si="47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X31*u</f>
        <v>105.95199778343473</v>
      </c>
      <c r="Z30" s="1">
        <f t="shared" ref="Z30:AZ30" si="65">Y31*u</f>
        <v>101.63213083995841</v>
      </c>
      <c r="AA30" s="1">
        <f t="shared" si="65"/>
        <v>97.488393188989463</v>
      </c>
      <c r="AB30" s="1">
        <f t="shared" si="65"/>
        <v>93.513603700163188</v>
      </c>
      <c r="AC30" s="1">
        <f t="shared" si="65"/>
        <v>89.700874031626043</v>
      </c>
      <c r="AD30" s="1">
        <f t="shared" si="65"/>
        <v>86.043596692484272</v>
      </c>
      <c r="AE30" s="1">
        <f t="shared" si="65"/>
        <v>82.535433591969451</v>
      </c>
      <c r="AF30" s="1">
        <f t="shared" si="65"/>
        <v>79.170305055476902</v>
      </c>
      <c r="AG30" s="1">
        <f t="shared" si="65"/>
        <v>75.942379288440847</v>
      </c>
      <c r="AH30" s="13">
        <f t="shared" si="60"/>
        <v>72.11760164709051</v>
      </c>
      <c r="AI30" s="1">
        <f t="shared" si="65"/>
        <v>69.177228176881442</v>
      </c>
      <c r="AJ30" s="1">
        <f t="shared" si="65"/>
        <v>66.356739394277724</v>
      </c>
      <c r="AK30" s="1">
        <f t="shared" si="65"/>
        <v>63.651247369746692</v>
      </c>
      <c r="AL30" s="1">
        <f t="shared" si="65"/>
        <v>61.056063464053558</v>
      </c>
      <c r="AM30" s="1">
        <f t="shared" si="65"/>
        <v>58.566690202812474</v>
      </c>
      <c r="AN30" s="1">
        <f t="shared" si="65"/>
        <v>56.178813482327392</v>
      </c>
      <c r="AO30" s="1">
        <f t="shared" si="65"/>
        <v>53.888295093216165</v>
      </c>
      <c r="AP30" s="1">
        <f t="shared" si="65"/>
        <v>51.691165548860567</v>
      </c>
      <c r="AQ30" s="1">
        <f t="shared" si="65"/>
        <v>49.583617206254459</v>
      </c>
      <c r="AR30" s="1">
        <f t="shared" si="65"/>
        <v>47.561997667328008</v>
      </c>
      <c r="AS30" s="1">
        <f t="shared" si="65"/>
        <v>45.622803449312855</v>
      </c>
      <c r="AT30" s="13">
        <f t="shared" si="51"/>
        <v>43.32504717404678</v>
      </c>
      <c r="AU30" s="1">
        <f t="shared" si="65"/>
        <v>41.558601585222021</v>
      </c>
      <c r="AV30" s="1">
        <f t="shared" si="65"/>
        <v>39.864177384065769</v>
      </c>
      <c r="AW30" s="1">
        <f t="shared" si="65"/>
        <v>38.238838119936986</v>
      </c>
      <c r="AX30" s="1">
        <f t="shared" si="65"/>
        <v>36.679767066940897</v>
      </c>
      <c r="AY30" s="1">
        <f t="shared" si="65"/>
        <v>35.184262342520647</v>
      </c>
      <c r="AZ30" s="1">
        <f t="shared" si="65"/>
        <v>33.749732225073281</v>
      </c>
    </row>
    <row r="31" spans="1:52" x14ac:dyDescent="0.2">
      <c r="A31" s="7">
        <f t="shared" si="47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W32*u</f>
        <v>101.4696494503888</v>
      </c>
      <c r="Y31" s="1">
        <f>X32*u</f>
        <v>97.332536478504878</v>
      </c>
      <c r="Z31" s="1">
        <f t="shared" ref="Z31:AG31" si="66">Y32*u</f>
        <v>93.364101567842582</v>
      </c>
      <c r="AA31" s="1">
        <f t="shared" si="66"/>
        <v>89.557467389082902</v>
      </c>
      <c r="AB31" s="1">
        <f t="shared" si="66"/>
        <v>85.906037014864438</v>
      </c>
      <c r="AC31" s="1">
        <f t="shared" si="66"/>
        <v>82.403482487255644</v>
      </c>
      <c r="AD31" s="1">
        <f t="shared" si="66"/>
        <v>79.043733851353252</v>
      </c>
      <c r="AE31" s="1">
        <f t="shared" si="66"/>
        <v>75.820968636002263</v>
      </c>
      <c r="AF31" s="1">
        <f t="shared" si="66"/>
        <v>72.72960176340672</v>
      </c>
      <c r="AG31" s="1">
        <f t="shared" si="66"/>
        <v>69.764275870145852</v>
      </c>
      <c r="AH31" s="13">
        <f t="shared" si="60"/>
        <v>66.250653502591888</v>
      </c>
      <c r="AI31" s="1">
        <f t="shared" ref="AI31:AS31" si="67">AH32*u</f>
        <v>63.549486804116491</v>
      </c>
      <c r="AJ31" s="1">
        <f t="shared" si="67"/>
        <v>60.95845187260803</v>
      </c>
      <c r="AK31" s="1">
        <f t="shared" si="67"/>
        <v>58.473058423885874</v>
      </c>
      <c r="AL31" s="1">
        <f t="shared" si="67"/>
        <v>56.088999251300869</v>
      </c>
      <c r="AM31" s="1">
        <f t="shared" si="67"/>
        <v>53.802142761311707</v>
      </c>
      <c r="AN31" s="1">
        <f t="shared" si="67"/>
        <v>51.608525813400568</v>
      </c>
      <c r="AO31" s="1">
        <f t="shared" si="67"/>
        <v>49.50434685191891</v>
      </c>
      <c r="AP31" s="1">
        <f t="shared" si="67"/>
        <v>47.485959317961289</v>
      </c>
      <c r="AQ31" s="1">
        <f t="shared" si="67"/>
        <v>45.549865329849673</v>
      </c>
      <c r="AR31" s="1">
        <f t="shared" si="67"/>
        <v>43.692709621276684</v>
      </c>
      <c r="AS31" s="1">
        <f t="shared" si="67"/>
        <v>41.911273726602403</v>
      </c>
      <c r="AT31" s="13">
        <f t="shared" si="51"/>
        <v>39.800445699195265</v>
      </c>
      <c r="AU31" s="1">
        <f t="shared" ref="AU31:AZ40" si="68">AT32*u</f>
        <v>38.177704898563931</v>
      </c>
      <c r="AV31" s="1">
        <f t="shared" si="68"/>
        <v>36.621126364705596</v>
      </c>
      <c r="AW31" s="1">
        <f t="shared" si="68"/>
        <v>35.128012534618897</v>
      </c>
      <c r="AX31" s="1">
        <f t="shared" si="68"/>
        <v>33.695775830139802</v>
      </c>
      <c r="AY31" s="1">
        <f t="shared" si="68"/>
        <v>32.321934173648003</v>
      </c>
      <c r="AZ31" s="1">
        <f t="shared" si="68"/>
        <v>31.00410668660659</v>
      </c>
    </row>
    <row r="32" spans="1:52" x14ac:dyDescent="0.2">
      <c r="A32" s="7">
        <f t="shared" si="47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V33*u</f>
        <v>97.176928939366832</v>
      </c>
      <c r="X32" s="1">
        <f t="shared" ref="X32:AO47" si="69">W33*u</f>
        <v>93.214838447672946</v>
      </c>
      <c r="Y32" s="1">
        <f t="shared" si="69"/>
        <v>89.414290013705184</v>
      </c>
      <c r="Z32" s="1">
        <f t="shared" si="69"/>
        <v>85.768697256746307</v>
      </c>
      <c r="AA32" s="1">
        <f t="shared" si="69"/>
        <v>82.271742335501983</v>
      </c>
      <c r="AB32" s="1">
        <f t="shared" si="69"/>
        <v>78.917364999231481</v>
      </c>
      <c r="AC32" s="1">
        <f t="shared" si="69"/>
        <v>75.699752085284715</v>
      </c>
      <c r="AD32" s="1">
        <f t="shared" si="69"/>
        <v>72.613327444845339</v>
      </c>
      <c r="AE32" s="1">
        <f t="shared" si="69"/>
        <v>69.652742279420011</v>
      </c>
      <c r="AF32" s="1">
        <f t="shared" si="69"/>
        <v>66.812865871328484</v>
      </c>
      <c r="AG32" s="1">
        <f t="shared" si="69"/>
        <v>64.088776692128548</v>
      </c>
      <c r="AH32" s="13">
        <f t="shared" si="60"/>
        <v>60.860996334832564</v>
      </c>
      <c r="AI32" s="1">
        <f t="shared" si="69"/>
        <v>58.37957633602079</v>
      </c>
      <c r="AJ32" s="1">
        <f t="shared" si="69"/>
        <v>55.999328608143031</v>
      </c>
      <c r="AK32" s="1">
        <f t="shared" si="69"/>
        <v>53.716128162922111</v>
      </c>
      <c r="AL32" s="1">
        <f t="shared" si="69"/>
        <v>51.52601819579484</v>
      </c>
      <c r="AM32" s="1">
        <f t="shared" si="69"/>
        <v>49.425203228738354</v>
      </c>
      <c r="AN32" s="1">
        <f t="shared" si="69"/>
        <v>47.410042532676343</v>
      </c>
      <c r="AO32" s="1">
        <f t="shared" si="69"/>
        <v>45.477043818066591</v>
      </c>
      <c r="AP32" s="1">
        <f t="shared" ref="AP32:AS46" si="70">AO33*u</f>
        <v>43.622857182735345</v>
      </c>
      <c r="AQ32" s="1">
        <f t="shared" si="70"/>
        <v>41.844269306470188</v>
      </c>
      <c r="AR32" s="1">
        <f t="shared" si="70"/>
        <v>40.138197882310585</v>
      </c>
      <c r="AS32" s="1">
        <f t="shared" si="70"/>
        <v>38.501686274885138</v>
      </c>
      <c r="AT32" s="13">
        <f t="shared" si="51"/>
        <v>36.562579412573783</v>
      </c>
      <c r="AU32" s="1">
        <f t="shared" si="68"/>
        <v>35.071852654448413</v>
      </c>
      <c r="AV32" s="1">
        <f t="shared" si="68"/>
        <v>33.641905696410859</v>
      </c>
      <c r="AW32" s="1">
        <f t="shared" si="68"/>
        <v>32.270260428989616</v>
      </c>
      <c r="AX32" s="1">
        <f t="shared" si="68"/>
        <v>30.954539780007575</v>
      </c>
      <c r="AY32" s="1">
        <f t="shared" si="68"/>
        <v>29.692463595096928</v>
      </c>
      <c r="AZ32" s="1">
        <f t="shared" si="68"/>
        <v>28.481844686173559</v>
      </c>
    </row>
    <row r="33" spans="1:52" x14ac:dyDescent="0.2">
      <c r="A33" s="7">
        <f t="shared" si="47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f t="shared" ref="V33:V38" si="71">U34*u</f>
        <v>93.065813957540641</v>
      </c>
      <c r="W33" s="1">
        <f>V34*u</f>
        <v>89.271341538958708</v>
      </c>
      <c r="X33" s="1">
        <f t="shared" ref="W33:AL38" si="72">W34*u</f>
        <v>85.63157706653999</v>
      </c>
      <c r="Y33" s="1">
        <f t="shared" si="72"/>
        <v>82.140212799453664</v>
      </c>
      <c r="Z33" s="1">
        <f t="shared" si="72"/>
        <v>78.791198175607178</v>
      </c>
      <c r="AA33" s="1">
        <f t="shared" si="72"/>
        <v>75.57872932597391</v>
      </c>
      <c r="AB33" s="1">
        <f t="shared" si="72"/>
        <v>72.497239016441796</v>
      </c>
      <c r="AC33" s="1">
        <f>AB34*u</f>
        <v>69.54138699975249</v>
      </c>
      <c r="AD33" s="1">
        <f t="shared" si="72"/>
        <v>66.706050760809973</v>
      </c>
      <c r="AE33" s="1">
        <f t="shared" si="72"/>
        <v>63.986316639321529</v>
      </c>
      <c r="AF33" s="1">
        <f t="shared" si="72"/>
        <v>61.377471314384849</v>
      </c>
      <c r="AG33" s="1">
        <f t="shared" si="72"/>
        <v>58.874993636265643</v>
      </c>
      <c r="AH33" s="13">
        <f t="shared" si="60"/>
        <v>55.909801323297032</v>
      </c>
      <c r="AI33" s="1">
        <f t="shared" si="72"/>
        <v>53.630251077849913</v>
      </c>
      <c r="AJ33" s="1">
        <f t="shared" si="72"/>
        <v>51.44364248482384</v>
      </c>
      <c r="AK33" s="1">
        <f t="shared" si="72"/>
        <v>49.346186134105061</v>
      </c>
      <c r="AL33" s="1">
        <f t="shared" si="72"/>
        <v>47.334247117126189</v>
      </c>
      <c r="AM33" s="1">
        <f t="shared" si="69"/>
        <v>45.404338727540512</v>
      </c>
      <c r="AN33" s="1">
        <f t="shared" si="69"/>
        <v>43.553116418732195</v>
      </c>
      <c r="AO33" s="1">
        <f t="shared" ref="AO33:AO46" si="73">AN34*u</f>
        <v>41.777372007690296</v>
      </c>
      <c r="AP33" s="1">
        <f t="shared" si="70"/>
        <v>40.074028115202097</v>
      </c>
      <c r="AQ33" s="1">
        <f t="shared" si="70"/>
        <v>38.440132832730448</v>
      </c>
      <c r="AR33" s="1">
        <f t="shared" si="70"/>
        <v>36.872854606732574</v>
      </c>
      <c r="AS33" s="1">
        <f t="shared" si="70"/>
        <v>35.369477331555437</v>
      </c>
      <c r="AT33" s="13">
        <f t="shared" si="51"/>
        <v>33.588121685978862</v>
      </c>
      <c r="AU33" s="1">
        <f t="shared" si="68"/>
        <v>32.218669296215566</v>
      </c>
      <c r="AV33" s="1">
        <f t="shared" si="68"/>
        <v>30.90505211704729</v>
      </c>
      <c r="AW33" s="1">
        <f t="shared" si="68"/>
        <v>29.64499363943623</v>
      </c>
      <c r="AX33" s="1">
        <f t="shared" si="68"/>
        <v>28.43631017200104</v>
      </c>
      <c r="AY33" s="1">
        <f t="shared" si="68"/>
        <v>27.276907056662402</v>
      </c>
      <c r="AZ33" s="1">
        <f t="shared" si="68"/>
        <v>26.164775038583791</v>
      </c>
    </row>
    <row r="34" spans="1:52" x14ac:dyDescent="0.2">
      <c r="A34" s="7">
        <f t="shared" si="47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3">
        <f t="shared" ref="U34:U52" si="74">T35*u*(1-div)</f>
        <v>89.128621598895322</v>
      </c>
      <c r="V34" s="1">
        <f t="shared" si="71"/>
        <v>85.494676093217706</v>
      </c>
      <c r="W34" s="1">
        <f t="shared" si="72"/>
        <v>82.008893542394958</v>
      </c>
      <c r="X34" s="1">
        <f t="shared" si="72"/>
        <v>78.665233057493268</v>
      </c>
      <c r="Y34" s="1">
        <f t="shared" si="72"/>
        <v>75.457900048251418</v>
      </c>
      <c r="Z34" s="1">
        <f t="shared" si="72"/>
        <v>72.381336181009786</v>
      </c>
      <c r="AA34" s="1">
        <f t="shared" si="72"/>
        <v>69.430209746073601</v>
      </c>
      <c r="AB34" s="1">
        <f t="shared" si="72"/>
        <v>66.599406417817889</v>
      </c>
      <c r="AC34" s="1">
        <f t="shared" si="72"/>
        <v>63.884020391520032</v>
      </c>
      <c r="AD34" s="1">
        <f t="shared" si="69"/>
        <v>61.279345881561511</v>
      </c>
      <c r="AE34" s="1">
        <f t="shared" si="69"/>
        <v>58.780868966263569</v>
      </c>
      <c r="AF34" s="1">
        <f t="shared" si="69"/>
        <v>56.384259765225181</v>
      </c>
      <c r="AG34" s="1">
        <f t="shared" si="69"/>
        <v>54.085364935605845</v>
      </c>
      <c r="AH34" s="13">
        <f t="shared" si="60"/>
        <v>51.36139846960566</v>
      </c>
      <c r="AI34" s="1">
        <f t="shared" si="69"/>
        <v>49.267295365735229</v>
      </c>
      <c r="AJ34" s="1">
        <f t="shared" si="69"/>
        <v>47.258572877274503</v>
      </c>
      <c r="AK34" s="1">
        <f t="shared" si="69"/>
        <v>45.331749872146382</v>
      </c>
      <c r="AL34" s="1">
        <f t="shared" si="69"/>
        <v>43.483487150730852</v>
      </c>
      <c r="AM34" s="1">
        <f t="shared" si="69"/>
        <v>41.710581659005541</v>
      </c>
      <c r="AN34" s="1">
        <f t="shared" si="69"/>
        <v>40.009960937627511</v>
      </c>
      <c r="AO34" s="1">
        <f t="shared" si="73"/>
        <v>38.378677797336778</v>
      </c>
      <c r="AP34" s="1">
        <f t="shared" si="70"/>
        <v>36.8139052114539</v>
      </c>
      <c r="AQ34" s="1">
        <f t="shared" si="70"/>
        <v>35.312931416620032</v>
      </c>
      <c r="AR34" s="1">
        <f t="shared" si="70"/>
        <v>33.873155213289628</v>
      </c>
      <c r="AS34" s="1">
        <f t="shared" si="70"/>
        <v>32.492081457830807</v>
      </c>
      <c r="AT34" s="13">
        <f t="shared" si="51"/>
        <v>30.855643571037319</v>
      </c>
      <c r="AU34" s="1">
        <f t="shared" si="68"/>
        <v>29.597599574975423</v>
      </c>
      <c r="AV34" s="1">
        <f t="shared" si="68"/>
        <v>28.390848454798103</v>
      </c>
      <c r="AW34" s="1">
        <f t="shared" si="68"/>
        <v>27.233298901199177</v>
      </c>
      <c r="AX34" s="1">
        <f t="shared" si="68"/>
        <v>26.122944871579421</v>
      </c>
      <c r="AY34" s="1">
        <f t="shared" si="68"/>
        <v>25.057862113558659</v>
      </c>
      <c r="AZ34" s="1">
        <f t="shared" si="68"/>
        <v>24.036204830231117</v>
      </c>
    </row>
    <row r="35" spans="1:52" x14ac:dyDescent="0.2">
      <c r="A35" s="7">
        <f t="shared" si="47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S36*u</f>
        <v>86.220195945770612</v>
      </c>
      <c r="U35" s="13">
        <f t="shared" si="74"/>
        <v>81.877784228148499</v>
      </c>
      <c r="V35" s="1">
        <f t="shared" si="71"/>
        <v>78.539469322418924</v>
      </c>
      <c r="W35" s="1">
        <f t="shared" si="72"/>
        <v>75.337263942794294</v>
      </c>
      <c r="X35" s="1">
        <f t="shared" si="72"/>
        <v>72.265618641837889</v>
      </c>
      <c r="Y35" s="1">
        <f t="shared" si="72"/>
        <v>69.319210233769638</v>
      </c>
      <c r="Z35" s="1">
        <f t="shared" si="72"/>
        <v>66.492932569342543</v>
      </c>
      <c r="AA35" s="1">
        <f t="shared" si="72"/>
        <v>63.781887686845671</v>
      </c>
      <c r="AB35" s="1">
        <f t="shared" si="72"/>
        <v>61.181377323897081</v>
      </c>
      <c r="AC35" s="1">
        <f t="shared" si="72"/>
        <v>58.686894775318123</v>
      </c>
      <c r="AD35" s="1">
        <f t="shared" si="69"/>
        <v>56.294117082977074</v>
      </c>
      <c r="AE35" s="1">
        <f t="shared" si="69"/>
        <v>53.998897544068463</v>
      </c>
      <c r="AF35" s="1">
        <f t="shared" si="69"/>
        <v>51.797258524844075</v>
      </c>
      <c r="AG35" s="1">
        <f t="shared" si="69"/>
        <v>49.685384567341828</v>
      </c>
      <c r="AH35" s="13">
        <f t="shared" si="60"/>
        <v>47.18301961939521</v>
      </c>
      <c r="AI35" s="1">
        <f t="shared" si="69"/>
        <v>45.259277066056683</v>
      </c>
      <c r="AJ35" s="1">
        <f t="shared" si="69"/>
        <v>43.413969200480381</v>
      </c>
      <c r="AK35" s="1">
        <f t="shared" si="69"/>
        <v>41.643898089432604</v>
      </c>
      <c r="AL35" s="1">
        <f t="shared" si="69"/>
        <v>39.945996185574757</v>
      </c>
      <c r="AM35" s="1">
        <f t="shared" si="69"/>
        <v>38.317321011379263</v>
      </c>
      <c r="AN35" s="1">
        <f t="shared" si="69"/>
        <v>36.755050059792644</v>
      </c>
      <c r="AO35" s="1">
        <f t="shared" si="73"/>
        <v>35.256475902808333</v>
      </c>
      <c r="AP35" s="1">
        <f t="shared" si="70"/>
        <v>33.819001499472215</v>
      </c>
      <c r="AQ35" s="1">
        <f t="shared" si="70"/>
        <v>32.44013569519015</v>
      </c>
      <c r="AR35" s="1">
        <f t="shared" si="70"/>
        <v>31.117488904537101</v>
      </c>
      <c r="AS35" s="1">
        <f t="shared" si="70"/>
        <v>29.848768970086574</v>
      </c>
      <c r="AT35" s="13">
        <f t="shared" si="51"/>
        <v>28.345459418182703</v>
      </c>
      <c r="AU35" s="1">
        <f t="shared" si="68"/>
        <v>27.189760462996023</v>
      </c>
      <c r="AV35" s="1">
        <f t="shared" si="68"/>
        <v>26.081181579328188</v>
      </c>
      <c r="AW35" s="1">
        <f t="shared" si="68"/>
        <v>25.017801591141136</v>
      </c>
      <c r="AX35" s="1">
        <f t="shared" si="68"/>
        <v>23.997777652442768</v>
      </c>
      <c r="AY35" s="1">
        <f t="shared" si="68"/>
        <v>23.019342053620203</v>
      </c>
      <c r="AZ35" s="1">
        <f t="shared" si="68"/>
        <v>22.080799157984902</v>
      </c>
    </row>
    <row r="36" spans="1:52" x14ac:dyDescent="0.2">
      <c r="A36" s="7">
        <f t="shared" si="47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R37*u</f>
        <v>82.572610627347842</v>
      </c>
      <c r="T36" s="1">
        <f>S37*u</f>
        <v>79.205966311544387</v>
      </c>
      <c r="U36" s="13">
        <f t="shared" si="74"/>
        <v>75.216820700773994</v>
      </c>
      <c r="V36" s="1">
        <f t="shared" si="71"/>
        <v>72.150086102689215</v>
      </c>
      <c r="W36" s="1">
        <f t="shared" si="72"/>
        <v>69.208388178681687</v>
      </c>
      <c r="X36" s="1">
        <f t="shared" si="72"/>
        <v>66.386628942810944</v>
      </c>
      <c r="Y36" s="1">
        <f t="shared" si="72"/>
        <v>63.679918263838559</v>
      </c>
      <c r="Z36" s="1">
        <f t="shared" si="72"/>
        <v>61.083565390592057</v>
      </c>
      <c r="AA36" s="1">
        <f t="shared" si="72"/>
        <v>58.593070822855339</v>
      </c>
      <c r="AB36" s="1">
        <f t="shared" si="72"/>
        <v>56.20411851369942</v>
      </c>
      <c r="AC36" s="1">
        <f t="shared" si="72"/>
        <v>53.912568389738318</v>
      </c>
      <c r="AD36" s="1">
        <f t="shared" si="69"/>
        <v>51.714449176349099</v>
      </c>
      <c r="AE36" s="1">
        <f t="shared" si="69"/>
        <v>49.605951515421324</v>
      </c>
      <c r="AF36" s="1">
        <f t="shared" si="69"/>
        <v>47.583421363708965</v>
      </c>
      <c r="AG36" s="1">
        <f t="shared" si="69"/>
        <v>45.643353660344445</v>
      </c>
      <c r="AH36" s="13">
        <f t="shared" si="60"/>
        <v>43.344562390014765</v>
      </c>
      <c r="AI36" s="1">
        <f t="shared" si="69"/>
        <v>41.577321128261538</v>
      </c>
      <c r="AJ36" s="1">
        <f t="shared" si="69"/>
        <v>39.882133695294044</v>
      </c>
      <c r="AK36" s="1">
        <f t="shared" si="69"/>
        <v>38.256062317784448</v>
      </c>
      <c r="AL36" s="1">
        <f t="shared" si="69"/>
        <v>36.696289001079649</v>
      </c>
      <c r="AM36" s="1">
        <f t="shared" si="69"/>
        <v>35.200110645594179</v>
      </c>
      <c r="AN36" s="1">
        <f t="shared" si="69"/>
        <v>33.764934362317106</v>
      </c>
      <c r="AO36" s="1">
        <f t="shared" si="73"/>
        <v>32.388272979314593</v>
      </c>
      <c r="AP36" s="1">
        <f t="shared" si="70"/>
        <v>31.067740731441258</v>
      </c>
      <c r="AQ36" s="1">
        <f t="shared" si="70"/>
        <v>29.801049125790104</v>
      </c>
      <c r="AR36" s="1">
        <f t="shared" si="70"/>
        <v>28.586002975716067</v>
      </c>
      <c r="AS36" s="1">
        <f t="shared" si="70"/>
        <v>27.420496596560096</v>
      </c>
      <c r="AT36" s="13">
        <f t="shared" si="51"/>
        <v>26.039485054916053</v>
      </c>
      <c r="AU36" s="1">
        <f t="shared" si="68"/>
        <v>24.977805114309351</v>
      </c>
      <c r="AV36" s="1">
        <f t="shared" si="68"/>
        <v>23.959411908978318</v>
      </c>
      <c r="AW36" s="1">
        <f t="shared" si="68"/>
        <v>22.982540555383977</v>
      </c>
      <c r="AX36" s="1">
        <f t="shared" si="68"/>
        <v>22.04549812768726</v>
      </c>
      <c r="AY36" s="1">
        <f t="shared" si="68"/>
        <v>21.146660723894989</v>
      </c>
      <c r="AZ36" s="1">
        <f t="shared" si="68"/>
        <v>20.284470651624876</v>
      </c>
    </row>
    <row r="37" spans="1:52" x14ac:dyDescent="0.2">
      <c r="A37" s="7">
        <f t="shared" si="47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Q38*u</f>
        <v>79.079338095033123</v>
      </c>
      <c r="S37" s="1">
        <f>R38*u</f>
        <v>75.855121226116935</v>
      </c>
      <c r="T37" s="1">
        <f>S38*u</f>
        <v>72.762361886667023</v>
      </c>
      <c r="U37" s="13">
        <f t="shared" si="74"/>
        <v>69.09774329710531</v>
      </c>
      <c r="V37" s="1">
        <f t="shared" si="71"/>
        <v>66.280495266085651</v>
      </c>
      <c r="W37" s="1">
        <f t="shared" si="72"/>
        <v>63.578111861457039</v>
      </c>
      <c r="X37" s="1">
        <f t="shared" si="72"/>
        <v>60.985909831247731</v>
      </c>
      <c r="Y37" s="1">
        <f t="shared" si="72"/>
        <v>58.499396868685906</v>
      </c>
      <c r="Z37" s="1">
        <f t="shared" si="72"/>
        <v>56.114263826995845</v>
      </c>
      <c r="AA37" s="1">
        <f t="shared" si="72"/>
        <v>53.826377251612669</v>
      </c>
      <c r="AB37" s="1">
        <f t="shared" si="72"/>
        <v>51.631772216872285</v>
      </c>
      <c r="AC37" s="1">
        <f t="shared" si="72"/>
        <v>49.526645454763788</v>
      </c>
      <c r="AD37" s="1">
        <f t="shared" si="69"/>
        <v>47.507348763835736</v>
      </c>
      <c r="AE37" s="1">
        <f t="shared" si="69"/>
        <v>45.570382686833824</v>
      </c>
      <c r="AF37" s="1">
        <f t="shared" si="69"/>
        <v>43.712390446113695</v>
      </c>
      <c r="AG37" s="1">
        <f t="shared" si="69"/>
        <v>41.93015212631844</v>
      </c>
      <c r="AH37" s="13">
        <f t="shared" si="60"/>
        <v>39.818373303297392</v>
      </c>
      <c r="AI37" s="1">
        <f t="shared" si="69"/>
        <v>38.194901559730049</v>
      </c>
      <c r="AJ37" s="1">
        <f t="shared" si="69"/>
        <v>36.637621884886521</v>
      </c>
      <c r="AK37" s="1">
        <f t="shared" si="69"/>
        <v>35.143835500682528</v>
      </c>
      <c r="AL37" s="1">
        <f t="shared" si="69"/>
        <v>33.71095366341239</v>
      </c>
      <c r="AM37" s="1">
        <f t="shared" si="69"/>
        <v>32.33649317743555</v>
      </c>
      <c r="AN37" s="1">
        <f t="shared" si="69"/>
        <v>31.018072091778663</v>
      </c>
      <c r="AO37" s="1">
        <f t="shared" si="73"/>
        <v>29.753405572195671</v>
      </c>
      <c r="AP37" s="1">
        <f t="shared" si="70"/>
        <v>28.540301941531823</v>
      </c>
      <c r="AQ37" s="1">
        <f t="shared" si="70"/>
        <v>27.376658881529671</v>
      </c>
      <c r="AR37" s="1">
        <f t="shared" si="70"/>
        <v>26.260459789494821</v>
      </c>
      <c r="AS37" s="1">
        <f t="shared" si="70"/>
        <v>25.189770283507382</v>
      </c>
      <c r="AT37" s="13">
        <f t="shared" si="51"/>
        <v>23.921107501621439</v>
      </c>
      <c r="AU37" s="1">
        <f t="shared" si="68"/>
        <v>22.945797892464128</v>
      </c>
      <c r="AV37" s="1">
        <f t="shared" si="68"/>
        <v>22.010253533876845</v>
      </c>
      <c r="AW37" s="1">
        <f t="shared" si="68"/>
        <v>21.112853120032145</v>
      </c>
      <c r="AX37" s="1">
        <f t="shared" si="68"/>
        <v>20.252041448862705</v>
      </c>
      <c r="AY37" s="1">
        <f t="shared" si="68"/>
        <v>19.426326726883843</v>
      </c>
      <c r="AZ37" s="1">
        <f t="shared" si="68"/>
        <v>18.634277983903388</v>
      </c>
    </row>
    <row r="38" spans="1:52" x14ac:dyDescent="0.2">
      <c r="A38" s="7">
        <f t="shared" si="47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P39*u</f>
        <v>75.733850074947242</v>
      </c>
      <c r="R38" s="1">
        <f>Q39*u</f>
        <v>72.646035193819003</v>
      </c>
      <c r="S38" s="1">
        <f>R39*u</f>
        <v>69.68411647049443</v>
      </c>
      <c r="T38" s="1">
        <f>S39*u</f>
        <v>66.842960876226741</v>
      </c>
      <c r="U38" s="13">
        <f t="shared" si="74"/>
        <v>63.476468219076565</v>
      </c>
      <c r="V38" s="1">
        <f t="shared" si="71"/>
        <v>60.88841039586594</v>
      </c>
      <c r="W38" s="1">
        <f t="shared" si="72"/>
        <v>58.405872673004346</v>
      </c>
      <c r="X38" s="1">
        <f t="shared" si="72"/>
        <v>56.02455279283835</v>
      </c>
      <c r="Y38" s="1">
        <f t="shared" si="72"/>
        <v>53.740323909042175</v>
      </c>
      <c r="Z38" s="1">
        <f t="shared" si="72"/>
        <v>51.549227434760525</v>
      </c>
      <c r="AA38" s="1">
        <f t="shared" si="72"/>
        <v>49.447466182345693</v>
      </c>
      <c r="AB38" s="1">
        <f t="shared" si="72"/>
        <v>47.431397782801291</v>
      </c>
      <c r="AC38" s="1">
        <f t="shared" si="72"/>
        <v>45.497528373527778</v>
      </c>
      <c r="AD38" s="1">
        <f t="shared" si="69"/>
        <v>43.642506543430606</v>
      </c>
      <c r="AE38" s="1">
        <f t="shared" si="69"/>
        <v>41.863117524898193</v>
      </c>
      <c r="AF38" s="1">
        <f t="shared" si="69"/>
        <v>40.156277622583971</v>
      </c>
      <c r="AG38" s="1">
        <f t="shared" si="69"/>
        <v>38.519028869337902</v>
      </c>
      <c r="AH38" s="13">
        <f t="shared" si="60"/>
        <v>36.579048561025417</v>
      </c>
      <c r="AI38" s="1">
        <f t="shared" si="69"/>
        <v>35.087650324008941</v>
      </c>
      <c r="AJ38" s="1">
        <f t="shared" si="69"/>
        <v>33.657059264567479</v>
      </c>
      <c r="AK38" s="1">
        <f t="shared" si="69"/>
        <v>32.284796156996691</v>
      </c>
      <c r="AL38" s="1">
        <f t="shared" si="69"/>
        <v>30.968482858397557</v>
      </c>
      <c r="AM38" s="1">
        <f t="shared" si="69"/>
        <v>29.705838187335758</v>
      </c>
      <c r="AN38" s="1">
        <f t="shared" si="69"/>
        <v>28.49467397053613</v>
      </c>
      <c r="AO38" s="1">
        <f t="shared" si="73"/>
        <v>27.332891250760934</v>
      </c>
      <c r="AP38" s="1">
        <f t="shared" si="70"/>
        <v>26.21847664930019</v>
      </c>
      <c r="AQ38" s="1">
        <f t="shared" si="70"/>
        <v>25.149498876770387</v>
      </c>
      <c r="AR38" s="1">
        <f t="shared" si="70"/>
        <v>24.12410538617458</v>
      </c>
      <c r="AS38" s="1">
        <f t="shared" si="70"/>
        <v>23.140519162423651</v>
      </c>
      <c r="AT38" s="13">
        <f t="shared" si="51"/>
        <v>21.975065286327503</v>
      </c>
      <c r="AU38" s="1">
        <f t="shared" si="68"/>
        <v>21.0790995650848</v>
      </c>
      <c r="AV38" s="1">
        <f t="shared" si="68"/>
        <v>20.219664091337723</v>
      </c>
      <c r="AW38" s="1">
        <f t="shared" si="68"/>
        <v>19.395269456562627</v>
      </c>
      <c r="AX38" s="1">
        <f t="shared" si="68"/>
        <v>18.604486978289057</v>
      </c>
      <c r="AY38" s="1">
        <f t="shared" si="68"/>
        <v>17.845946224181507</v>
      </c>
      <c r="AZ38" s="1">
        <f t="shared" si="68"/>
        <v>17.118332637069415</v>
      </c>
    </row>
    <row r="39" spans="1:52" x14ac:dyDescent="0.2">
      <c r="A39" s="7">
        <f t="shared" si="47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O40*u</f>
        <v>72.529894474860725</v>
      </c>
      <c r="Q39" s="1">
        <f>P40*u</f>
        <v>69.572711032258724</v>
      </c>
      <c r="R39" s="1">
        <f>Q40*u</f>
        <v>66.736097652201479</v>
      </c>
      <c r="S39" s="1">
        <f>R40*u</f>
        <v>64.015138461100435</v>
      </c>
      <c r="T39" s="1">
        <f t="shared" ref="Q39:AF40" si="75">S40*u</f>
        <v>61.405118014997953</v>
      </c>
      <c r="U39" s="13">
        <f t="shared" si="74"/>
        <v>58.312497996388778</v>
      </c>
      <c r="V39" s="1">
        <f t="shared" si="75"/>
        <v>55.934985181566553</v>
      </c>
      <c r="W39" s="1">
        <f t="shared" si="75"/>
        <v>53.654408141730272</v>
      </c>
      <c r="X39" s="1">
        <f t="shared" si="75"/>
        <v>51.466814618699139</v>
      </c>
      <c r="Y39" s="1">
        <f t="shared" si="75"/>
        <v>49.368413495468005</v>
      </c>
      <c r="Z39" s="1">
        <f t="shared" si="75"/>
        <v>47.355568226171101</v>
      </c>
      <c r="AA39" s="1">
        <f t="shared" si="75"/>
        <v>45.424790533919214</v>
      </c>
      <c r="AB39" s="1">
        <f t="shared" si="75"/>
        <v>43.572734365588111</v>
      </c>
      <c r="AC39" s="1">
        <f t="shared" si="75"/>
        <v>41.796190093081641</v>
      </c>
      <c r="AD39" s="1">
        <f t="shared" si="75"/>
        <v>40.092078951020817</v>
      </c>
      <c r="AE39" s="1">
        <f t="shared" si="75"/>
        <v>38.457447701218769</v>
      </c>
      <c r="AF39" s="1">
        <f t="shared" si="75"/>
        <v>36.889463514695585</v>
      </c>
      <c r="AG39" s="1">
        <f t="shared" si="69"/>
        <v>35.385409062362967</v>
      </c>
      <c r="AH39" s="13">
        <f t="shared" si="60"/>
        <v>33.603251027812661</v>
      </c>
      <c r="AI39" s="1">
        <f t="shared" si="69"/>
        <v>32.233181785653635</v>
      </c>
      <c r="AJ39" s="1">
        <f t="shared" si="69"/>
        <v>30.91897290434947</v>
      </c>
      <c r="AK39" s="1">
        <f t="shared" si="69"/>
        <v>29.658346849437823</v>
      </c>
      <c r="AL39" s="1">
        <f t="shared" si="69"/>
        <v>28.449118945921374</v>
      </c>
      <c r="AM39" s="1">
        <f t="shared" si="69"/>
        <v>27.289193592208719</v>
      </c>
      <c r="AN39" s="1">
        <f t="shared" si="69"/>
        <v>26.176560628420098</v>
      </c>
      <c r="AO39" s="1">
        <f t="shared" si="73"/>
        <v>25.109291852764258</v>
      </c>
      <c r="AP39" s="1">
        <f t="shared" si="70"/>
        <v>24.085537679949454</v>
      </c>
      <c r="AQ39" s="1">
        <f t="shared" si="70"/>
        <v>23.103523935837359</v>
      </c>
      <c r="AR39" s="1">
        <f t="shared" si="70"/>
        <v>22.161548782785147</v>
      </c>
      <c r="AS39" s="1">
        <f t="shared" si="70"/>
        <v>21.257979770347333</v>
      </c>
      <c r="AT39" s="13">
        <f t="shared" si="51"/>
        <v>20.187338496163839</v>
      </c>
      <c r="AU39" s="1">
        <f t="shared" si="68"/>
        <v>19.364261838141829</v>
      </c>
      <c r="AV39" s="1">
        <f t="shared" si="68"/>
        <v>18.574743600171534</v>
      </c>
      <c r="AW39" s="1">
        <f t="shared" si="68"/>
        <v>17.817415540856032</v>
      </c>
      <c r="AX39" s="1">
        <f t="shared" si="68"/>
        <v>17.090965204634429</v>
      </c>
      <c r="AY39" s="1">
        <f t="shared" si="68"/>
        <v>16.39413364728604</v>
      </c>
      <c r="AZ39" s="1">
        <f t="shared" si="68"/>
        <v>15.7257132541699</v>
      </c>
    </row>
    <row r="40" spans="1:52" x14ac:dyDescent="0.2">
      <c r="A40" s="7">
        <f t="shared" si="47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N41*u</f>
        <v>69.461483700201242</v>
      </c>
      <c r="P40" s="1">
        <f>O41*u</f>
        <v>66.629405272622662</v>
      </c>
      <c r="Q40" s="1">
        <f t="shared" si="75"/>
        <v>63.912796135256379</v>
      </c>
      <c r="R40" s="1">
        <f t="shared" si="75"/>
        <v>61.306948382822554</v>
      </c>
      <c r="S40" s="1">
        <f t="shared" si="75"/>
        <v>58.80734606040393</v>
      </c>
      <c r="T40" s="1">
        <f t="shared" si="75"/>
        <v>56.409657337260008</v>
      </c>
      <c r="U40" s="13">
        <f t="shared" si="74"/>
        <v>53.568629729732471</v>
      </c>
      <c r="V40" s="1">
        <f t="shared" si="75"/>
        <v>51.384533557711322</v>
      </c>
      <c r="W40" s="1">
        <f t="shared" si="75"/>
        <v>49.289487191755825</v>
      </c>
      <c r="X40" s="1">
        <f t="shared" si="75"/>
        <v>47.279859899821403</v>
      </c>
      <c r="Y40" s="1">
        <f t="shared" si="75"/>
        <v>45.352168981799252</v>
      </c>
      <c r="Z40" s="1">
        <f t="shared" si="75"/>
        <v>43.503073733969387</v>
      </c>
      <c r="AA40" s="1">
        <f t="shared" si="75"/>
        <v>41.729369659534569</v>
      </c>
      <c r="AB40" s="1">
        <f t="shared" si="75"/>
        <v>40.02798291520164</v>
      </c>
      <c r="AC40" s="1">
        <f t="shared" si="75"/>
        <v>38.395964984186769</v>
      </c>
      <c r="AD40" s="1">
        <f t="shared" si="69"/>
        <v>36.830487566412231</v>
      </c>
      <c r="AE40" s="1">
        <f t="shared" si="69"/>
        <v>35.328837677040013</v>
      </c>
      <c r="AF40" s="1">
        <f t="shared" si="69"/>
        <v>33.888412944847296</v>
      </c>
      <c r="AG40" s="1">
        <f t="shared" si="69"/>
        <v>32.50671710229652</v>
      </c>
      <c r="AH40" s="13">
        <f t="shared" si="60"/>
        <v>30.869542102888918</v>
      </c>
      <c r="AI40" s="1">
        <f t="shared" si="69"/>
        <v>29.610931436924009</v>
      </c>
      <c r="AJ40" s="1">
        <f t="shared" si="69"/>
        <v>28.403636751066649</v>
      </c>
      <c r="AK40" s="1">
        <f t="shared" si="69"/>
        <v>27.245565794007014</v>
      </c>
      <c r="AL40" s="1">
        <f t="shared" si="69"/>
        <v>26.134711619549503</v>
      </c>
      <c r="AM40" s="1">
        <f t="shared" si="69"/>
        <v>25.069149108558989</v>
      </c>
      <c r="AN40" s="1">
        <f t="shared" si="69"/>
        <v>24.047031632713946</v>
      </c>
      <c r="AO40" s="1">
        <f t="shared" si="73"/>
        <v>23.066587854284954</v>
      </c>
      <c r="AP40" s="1">
        <f t="shared" si="70"/>
        <v>22.126118656392233</v>
      </c>
      <c r="AQ40" s="1">
        <f t="shared" si="70"/>
        <v>21.223994198422567</v>
      </c>
      <c r="AR40" s="1">
        <f t="shared" si="70"/>
        <v>20.358651091502562</v>
      </c>
      <c r="AS40" s="1">
        <f t="shared" si="70"/>
        <v>19.528589689133227</v>
      </c>
      <c r="AT40" s="13">
        <f t="shared" si="51"/>
        <v>18.545047773407784</v>
      </c>
      <c r="AU40" s="1">
        <f t="shared" si="68"/>
        <v>17.788930470124054</v>
      </c>
      <c r="AV40" s="1">
        <f t="shared" si="68"/>
        <v>17.063641525079717</v>
      </c>
      <c r="AW40" s="1">
        <f t="shared" si="68"/>
        <v>16.36792400675419</v>
      </c>
      <c r="AX40" s="1">
        <f t="shared" si="68"/>
        <v>15.700572231145062</v>
      </c>
      <c r="AY40" s="1">
        <f t="shared" si="68"/>
        <v>15.060429672308008</v>
      </c>
      <c r="AZ40" s="1">
        <f t="shared" si="68"/>
        <v>14.446386958088182</v>
      </c>
    </row>
    <row r="41" spans="1:52" x14ac:dyDescent="0.2">
      <c r="A41" s="7">
        <f t="shared" si="47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ref="N41:N52" si="76">M42*u</f>
        <v>66.522883464357719</v>
      </c>
      <c r="O41" s="1">
        <f>N42*u</f>
        <v>63.810617426205333</v>
      </c>
      <c r="P41" s="1">
        <f>O42*u</f>
        <v>61.208935696468494</v>
      </c>
      <c r="Q41" s="1">
        <f>P42*u</f>
        <v>58.713329539980485</v>
      </c>
      <c r="R41" s="1">
        <f>Q42*u</f>
        <v>56.319474051388177</v>
      </c>
      <c r="S41" s="1">
        <f>R42*u</f>
        <v>54.02322066005663</v>
      </c>
      <c r="T41" s="1">
        <f t="shared" ref="O41:AD52" si="77">S42*u</f>
        <v>51.820589940563067</v>
      </c>
      <c r="U41" s="13">
        <f t="shared" si="74"/>
        <v>49.2106870691578</v>
      </c>
      <c r="V41" s="1">
        <f t="shared" si="77"/>
        <v>47.204272609938876</v>
      </c>
      <c r="W41" s="1">
        <f t="shared" si="77"/>
        <v>45.279663531256624</v>
      </c>
      <c r="X41" s="1">
        <f t="shared" si="77"/>
        <v>43.433524470243206</v>
      </c>
      <c r="Y41" s="1">
        <f t="shared" si="77"/>
        <v>41.662656053196606</v>
      </c>
      <c r="Z41" s="1">
        <f t="shared" si="77"/>
        <v>39.963989351040603</v>
      </c>
      <c r="AA41" s="1">
        <f t="shared" si="77"/>
        <v>38.334580560846064</v>
      </c>
      <c r="AB41" s="1">
        <f t="shared" si="77"/>
        <v>36.771605904197173</v>
      </c>
      <c r="AC41" s="1">
        <f t="shared" si="77"/>
        <v>35.272356733560791</v>
      </c>
      <c r="AD41" s="1">
        <f t="shared" si="77"/>
        <v>33.834234838178872</v>
      </c>
      <c r="AE41" s="1">
        <f t="shared" si="69"/>
        <v>32.454747941348352</v>
      </c>
      <c r="AF41" s="1">
        <f t="shared" si="69"/>
        <v>31.131505381285862</v>
      </c>
      <c r="AG41" s="1">
        <f t="shared" si="69"/>
        <v>29.862213968091776</v>
      </c>
      <c r="AH41" s="13">
        <f t="shared" si="60"/>
        <v>28.358227269537512</v>
      </c>
      <c r="AI41" s="1">
        <f t="shared" si="69"/>
        <v>27.202007744468617</v>
      </c>
      <c r="AJ41" s="1">
        <f t="shared" si="69"/>
        <v>26.092929515554939</v>
      </c>
      <c r="AK41" s="1">
        <f t="shared" si="69"/>
        <v>25.029070541389114</v>
      </c>
      <c r="AL41" s="1">
        <f t="shared" si="69"/>
        <v>24.008587145892555</v>
      </c>
      <c r="AM41" s="1">
        <f t="shared" si="69"/>
        <v>23.029710823210056</v>
      </c>
      <c r="AN41" s="1">
        <f t="shared" si="69"/>
        <v>22.09074517287516</v>
      </c>
      <c r="AO41" s="1">
        <f t="shared" si="73"/>
        <v>21.190062959934547</v>
      </c>
      <c r="AP41" s="1">
        <f t="shared" si="70"/>
        <v>20.326103294936935</v>
      </c>
      <c r="AQ41" s="1">
        <f t="shared" si="70"/>
        <v>19.497368928899228</v>
      </c>
      <c r="AR41" s="1">
        <f t="shared" si="70"/>
        <v>18.702423658562072</v>
      </c>
      <c r="AS41" s="1">
        <f t="shared" si="70"/>
        <v>17.939889837438191</v>
      </c>
      <c r="AT41" s="13">
        <f t="shared" si="51"/>
        <v>17.036361528456613</v>
      </c>
      <c r="AU41" s="1">
        <f t="shared" ref="AU41:AZ46" si="78">AT42*u</f>
        <v>16.34175626811675</v>
      </c>
      <c r="AV41" s="1">
        <f t="shared" si="78"/>
        <v>15.675471401593708</v>
      </c>
      <c r="AW41" s="1">
        <f t="shared" si="78"/>
        <v>15.036352251905148</v>
      </c>
      <c r="AX41" s="1">
        <f t="shared" si="78"/>
        <v>14.42329122047242</v>
      </c>
      <c r="AY41" s="1">
        <f t="shared" si="78"/>
        <v>13.835225867643437</v>
      </c>
      <c r="AZ41" s="1">
        <f t="shared" si="78"/>
        <v>13.271137071476289</v>
      </c>
    </row>
    <row r="42" spans="1:52" x14ac:dyDescent="0.2">
      <c r="A42" s="7">
        <f t="shared" si="47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 t="shared" ref="M42:M52" si="79">L43*u</f>
        <v>63.708602072369736</v>
      </c>
      <c r="N42" s="1">
        <f t="shared" si="76"/>
        <v>61.111079705023243</v>
      </c>
      <c r="O42" s="1">
        <f t="shared" si="77"/>
        <v>58.619463325712722</v>
      </c>
      <c r="P42" s="1">
        <f t="shared" si="77"/>
        <v>56.22943494340069</v>
      </c>
      <c r="Q42" s="1">
        <f t="shared" si="77"/>
        <v>53.936852619857866</v>
      </c>
      <c r="R42" s="1">
        <f t="shared" si="77"/>
        <v>51.737743291651249</v>
      </c>
      <c r="S42" s="1">
        <f t="shared" si="77"/>
        <v>49.628295884793452</v>
      </c>
      <c r="T42" s="1">
        <f t="shared" si="77"/>
        <v>47.604854710121238</v>
      </c>
      <c r="U42" s="13">
        <f t="shared" si="74"/>
        <v>45.207273996677372</v>
      </c>
      <c r="V42" s="1">
        <f t="shared" si="77"/>
        <v>43.364086396363369</v>
      </c>
      <c r="W42" s="1">
        <f t="shared" si="77"/>
        <v>41.596049103280919</v>
      </c>
      <c r="X42" s="1">
        <f t="shared" si="77"/>
        <v>39.900098094714117</v>
      </c>
      <c r="Y42" s="1">
        <f t="shared" si="77"/>
        <v>38.273294274052553</v>
      </c>
      <c r="Z42" s="1">
        <f t="shared" si="77"/>
        <v>36.712818377313283</v>
      </c>
      <c r="AA42" s="1">
        <f t="shared" si="77"/>
        <v>35.215966087334088</v>
      </c>
      <c r="AB42" s="1">
        <f t="shared" si="77"/>
        <v>33.780143347170103</v>
      </c>
      <c r="AC42" s="1">
        <f t="shared" si="77"/>
        <v>32.402861864572643</v>
      </c>
      <c r="AD42" s="1">
        <f t="shared" si="69"/>
        <v>31.081734799758749</v>
      </c>
      <c r="AE42" s="1">
        <f t="shared" si="69"/>
        <v>29.814472628998921</v>
      </c>
      <c r="AF42" s="1">
        <f t="shared" si="69"/>
        <v>28.598879176854226</v>
      </c>
      <c r="AG42" s="1">
        <f t="shared" si="69"/>
        <v>27.432847810186757</v>
      </c>
      <c r="AH42" s="13">
        <f t="shared" si="60"/>
        <v>26.051214209474182</v>
      </c>
      <c r="AI42" s="1">
        <f t="shared" si="69"/>
        <v>24.989056048653509</v>
      </c>
      <c r="AJ42" s="1">
        <f t="shared" si="69"/>
        <v>23.970204121067354</v>
      </c>
      <c r="AK42" s="1">
        <f t="shared" si="69"/>
        <v>22.992892748207449</v>
      </c>
      <c r="AL42" s="1">
        <f t="shared" si="69"/>
        <v>22.055428241677792</v>
      </c>
      <c r="AM42" s="1">
        <f t="shared" si="69"/>
        <v>21.156185968019273</v>
      </c>
      <c r="AN42" s="1">
        <f t="shared" si="69"/>
        <v>20.293607533206849</v>
      </c>
      <c r="AO42" s="1">
        <f t="shared" si="73"/>
        <v>19.466198081940334</v>
      </c>
      <c r="AP42" s="1">
        <f t="shared" si="70"/>
        <v>18.672523707048235</v>
      </c>
      <c r="AQ42" s="1">
        <f t="shared" si="70"/>
        <v>17.911208964515207</v>
      </c>
      <c r="AR42" s="1">
        <f t="shared" si="70"/>
        <v>17.180934489826605</v>
      </c>
      <c r="AS42" s="1">
        <f t="shared" si="70"/>
        <v>16.480434711499264</v>
      </c>
      <c r="AT42" s="13">
        <f t="shared" si="51"/>
        <v>15.650410701257716</v>
      </c>
      <c r="AU42" s="1">
        <f t="shared" si="78"/>
        <v>15.012313324572265</v>
      </c>
      <c r="AV42" s="1">
        <f t="shared" si="78"/>
        <v>14.400232406490058</v>
      </c>
      <c r="AW42" s="1">
        <f t="shared" si="78"/>
        <v>13.813107205903245</v>
      </c>
      <c r="AX42" s="1">
        <f t="shared" si="78"/>
        <v>13.249920230161241</v>
      </c>
      <c r="AY42" s="1">
        <f t="shared" si="78"/>
        <v>12.709695471747848</v>
      </c>
      <c r="AZ42" s="1">
        <f t="shared" si="78"/>
        <v>12.191496716852464</v>
      </c>
    </row>
    <row r="43" spans="1:52" x14ac:dyDescent="0.2">
      <c r="A43" s="7">
        <f t="shared" si="47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:L52" si="80">K44*u</f>
        <v>61.013380157975405</v>
      </c>
      <c r="M43" s="1">
        <f t="shared" si="79"/>
        <v>58.525747177303089</v>
      </c>
      <c r="N43" s="1">
        <f t="shared" si="76"/>
        <v>56.139539782797364</v>
      </c>
      <c r="O43" s="1">
        <f t="shared" si="77"/>
        <v>53.850622658031284</v>
      </c>
      <c r="P43" s="1">
        <f t="shared" si="77"/>
        <v>51.655029091390496</v>
      </c>
      <c r="Q43" s="1">
        <f t="shared" si="77"/>
        <v>49.54895410173048</v>
      </c>
      <c r="R43" s="1">
        <f t="shared" si="77"/>
        <v>47.528747844313806</v>
      </c>
      <c r="S43" s="1">
        <f t="shared" si="77"/>
        <v>45.590909285600254</v>
      </c>
      <c r="T43" s="1">
        <f t="shared" si="77"/>
        <v>43.732080135927667</v>
      </c>
      <c r="U43" s="13">
        <f t="shared" si="74"/>
        <v>41.529548639273635</v>
      </c>
      <c r="V43" s="1">
        <f t="shared" si="77"/>
        <v>39.836308982660576</v>
      </c>
      <c r="W43" s="1">
        <f t="shared" si="77"/>
        <v>38.212105966913271</v>
      </c>
      <c r="X43" s="1">
        <f t="shared" si="77"/>
        <v>36.654124835264511</v>
      </c>
      <c r="Y43" s="1">
        <f t="shared" si="77"/>
        <v>35.159665593999776</v>
      </c>
      <c r="Z43" s="1">
        <f t="shared" si="77"/>
        <v>33.726138333346768</v>
      </c>
      <c r="AA43" s="1">
        <f t="shared" si="77"/>
        <v>32.351058739140996</v>
      </c>
      <c r="AB43" s="1">
        <f t="shared" si="77"/>
        <v>31.032043787489698</v>
      </c>
      <c r="AC43" s="1">
        <f t="shared" si="77"/>
        <v>29.766807614972276</v>
      </c>
      <c r="AD43" s="1">
        <f t="shared" si="69"/>
        <v>28.553157557220906</v>
      </c>
      <c r="AE43" s="1">
        <f t="shared" si="69"/>
        <v>27.388990349015657</v>
      </c>
      <c r="AF43" s="1">
        <f t="shared" si="69"/>
        <v>26.272288479309108</v>
      </c>
      <c r="AG43" s="1">
        <f t="shared" si="69"/>
        <v>25.201116694863671</v>
      </c>
      <c r="AH43" s="13">
        <f t="shared" si="60"/>
        <v>23.93188245997781</v>
      </c>
      <c r="AI43" s="1">
        <f t="shared" si="69"/>
        <v>22.956133535022818</v>
      </c>
      <c r="AJ43" s="1">
        <f t="shared" si="69"/>
        <v>22.020167772388778</v>
      </c>
      <c r="AK43" s="1">
        <f t="shared" si="69"/>
        <v>21.12236313595163</v>
      </c>
      <c r="AL43" s="1">
        <f t="shared" si="69"/>
        <v>20.261163723123129</v>
      </c>
      <c r="AM43" s="1">
        <f t="shared" si="69"/>
        <v>19.435077068459162</v>
      </c>
      <c r="AN43" s="1">
        <f t="shared" si="69"/>
        <v>18.64267155720529</v>
      </c>
      <c r="AO43" s="1">
        <f t="shared" si="73"/>
        <v>17.882573944296958</v>
      </c>
      <c r="AP43" s="1">
        <f t="shared" si="70"/>
        <v>17.153466974514863</v>
      </c>
      <c r="AQ43" s="1">
        <f t="shared" si="70"/>
        <v>16.454087099671153</v>
      </c>
      <c r="AR43" s="1">
        <f t="shared" si="70"/>
        <v>15.783222288870357</v>
      </c>
      <c r="AS43" s="1">
        <f t="shared" si="70"/>
        <v>15.139709928050205</v>
      </c>
      <c r="AT43" s="13">
        <f t="shared" si="51"/>
        <v>14.377210457110522</v>
      </c>
      <c r="AU43" s="1">
        <f t="shared" si="78"/>
        <v>13.791023905725041</v>
      </c>
      <c r="AV43" s="1">
        <f t="shared" si="78"/>
        <v>13.228737308649213</v>
      </c>
      <c r="AW43" s="1">
        <f t="shared" si="78"/>
        <v>12.689376218730242</v>
      </c>
      <c r="AX43" s="1">
        <f t="shared" si="78"/>
        <v>12.172005918901895</v>
      </c>
      <c r="AY43" s="1">
        <f t="shared" si="78"/>
        <v>11.675729802312393</v>
      </c>
      <c r="AZ43" s="1">
        <f t="shared" si="78"/>
        <v>11.199687818497564</v>
      </c>
    </row>
    <row r="44" spans="1:52" x14ac:dyDescent="0.2">
      <c r="A44" s="7">
        <f t="shared" si="47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 t="shared" ref="K44:K52" si="81">J45*u</f>
        <v>58.43218085483818</v>
      </c>
      <c r="L44" s="1">
        <f t="shared" si="80"/>
        <v>56.049788339446543</v>
      </c>
      <c r="M44" s="1">
        <f t="shared" si="79"/>
        <v>53.764530553828109</v>
      </c>
      <c r="N44" s="1">
        <f t="shared" si="76"/>
        <v>51.572447128032451</v>
      </c>
      <c r="O44" s="1">
        <f t="shared" si="77"/>
        <v>49.469739164017057</v>
      </c>
      <c r="P44" s="1">
        <f t="shared" si="77"/>
        <v>47.452762652126829</v>
      </c>
      <c r="Q44" s="1">
        <f t="shared" si="77"/>
        <v>45.518022155996221</v>
      </c>
      <c r="R44" s="1">
        <f t="shared" si="77"/>
        <v>43.662164754930266</v>
      </c>
      <c r="S44" s="1">
        <f t="shared" si="77"/>
        <v>41.881974233266206</v>
      </c>
      <c r="T44" s="1">
        <f t="shared" si="77"/>
        <v>40.174365506646225</v>
      </c>
      <c r="U44" s="13">
        <f t="shared" si="74"/>
        <v>38.151015482786157</v>
      </c>
      <c r="V44" s="1">
        <f t="shared" si="77"/>
        <v>36.59552512779532</v>
      </c>
      <c r="W44" s="1">
        <f t="shared" si="77"/>
        <v>35.103455109428602</v>
      </c>
      <c r="X44" s="1">
        <f t="shared" si="77"/>
        <v>33.672219658455958</v>
      </c>
      <c r="Y44" s="1">
        <f t="shared" si="77"/>
        <v>32.299338432437409</v>
      </c>
      <c r="Z44" s="1">
        <f t="shared" si="77"/>
        <v>30.982432217269679</v>
      </c>
      <c r="AA44" s="1">
        <f t="shared" si="77"/>
        <v>29.719218803989385</v>
      </c>
      <c r="AB44" s="1">
        <f t="shared" si="77"/>
        <v>28.507509033686528</v>
      </c>
      <c r="AC44" s="1">
        <f t="shared" si="77"/>
        <v>27.345203003674801</v>
      </c>
      <c r="AD44" s="1">
        <f t="shared" si="69"/>
        <v>26.230286428343426</v>
      </c>
      <c r="AE44" s="1">
        <f t="shared" si="69"/>
        <v>25.160827148384165</v>
      </c>
      <c r="AF44" s="1">
        <f t="shared" si="69"/>
        <v>24.134971782343872</v>
      </c>
      <c r="AG44" s="1">
        <f t="shared" si="69"/>
        <v>23.150942514699587</v>
      </c>
      <c r="AH44" s="13">
        <f t="shared" si="60"/>
        <v>21.98496367474127</v>
      </c>
      <c r="AI44" s="1">
        <f t="shared" si="69"/>
        <v>21.08859437714516</v>
      </c>
      <c r="AJ44" s="1">
        <f t="shared" si="69"/>
        <v>20.228771781629607</v>
      </c>
      <c r="AK44" s="1">
        <f t="shared" si="69"/>
        <v>19.4040058087859</v>
      </c>
      <c r="AL44" s="1">
        <f t="shared" si="69"/>
        <v>18.612867132611711</v>
      </c>
      <c r="AM44" s="1">
        <f t="shared" si="69"/>
        <v>17.853984703477774</v>
      </c>
      <c r="AN44" s="1">
        <f t="shared" si="69"/>
        <v>17.126043372087945</v>
      </c>
      <c r="AO44" s="1">
        <f t="shared" si="73"/>
        <v>16.427781610314998</v>
      </c>
      <c r="AP44" s="1">
        <f t="shared" si="70"/>
        <v>15.757989324962324</v>
      </c>
      <c r="AQ44" s="1">
        <f t="shared" si="70"/>
        <v>15.115505760662785</v>
      </c>
      <c r="AR44" s="1">
        <f t="shared" si="70"/>
        <v>14.499217488280422</v>
      </c>
      <c r="AS44" s="1">
        <f t="shared" si="70"/>
        <v>13.908056475328857</v>
      </c>
      <c r="AT44" s="13">
        <f t="shared" si="51"/>
        <v>13.207588252711918</v>
      </c>
      <c r="AU44" s="1">
        <f t="shared" si="78"/>
        <v>12.669089450522682</v>
      </c>
      <c r="AV44" s="1">
        <f t="shared" si="78"/>
        <v>12.152546281293132</v>
      </c>
      <c r="AW44" s="1">
        <f t="shared" si="78"/>
        <v>11.657063571595394</v>
      </c>
      <c r="AX44" s="1">
        <f t="shared" si="78"/>
        <v>11.181782645945777</v>
      </c>
      <c r="AY44" s="1">
        <f t="shared" si="78"/>
        <v>10.725879838713288</v>
      </c>
      <c r="AZ44" s="1">
        <f t="shared" si="78"/>
        <v>10.288565066700547</v>
      </c>
    </row>
    <row r="45" spans="1:52" x14ac:dyDescent="0.2">
      <c r="A45" s="7">
        <f t="shared" si="47"/>
        <v>8</v>
      </c>
      <c r="B45" s="1"/>
      <c r="C45" s="1"/>
      <c r="D45" s="1"/>
      <c r="E45" s="1"/>
      <c r="F45" s="1"/>
      <c r="G45" s="1"/>
      <c r="H45" s="1"/>
      <c r="I45" s="1"/>
      <c r="J45" s="1">
        <f t="shared" ref="J45:J52" si="82">I46*u</f>
        <v>55.960180383584472</v>
      </c>
      <c r="K45" s="1">
        <f t="shared" si="81"/>
        <v>53.678576086852516</v>
      </c>
      <c r="L45" s="1">
        <f t="shared" si="80"/>
        <v>51.489997190167209</v>
      </c>
      <c r="M45" s="1">
        <f t="shared" si="79"/>
        <v>49.390650868862927</v>
      </c>
      <c r="N45" s="1">
        <f t="shared" si="76"/>
        <v>47.376898939038142</v>
      </c>
      <c r="O45" s="1">
        <f t="shared" si="77"/>
        <v>45.445251552553778</v>
      </c>
      <c r="P45" s="1">
        <f t="shared" si="77"/>
        <v>43.592361149098465</v>
      </c>
      <c r="Q45" s="1">
        <f t="shared" si="77"/>
        <v>41.815016654840008</v>
      </c>
      <c r="R45" s="1">
        <f t="shared" si="77"/>
        <v>40.110137917608697</v>
      </c>
      <c r="S45" s="1">
        <f t="shared" si="77"/>
        <v>38.474770368969189</v>
      </c>
      <c r="T45" s="1">
        <f t="shared" si="77"/>
        <v>36.906079903929758</v>
      </c>
      <c r="U45" s="13">
        <f t="shared" si="74"/>
        <v>35.047334489721671</v>
      </c>
      <c r="V45" s="1">
        <f t="shared" si="77"/>
        <v>33.618387184465881</v>
      </c>
      <c r="W45" s="1">
        <f t="shared" si="77"/>
        <v>32.247700812057822</v>
      </c>
      <c r="X45" s="1">
        <f t="shared" si="77"/>
        <v>30.932899962093078</v>
      </c>
      <c r="Y45" s="1">
        <f t="shared" si="77"/>
        <v>29.671706074222854</v>
      </c>
      <c r="Z45" s="1">
        <f t="shared" si="77"/>
        <v>28.461933489390848</v>
      </c>
      <c r="AA45" s="1">
        <f t="shared" si="77"/>
        <v>27.301485662068568</v>
      </c>
      <c r="AB45" s="1">
        <f t="shared" si="77"/>
        <v>26.18835152692532</v>
      </c>
      <c r="AC45" s="1">
        <f t="shared" si="77"/>
        <v>25.120602013635914</v>
      </c>
      <c r="AD45" s="1">
        <f t="shared" si="69"/>
        <v>24.09638670378644</v>
      </c>
      <c r="AE45" s="1">
        <f t="shared" si="69"/>
        <v>23.113930624084432</v>
      </c>
      <c r="AF45" s="1">
        <f t="shared" si="69"/>
        <v>22.171531170315951</v>
      </c>
      <c r="AG45" s="1">
        <f t="shared" si="69"/>
        <v>21.267555156718988</v>
      </c>
      <c r="AH45" s="13">
        <f t="shared" si="60"/>
        <v>20.196431625802898</v>
      </c>
      <c r="AI45" s="1">
        <f t="shared" si="69"/>
        <v>19.372984223378108</v>
      </c>
      <c r="AJ45" s="1">
        <f t="shared" si="69"/>
        <v>18.583110356968159</v>
      </c>
      <c r="AK45" s="1">
        <f t="shared" si="69"/>
        <v>17.825441168869183</v>
      </c>
      <c r="AL45" s="1">
        <f t="shared" si="69"/>
        <v>17.098663612341415</v>
      </c>
      <c r="AM45" s="1">
        <f t="shared" si="69"/>
        <v>16.401518176088736</v>
      </c>
      <c r="AN45" s="1">
        <f t="shared" si="69"/>
        <v>15.732796701515564</v>
      </c>
      <c r="AO45" s="1">
        <f t="shared" si="73"/>
        <v>15.091340288978373</v>
      </c>
      <c r="AP45" s="1">
        <f t="shared" si="70"/>
        <v>14.476037289403379</v>
      </c>
      <c r="AQ45" s="1">
        <f t="shared" si="70"/>
        <v>13.885821377789854</v>
      </c>
      <c r="AR45" s="1">
        <f t="shared" si="70"/>
        <v>13.319669705260367</v>
      </c>
      <c r="AS45" s="1">
        <f t="shared" si="70"/>
        <v>12.776601126455587</v>
      </c>
      <c r="AT45" s="13">
        <f t="shared" si="51"/>
        <v>12.133117754209479</v>
      </c>
      <c r="AU45" s="1">
        <f t="shared" si="78"/>
        <v>11.63842718296751</v>
      </c>
      <c r="AV45" s="1">
        <f t="shared" si="78"/>
        <v>11.16390609876367</v>
      </c>
      <c r="AW45" s="1">
        <f t="shared" si="78"/>
        <v>10.708732152778264</v>
      </c>
      <c r="AX45" s="1">
        <f t="shared" si="78"/>
        <v>10.272116524936262</v>
      </c>
      <c r="AY45" s="1">
        <f t="shared" si="78"/>
        <v>9.853302556875839</v>
      </c>
      <c r="AZ45" s="1">
        <f t="shared" si="78"/>
        <v>9.4515644406534225</v>
      </c>
    </row>
    <row r="46" spans="1:52" x14ac:dyDescent="0.2">
      <c r="A46" s="7">
        <f t="shared" si="47"/>
        <v>7</v>
      </c>
      <c r="B46" s="1"/>
      <c r="C46" s="1"/>
      <c r="D46" s="1"/>
      <c r="E46" s="1"/>
      <c r="F46" s="1"/>
      <c r="G46" s="1"/>
      <c r="H46" s="1"/>
      <c r="I46" s="13">
        <f t="shared" ref="I46:I52" si="83">H47*u*(1-div)</f>
        <v>53.592759037061015</v>
      </c>
      <c r="J46" s="1">
        <f t="shared" si="82"/>
        <v>51.407679066722892</v>
      </c>
      <c r="K46" s="1">
        <f t="shared" si="81"/>
        <v>49.311689013801988</v>
      </c>
      <c r="L46" s="1">
        <f t="shared" si="80"/>
        <v>47.301156510836634</v>
      </c>
      <c r="M46" s="1">
        <f t="shared" si="79"/>
        <v>45.37259728898011</v>
      </c>
      <c r="N46" s="1">
        <f t="shared" si="76"/>
        <v>43.522669139735029</v>
      </c>
      <c r="O46" s="1">
        <f t="shared" si="77"/>
        <v>41.748166122879269</v>
      </c>
      <c r="P46" s="1">
        <f t="shared" si="77"/>
        <v>40.046013010546162</v>
      </c>
      <c r="Q46" s="1">
        <f t="shared" si="77"/>
        <v>38.413259957829965</v>
      </c>
      <c r="R46" s="1">
        <f t="shared" si="77"/>
        <v>36.847077390681271</v>
      </c>
      <c r="S46" s="1">
        <f t="shared" si="77"/>
        <v>35.344751102232514</v>
      </c>
      <c r="T46" s="1">
        <f t="shared" si="77"/>
        <v>33.903677549055914</v>
      </c>
      <c r="U46" s="13">
        <f t="shared" si="74"/>
        <v>32.196145745809943</v>
      </c>
      <c r="V46" s="1">
        <f t="shared" si="77"/>
        <v>30.883446895157252</v>
      </c>
      <c r="W46" s="1">
        <f t="shared" si="77"/>
        <v>29.624269304040094</v>
      </c>
      <c r="X46" s="1">
        <f t="shared" si="77"/>
        <v>28.416430807660436</v>
      </c>
      <c r="Y46" s="1">
        <f t="shared" si="77"/>
        <v>27.257838212280543</v>
      </c>
      <c r="Z46" s="1">
        <f t="shared" si="77"/>
        <v>26.146483667701425</v>
      </c>
      <c r="AA46" s="1">
        <f t="shared" si="77"/>
        <v>25.080441187642531</v>
      </c>
      <c r="AB46" s="1">
        <f t="shared" si="77"/>
        <v>24.057863311992143</v>
      </c>
      <c r="AC46" s="1">
        <f t="shared" si="77"/>
        <v>23.076977905144286</v>
      </c>
      <c r="AD46" s="1">
        <f t="shared" si="69"/>
        <v>22.136085084873631</v>
      </c>
      <c r="AE46" s="1">
        <f t="shared" si="69"/>
        <v>21.233554276425995</v>
      </c>
      <c r="AF46" s="1">
        <f t="shared" si="69"/>
        <v>20.367821386719363</v>
      </c>
      <c r="AG46" s="1">
        <f t="shared" si="69"/>
        <v>19.537386093758087</v>
      </c>
      <c r="AH46" s="13">
        <f t="shared" si="60"/>
        <v>18.553401154097269</v>
      </c>
      <c r="AI46" s="1">
        <f t="shared" si="69"/>
        <v>17.796943267399719</v>
      </c>
      <c r="AJ46" s="1">
        <f t="shared" si="69"/>
        <v>17.07132762518307</v>
      </c>
      <c r="AK46" s="1">
        <f t="shared" si="69"/>
        <v>16.375296729757967</v>
      </c>
      <c r="AL46" s="1">
        <f t="shared" si="69"/>
        <v>15.707644354036953</v>
      </c>
      <c r="AM46" s="1">
        <f t="shared" si="69"/>
        <v>15.067213451133339</v>
      </c>
      <c r="AN46" s="1">
        <f t="shared" si="69"/>
        <v>14.452894149189708</v>
      </c>
      <c r="AO46" s="1">
        <f t="shared" si="73"/>
        <v>13.863621827961152</v>
      </c>
      <c r="AP46" s="1">
        <f t="shared" si="70"/>
        <v>13.29837527381992</v>
      </c>
      <c r="AQ46" s="1">
        <f t="shared" si="70"/>
        <v>12.756174909984024</v>
      </c>
      <c r="AR46" s="1">
        <f t="shared" si="70"/>
        <v>12.236081098902932</v>
      </c>
      <c r="AS46" s="1">
        <f t="shared" si="70"/>
        <v>11.737192513858144</v>
      </c>
      <c r="AT46" s="13">
        <f t="shared" si="51"/>
        <v>11.14605813118728</v>
      </c>
      <c r="AU46" s="1">
        <f t="shared" si="78"/>
        <v>10.691611881203402</v>
      </c>
      <c r="AV46" s="1">
        <f t="shared" si="78"/>
        <v>10.255694279795884</v>
      </c>
      <c r="AW46" s="1">
        <f t="shared" si="78"/>
        <v>9.8375498782882804</v>
      </c>
      <c r="AX46" s="1">
        <f t="shared" si="78"/>
        <v>9.4364540291011707</v>
      </c>
      <c r="AY46" s="1">
        <f t="shared" si="78"/>
        <v>9.0517116299321625</v>
      </c>
      <c r="AZ46" s="1">
        <f t="shared" si="78"/>
        <v>8.6826559191380248</v>
      </c>
    </row>
    <row r="47" spans="1:52" x14ac:dyDescent="0.2">
      <c r="A47" s="7">
        <f t="shared" si="47"/>
        <v>6</v>
      </c>
      <c r="B47" s="1"/>
      <c r="C47" s="1"/>
      <c r="D47" s="1"/>
      <c r="E47" s="1"/>
      <c r="F47" s="1"/>
      <c r="G47" s="1"/>
      <c r="H47" s="1">
        <f t="shared" ref="H47:H52" si="84">G48*u</f>
        <v>51.843931865621272</v>
      </c>
      <c r="I47" s="13">
        <f t="shared" si="83"/>
        <v>49.232853396691851</v>
      </c>
      <c r="J47" s="1">
        <f t="shared" si="82"/>
        <v>47.225535173621616</v>
      </c>
      <c r="K47" s="1">
        <f t="shared" si="81"/>
        <v>45.300059179280304</v>
      </c>
      <c r="L47" s="1">
        <f t="shared" si="80"/>
        <v>43.453088548428347</v>
      </c>
      <c r="M47" s="1">
        <f t="shared" si="79"/>
        <v>41.681422466246616</v>
      </c>
      <c r="N47" s="1">
        <f t="shared" si="76"/>
        <v>39.981990621298785</v>
      </c>
      <c r="O47" s="1">
        <f t="shared" si="77"/>
        <v>38.351847884657225</v>
      </c>
      <c r="P47" s="1">
        <f t="shared" si="77"/>
        <v>36.788169205971023</v>
      </c>
      <c r="Q47" s="1">
        <f t="shared" si="77"/>
        <v>35.288244717631315</v>
      </c>
      <c r="R47" s="1">
        <f t="shared" si="77"/>
        <v>33.849475038549031</v>
      </c>
      <c r="S47" s="1">
        <f t="shared" si="77"/>
        <v>32.469366769406818</v>
      </c>
      <c r="T47" s="1">
        <f t="shared" si="77"/>
        <v>31.145528171578142</v>
      </c>
      <c r="U47" s="13">
        <f t="shared" si="74"/>
        <v>29.576908372002915</v>
      </c>
      <c r="V47" s="1">
        <f t="shared" si="77"/>
        <v>28.371000872008427</v>
      </c>
      <c r="W47" s="1">
        <f t="shared" si="77"/>
        <v>27.214260542573221</v>
      </c>
      <c r="X47" s="1">
        <f t="shared" si="77"/>
        <v>26.104682743489999</v>
      </c>
      <c r="Y47" s="1">
        <f t="shared" si="77"/>
        <v>25.040344567592285</v>
      </c>
      <c r="Z47" s="1">
        <f t="shared" si="77"/>
        <v>24.019401508341058</v>
      </c>
      <c r="AA47" s="1">
        <f t="shared" si="77"/>
        <v>23.040084263280193</v>
      </c>
      <c r="AB47" s="1">
        <f t="shared" si="77"/>
        <v>22.10069566782121</v>
      </c>
      <c r="AC47" s="1">
        <f t="shared" si="77"/>
        <v>21.199607754043544</v>
      </c>
      <c r="AD47" s="1">
        <f t="shared" si="69"/>
        <v>20.335258929413115</v>
      </c>
      <c r="AE47" s="1">
        <f t="shared" si="69"/>
        <v>19.506151270530083</v>
      </c>
      <c r="AF47" s="1">
        <f t="shared" si="69"/>
        <v>18.710847927215625</v>
      </c>
      <c r="AG47" s="1">
        <f t="shared" si="69"/>
        <v>17.94797063243913</v>
      </c>
      <c r="AH47" s="13">
        <f t="shared" si="60"/>
        <v>17.044035340632771</v>
      </c>
      <c r="AI47" s="1">
        <f t="shared" si="69"/>
        <v>16.349117204195768</v>
      </c>
      <c r="AJ47" s="1">
        <f t="shared" si="69"/>
        <v>15.682532218136471</v>
      </c>
      <c r="AK47" s="1">
        <f t="shared" si="69"/>
        <v>15.043125185362969</v>
      </c>
      <c r="AL47" s="1">
        <f t="shared" si="69"/>
        <v>14.429788008392949</v>
      </c>
      <c r="AM47" s="1">
        <f t="shared" si="69"/>
        <v>13.841457769011907</v>
      </c>
      <c r="AN47" s="1">
        <f t="shared" si="69"/>
        <v>13.277114886227427</v>
      </c>
      <c r="AO47" s="1">
        <f t="shared" ref="AO47:AZ52" si="85">AN48*u</f>
        <v>12.735781349327205</v>
      </c>
      <c r="AP47" s="1">
        <f t="shared" si="85"/>
        <v>12.216519022978666</v>
      </c>
      <c r="AQ47" s="1">
        <f t="shared" si="85"/>
        <v>11.718428021433001</v>
      </c>
      <c r="AR47" s="1">
        <f t="shared" si="85"/>
        <v>11.240645149015943</v>
      </c>
      <c r="AS47" s="1">
        <f t="shared" si="85"/>
        <v>10.782342404202828</v>
      </c>
      <c r="AT47" s="13">
        <f t="shared" si="51"/>
        <v>10.239298289238468</v>
      </c>
      <c r="AU47" s="1">
        <f t="shared" si="85"/>
        <v>9.8218223838337781</v>
      </c>
      <c r="AV47" s="1">
        <f t="shared" si="85"/>
        <v>9.4213677748763907</v>
      </c>
      <c r="AW47" s="1">
        <f t="shared" si="85"/>
        <v>9.0372404713383236</v>
      </c>
      <c r="AX47" s="1">
        <f t="shared" si="85"/>
        <v>8.6687747775419908</v>
      </c>
      <c r="AY47" s="1">
        <f t="shared" si="85"/>
        <v>8.3153321395042585</v>
      </c>
      <c r="AZ47" s="1">
        <f t="shared" si="85"/>
        <v>7.976300038317329</v>
      </c>
    </row>
    <row r="48" spans="1:52" x14ac:dyDescent="0.2">
      <c r="A48" s="7">
        <f t="shared" si="47"/>
        <v>5</v>
      </c>
      <c r="B48" s="1"/>
      <c r="C48" s="1"/>
      <c r="D48" s="1"/>
      <c r="E48" s="1"/>
      <c r="F48" s="1"/>
      <c r="G48" s="1">
        <f>F49*u</f>
        <v>49.650650318902322</v>
      </c>
      <c r="H48" s="1">
        <f t="shared" si="84"/>
        <v>47.626297710911544</v>
      </c>
      <c r="I48" s="13">
        <f t="shared" si="83"/>
        <v>45.227637037756729</v>
      </c>
      <c r="J48" s="1">
        <f t="shared" si="82"/>
        <v>43.383619197052091</v>
      </c>
      <c r="K48" s="1">
        <f t="shared" si="81"/>
        <v>41.614785514078228</v>
      </c>
      <c r="L48" s="1">
        <f t="shared" si="80"/>
        <v>39.91807058596924</v>
      </c>
      <c r="M48" s="1">
        <f t="shared" si="79"/>
        <v>38.290533992235993</v>
      </c>
      <c r="N48" s="1">
        <f t="shared" si="76"/>
        <v>36.729355198994043</v>
      </c>
      <c r="O48" s="1">
        <f t="shared" si="77"/>
        <v>35.231828670955863</v>
      </c>
      <c r="P48" s="1">
        <f t="shared" si="77"/>
        <v>33.79535918271673</v>
      </c>
      <c r="Q48" s="1">
        <f t="shared" si="77"/>
        <v>32.417457321208339</v>
      </c>
      <c r="R48" s="1">
        <f t="shared" si="77"/>
        <v>31.095735171526158</v>
      </c>
      <c r="S48" s="1">
        <f t="shared" si="77"/>
        <v>29.827902178653872</v>
      </c>
      <c r="T48" s="1">
        <f t="shared" si="77"/>
        <v>28.611761177913262</v>
      </c>
      <c r="U48" s="13">
        <f t="shared" si="74"/>
        <v>27.170752541387763</v>
      </c>
      <c r="V48" s="1">
        <f t="shared" si="77"/>
        <v>26.062948647280649</v>
      </c>
      <c r="W48" s="1">
        <f t="shared" si="77"/>
        <v>25.000312050837806</v>
      </c>
      <c r="X48" s="1">
        <f t="shared" si="77"/>
        <v>23.98100119437095</v>
      </c>
      <c r="Y48" s="1">
        <f t="shared" si="77"/>
        <v>23.003249604044392</v>
      </c>
      <c r="Z48" s="1">
        <f t="shared" si="77"/>
        <v>22.065362828561778</v>
      </c>
      <c r="AA48" s="1">
        <f t="shared" si="77"/>
        <v>21.165715502668515</v>
      </c>
      <c r="AB48" s="1">
        <f t="shared" si="77"/>
        <v>20.302748530380832</v>
      </c>
      <c r="AC48" s="1">
        <f t="shared" si="77"/>
        <v>19.474966383059986</v>
      </c>
      <c r="AD48" s="1">
        <f t="shared" ref="AD48:AS52" si="86">AC49*u</f>
        <v>18.680934507649258</v>
      </c>
      <c r="AE48" s="1">
        <f t="shared" si="86"/>
        <v>17.919276840582057</v>
      </c>
      <c r="AF48" s="1">
        <f t="shared" si="86"/>
        <v>17.18867342305278</v>
      </c>
      <c r="AG48" s="1">
        <f t="shared" si="86"/>
        <v>16.487858113517717</v>
      </c>
      <c r="AH48" s="13">
        <f t="shared" si="60"/>
        <v>15.657460229527027</v>
      </c>
      <c r="AI48" s="1">
        <f t="shared" si="86"/>
        <v>15.019075430001292</v>
      </c>
      <c r="AJ48" s="1">
        <f t="shared" si="86"/>
        <v>14.406718807861372</v>
      </c>
      <c r="AK48" s="1">
        <f t="shared" si="86"/>
        <v>13.819329144202106</v>
      </c>
      <c r="AL48" s="1">
        <f t="shared" si="86"/>
        <v>13.255888488056298</v>
      </c>
      <c r="AM48" s="1">
        <f t="shared" si="86"/>
        <v>12.715420392277588</v>
      </c>
      <c r="AN48" s="1">
        <f t="shared" si="86"/>
        <v>12.196988221349777</v>
      </c>
      <c r="AO48" s="1">
        <f t="shared" si="86"/>
        <v>11.699693528189991</v>
      </c>
      <c r="AP48" s="1">
        <f t="shared" si="86"/>
        <v>11.222674497132761</v>
      </c>
      <c r="AQ48" s="1">
        <f t="shared" si="86"/>
        <v>10.765104450396574</v>
      </c>
      <c r="AR48" s="1">
        <f t="shared" si="86"/>
        <v>10.326190415444714</v>
      </c>
      <c r="AS48" s="1">
        <f t="shared" si="86"/>
        <v>9.9051717507575194</v>
      </c>
      <c r="AT48" s="13">
        <f t="shared" si="51"/>
        <v>9.4063056393582567</v>
      </c>
      <c r="AU48" s="1">
        <f t="shared" si="85"/>
        <v>9.0227924480850312</v>
      </c>
      <c r="AV48" s="1">
        <f t="shared" si="85"/>
        <v>8.6549158280141203</v>
      </c>
      <c r="AW48" s="1">
        <f t="shared" si="85"/>
        <v>8.3020382460318594</v>
      </c>
      <c r="AX48" s="1">
        <f t="shared" si="85"/>
        <v>7.9635481624770916</v>
      </c>
      <c r="AY48" s="1">
        <f t="shared" si="85"/>
        <v>7.6388589713380739</v>
      </c>
      <c r="AZ48" s="1">
        <f t="shared" si="85"/>
        <v>7.3274079836595716</v>
      </c>
    </row>
    <row r="49" spans="1:52" x14ac:dyDescent="0.2">
      <c r="A49" s="7">
        <f t="shared" si="47"/>
        <v>4</v>
      </c>
      <c r="B49" s="1"/>
      <c r="C49" s="1"/>
      <c r="D49" s="1"/>
      <c r="E49" s="1"/>
      <c r="F49" s="1">
        <f>E50*u</f>
        <v>47.550156563735271</v>
      </c>
      <c r="G49" s="1">
        <f>F50*u</f>
        <v>45.611445130311786</v>
      </c>
      <c r="H49" s="1">
        <f t="shared" si="84"/>
        <v>43.751778694711788</v>
      </c>
      <c r="I49" s="13">
        <f t="shared" si="83"/>
        <v>41.548255095783496</v>
      </c>
      <c r="J49" s="1">
        <f t="shared" si="82"/>
        <v>39.854252740922192</v>
      </c>
      <c r="K49" s="1">
        <f t="shared" si="81"/>
        <v>38.229318123602702</v>
      </c>
      <c r="L49" s="1">
        <f t="shared" si="80"/>
        <v>36.670635219186416</v>
      </c>
      <c r="M49" s="1">
        <f t="shared" si="79"/>
        <v>35.175502817781059</v>
      </c>
      <c r="N49" s="1">
        <f t="shared" si="76"/>
        <v>33.741329843022399</v>
      </c>
      <c r="O49" s="1">
        <f t="shared" si="77"/>
        <v>32.365630861718309</v>
      </c>
      <c r="P49" s="1">
        <f t="shared" si="77"/>
        <v>31.046021776573198</v>
      </c>
      <c r="Q49" s="1">
        <f t="shared" si="77"/>
        <v>29.780215694528437</v>
      </c>
      <c r="R49" s="1">
        <f t="shared" si="77"/>
        <v>28.566018963558424</v>
      </c>
      <c r="S49" s="1">
        <f t="shared" si="77"/>
        <v>27.401327371054183</v>
      </c>
      <c r="T49" s="1">
        <f t="shared" si="77"/>
        <v>26.284122497206141</v>
      </c>
      <c r="U49" s="13">
        <f t="shared" si="74"/>
        <v>24.960343534895831</v>
      </c>
      <c r="V49" s="1">
        <f t="shared" si="77"/>
        <v>23.942662271776999</v>
      </c>
      <c r="W49" s="1">
        <f t="shared" si="77"/>
        <v>22.966473833140135</v>
      </c>
      <c r="X49" s="1">
        <f t="shared" si="77"/>
        <v>22.030086476643234</v>
      </c>
      <c r="Y49" s="1">
        <f t="shared" si="77"/>
        <v>21.13187743553674</v>
      </c>
      <c r="Z49" s="1">
        <f t="shared" si="77"/>
        <v>20.270290106395869</v>
      </c>
      <c r="AA49" s="1">
        <f t="shared" si="77"/>
        <v>19.443831351514465</v>
      </c>
      <c r="AB49" s="1">
        <f t="shared" si="77"/>
        <v>18.651068911285439</v>
      </c>
      <c r="AC49" s="1">
        <f t="shared" si="77"/>
        <v>17.890628922083476</v>
      </c>
      <c r="AD49" s="1">
        <f t="shared" si="86"/>
        <v>17.161193535348435</v>
      </c>
      <c r="AE49" s="1">
        <f t="shared" si="86"/>
        <v>16.461498633743265</v>
      </c>
      <c r="AF49" s="1">
        <f t="shared" si="86"/>
        <v>15.790331640428612</v>
      </c>
      <c r="AG49" s="1">
        <f t="shared" si="86"/>
        <v>15.14652941765749</v>
      </c>
      <c r="AH49" s="13">
        <f t="shared" si="60"/>
        <v>14.383686488537814</v>
      </c>
      <c r="AI49" s="1">
        <f t="shared" si="86"/>
        <v>13.797235896882462</v>
      </c>
      <c r="AJ49" s="1">
        <f t="shared" si="86"/>
        <v>13.234696024966935</v>
      </c>
      <c r="AK49" s="1">
        <f t="shared" si="86"/>
        <v>12.695091986711123</v>
      </c>
      <c r="AL49" s="1">
        <f t="shared" si="86"/>
        <v>12.177488644017391</v>
      </c>
      <c r="AM49" s="1">
        <f t="shared" si="86"/>
        <v>11.680988986168808</v>
      </c>
      <c r="AN49" s="1">
        <f t="shared" si="86"/>
        <v>11.204732575302421</v>
      </c>
      <c r="AO49" s="1">
        <f t="shared" si="85"/>
        <v>10.747894055263595</v>
      </c>
      <c r="AP49" s="1">
        <f t="shared" si="85"/>
        <v>10.309681721257203</v>
      </c>
      <c r="AQ49" s="1">
        <f t="shared" si="85"/>
        <v>9.889336147816925</v>
      </c>
      <c r="AR49" s="1">
        <f t="shared" si="85"/>
        <v>9.4861288727148452</v>
      </c>
      <c r="AS49" s="1">
        <f t="shared" si="85"/>
        <v>9.0993611345306373</v>
      </c>
      <c r="AT49" s="13">
        <f t="shared" si="51"/>
        <v>8.6410790350754976</v>
      </c>
      <c r="AU49" s="1">
        <f t="shared" si="85"/>
        <v>8.2887656057819044</v>
      </c>
      <c r="AV49" s="1">
        <f t="shared" si="85"/>
        <v>7.9508166733245016</v>
      </c>
      <c r="AW49" s="1">
        <f t="shared" si="85"/>
        <v>7.6266465695107053</v>
      </c>
      <c r="AX49" s="1">
        <f t="shared" si="85"/>
        <v>7.3156935049677596</v>
      </c>
      <c r="AY49" s="1">
        <f t="shared" si="85"/>
        <v>7.017418595557265</v>
      </c>
      <c r="AZ49" s="1">
        <f t="shared" si="85"/>
        <v>6.7313049284846889</v>
      </c>
    </row>
    <row r="50" spans="1:52" x14ac:dyDescent="0.2">
      <c r="A50" s="7">
        <f t="shared" si="47"/>
        <v>3</v>
      </c>
      <c r="B50" s="1"/>
      <c r="C50" s="1"/>
      <c r="D50" s="1"/>
      <c r="E50" s="1">
        <f>D51*u</f>
        <v>45.538525169628087</v>
      </c>
      <c r="F50" s="1">
        <f>E51*u</f>
        <v>43.681831821221039</v>
      </c>
      <c r="G50" s="1">
        <f>F51*u</f>
        <v>41.900839435398481</v>
      </c>
      <c r="H50" s="1">
        <f t="shared" si="84"/>
        <v>40.192461538165595</v>
      </c>
      <c r="I50" s="13">
        <f t="shared" si="83"/>
        <v>38.168200122044688</v>
      </c>
      <c r="J50" s="1">
        <f t="shared" si="82"/>
        <v>36.612009116224982</v>
      </c>
      <c r="K50" s="1">
        <f t="shared" si="81"/>
        <v>35.119267013912662</v>
      </c>
      <c r="L50" s="1">
        <f t="shared" si="80"/>
        <v>33.687386881150893</v>
      </c>
      <c r="M50" s="1">
        <f t="shared" si="79"/>
        <v>32.313887258260962</v>
      </c>
      <c r="N50" s="1">
        <f t="shared" si="76"/>
        <v>30.996387859452948</v>
      </c>
      <c r="O50" s="1">
        <f t="shared" si="77"/>
        <v>29.732605447771444</v>
      </c>
      <c r="P50" s="1">
        <f t="shared" si="77"/>
        <v>28.52034987822773</v>
      </c>
      <c r="Q50" s="1">
        <f t="shared" si="77"/>
        <v>27.357520302261037</v>
      </c>
      <c r="R50" s="1">
        <f t="shared" si="77"/>
        <v>26.242101526951284</v>
      </c>
      <c r="S50" s="1">
        <f t="shared" si="77"/>
        <v>25.172160522673682</v>
      </c>
      <c r="T50" s="1">
        <f t="shared" si="77"/>
        <v>24.14584307314297</v>
      </c>
      <c r="U50" s="13">
        <f t="shared" si="74"/>
        <v>22.929756856421438</v>
      </c>
      <c r="V50" s="1">
        <f t="shared" si="77"/>
        <v>21.994866521758098</v>
      </c>
      <c r="W50" s="1">
        <f t="shared" si="77"/>
        <v>21.098093466022739</v>
      </c>
      <c r="X50" s="1">
        <f t="shared" si="77"/>
        <v>20.237883574364655</v>
      </c>
      <c r="Y50" s="1">
        <f t="shared" si="77"/>
        <v>19.412746096187821</v>
      </c>
      <c r="Z50" s="1">
        <f t="shared" si="77"/>
        <v>18.621251061668215</v>
      </c>
      <c r="AA50" s="1">
        <f t="shared" si="77"/>
        <v>17.86202680360471</v>
      </c>
      <c r="AB50" s="1">
        <f t="shared" si="77"/>
        <v>17.133757580308909</v>
      </c>
      <c r="AC50" s="1">
        <f t="shared" si="77"/>
        <v>16.435181295414303</v>
      </c>
      <c r="AD50" s="1">
        <f t="shared" si="86"/>
        <v>15.765087310653204</v>
      </c>
      <c r="AE50" s="1">
        <f t="shared" si="86"/>
        <v>15.122314347810997</v>
      </c>
      <c r="AF50" s="1">
        <f t="shared" si="86"/>
        <v>14.505748476221736</v>
      </c>
      <c r="AG50" s="1">
        <f t="shared" si="86"/>
        <v>13.914321182317424</v>
      </c>
      <c r="AH50" s="13">
        <f t="shared" si="60"/>
        <v>13.213537442706626</v>
      </c>
      <c r="AI50" s="1">
        <f t="shared" si="86"/>
        <v>12.674796080587075</v>
      </c>
      <c r="AJ50" s="1">
        <f t="shared" si="86"/>
        <v>12.158020241062585</v>
      </c>
      <c r="AK50" s="1">
        <f t="shared" si="86"/>
        <v>11.662314347485806</v>
      </c>
      <c r="AL50" s="1">
        <f t="shared" si="86"/>
        <v>11.186819337593596</v>
      </c>
      <c r="AM50" s="1">
        <f t="shared" si="86"/>
        <v>10.730711174745267</v>
      </c>
      <c r="AN50" s="1">
        <f t="shared" si="86"/>
        <v>10.293199419860532</v>
      </c>
      <c r="AO50" s="1">
        <f t="shared" si="85"/>
        <v>9.8735258615822623</v>
      </c>
      <c r="AP50" s="1">
        <f t="shared" si="85"/>
        <v>9.4709632022901857</v>
      </c>
      <c r="AQ50" s="1">
        <f t="shared" si="85"/>
        <v>9.0848137976882928</v>
      </c>
      <c r="AR50" s="1">
        <f t="shared" si="85"/>
        <v>8.7144084477817412</v>
      </c>
      <c r="AS50" s="1">
        <f t="shared" si="85"/>
        <v>8.3591052371479062</v>
      </c>
      <c r="AT50" s="13">
        <f t="shared" si="51"/>
        <v>7.9381055382669361</v>
      </c>
      <c r="AU50" s="1">
        <f t="shared" si="85"/>
        <v>7.6144536919027219</v>
      </c>
      <c r="AV50" s="1">
        <f t="shared" si="85"/>
        <v>7.3039977544553132</v>
      </c>
      <c r="AW50" s="1">
        <f t="shared" si="85"/>
        <v>7.006199703311534</v>
      </c>
      <c r="AX50" s="1">
        <f t="shared" si="85"/>
        <v>6.7205434520760212</v>
      </c>
      <c r="AY50" s="1">
        <f t="shared" si="85"/>
        <v>6.4465339561893984</v>
      </c>
      <c r="AZ50" s="1">
        <f t="shared" si="85"/>
        <v>6.1836963550121009</v>
      </c>
    </row>
    <row r="51" spans="1:52" x14ac:dyDescent="0.2">
      <c r="A51" s="7">
        <f t="shared" si="47"/>
        <v>2</v>
      </c>
      <c r="B51" s="1"/>
      <c r="C51" s="1"/>
      <c r="D51" s="1">
        <f>C52*u</f>
        <v>43.611996773243604</v>
      </c>
      <c r="E51" s="1">
        <f>D52*u</f>
        <v>41.833851696783448</v>
      </c>
      <c r="F51" s="1">
        <f>E52*u</f>
        <v>40.128205018628215</v>
      </c>
      <c r="G51" s="1">
        <f>F52*u</f>
        <v>38.492100839494782</v>
      </c>
      <c r="H51" s="1">
        <f t="shared" si="84"/>
        <v>36.922703777804934</v>
      </c>
      <c r="I51" s="13">
        <f t="shared" si="83"/>
        <v>35.063121115387013</v>
      </c>
      <c r="J51" s="1">
        <f t="shared" si="82"/>
        <v>33.633530159008188</v>
      </c>
      <c r="K51" s="1">
        <f t="shared" si="81"/>
        <v>32.262226378372638</v>
      </c>
      <c r="L51" s="1">
        <f t="shared" si="80"/>
        <v>30.946833293102543</v>
      </c>
      <c r="M51" s="1">
        <f t="shared" si="79"/>
        <v>29.685071316500643</v>
      </c>
      <c r="N51" s="1">
        <f t="shared" si="76"/>
        <v>28.474753805008298</v>
      </c>
      <c r="O51" s="1">
        <f t="shared" si="77"/>
        <v>27.313783268734806</v>
      </c>
      <c r="P51" s="1">
        <f t="shared" si="77"/>
        <v>26.200147736490671</v>
      </c>
      <c r="Q51" s="1">
        <f t="shared" si="77"/>
        <v>25.131917269025543</v>
      </c>
      <c r="R51" s="1">
        <f t="shared" si="77"/>
        <v>24.107240614428104</v>
      </c>
      <c r="S51" s="1">
        <f t="shared" si="77"/>
        <v>23.124341999891737</v>
      </c>
      <c r="T51" s="1">
        <f t="shared" si="77"/>
        <v>22.181518054286133</v>
      </c>
      <c r="U51" s="13">
        <f t="shared" si="74"/>
        <v>21.064363507639527</v>
      </c>
      <c r="V51" s="1">
        <f t="shared" si="77"/>
        <v>20.205528851326441</v>
      </c>
      <c r="W51" s="1">
        <f t="shared" si="77"/>
        <v>19.381710537501789</v>
      </c>
      <c r="X51" s="1">
        <f t="shared" si="77"/>
        <v>18.591480882463877</v>
      </c>
      <c r="Y51" s="1">
        <f t="shared" si="77"/>
        <v>17.833470411924317</v>
      </c>
      <c r="Z51" s="1">
        <f t="shared" si="77"/>
        <v>17.106365487698149</v>
      </c>
      <c r="AA51" s="1">
        <f t="shared" si="77"/>
        <v>16.40890603115843</v>
      </c>
      <c r="AB51" s="1">
        <f t="shared" si="77"/>
        <v>15.739883339509918</v>
      </c>
      <c r="AC51" s="1">
        <f t="shared" si="77"/>
        <v>15.098137991097493</v>
      </c>
      <c r="AD51" s="1">
        <f t="shared" si="86"/>
        <v>14.4825578361192</v>
      </c>
      <c r="AE51" s="1">
        <f t="shared" si="86"/>
        <v>13.892076069261783</v>
      </c>
      <c r="AF51" s="1">
        <f t="shared" si="86"/>
        <v>13.325669380918571</v>
      </c>
      <c r="AG51" s="1">
        <f t="shared" si="86"/>
        <v>12.782356183785774</v>
      </c>
      <c r="AH51" s="13">
        <f t="shared" si="60"/>
        <v>12.138582962646234</v>
      </c>
      <c r="AI51" s="1">
        <f t="shared" si="86"/>
        <v>11.643669564333903</v>
      </c>
      <c r="AJ51" s="1">
        <f t="shared" si="86"/>
        <v>11.168934738148382</v>
      </c>
      <c r="AK51" s="1">
        <f t="shared" si="86"/>
        <v>10.713555764853409</v>
      </c>
      <c r="AL51" s="1">
        <f t="shared" si="86"/>
        <v>10.276743469059996</v>
      </c>
      <c r="AM51" s="1">
        <f t="shared" si="86"/>
        <v>9.8577408515792015</v>
      </c>
      <c r="AN51" s="1">
        <f t="shared" si="86"/>
        <v>9.4558217775364923</v>
      </c>
      <c r="AO51" s="1">
        <f t="shared" si="85"/>
        <v>9.0702897179742337</v>
      </c>
      <c r="AP51" s="1">
        <f t="shared" si="85"/>
        <v>8.7004765427614448</v>
      </c>
      <c r="AQ51" s="1">
        <f t="shared" si="85"/>
        <v>8.3457413627189716</v>
      </c>
      <c r="AR51" s="1">
        <f t="shared" si="85"/>
        <v>8.0054694189534192</v>
      </c>
      <c r="AS51" s="1">
        <f t="shared" si="85"/>
        <v>7.6790710174750991</v>
      </c>
      <c r="AT51" s="13">
        <f t="shared" si="51"/>
        <v>7.2923207021811081</v>
      </c>
      <c r="AU51" s="1">
        <f t="shared" si="85"/>
        <v>6.9949987469408681</v>
      </c>
      <c r="AV51" s="1">
        <f t="shared" si="85"/>
        <v>6.7097991802622623</v>
      </c>
      <c r="AW51" s="1">
        <f t="shared" si="85"/>
        <v>6.4362277490238844</v>
      </c>
      <c r="AX51" s="1">
        <f t="shared" si="85"/>
        <v>6.1738103517556997</v>
      </c>
      <c r="AY51" s="1">
        <f t="shared" si="85"/>
        <v>5.9220922170174113</v>
      </c>
      <c r="AZ51" s="1">
        <f t="shared" si="85"/>
        <v>5.6806371152759336</v>
      </c>
    </row>
    <row r="52" spans="1:52" x14ac:dyDescent="0.2">
      <c r="A52" s="7">
        <f>A53+1</f>
        <v>1</v>
      </c>
      <c r="B52" s="1"/>
      <c r="C52" s="1">
        <f>B53*u</f>
        <v>41.766971052851609</v>
      </c>
      <c r="D52" s="1">
        <f>C53*u</f>
        <v>40.064051227317591</v>
      </c>
      <c r="E52" s="1">
        <f>D53*u</f>
        <v>38.430562721773896</v>
      </c>
      <c r="F52" s="1">
        <f>E53*u</f>
        <v>36.863674687625462</v>
      </c>
      <c r="G52" s="1">
        <f>F53*u</f>
        <v>35.360671695424813</v>
      </c>
      <c r="H52" s="1">
        <f t="shared" si="84"/>
        <v>33.918949029011181</v>
      </c>
      <c r="I52" s="13">
        <f t="shared" si="83"/>
        <v>32.21064808980146</v>
      </c>
      <c r="J52" s="1">
        <f t="shared" si="82"/>
        <v>30.897357950662268</v>
      </c>
      <c r="K52" s="1">
        <f t="shared" si="81"/>
        <v>29.637613179028619</v>
      </c>
      <c r="L52" s="1">
        <f t="shared" si="80"/>
        <v>28.429230627174164</v>
      </c>
      <c r="M52" s="1">
        <f t="shared" si="79"/>
        <v>27.270116158508657</v>
      </c>
      <c r="N52" s="1">
        <f t="shared" si="76"/>
        <v>26.158261018422571</v>
      </c>
      <c r="O52" s="1">
        <f t="shared" si="77"/>
        <v>25.091738353099345</v>
      </c>
      <c r="P52" s="1">
        <f t="shared" si="77"/>
        <v>24.068699870262371</v>
      </c>
      <c r="Q52" s="1">
        <f t="shared" si="77"/>
        <v>23.087372636069762</v>
      </c>
      <c r="R52" s="1">
        <f t="shared" si="77"/>
        <v>22.146056002605857</v>
      </c>
      <c r="S52" s="1">
        <f t="shared" si="77"/>
        <v>21.24311866064485</v>
      </c>
      <c r="T52" s="1">
        <f t="shared" si="77"/>
        <v>20.376995812578908</v>
      </c>
      <c r="U52" s="13">
        <f t="shared" si="74"/>
        <v>19.350724596005314</v>
      </c>
      <c r="V52" s="1">
        <f t="shared" si="77"/>
        <v>18.561758297460756</v>
      </c>
      <c r="W52" s="1">
        <f t="shared" si="77"/>
        <v>17.804959673937915</v>
      </c>
      <c r="X52" s="1">
        <f t="shared" si="77"/>
        <v>17.079017187392381</v>
      </c>
      <c r="Y52" s="1">
        <f t="shared" si="77"/>
        <v>16.382672773710961</v>
      </c>
      <c r="Z52" s="1">
        <f t="shared" si="77"/>
        <v>15.714719662476579</v>
      </c>
      <c r="AA52" s="1">
        <f t="shared" si="77"/>
        <v>15.074000285625489</v>
      </c>
      <c r="AB52" s="1">
        <f t="shared" si="77"/>
        <v>14.459404271372634</v>
      </c>
      <c r="AC52" s="1">
        <f t="shared" si="77"/>
        <v>13.869866519928468</v>
      </c>
      <c r="AD52" s="1">
        <f t="shared" si="86"/>
        <v>13.304365357672555</v>
      </c>
      <c r="AE52" s="1">
        <f t="shared" si="86"/>
        <v>12.761920766585032</v>
      </c>
      <c r="AF52" s="1">
        <f t="shared" si="86"/>
        <v>12.241592685867575</v>
      </c>
      <c r="AG52" s="1">
        <f t="shared" si="86"/>
        <v>11.742479382810547</v>
      </c>
      <c r="AH52" s="13">
        <f t="shared" si="60"/>
        <v>11.151078731182198</v>
      </c>
      <c r="AI52" s="1">
        <f t="shared" si="86"/>
        <v>10.696427781670158</v>
      </c>
      <c r="AJ52" s="1">
        <f t="shared" si="86"/>
        <v>10.260313826728355</v>
      </c>
      <c r="AK52" s="1">
        <f t="shared" si="86"/>
        <v>9.8419810773981027</v>
      </c>
      <c r="AL52" s="1">
        <f t="shared" si="86"/>
        <v>9.4407045596917154</v>
      </c>
      <c r="AM52" s="1">
        <f t="shared" si="86"/>
        <v>9.0557888582068031</v>
      </c>
      <c r="AN52" s="1">
        <f t="shared" si="86"/>
        <v>8.6865669109658512</v>
      </c>
      <c r="AO52" s="1">
        <f t="shared" si="85"/>
        <v>8.3323988533924833</v>
      </c>
      <c r="AP52" s="1">
        <f t="shared" si="85"/>
        <v>7.9926709094210668</v>
      </c>
      <c r="AQ52" s="1">
        <f t="shared" si="85"/>
        <v>7.6667943278178905</v>
      </c>
      <c r="AR52" s="1">
        <f t="shared" si="85"/>
        <v>7.3542043618705897</v>
      </c>
      <c r="AS52" s="1">
        <f t="shared" si="85"/>
        <v>7.054359290677592</v>
      </c>
      <c r="AT52" s="13">
        <f t="shared" si="51"/>
        <v>6.6990720855380674</v>
      </c>
      <c r="AU52" s="1">
        <f t="shared" si="85"/>
        <v>6.4259380186049242</v>
      </c>
      <c r="AV52" s="1">
        <f t="shared" si="85"/>
        <v>6.1639401534571716</v>
      </c>
      <c r="AW52" s="1">
        <f t="shared" si="85"/>
        <v>5.9126244457070225</v>
      </c>
      <c r="AX52" s="1">
        <f t="shared" si="85"/>
        <v>5.6715553632305689</v>
      </c>
      <c r="AY52" s="1">
        <f t="shared" si="85"/>
        <v>5.4403151313871421</v>
      </c>
      <c r="AZ52" s="1">
        <f t="shared" si="85"/>
        <v>5.2185030090125339</v>
      </c>
    </row>
    <row r="53" spans="1:52" x14ac:dyDescent="0.2">
      <c r="A53" s="7">
        <v>0</v>
      </c>
      <c r="B53" s="1">
        <f>S</f>
        <v>40</v>
      </c>
      <c r="C53" s="1">
        <f>B53*d</f>
        <v>38.369122986314565</v>
      </c>
      <c r="D53" s="1">
        <f>C53*d</f>
        <v>36.804739968473321</v>
      </c>
      <c r="E53" s="1">
        <f t="shared" ref="E53:N53" si="87">D53*d</f>
        <v>35.304139858242003</v>
      </c>
      <c r="F53" s="1">
        <f t="shared" si="87"/>
        <v>33.864722103673436</v>
      </c>
      <c r="G53" s="1">
        <f t="shared" si="87"/>
        <v>32.48399218233029</v>
      </c>
      <c r="H53" s="1">
        <f t="shared" si="87"/>
        <v>31.159557278257797</v>
      </c>
      <c r="I53" s="13">
        <f>H53*d*(1-div)</f>
        <v>29.59023091386252</v>
      </c>
      <c r="J53" s="1">
        <f t="shared" si="87"/>
        <v>28.383780228185959</v>
      </c>
      <c r="K53" s="1">
        <f t="shared" si="87"/>
        <v>27.226518859794769</v>
      </c>
      <c r="L53" s="1">
        <f t="shared" si="87"/>
        <v>26.116441265516965</v>
      </c>
      <c r="M53" s="1">
        <f t="shared" si="87"/>
        <v>25.051623672037032</v>
      </c>
      <c r="N53" s="1">
        <f t="shared" si="87"/>
        <v>24.030220741981456</v>
      </c>
      <c r="O53" s="1">
        <f t="shared" ref="O53:V53" si="88">N53*d</f>
        <v>23.050462375934345</v>
      </c>
      <c r="P53" s="1">
        <f t="shared" si="88"/>
        <v>22.110650644841041</v>
      </c>
      <c r="Q53" s="1">
        <f t="shared" si="88"/>
        <v>21.209156847483534</v>
      </c>
      <c r="R53" s="1">
        <f t="shared" si="88"/>
        <v>20.344418687928286</v>
      </c>
      <c r="S53" s="1">
        <f t="shared" si="88"/>
        <v>19.514937568054922</v>
      </c>
      <c r="T53" s="1">
        <f t="shared" si="88"/>
        <v>18.719275990473747</v>
      </c>
      <c r="U53" s="13">
        <f>T53*d*(1-div)</f>
        <v>17.776494516658005</v>
      </c>
      <c r="V53" s="1">
        <f t="shared" si="88"/>
        <v>17.051712609379937</v>
      </c>
      <c r="W53" s="1">
        <f t="shared" ref="W53:AC53" si="89">V53*d</f>
        <v>16.356481455914743</v>
      </c>
      <c r="X53" s="1">
        <f t="shared" si="89"/>
        <v>15.689596215134157</v>
      </c>
      <c r="Y53" s="1">
        <f t="shared" si="89"/>
        <v>15.049901169602451</v>
      </c>
      <c r="Z53" s="1">
        <f t="shared" si="89"/>
        <v>14.436287722708897</v>
      </c>
      <c r="AA53" s="1">
        <f t="shared" si="89"/>
        <v>13.847692477461019</v>
      </c>
      <c r="AB53" s="1">
        <f t="shared" si="89"/>
        <v>13.283095393609122</v>
      </c>
      <c r="AC53" s="1">
        <f t="shared" si="89"/>
        <v>12.741518019908423</v>
      </c>
      <c r="AD53" s="1">
        <f t="shared" ref="AD53:AN53" si="90">AC53*d</f>
        <v>12.222021798455238</v>
      </c>
      <c r="AE53" s="1">
        <f t="shared" si="90"/>
        <v>11.723706438158665</v>
      </c>
      <c r="AF53" s="1">
        <f t="shared" si="90"/>
        <v>11.245708354528944</v>
      </c>
      <c r="AG53" s="1">
        <f t="shared" si="90"/>
        <v>10.787199173078657</v>
      </c>
      <c r="AH53" s="13">
        <f>AG53*d*(1-div)</f>
        <v>10.243910450805714</v>
      </c>
      <c r="AI53" s="1">
        <f t="shared" si="90"/>
        <v>9.8262464986939388</v>
      </c>
      <c r="AJ53" s="1">
        <f t="shared" si="90"/>
        <v>9.4256115100557665</v>
      </c>
      <c r="AK53" s="1">
        <f t="shared" si="90"/>
        <v>9.0413111812637972</v>
      </c>
      <c r="AL53" s="1">
        <f t="shared" si="90"/>
        <v>8.6726795167862925</v>
      </c>
      <c r="AM53" s="1">
        <f t="shared" si="90"/>
        <v>8.3190776750116111</v>
      </c>
      <c r="AN53" s="1">
        <f t="shared" si="90"/>
        <v>7.979892861130609</v>
      </c>
      <c r="AO53" s="1">
        <f t="shared" ref="AO53:AZ53" si="91">AN53*d</f>
        <v>7.654537265158349</v>
      </c>
      <c r="AP53" s="1">
        <f t="shared" si="91"/>
        <v>7.3424470432547162</v>
      </c>
      <c r="AQ53" s="1">
        <f t="shared" si="91"/>
        <v>7.0430813405785493</v>
      </c>
      <c r="AR53" s="1">
        <f t="shared" si="91"/>
        <v>6.7559213539818908</v>
      </c>
      <c r="AS53" s="1">
        <f t="shared" si="91"/>
        <v>6.4804694329199997</v>
      </c>
      <c r="AT53" s="13">
        <f>AS53*d*(1-div)</f>
        <v>6.1540857348488025</v>
      </c>
      <c r="AU53" s="1">
        <f t="shared" si="91"/>
        <v>5.9031718107184439</v>
      </c>
      <c r="AV53" s="1">
        <f t="shared" si="91"/>
        <v>5.662488130370031</v>
      </c>
      <c r="AW53" s="1">
        <f t="shared" si="91"/>
        <v>5.431617587067854</v>
      </c>
      <c r="AX53" s="1">
        <f t="shared" si="91"/>
        <v>5.2101600803208914</v>
      </c>
      <c r="AY53" s="1">
        <f t="shared" si="91"/>
        <v>4.9977318225054717</v>
      </c>
      <c r="AZ53" s="1">
        <f t="shared" si="91"/>
        <v>4.7939646737582624</v>
      </c>
    </row>
    <row r="54" spans="1:52" x14ac:dyDescent="0.2">
      <c r="I54" s="14"/>
    </row>
    <row r="55" spans="1:52" x14ac:dyDescent="0.2">
      <c r="A55" s="2" t="s">
        <v>11</v>
      </c>
      <c r="B55" s="1">
        <v>0</v>
      </c>
      <c r="C55" s="1">
        <f t="shared" ref="C55:AH55" si="92">C56*Dt</f>
        <v>0.02</v>
      </c>
      <c r="D55" s="1">
        <f t="shared" si="92"/>
        <v>0.04</v>
      </c>
      <c r="E55" s="1">
        <f t="shared" si="92"/>
        <v>0.06</v>
      </c>
      <c r="F55" s="1">
        <f t="shared" si="92"/>
        <v>0.08</v>
      </c>
      <c r="G55" s="1">
        <f t="shared" si="92"/>
        <v>0.1</v>
      </c>
      <c r="H55" s="1">
        <f t="shared" si="92"/>
        <v>0.12</v>
      </c>
      <c r="I55" s="13">
        <f t="shared" si="92"/>
        <v>0.14000000000000001</v>
      </c>
      <c r="J55" s="1">
        <f t="shared" si="92"/>
        <v>0.16</v>
      </c>
      <c r="K55" s="1">
        <f t="shared" si="92"/>
        <v>0.18</v>
      </c>
      <c r="L55" s="1">
        <f t="shared" si="92"/>
        <v>0.2</v>
      </c>
      <c r="M55" s="1">
        <f t="shared" si="92"/>
        <v>0.22</v>
      </c>
      <c r="N55" s="1">
        <f t="shared" si="92"/>
        <v>0.24</v>
      </c>
      <c r="O55" s="1">
        <f t="shared" si="92"/>
        <v>0.26</v>
      </c>
      <c r="P55" s="1">
        <f t="shared" si="92"/>
        <v>0.28000000000000003</v>
      </c>
      <c r="Q55" s="1">
        <f t="shared" si="92"/>
        <v>0.3</v>
      </c>
      <c r="R55" s="1">
        <f t="shared" si="92"/>
        <v>0.32</v>
      </c>
      <c r="S55" s="1">
        <f t="shared" si="92"/>
        <v>0.34</v>
      </c>
      <c r="T55" s="1">
        <f t="shared" si="92"/>
        <v>0.36</v>
      </c>
      <c r="U55" s="13">
        <f t="shared" si="92"/>
        <v>0.38</v>
      </c>
      <c r="V55" s="1">
        <f t="shared" si="92"/>
        <v>0.4</v>
      </c>
      <c r="W55" s="1">
        <f t="shared" si="92"/>
        <v>0.42</v>
      </c>
      <c r="X55" s="1">
        <f t="shared" si="92"/>
        <v>0.44</v>
      </c>
      <c r="Y55" s="1">
        <f t="shared" si="92"/>
        <v>0.46</v>
      </c>
      <c r="Z55" s="1">
        <f t="shared" si="92"/>
        <v>0.48</v>
      </c>
      <c r="AA55" s="1">
        <f t="shared" si="92"/>
        <v>0.5</v>
      </c>
      <c r="AB55" s="1">
        <f t="shared" si="92"/>
        <v>0.52</v>
      </c>
      <c r="AC55" s="1">
        <f t="shared" si="92"/>
        <v>0.54</v>
      </c>
      <c r="AD55" s="1">
        <f t="shared" si="92"/>
        <v>0.56000000000000005</v>
      </c>
      <c r="AE55" s="1">
        <f t="shared" si="92"/>
        <v>0.57999999999999996</v>
      </c>
      <c r="AF55" s="1">
        <f t="shared" si="92"/>
        <v>0.6</v>
      </c>
      <c r="AG55" s="1">
        <f t="shared" si="92"/>
        <v>0.62</v>
      </c>
      <c r="AH55" s="13">
        <f t="shared" si="92"/>
        <v>0.64</v>
      </c>
      <c r="AI55" s="1">
        <f t="shared" ref="AI55:AZ55" si="93">AI56*Dt</f>
        <v>0.66</v>
      </c>
      <c r="AJ55" s="1">
        <f t="shared" si="93"/>
        <v>0.68</v>
      </c>
      <c r="AK55" s="1">
        <f t="shared" si="93"/>
        <v>0.70000000000000007</v>
      </c>
      <c r="AL55" s="1">
        <f t="shared" si="93"/>
        <v>0.72</v>
      </c>
      <c r="AM55" s="1">
        <f t="shared" si="93"/>
        <v>0.74</v>
      </c>
      <c r="AN55" s="1">
        <f t="shared" si="93"/>
        <v>0.76</v>
      </c>
      <c r="AO55" s="1">
        <f t="shared" si="93"/>
        <v>0.78</v>
      </c>
      <c r="AP55" s="1">
        <f t="shared" si="93"/>
        <v>0.8</v>
      </c>
      <c r="AQ55" s="1">
        <f t="shared" si="93"/>
        <v>0.82000000000000006</v>
      </c>
      <c r="AR55" s="1">
        <f t="shared" si="93"/>
        <v>0.84</v>
      </c>
      <c r="AS55" s="1">
        <f t="shared" si="93"/>
        <v>0.86</v>
      </c>
      <c r="AT55" s="13">
        <f t="shared" si="93"/>
        <v>0.88</v>
      </c>
      <c r="AU55" s="1">
        <f t="shared" si="93"/>
        <v>0.9</v>
      </c>
      <c r="AV55" s="1">
        <f t="shared" si="93"/>
        <v>0.92</v>
      </c>
      <c r="AW55" s="1">
        <f t="shared" si="93"/>
        <v>0.94000000000000006</v>
      </c>
      <c r="AX55" s="1">
        <f t="shared" si="93"/>
        <v>0.96</v>
      </c>
      <c r="AY55" s="1">
        <f t="shared" si="93"/>
        <v>0.98</v>
      </c>
      <c r="AZ55" s="1">
        <f t="shared" si="93"/>
        <v>1</v>
      </c>
    </row>
    <row r="56" spans="1:52" x14ac:dyDescent="0.2">
      <c r="A56" s="2" t="s">
        <v>24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T56" si="94">E56+1</f>
        <v>4</v>
      </c>
      <c r="G56" s="1">
        <f t="shared" si="94"/>
        <v>5</v>
      </c>
      <c r="H56" s="1">
        <f t="shared" si="94"/>
        <v>6</v>
      </c>
      <c r="I56" s="13">
        <f t="shared" si="94"/>
        <v>7</v>
      </c>
      <c r="J56" s="1">
        <f t="shared" si="94"/>
        <v>8</v>
      </c>
      <c r="K56" s="1">
        <f t="shared" si="94"/>
        <v>9</v>
      </c>
      <c r="L56" s="1">
        <f t="shared" si="94"/>
        <v>10</v>
      </c>
      <c r="M56" s="1">
        <f t="shared" si="94"/>
        <v>11</v>
      </c>
      <c r="N56" s="1">
        <f t="shared" si="94"/>
        <v>12</v>
      </c>
      <c r="O56" s="1">
        <f t="shared" si="94"/>
        <v>13</v>
      </c>
      <c r="P56" s="1">
        <f t="shared" si="94"/>
        <v>14</v>
      </c>
      <c r="Q56" s="1">
        <f t="shared" si="94"/>
        <v>15</v>
      </c>
      <c r="R56" s="1">
        <f t="shared" si="94"/>
        <v>16</v>
      </c>
      <c r="S56" s="1">
        <f t="shared" si="94"/>
        <v>17</v>
      </c>
      <c r="T56" s="1">
        <f t="shared" si="94"/>
        <v>18</v>
      </c>
      <c r="U56" s="13">
        <f t="shared" ref="U56:AD56" si="95">T56+1</f>
        <v>19</v>
      </c>
      <c r="V56" s="1">
        <f t="shared" si="95"/>
        <v>20</v>
      </c>
      <c r="W56" s="1">
        <f t="shared" si="95"/>
        <v>21</v>
      </c>
      <c r="X56" s="1">
        <f t="shared" si="95"/>
        <v>22</v>
      </c>
      <c r="Y56" s="1">
        <f t="shared" si="95"/>
        <v>23</v>
      </c>
      <c r="Z56" s="1">
        <f t="shared" si="95"/>
        <v>24</v>
      </c>
      <c r="AA56" s="1">
        <f t="shared" si="95"/>
        <v>25</v>
      </c>
      <c r="AB56" s="1">
        <f t="shared" si="95"/>
        <v>26</v>
      </c>
      <c r="AC56" s="1">
        <f t="shared" si="95"/>
        <v>27</v>
      </c>
      <c r="AD56" s="1">
        <f t="shared" si="95"/>
        <v>28</v>
      </c>
      <c r="AE56" s="1">
        <f t="shared" ref="AE56:AO56" si="96">AD56+1</f>
        <v>29</v>
      </c>
      <c r="AF56" s="1">
        <f t="shared" si="96"/>
        <v>30</v>
      </c>
      <c r="AG56" s="1">
        <f t="shared" si="96"/>
        <v>31</v>
      </c>
      <c r="AH56" s="13">
        <f t="shared" si="96"/>
        <v>32</v>
      </c>
      <c r="AI56" s="1">
        <f t="shared" si="96"/>
        <v>33</v>
      </c>
      <c r="AJ56" s="1">
        <f t="shared" si="96"/>
        <v>34</v>
      </c>
      <c r="AK56" s="1">
        <f t="shared" si="96"/>
        <v>35</v>
      </c>
      <c r="AL56" s="1">
        <f t="shared" si="96"/>
        <v>36</v>
      </c>
      <c r="AM56" s="1">
        <f t="shared" si="96"/>
        <v>37</v>
      </c>
      <c r="AN56" s="1">
        <f t="shared" si="96"/>
        <v>38</v>
      </c>
      <c r="AO56" s="1">
        <f t="shared" si="96"/>
        <v>39</v>
      </c>
      <c r="AP56" s="1">
        <f t="shared" ref="AP56:AZ56" si="97">AO56+1</f>
        <v>40</v>
      </c>
      <c r="AQ56" s="1">
        <f t="shared" si="97"/>
        <v>41</v>
      </c>
      <c r="AR56" s="1">
        <f t="shared" si="97"/>
        <v>42</v>
      </c>
      <c r="AS56" s="1">
        <f t="shared" si="97"/>
        <v>43</v>
      </c>
      <c r="AT56" s="13">
        <f t="shared" si="97"/>
        <v>44</v>
      </c>
      <c r="AU56" s="1">
        <f t="shared" si="97"/>
        <v>45</v>
      </c>
      <c r="AV56" s="1">
        <f t="shared" si="97"/>
        <v>46</v>
      </c>
      <c r="AW56" s="1">
        <f t="shared" si="97"/>
        <v>47</v>
      </c>
      <c r="AX56" s="1">
        <f t="shared" si="97"/>
        <v>48</v>
      </c>
      <c r="AY56" s="1">
        <f t="shared" si="97"/>
        <v>49</v>
      </c>
      <c r="AZ56" s="1">
        <f t="shared" si="97"/>
        <v>50</v>
      </c>
    </row>
    <row r="58" spans="1:52" x14ac:dyDescent="0.2">
      <c r="I58" s="4" t="s">
        <v>22</v>
      </c>
      <c r="U58" s="4" t="s">
        <v>22</v>
      </c>
      <c r="AH58" s="4" t="s">
        <v>22</v>
      </c>
      <c r="AT58" s="4" t="s">
        <v>22</v>
      </c>
    </row>
    <row r="64" spans="1:52" x14ac:dyDescent="0.2">
      <c r="O64">
        <f>1/1.224</f>
        <v>0.81699346405228757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topLeftCell="A19" workbookViewId="0">
      <selection activeCell="A57" sqref="A57"/>
    </sheetView>
  </sheetViews>
  <sheetFormatPr defaultColWidth="8.85546875" defaultRowHeight="12.75" x14ac:dyDescent="0.2"/>
  <sheetData>
    <row r="1" spans="1:52" x14ac:dyDescent="0.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 x14ac:dyDescent="0.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>MAX(Stock!AZ3-K,0)</f>
        <v>293.61860998639685</v>
      </c>
    </row>
    <row r="4" spans="1:52" x14ac:dyDescent="0.2">
      <c r="A4" s="7">
        <f t="shared" si="1"/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>EXP(-rate*Dt)*(p*AZ3+(1-p)*AZ4)</f>
        <v>279.53670739414747</v>
      </c>
      <c r="AZ4" s="1">
        <f>MAX(Stock!AZ4-K,0)</f>
        <v>266.47789759265828</v>
      </c>
    </row>
    <row r="5" spans="1:52" x14ac:dyDescent="0.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 t="shared" ref="AX5:AX53" si="2">EXP(-rate*Dt)*(p*AY4+(1-p)*AY5)</f>
        <v>266.05187386637596</v>
      </c>
      <c r="AY5" s="1">
        <f t="shared" ref="AY5:AY53" si="3">EXP(-rate*Dt)*(p*AZ4+(1-p)*AZ5)</f>
        <v>253.54419540720443</v>
      </c>
      <c r="AZ5" s="1">
        <f>MAX(Stock!AZ5-K,0)</f>
        <v>241.54515036390131</v>
      </c>
    </row>
    <row r="6" spans="1:52" x14ac:dyDescent="0.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 t="shared" ref="AK6:AX19" si="4">EXP(-rate*Dt)*(p*AX5+(1-p)*AX6)</f>
        <v>253.13884905810599</v>
      </c>
      <c r="AX6" s="1">
        <f t="shared" si="2"/>
        <v>241.1589871362826</v>
      </c>
      <c r="AY6" s="1">
        <f t="shared" si="3"/>
        <v>229.66623959642067</v>
      </c>
      <c r="AZ6" s="1">
        <f>MAX(Stock!AZ6-K,0)</f>
        <v>218.64074478475766</v>
      </c>
    </row>
    <row r="7" spans="1:52" x14ac:dyDescent="0.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 t="shared" si="4"/>
        <v>240.77344127580264</v>
      </c>
      <c r="AW7" s="1">
        <f t="shared" si="4"/>
        <v>229.29906742913022</v>
      </c>
      <c r="AX7" s="1">
        <f t="shared" si="2"/>
        <v>218.29119930405628</v>
      </c>
      <c r="AY7" s="1">
        <f t="shared" si="3"/>
        <v>207.73081550242969</v>
      </c>
      <c r="AZ7" s="1">
        <f>MAX(Stock!AZ7-K,0)</f>
        <v>197.59967016427507</v>
      </c>
    </row>
    <row r="8" spans="1:52" x14ac:dyDescent="0.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f t="shared" si="4"/>
        <v>228.93248226757763</v>
      </c>
      <c r="AV8" s="1">
        <f t="shared" si="4"/>
        <v>217.94221264894429</v>
      </c>
      <c r="AW8" s="1">
        <f t="shared" si="4"/>
        <v>207.39871195131539</v>
      </c>
      <c r="AX8" s="1">
        <f t="shared" si="2"/>
        <v>197.28376348474919</v>
      </c>
      <c r="AY8" s="1">
        <f t="shared" si="3"/>
        <v>187.57989328797717</v>
      </c>
      <c r="AZ8" s="1">
        <f>MAX(Stock!AZ8-K,0)</f>
        <v>178.27033984592535</v>
      </c>
    </row>
    <row r="9" spans="1:52" x14ac:dyDescent="0.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 t="shared" si="4"/>
        <v>217.5937839260157</v>
      </c>
      <c r="AU9" s="1">
        <f t="shared" si="4"/>
        <v>207.06713934101694</v>
      </c>
      <c r="AV9" s="1">
        <f t="shared" si="4"/>
        <v>196.96836185176556</v>
      </c>
      <c r="AW9" s="1">
        <f t="shared" si="4"/>
        <v>187.28000543297637</v>
      </c>
      <c r="AX9" s="1">
        <f t="shared" si="2"/>
        <v>177.98533536655626</v>
      </c>
      <c r="AY9" s="1">
        <f t="shared" si="3"/>
        <v>169.06829924023975</v>
      </c>
      <c r="AZ9" s="1">
        <f>MAX(Stock!AZ9-K,0)</f>
        <v>160.51349912866624</v>
      </c>
    </row>
    <row r="10" spans="1:52" x14ac:dyDescent="0.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 t="shared" si="4"/>
        <v>206.73609682270833</v>
      </c>
      <c r="AT10" s="1">
        <f t="shared" si="4"/>
        <v>196.65346445789592</v>
      </c>
      <c r="AU10" s="1">
        <f t="shared" si="4"/>
        <v>186.98059701489183</v>
      </c>
      <c r="AV10" s="1">
        <f t="shared" si="4"/>
        <v>177.70078652974291</v>
      </c>
      <c r="AW10" s="1">
        <f t="shared" si="4"/>
        <v>168.79800625350722</v>
      </c>
      <c r="AX10" s="1">
        <f t="shared" si="2"/>
        <v>160.25688287780582</v>
      </c>
      <c r="AY10" s="1">
        <f t="shared" si="3"/>
        <v>152.06266989279226</v>
      </c>
      <c r="AZ10" s="1">
        <f>MAX(Stock!AZ10-K,0)</f>
        <v>144.2012220313689</v>
      </c>
    </row>
    <row r="11" spans="1:52" x14ac:dyDescent="0.2">
      <c r="A11" s="7">
        <f t="shared" si="1"/>
        <v>42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 t="shared" si="4"/>
        <v>196.33907049700267</v>
      </c>
      <c r="AS11" s="1">
        <f t="shared" si="4"/>
        <v>186.68166726723777</v>
      </c>
      <c r="AT11" s="1">
        <f t="shared" si="4"/>
        <v>177.41669260704012</v>
      </c>
      <c r="AU11" s="1">
        <f t="shared" si="4"/>
        <v>168.52814538976284</v>
      </c>
      <c r="AV11" s="1">
        <f t="shared" si="4"/>
        <v>160.00067688465305</v>
      </c>
      <c r="AW11" s="1">
        <f t="shared" si="4"/>
        <v>151.81956415741456</v>
      </c>
      <c r="AX11" s="1">
        <f t="shared" si="2"/>
        <v>143.9706845552808</v>
      </c>
      <c r="AY11" s="1">
        <f t="shared" si="3"/>
        <v>136.4404912323804</v>
      </c>
      <c r="AZ11" s="1">
        <f>MAX(Stock!AZ11-K,0)</f>
        <v>129.21598967298075</v>
      </c>
    </row>
    <row r="12" spans="1:52" x14ac:dyDescent="0.2">
      <c r="A12" s="7">
        <f t="shared" si="1"/>
        <v>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 t="shared" si="4"/>
        <v>186.38321542475381</v>
      </c>
      <c r="AR12" s="1">
        <f t="shared" si="4"/>
        <v>177.13305287116731</v>
      </c>
      <c r="AS12" s="1">
        <f t="shared" si="4"/>
        <v>168.25871595816272</v>
      </c>
      <c r="AT12" s="1">
        <f t="shared" si="4"/>
        <v>159.74488049332049</v>
      </c>
      <c r="AU12" s="1">
        <f t="shared" si="4"/>
        <v>151.57684708020403</v>
      </c>
      <c r="AV12" s="1">
        <f t="shared" si="4"/>
        <v>143.74051564422382</v>
      </c>
      <c r="AW12" s="1">
        <f t="shared" si="4"/>
        <v>136.22236099713118</v>
      </c>
      <c r="AX12" s="1">
        <f t="shared" si="2"/>
        <v>129.00940939779457</v>
      </c>
      <c r="AY12" s="1">
        <f t="shared" si="3"/>
        <v>122.08921606863836</v>
      </c>
      <c r="AZ12" s="1">
        <f>MAX(Stock!AZ12-K,0)</f>
        <v>115.44984362877935</v>
      </c>
    </row>
    <row r="13" spans="1:52" x14ac:dyDescent="0.2">
      <c r="A13" s="7">
        <f t="shared" si="1"/>
        <v>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 t="shared" si="4"/>
        <v>176.84986659600656</v>
      </c>
      <c r="AQ13" s="1">
        <f t="shared" si="4"/>
        <v>167.98971726896733</v>
      </c>
      <c r="AR13" s="1">
        <f t="shared" si="4"/>
        <v>159.48949304896925</v>
      </c>
      <c r="AS13" s="1">
        <f t="shared" si="4"/>
        <v>151.33451803980481</v>
      </c>
      <c r="AT13" s="1">
        <f t="shared" si="4"/>
        <v>143.51071470896539</v>
      </c>
      <c r="AU13" s="1">
        <f t="shared" si="4"/>
        <v>136.00457949120053</v>
      </c>
      <c r="AV13" s="1">
        <f t="shared" si="4"/>
        <v>128.80315938676691</v>
      </c>
      <c r="AW13" s="1">
        <f t="shared" si="4"/>
        <v>121.89402951381216</v>
      </c>
      <c r="AX13" s="1">
        <f t="shared" si="2"/>
        <v>115.26527157599087</v>
      </c>
      <c r="AY13" s="1">
        <f t="shared" si="3"/>
        <v>108.90545320799728</v>
      </c>
      <c r="AZ13" s="1">
        <f>MAX(Stock!AZ13-K,0)</f>
        <v>102.80360816322076</v>
      </c>
    </row>
    <row r="14" spans="1:52" x14ac:dyDescent="0.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 t="shared" si="4"/>
        <v>167.72114863353991</v>
      </c>
      <c r="AP14" s="1">
        <f t="shared" si="4"/>
        <v>159.23451389780732</v>
      </c>
      <c r="AQ14" s="1">
        <f t="shared" si="4"/>
        <v>151.09257641585444</v>
      </c>
      <c r="AR14" s="1">
        <f t="shared" si="4"/>
        <v>143.28128116121505</v>
      </c>
      <c r="AS14" s="1">
        <f t="shared" si="4"/>
        <v>135.78714615706761</v>
      </c>
      <c r="AT14" s="1">
        <f t="shared" si="4"/>
        <v>128.59723911189758</v>
      </c>
      <c r="AU14" s="1">
        <f t="shared" si="4"/>
        <v>121.6991550077681</v>
      </c>
      <c r="AV14" s="1">
        <f t="shared" si="4"/>
        <v>115.08099460236056</v>
      </c>
      <c r="AW14" s="1">
        <f t="shared" si="4"/>
        <v>108.73134380752815</v>
      </c>
      <c r="AX14" s="1">
        <f t="shared" si="2"/>
        <v>102.63925390862545</v>
      </c>
      <c r="AY14" s="1">
        <f t="shared" si="3"/>
        <v>96.794222590334158</v>
      </c>
      <c r="AZ14" s="1">
        <f>MAX(Stock!AZ14-K,0)</f>
        <v>91.186175736102314</v>
      </c>
    </row>
    <row r="15" spans="1:52" x14ac:dyDescent="0.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si="4"/>
        <v>158.97994238708793</v>
      </c>
      <c r="AO15" s="1">
        <f t="shared" si="4"/>
        <v>150.85102158898223</v>
      </c>
      <c r="AP15" s="1">
        <f t="shared" si="4"/>
        <v>143.05221441362269</v>
      </c>
      <c r="AQ15" s="1">
        <f t="shared" si="4"/>
        <v>135.57006043810307</v>
      </c>
      <c r="AR15" s="1">
        <f t="shared" si="4"/>
        <v>128.39164804603061</v>
      </c>
      <c r="AS15" s="1">
        <f t="shared" si="4"/>
        <v>121.5045920516273</v>
      </c>
      <c r="AT15" s="1">
        <f t="shared" si="4"/>
        <v>114.8970122361393</v>
      </c>
      <c r="AU15" s="1">
        <f t="shared" si="4"/>
        <v>108.55751275935856</v>
      </c>
      <c r="AV15" s="1">
        <f t="shared" si="4"/>
        <v>102.47516241057623</v>
      </c>
      <c r="AW15" s="1">
        <f t="shared" si="4"/>
        <v>96.639475664742747</v>
      </c>
      <c r="AX15" s="1">
        <f t="shared" si="2"/>
        <v>91.040394511004635</v>
      </c>
      <c r="AY15" s="1">
        <f t="shared" si="3"/>
        <v>85.668271022127072</v>
      </c>
      <c r="AZ15" s="1">
        <f>MAX(Stock!AZ15-K,0)</f>
        <v>80.513850634594448</v>
      </c>
    </row>
    <row r="16" spans="1:52" x14ac:dyDescent="0.2">
      <c r="A16" s="7">
        <f t="shared" si="1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si="4"/>
        <v>150.60985294080766</v>
      </c>
      <c r="AN16" s="1">
        <f t="shared" si="4"/>
        <v>142.82351387977738</v>
      </c>
      <c r="AO16" s="1">
        <f t="shared" si="4"/>
        <v>135.35332177856728</v>
      </c>
      <c r="AP16" s="1">
        <f t="shared" si="4"/>
        <v>128.18638566285279</v>
      </c>
      <c r="AQ16" s="1">
        <f t="shared" si="4"/>
        <v>121.31034014730851</v>
      </c>
      <c r="AR16" s="1">
        <f t="shared" si="4"/>
        <v>114.7133240063321</v>
      </c>
      <c r="AS16" s="1">
        <f t="shared" si="4"/>
        <v>108.38395961848092</v>
      </c>
      <c r="AT16" s="1">
        <f t="shared" si="4"/>
        <v>102.31133324899876</v>
      </c>
      <c r="AU16" s="1">
        <f t="shared" si="4"/>
        <v>96.484976136261793</v>
      </c>
      <c r="AV16" s="1">
        <f t="shared" si="4"/>
        <v>90.894846349366574</v>
      </c>
      <c r="AW16" s="1">
        <f t="shared" si="4"/>
        <v>85.531311385419059</v>
      </c>
      <c r="AX16" s="1">
        <f t="shared" si="2"/>
        <v>80.3851314763657</v>
      </c>
      <c r="AY16" s="1">
        <f t="shared" si="3"/>
        <v>75.447443576437252</v>
      </c>
      <c r="AZ16" s="1">
        <f>MAX(Stock!AZ16-K,0)</f>
        <v>70.709746002455091</v>
      </c>
    </row>
    <row r="17" spans="1:52" x14ac:dyDescent="0.2">
      <c r="A17" s="7">
        <f t="shared" si="1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 t="shared" si="4"/>
        <v>142.59517897420557</v>
      </c>
      <c r="AM17" s="1">
        <f t="shared" si="4"/>
        <v>135.13692962360912</v>
      </c>
      <c r="AN17" s="1">
        <f t="shared" si="4"/>
        <v>127.98145143689224</v>
      </c>
      <c r="AO17" s="1">
        <f t="shared" si="4"/>
        <v>121.11639879752677</v>
      </c>
      <c r="AP17" s="1">
        <f t="shared" si="4"/>
        <v>114.52992944269701</v>
      </c>
      <c r="AQ17" s="1">
        <f t="shared" si="4"/>
        <v>108.2106839405991</v>
      </c>
      <c r="AR17" s="1">
        <f t="shared" si="4"/>
        <v>102.14776600449028</v>
      </c>
      <c r="AS17" s="1">
        <f t="shared" si="4"/>
        <v>96.330723609372455</v>
      </c>
      <c r="AT17" s="1">
        <f t="shared" si="4"/>
        <v>90.749530878584807</v>
      </c>
      <c r="AU17" s="1">
        <f t="shared" si="4"/>
        <v>85.394570708914898</v>
      </c>
      <c r="AV17" s="1">
        <f t="shared" si="4"/>
        <v>80.256618104117479</v>
      </c>
      <c r="AW17" s="1">
        <f t="shared" si="4"/>
        <v>75.326824187957854</v>
      </c>
      <c r="AX17" s="1">
        <f t="shared" si="4"/>
        <v>70.596700869074169</v>
      </c>
      <c r="AY17" s="1">
        <f t="shared" si="3"/>
        <v>66.058106131082894</v>
      </c>
      <c r="AZ17" s="1">
        <f>MAX(Stock!AZ17-K,0)</f>
        <v>61.7032299224349</v>
      </c>
    </row>
    <row r="18" spans="1:52" x14ac:dyDescent="0.2">
      <c r="A18" s="7">
        <f t="shared" si="1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si="4"/>
        <v>134.92088341926461</v>
      </c>
      <c r="AL18" s="1">
        <f t="shared" si="4"/>
        <v>127.77684484351727</v>
      </c>
      <c r="AM18" s="1">
        <f t="shared" si="4"/>
        <v>120.92276750579208</v>
      </c>
      <c r="AN18" s="1">
        <f t="shared" si="4"/>
        <v>114.34682807574384</v>
      </c>
      <c r="AO18" s="1">
        <f t="shared" si="4"/>
        <v>108.03768528212726</v>
      </c>
      <c r="AP18" s="1">
        <f t="shared" si="4"/>
        <v>101.98446025831855</v>
      </c>
      <c r="AQ18" s="1">
        <f t="shared" si="4"/>
        <v>96.176717689188166</v>
      </c>
      <c r="AR18" s="1">
        <f t="shared" si="4"/>
        <v>90.604447726651671</v>
      </c>
      <c r="AS18" s="1">
        <f t="shared" si="4"/>
        <v>85.258048642558407</v>
      </c>
      <c r="AT18" s="1">
        <f t="shared" si="4"/>
        <v>80.128310188855423</v>
      </c>
      <c r="AU18" s="1">
        <f t="shared" si="4"/>
        <v>75.206397636189507</v>
      </c>
      <c r="AV18" s="1">
        <f t="shared" si="4"/>
        <v>70.483836463285996</v>
      </c>
      <c r="AW18" s="1">
        <f t="shared" si="4"/>
        <v>65.952497670571347</v>
      </c>
      <c r="AX18" s="1">
        <f t="shared" si="2"/>
        <v>61.604583692587354</v>
      </c>
      <c r="AY18" s="1">
        <f t="shared" si="3"/>
        <v>57.432614884783526</v>
      </c>
      <c r="AZ18" s="1">
        <f>MAX(Stock!AZ18-K,0)</f>
        <v>53.429416561268837</v>
      </c>
    </row>
    <row r="19" spans="1:52" x14ac:dyDescent="0.2">
      <c r="A19" s="7">
        <f t="shared" si="1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 t="shared" ref="AJ19:AJ32" si="5">EXP(-rate*Dt)*(p*AK18+(1-p)*AK19)</f>
        <v>127.57256535893488</v>
      </c>
      <c r="AK19" s="1">
        <f t="shared" si="4"/>
        <v>120.72944577640824</v>
      </c>
      <c r="AL19" s="1">
        <f t="shared" si="4"/>
        <v>114.164019436733</v>
      </c>
      <c r="AM19" s="1">
        <f t="shared" si="4"/>
        <v>107.86496320018874</v>
      </c>
      <c r="AN19" s="1">
        <f t="shared" si="4"/>
        <v>101.82141559242076</v>
      </c>
      <c r="AO19" s="1">
        <f t="shared" si="4"/>
        <v>96.022957981453672</v>
      </c>
      <c r="AP19" s="1">
        <f t="shared" si="4"/>
        <v>90.459596522154158</v>
      </c>
      <c r="AQ19" s="1">
        <f t="shared" si="4"/>
        <v>85.121744836852969</v>
      </c>
      <c r="AR19" s="1">
        <f t="shared" si="4"/>
        <v>80.000207402111215</v>
      </c>
      <c r="AS19" s="1">
        <f t="shared" si="4"/>
        <v>75.086163612840167</v>
      </c>
      <c r="AT19" s="1">
        <f t="shared" si="4"/>
        <v>70.371152496157649</v>
      </c>
      <c r="AU19" s="1">
        <f t="shared" si="4"/>
        <v>65.847058048489842</v>
      </c>
      <c r="AV19" s="1">
        <f t="shared" si="4"/>
        <v>61.506095170507727</v>
      </c>
      <c r="AW19" s="1">
        <f t="shared" si="4"/>
        <v>57.340796175523231</v>
      </c>
      <c r="AX19" s="1">
        <f t="shared" si="2"/>
        <v>53.34399784796409</v>
      </c>
      <c r="AY19" s="1">
        <f t="shared" si="3"/>
        <v>49.508829029499523</v>
      </c>
      <c r="AZ19" s="1">
        <f>MAX(Stock!AZ19-K,0)</f>
        <v>45.828698711303559</v>
      </c>
    </row>
    <row r="20" spans="1:52" x14ac:dyDescent="0.2">
      <c r="A20" s="7">
        <f t="shared" si="1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 t="shared" ref="AI20:AI32" si="6">EXP(-rate*Dt)*(p*AJ19+(1-p)*AJ20)</f>
        <v>120.53643311447152</v>
      </c>
      <c r="AJ20" s="1">
        <f t="shared" si="5"/>
        <v>113.98150305767426</v>
      </c>
      <c r="AK20" s="1">
        <f t="shared" ref="AK20:AW20" si="7">EXP(-rate*Dt)*(p*AL19+(1-p)*AL20)</f>
        <v>107.69251725261491</v>
      </c>
      <c r="AL20" s="1">
        <f t="shared" si="7"/>
        <v>101.65863158940253</v>
      </c>
      <c r="AM20" s="1">
        <f t="shared" si="7"/>
        <v>95.869444092544072</v>
      </c>
      <c r="AN20" s="1">
        <f t="shared" si="7"/>
        <v>90.314976894273173</v>
      </c>
      <c r="AO20" s="1">
        <f t="shared" si="7"/>
        <v>84.985658942860823</v>
      </c>
      <c r="AP20" s="1">
        <f t="shared" si="7"/>
        <v>79.872309415941629</v>
      </c>
      <c r="AQ20" s="1">
        <f t="shared" si="7"/>
        <v>74.966121810110693</v>
      </c>
      <c r="AR20" s="1">
        <f t="shared" si="7"/>
        <v>70.25864867921814</v>
      </c>
      <c r="AS20" s="1">
        <f t="shared" si="7"/>
        <v>65.741786994912928</v>
      </c>
      <c r="AT20" s="1">
        <f t="shared" si="7"/>
        <v>61.407764104065329</v>
      </c>
      <c r="AU20" s="1">
        <f t="shared" si="7"/>
        <v>57.249124258732479</v>
      </c>
      <c r="AV20" s="1">
        <f t="shared" si="7"/>
        <v>53.258715695322962</v>
      </c>
      <c r="AW20" s="1">
        <f t="shared" si="7"/>
        <v>49.429678240568961</v>
      </c>
      <c r="AX20" s="1">
        <f t="shared" si="2"/>
        <v>45.755431422826604</v>
      </c>
      <c r="AY20" s="1">
        <f t="shared" si="3"/>
        <v>42.229663068101601</v>
      </c>
      <c r="AZ20" s="1">
        <f>MAX(Stock!AZ20-K,0)</f>
        <v>38.846318361036793</v>
      </c>
    </row>
    <row r="21" spans="1:52" x14ac:dyDescent="0.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 t="shared" ref="AH21:AH32" si="8">EXP(-rate*Dt)*(p*AI20+(1-p)*AI21)</f>
        <v>113.79927847132561</v>
      </c>
      <c r="AI21" s="1">
        <f t="shared" si="6"/>
        <v>107.52034699794409</v>
      </c>
      <c r="AJ21" s="1">
        <f t="shared" si="5"/>
        <v>101.49610783253667</v>
      </c>
      <c r="AK21" s="1">
        <f t="shared" ref="AK21:AW21" si="9">EXP(-rate*Dt)*(p*AL20+(1-p)*AL21)</f>
        <v>95.716175629463706</v>
      </c>
      <c r="AL21" s="1">
        <f t="shared" si="9"/>
        <v>90.170588472782356</v>
      </c>
      <c r="AM21" s="1">
        <f t="shared" si="9"/>
        <v>84.849790612201971</v>
      </c>
      <c r="AN21" s="1">
        <f t="shared" si="9"/>
        <v>79.744615902927791</v>
      </c>
      <c r="AO21" s="1">
        <f t="shared" si="9"/>
        <v>74.846271920693994</v>
      </c>
      <c r="AP21" s="1">
        <f t="shared" si="9"/>
        <v>70.146324724457614</v>
      </c>
      <c r="AQ21" s="1">
        <f t="shared" si="9"/>
        <v>65.636684240346611</v>
      </c>
      <c r="AR21" s="1">
        <f t="shared" si="9"/>
        <v>61.309590241532582</v>
      </c>
      <c r="AS21" s="1">
        <f t="shared" si="9"/>
        <v>57.157598899731084</v>
      </c>
      <c r="AT21" s="1">
        <f t="shared" si="9"/>
        <v>53.173569885023099</v>
      </c>
      <c r="AU21" s="1">
        <f t="shared" si="9"/>
        <v>49.350653991641671</v>
      </c>
      <c r="AV21" s="1">
        <f t="shared" si="9"/>
        <v>45.68228126827907</v>
      </c>
      <c r="AW21" s="1">
        <f t="shared" si="9"/>
        <v>42.162149632344097</v>
      </c>
      <c r="AX21" s="1">
        <f t="shared" si="2"/>
        <v>38.784213948438136</v>
      </c>
      <c r="AY21" s="1">
        <f t="shared" si="3"/>
        <v>35.542675552122702</v>
      </c>
      <c r="AZ21" s="1">
        <f>MAX(Stock!AZ21-K,0)</f>
        <v>32.431972200823182</v>
      </c>
    </row>
    <row r="22" spans="1:52" x14ac:dyDescent="0.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 t="shared" ref="AG22:AG32" si="10">EXP(-rate*Dt)*(p*AH21+(1-p)*AH22)</f>
        <v>107.34845199542029</v>
      </c>
      <c r="AH22" s="1">
        <f t="shared" si="8"/>
        <v>101.33384390576229</v>
      </c>
      <c r="AI22" s="1">
        <f t="shared" si="6"/>
        <v>95.56315219984522</v>
      </c>
      <c r="AJ22" s="1">
        <f t="shared" si="5"/>
        <v>90.026430888047287</v>
      </c>
      <c r="AK22" s="1">
        <f t="shared" ref="AK22:AW22" si="11">EXP(-rate*Dt)*(p*AL21+(1-p)*AL22)</f>
        <v>84.714139497053452</v>
      </c>
      <c r="AL22" s="1">
        <f t="shared" si="11"/>
        <v>79.617126536174212</v>
      </c>
      <c r="AM22" s="1">
        <f t="shared" si="11"/>
        <v>74.726613637774278</v>
      </c>
      <c r="AN22" s="1">
        <f t="shared" si="11"/>
        <v>70.034180344326685</v>
      </c>
      <c r="AO22" s="1">
        <f t="shared" si="11"/>
        <v>65.531749515727796</v>
      </c>
      <c r="AP22" s="1">
        <f t="shared" si="11"/>
        <v>61.211573331584333</v>
      </c>
      <c r="AQ22" s="1">
        <f t="shared" si="11"/>
        <v>57.066219864214098</v>
      </c>
      <c r="AR22" s="1">
        <f t="shared" si="11"/>
        <v>53.088560199091177</v>
      </c>
      <c r="AS22" s="1">
        <f t="shared" si="11"/>
        <v>49.271756080415564</v>
      </c>
      <c r="AT22" s="1">
        <f t="shared" si="11"/>
        <v>45.609248060396531</v>
      </c>
      <c r="AU22" s="1">
        <f t="shared" si="11"/>
        <v>42.094744131712673</v>
      </c>
      <c r="AV22" s="1">
        <f t="shared" si="11"/>
        <v>38.722208823448369</v>
      </c>
      <c r="AW22" s="1">
        <f t="shared" si="11"/>
        <v>35.485852741609897</v>
      </c>
      <c r="AX22" s="1">
        <f t="shared" si="2"/>
        <v>32.380122536094881</v>
      </c>
      <c r="AY22" s="1">
        <f t="shared" si="3"/>
        <v>29.399691276727705</v>
      </c>
      <c r="AZ22" s="1">
        <f>MAX(Stock!AZ22-K,0)</f>
        <v>26.539449221682474</v>
      </c>
    </row>
    <row r="23" spans="1:52" x14ac:dyDescent="0.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 t="shared" ref="AF23:AF32" si="12">EXP(-rate*Dt)*(p*AG22+(1-p)*AG23)</f>
        <v>101.17183939368367</v>
      </c>
      <c r="AG23" s="1">
        <f t="shared" si="10"/>
        <v>95.410373411948555</v>
      </c>
      <c r="AH23" s="1">
        <f t="shared" si="8"/>
        <v>89.882503771024432</v>
      </c>
      <c r="AI23" s="1">
        <f t="shared" si="6"/>
        <v>84.578705250148289</v>
      </c>
      <c r="AJ23" s="1">
        <f t="shared" si="5"/>
        <v>79.489840989308036</v>
      </c>
      <c r="AK23" s="1">
        <f t="shared" ref="AK23:AW23" si="13">EXP(-rate*Dt)*(p*AL22+(1-p)*AL23)</f>
        <v>74.607146655026298</v>
      </c>
      <c r="AL23" s="1">
        <f t="shared" si="13"/>
        <v>69.922215251735679</v>
      </c>
      <c r="AM23" s="1">
        <f t="shared" si="13"/>
        <v>65.426982552423524</v>
      </c>
      <c r="AN23" s="1">
        <f t="shared" si="13"/>
        <v>61.113713123297252</v>
      </c>
      <c r="AO23" s="1">
        <f t="shared" si="13"/>
        <v>56.974986918251133</v>
      </c>
      <c r="AP23" s="1">
        <f t="shared" si="13"/>
        <v>53.003686419902373</v>
      </c>
      <c r="AQ23" s="1">
        <f t="shared" si="13"/>
        <v>49.192984304911924</v>
      </c>
      <c r="AR23" s="1">
        <f t="shared" si="13"/>
        <v>45.536331612213935</v>
      </c>
      <c r="AS23" s="1">
        <f t="shared" si="13"/>
        <v>42.027446393649221</v>
      </c>
      <c r="AT23" s="1">
        <f t="shared" si="13"/>
        <v>38.660302827334334</v>
      </c>
      <c r="AU23" s="1">
        <f t="shared" si="13"/>
        <v>35.429120774899488</v>
      </c>
      <c r="AV23" s="1">
        <f t="shared" si="13"/>
        <v>32.328355764497964</v>
      </c>
      <c r="AW23" s="1">
        <f t="shared" si="13"/>
        <v>29.352689382227588</v>
      </c>
      <c r="AX23" s="1">
        <f t="shared" si="2"/>
        <v>26.497020055312419</v>
      </c>
      <c r="AY23" s="1">
        <f t="shared" si="3"/>
        <v>23.75645421107183</v>
      </c>
      <c r="AZ23" s="1">
        <f>MAX(Stock!AZ23-K,0)</f>
        <v>21.126297796355495</v>
      </c>
    </row>
    <row r="24" spans="1:52" x14ac:dyDescent="0.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ref="AE24:AE32" si="14">EXP(-rate*Dt)*(p*AF23+(1-p)*AF24)</f>
        <v>95.257838874659939</v>
      </c>
      <c r="AF24" s="1">
        <f t="shared" si="12"/>
        <v>89.738806753260334</v>
      </c>
      <c r="AG24" s="1">
        <f t="shared" si="10"/>
        <v>84.443487524774767</v>
      </c>
      <c r="AH24" s="1">
        <f t="shared" si="8"/>
        <v>79.36275893647823</v>
      </c>
      <c r="AI24" s="1">
        <f t="shared" si="6"/>
        <v>74.487870666614512</v>
      </c>
      <c r="AJ24" s="1">
        <f t="shared" si="5"/>
        <v>69.810429160053914</v>
      </c>
      <c r="AK24" s="1">
        <f t="shared" ref="AK24:AW24" si="15">EXP(-rate*Dt)*(p*AL23+(1-p)*AL24)</f>
        <v>65.322383082230317</v>
      </c>
      <c r="AL24" s="1">
        <f t="shared" si="15"/>
        <v>61.016009366149135</v>
      </c>
      <c r="AM24" s="1">
        <f t="shared" si="15"/>
        <v>56.883899828285799</v>
      </c>
      <c r="AN24" s="1">
        <f t="shared" si="15"/>
        <v>52.918948330179745</v>
      </c>
      <c r="AO24" s="1">
        <f t="shared" si="15"/>
        <v>49.114338463474979</v>
      </c>
      <c r="AP24" s="1">
        <f t="shared" si="15"/>
        <v>45.463531737065125</v>
      </c>
      <c r="AQ24" s="1">
        <f t="shared" si="15"/>
        <v>41.960256245871484</v>
      </c>
      <c r="AR24" s="1">
        <f t="shared" si="15"/>
        <v>38.598495801616657</v>
      </c>
      <c r="AS24" s="1">
        <f t="shared" si="15"/>
        <v>35.372479506757607</v>
      </c>
      <c r="AT24" s="1">
        <f t="shared" si="15"/>
        <v>32.276671753509454</v>
      </c>
      <c r="AU24" s="1">
        <f t="shared" si="15"/>
        <v>29.30576263062833</v>
      </c>
      <c r="AV24" s="1">
        <f t="shared" si="15"/>
        <v>26.45465872132818</v>
      </c>
      <c r="AW24" s="1">
        <f t="shared" si="15"/>
        <v>23.718474276384246</v>
      </c>
      <c r="AX24" s="1">
        <f t="shared" si="2"/>
        <v>21.092522747126058</v>
      </c>
      <c r="AY24" s="1">
        <f t="shared" si="3"/>
        <v>18.572308663646634</v>
      </c>
      <c r="AZ24" s="1">
        <f>MAX(Stock!AZ24-K,0)</f>
        <v>16.153519844152719</v>
      </c>
    </row>
    <row r="25" spans="1:52" x14ac:dyDescent="0.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 t="shared" ref="AD25:AD32" si="16">EXP(-rate*Dt)*(p*AE24+(1-p)*AE25)</f>
        <v>89.59533946689055</v>
      </c>
      <c r="AE25" s="1">
        <f t="shared" si="14"/>
        <v>84.308485974775436</v>
      </c>
      <c r="AF25" s="1">
        <f t="shared" si="12"/>
        <v>79.235880052354631</v>
      </c>
      <c r="AG25" s="1">
        <f t="shared" si="10"/>
        <v>74.368785367192302</v>
      </c>
      <c r="AH25" s="1">
        <f t="shared" si="8"/>
        <v>69.698821783108954</v>
      </c>
      <c r="AI25" s="1">
        <f t="shared" si="6"/>
        <v>65.217950837373493</v>
      </c>
      <c r="AJ25" s="1">
        <f t="shared" si="5"/>
        <v>60.918461810018322</v>
      </c>
      <c r="AK25" s="1">
        <f t="shared" ref="AK25:AW25" si="17">EXP(-rate*Dt)*(p*AL24+(1-p)*AL25)</f>
        <v>56.792958361135078</v>
      </c>
      <c r="AL25" s="1">
        <f t="shared" si="17"/>
        <v>52.834345712993752</v>
      </c>
      <c r="AM25" s="1">
        <f t="shared" si="17"/>
        <v>49.035818354771315</v>
      </c>
      <c r="AN25" s="1">
        <f t="shared" si="17"/>
        <v>45.390848248582401</v>
      </c>
      <c r="AO25" s="1">
        <f t="shared" si="17"/>
        <v>41.893173516372642</v>
      </c>
      <c r="AP25" s="1">
        <f t="shared" si="17"/>
        <v>38.536787588069309</v>
      </c>
      <c r="AQ25" s="1">
        <f t="shared" si="17"/>
        <v>35.315928792182589</v>
      </c>
      <c r="AR25" s="1">
        <f t="shared" si="17"/>
        <v>32.225070370818266</v>
      </c>
      <c r="AS25" s="1">
        <f t="shared" si="17"/>
        <v>29.258910901797403</v>
      </c>
      <c r="AT25" s="1">
        <f t="shared" si="17"/>
        <v>26.412365111284714</v>
      </c>
      <c r="AU25" s="1">
        <f t="shared" si="17"/>
        <v>23.680555061003759</v>
      </c>
      <c r="AV25" s="1">
        <f t="shared" si="17"/>
        <v>21.058801694766363</v>
      </c>
      <c r="AW25" s="1">
        <f t="shared" si="17"/>
        <v>18.54261672966625</v>
      </c>
      <c r="AX25" s="1">
        <f t="shared" si="2"/>
        <v>16.127694877884387</v>
      </c>
      <c r="AY25" s="1">
        <f t="shared" si="3"/>
        <v>13.809906385626244</v>
      </c>
      <c r="AZ25" s="1">
        <f>MAX(Stock!AZ25-K,0)</f>
        <v>11.585289876260966</v>
      </c>
    </row>
    <row r="26" spans="1:52" x14ac:dyDescent="0.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 t="shared" ref="AC26:AC32" si="18">EXP(-rate*Dt)*(p*AD25+(1-p)*AD26)</f>
        <v>84.173700254546247</v>
      </c>
      <c r="AD26" s="1">
        <f t="shared" si="16"/>
        <v>79.109204012127222</v>
      </c>
      <c r="AE26" s="1">
        <f t="shared" si="14"/>
        <v>74.249890451901251</v>
      </c>
      <c r="AF26" s="1">
        <f t="shared" si="12"/>
        <v>69.587392835185796</v>
      </c>
      <c r="AG26" s="1">
        <f t="shared" si="10"/>
        <v>65.113685550506418</v>
      </c>
      <c r="AH26" s="1">
        <f t="shared" si="8"/>
        <v>60.821070205183005</v>
      </c>
      <c r="AI26" s="1">
        <f t="shared" si="6"/>
        <v>56.702162283988784</v>
      </c>
      <c r="AJ26" s="1">
        <f t="shared" si="5"/>
        <v>52.74987835176163</v>
      </c>
      <c r="AK26" s="1">
        <f t="shared" ref="AK26:AW26" si="19">EXP(-rate*Dt)*(p*AL25+(1-p)*AL26)</f>
        <v>48.95742377778943</v>
      </c>
      <c r="AL26" s="1">
        <f t="shared" si="19"/>
        <v>45.318280960695979</v>
      </c>
      <c r="AM26" s="1">
        <f t="shared" si="19"/>
        <v>41.826198033420894</v>
      </c>
      <c r="AN26" s="1">
        <f t="shared" si="19"/>
        <v>38.47517802871922</v>
      </c>
      <c r="AO26" s="1">
        <f t="shared" si="19"/>
        <v>35.259468486404565</v>
      </c>
      <c r="AP26" s="1">
        <f t="shared" si="19"/>
        <v>32.173551484324832</v>
      </c>
      <c r="AQ26" s="1">
        <f t="shared" si="19"/>
        <v>29.212134075794371</v>
      </c>
      <c r="AR26" s="1">
        <f t="shared" si="19"/>
        <v>26.370139116910352</v>
      </c>
      <c r="AS26" s="1">
        <f t="shared" si="19"/>
        <v>23.642696467857157</v>
      </c>
      <c r="AT26" s="1">
        <f t="shared" si="19"/>
        <v>21.025134552950501</v>
      </c>
      <c r="AU26" s="1">
        <f t="shared" si="19"/>
        <v>18.512972264794826</v>
      </c>
      <c r="AV26" s="1">
        <f t="shared" si="19"/>
        <v>16.101911198523766</v>
      </c>
      <c r="AW26" s="1">
        <f t="shared" si="19"/>
        <v>13.787828202665603</v>
      </c>
      <c r="AX26" s="1">
        <f t="shared" si="2"/>
        <v>11.566768233724247</v>
      </c>
      <c r="AY26" s="1">
        <f t="shared" si="3"/>
        <v>9.4349375020927386</v>
      </c>
      <c r="AZ26" s="1">
        <f>MAX(Stock!AZ26-K,0)</f>
        <v>7.388696897421049</v>
      </c>
    </row>
    <row r="27" spans="1:52" x14ac:dyDescent="0.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 t="shared" ref="AB27:AB32" si="20">EXP(-rate*Dt)*(p*AC26+(1-p)*AC27)</f>
        <v>78.982730491505308</v>
      </c>
      <c r="AC27" s="1">
        <f t="shared" si="18"/>
        <v>74.131185616370288</v>
      </c>
      <c r="AD27" s="1">
        <f t="shared" si="16"/>
        <v>69.476142031026313</v>
      </c>
      <c r="AE27" s="1">
        <f t="shared" si="14"/>
        <v>65.009586954709917</v>
      </c>
      <c r="AF27" s="1">
        <f t="shared" si="12"/>
        <v>60.723834302320633</v>
      </c>
      <c r="AG27" s="1">
        <f t="shared" si="10"/>
        <v>56.611511364408905</v>
      </c>
      <c r="AH27" s="1">
        <f t="shared" si="8"/>
        <v>52.665546030246887</v>
      </c>
      <c r="AI27" s="1">
        <f t="shared" si="6"/>
        <v>48.879154531839148</v>
      </c>
      <c r="AJ27" s="1">
        <f t="shared" si="5"/>
        <v>45.245829687633567</v>
      </c>
      <c r="AK27" s="1">
        <f t="shared" ref="AK27:AW27" si="21">EXP(-rate*Dt)*(p*AL26+(1-p)*AL27)</f>
        <v>41.759329625558955</v>
      </c>
      <c r="AL27" s="1">
        <f t="shared" si="21"/>
        <v>38.41366696584592</v>
      </c>
      <c r="AM27" s="1">
        <f t="shared" si="21"/>
        <v>35.203098444885121</v>
      </c>
      <c r="AN27" s="1">
        <f t="shared" si="21"/>
        <v>32.122114962140763</v>
      </c>
      <c r="AO27" s="1">
        <f t="shared" si="21"/>
        <v>29.165432032870523</v>
      </c>
      <c r="AP27" s="1">
        <f t="shared" si="21"/>
        <v>26.327980630106534</v>
      </c>
      <c r="AQ27" s="1">
        <f t="shared" si="21"/>
        <v>23.604898400026425</v>
      </c>
      <c r="AR27" s="1">
        <f t="shared" si="21"/>
        <v>20.991521235490577</v>
      </c>
      <c r="AS27" s="1">
        <f t="shared" si="21"/>
        <v>18.483375193142503</v>
      </c>
      <c r="AT27" s="1">
        <f t="shared" si="21"/>
        <v>16.07616874006461</v>
      </c>
      <c r="AU27" s="1">
        <f t="shared" si="21"/>
        <v>13.765785316552698</v>
      </c>
      <c r="AV27" s="1">
        <f t="shared" si="21"/>
        <v>11.548276202120526</v>
      </c>
      <c r="AW27" s="1">
        <f t="shared" si="21"/>
        <v>9.4198536723710458</v>
      </c>
      <c r="AX27" s="1">
        <f t="shared" si="2"/>
        <v>7.376884434875203</v>
      </c>
      <c r="AY27" s="1">
        <f t="shared" si="3"/>
        <v>5.4158833326825953</v>
      </c>
      <c r="AZ27" s="1">
        <f>MAX(Stock!AZ27-K,0)</f>
        <v>3.5335073045521099</v>
      </c>
    </row>
    <row r="28" spans="1:52" x14ac:dyDescent="0.2">
      <c r="A28" s="7">
        <f t="shared" si="1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EXP(-rate*Dt)*(p*AB27+(1-p)*AB28)</f>
        <v>74.012670557112571</v>
      </c>
      <c r="AB28" s="1">
        <f t="shared" si="20"/>
        <v>69.365069086607562</v>
      </c>
      <c r="AC28" s="1">
        <f t="shared" si="18"/>
        <v>64.905654785018811</v>
      </c>
      <c r="AD28" s="1">
        <f t="shared" si="16"/>
        <v>60.626753855500759</v>
      </c>
      <c r="AE28" s="1">
        <f t="shared" si="14"/>
        <v>56.521005376196413</v>
      </c>
      <c r="AF28" s="1">
        <f t="shared" si="12"/>
        <v>52.581348544058983</v>
      </c>
      <c r="AG28" s="1">
        <f t="shared" si="10"/>
        <v>48.801010439091925</v>
      </c>
      <c r="AH28" s="1">
        <f t="shared" si="8"/>
        <v>45.173494288100422</v>
      </c>
      <c r="AI28" s="1">
        <f t="shared" si="6"/>
        <v>41.692568208198793</v>
      </c>
      <c r="AJ28" s="1">
        <f t="shared" si="5"/>
        <v>38.352254411709957</v>
      </c>
      <c r="AK28" s="1">
        <f t="shared" ref="AK28:AW28" si="22">EXP(-rate*Dt)*(p*AL27+(1-p)*AL28)</f>
        <v>35.146818855990468</v>
      </c>
      <c r="AL28" s="1">
        <f t="shared" si="22"/>
        <v>32.070761324638127</v>
      </c>
      <c r="AM28" s="1">
        <f t="shared" si="22"/>
        <v>29.118805931504294</v>
      </c>
      <c r="AN28" s="1">
        <f t="shared" si="22"/>
        <v>26.285892047933743</v>
      </c>
      <c r="AO28" s="1">
        <f t="shared" si="22"/>
        <v>23.567165670592633</v>
      </c>
      <c r="AP28" s="1">
        <f t="shared" si="22"/>
        <v>20.957971279770419</v>
      </c>
      <c r="AQ28" s="1">
        <f t="shared" si="22"/>
        <v>18.453844301144546</v>
      </c>
      <c r="AR28" s="1">
        <f t="shared" si="22"/>
        <v>16.050504407061187</v>
      </c>
      <c r="AS28" s="1">
        <f t="shared" si="22"/>
        <v>13.743850133999253</v>
      </c>
      <c r="AT28" s="1">
        <f t="shared" si="22"/>
        <v>11.529955763925162</v>
      </c>
      <c r="AU28" s="1">
        <f t="shared" si="22"/>
        <v>9.4050723399501397</v>
      </c>
      <c r="AV28" s="1">
        <f t="shared" si="22"/>
        <v>7.3656364947038151</v>
      </c>
      <c r="AW28" s="1">
        <f t="shared" si="22"/>
        <v>5.4082943130691499</v>
      </c>
      <c r="AX28" s="1">
        <f t="shared" si="2"/>
        <v>3.5299543952746513</v>
      </c>
      <c r="AY28" s="1">
        <f t="shared" si="3"/>
        <v>1.7278978970012933</v>
      </c>
      <c r="AZ28" s="1">
        <f>MAX(Stock!AZ28-K,0)</f>
        <v>0</v>
      </c>
    </row>
    <row r="29" spans="1:52" x14ac:dyDescent="0.2">
      <c r="A29" s="7">
        <f t="shared" si="1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EXP(-rate*Dt)*(p*AA28+(1-p)*AA29)</f>
        <v>69.254173802447426</v>
      </c>
      <c r="AA29" s="1">
        <f>EXP(-rate*Dt)*(p*AB28+(1-p)*AB29)</f>
        <v>64.801888941322744</v>
      </c>
      <c r="AB29" s="1">
        <f t="shared" si="20"/>
        <v>60.529828940729118</v>
      </c>
      <c r="AC29" s="1">
        <f t="shared" si="18"/>
        <v>56.43064472228351</v>
      </c>
      <c r="AD29" s="1">
        <f t="shared" si="16"/>
        <v>52.497286918671193</v>
      </c>
      <c r="AE29" s="1">
        <f t="shared" si="14"/>
        <v>48.7229937263075</v>
      </c>
      <c r="AF29" s="1">
        <f t="shared" si="12"/>
        <v>45.101279322509214</v>
      </c>
      <c r="AG29" s="1">
        <f t="shared" si="10"/>
        <v>41.625922890320481</v>
      </c>
      <c r="AH29" s="1">
        <f t="shared" si="8"/>
        <v>38.290958355596381</v>
      </c>
      <c r="AI29" s="1">
        <f t="shared" si="6"/>
        <v>35.090665060304389</v>
      </c>
      <c r="AJ29" s="1">
        <f t="shared" si="5"/>
        <v>32.019559828613353</v>
      </c>
      <c r="AK29" s="1">
        <f t="shared" ref="AK29:AW29" si="23">EXP(-rate*Dt)*(p*AL28+(1-p)*AL29)</f>
        <v>29.072391336441594</v>
      </c>
      <c r="AL29" s="1">
        <f t="shared" si="23"/>
        <v>26.244138582386949</v>
      </c>
      <c r="AM29" s="1">
        <f t="shared" si="23"/>
        <v>23.530016992240171</v>
      </c>
      <c r="AN29" s="1">
        <f t="shared" si="23"/>
        <v>20.925499079891154</v>
      </c>
      <c r="AO29" s="1">
        <f t="shared" si="23"/>
        <v>18.426363216892131</v>
      </c>
      <c r="AP29" s="1">
        <f t="shared" si="23"/>
        <v>16.028797025686394</v>
      </c>
      <c r="AQ29" s="1">
        <f t="shared" si="23"/>
        <v>13.729607258376907</v>
      </c>
      <c r="AR29" s="1">
        <f t="shared" si="23"/>
        <v>11.526637585533479</v>
      </c>
      <c r="AS29" s="1">
        <f t="shared" si="23"/>
        <v>9.4195926330685591</v>
      </c>
      <c r="AT29" s="1">
        <f t="shared" si="23"/>
        <v>7.4116561070120266</v>
      </c>
      <c r="AU29" s="1">
        <f t="shared" si="23"/>
        <v>5.5126613905480344</v>
      </c>
      <c r="AV29" s="1">
        <f t="shared" si="23"/>
        <v>3.7452975425837702</v>
      </c>
      <c r="AW29" s="1">
        <f t="shared" si="23"/>
        <v>2.1572503596611958</v>
      </c>
      <c r="AX29" s="1">
        <f t="shared" si="2"/>
        <v>0.84494834314200906</v>
      </c>
      <c r="AY29" s="1">
        <f t="shared" si="3"/>
        <v>0</v>
      </c>
      <c r="AZ29" s="1">
        <f>MAX(Stock!AZ29-K,0)</f>
        <v>0</v>
      </c>
    </row>
    <row r="30" spans="1:52" x14ac:dyDescent="0.2">
      <c r="A30" s="7">
        <f t="shared" si="1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EXP(-rate*Dt)*(p*Z29+(1-p)*Z30)</f>
        <v>64.698289849239728</v>
      </c>
      <c r="Z30" s="1">
        <f>EXP(-rate*Dt)*(p*AA29+(1-p)*AA30)</f>
        <v>60.433060583424997</v>
      </c>
      <c r="AA30" s="1">
        <f>EXP(-rate*Dt)*(p*AB29+(1-p)*AB30)</f>
        <v>56.340431508472975</v>
      </c>
      <c r="AB30" s="1">
        <f t="shared" si="20"/>
        <v>52.413365208668239</v>
      </c>
      <c r="AC30" s="1">
        <f t="shared" si="18"/>
        <v>48.645111954392213</v>
      </c>
      <c r="AD30" s="1">
        <f t="shared" si="16"/>
        <v>45.029198627574907</v>
      </c>
      <c r="AE30" s="1">
        <f t="shared" si="14"/>
        <v>41.559418658015879</v>
      </c>
      <c r="AF30" s="1">
        <f t="shared" si="12"/>
        <v>38.229823399977057</v>
      </c>
      <c r="AG30" s="1">
        <f t="shared" si="10"/>
        <v>35.03471574933608</v>
      </c>
      <c r="AH30" s="1">
        <f t="shared" si="8"/>
        <v>31.968647469630785</v>
      </c>
      <c r="AI30" s="1">
        <f t="shared" si="6"/>
        <v>29.026422890307206</v>
      </c>
      <c r="AJ30" s="1">
        <f t="shared" si="5"/>
        <v>26.203113759735075</v>
      </c>
      <c r="AK30" s="1">
        <f t="shared" ref="AK30:AW30" si="24">EXP(-rate*Dt)*(p*AL29+(1-p)*AL30)</f>
        <v>23.494093754108391</v>
      </c>
      <c r="AL30" s="1">
        <f t="shared" si="24"/>
        <v>20.895107581424323</v>
      </c>
      <c r="AM30" s="1">
        <f t="shared" si="24"/>
        <v>18.402400576306157</v>
      </c>
      <c r="AN30" s="1">
        <f t="shared" si="24"/>
        <v>16.012952906863113</v>
      </c>
      <c r="AO30" s="1">
        <f t="shared" si="24"/>
        <v>13.724891883061673</v>
      </c>
      <c r="AP30" s="1">
        <f t="shared" si="24"/>
        <v>11.538200994463406</v>
      </c>
      <c r="AQ30" s="1">
        <f t="shared" si="24"/>
        <v>9.455908483709857</v>
      </c>
      <c r="AR30" s="1">
        <f t="shared" si="24"/>
        <v>7.4860165500246048</v>
      </c>
      <c r="AS30" s="1">
        <f t="shared" si="24"/>
        <v>5.644492835649312</v>
      </c>
      <c r="AT30" s="1">
        <f t="shared" si="24"/>
        <v>3.9595829147125974</v>
      </c>
      <c r="AU30" s="1">
        <f t="shared" si="24"/>
        <v>2.4772240002614598</v>
      </c>
      <c r="AV30" s="1">
        <f t="shared" si="24"/>
        <v>1.2657077561752648</v>
      </c>
      <c r="AW30" s="1">
        <f t="shared" si="24"/>
        <v>0.4131828065868014</v>
      </c>
      <c r="AX30" s="1">
        <f t="shared" si="2"/>
        <v>0</v>
      </c>
      <c r="AY30" s="1">
        <f t="shared" si="3"/>
        <v>0</v>
      </c>
      <c r="AZ30" s="1">
        <f>MAX(Stock!AZ30-K,0)</f>
        <v>0</v>
      </c>
    </row>
    <row r="31" spans="1:52" x14ac:dyDescent="0.2">
      <c r="A31" s="7">
        <f t="shared" si="1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EXP(-rate*Dt)*(p*Y30+(1-p)*Y31)</f>
        <v>60.33645147434467</v>
      </c>
      <c r="Y31" s="1">
        <f>EXP(-rate*Dt)*(p*Z30+(1-p)*Z31)</f>
        <v>56.250370600785239</v>
      </c>
      <c r="Z31" s="1">
        <f>EXP(-rate*Dt)*(p*AA30+(1-p)*AA31)</f>
        <v>52.329591968763935</v>
      </c>
      <c r="AA31" s="1">
        <f>EXP(-rate*Dt)*(p*AB30+(1-p)*AB31)</f>
        <v>48.567379872498236</v>
      </c>
      <c r="AB31" s="1">
        <f t="shared" si="20"/>
        <v>44.957277225893222</v>
      </c>
      <c r="AC31" s="1">
        <f t="shared" si="18"/>
        <v>41.493097309449261</v>
      </c>
      <c r="AD31" s="1">
        <f t="shared" si="16"/>
        <v>38.168918208489174</v>
      </c>
      <c r="AE31" s="1">
        <f t="shared" si="14"/>
        <v>34.979081557569572</v>
      </c>
      <c r="AF31" s="1">
        <f t="shared" si="12"/>
        <v>31.918198344690779</v>
      </c>
      <c r="AG31" s="1">
        <f t="shared" si="10"/>
        <v>28.98116640542278</v>
      </c>
      <c r="AH31" s="1">
        <f t="shared" si="8"/>
        <v>26.163207274770741</v>
      </c>
      <c r="AI31" s="1">
        <f t="shared" si="6"/>
        <v>23.459934873251523</v>
      </c>
      <c r="AJ31" s="1">
        <f t="shared" si="5"/>
        <v>20.867475897517771</v>
      </c>
      <c r="AK31" s="1">
        <f t="shared" ref="AK31:AW31" si="25">EXP(-rate*Dt)*(p*AL30+(1-p)*AL31)</f>
        <v>18.382672713964336</v>
      </c>
      <c r="AL31" s="1">
        <f t="shared" si="25"/>
        <v>16.003414802489289</v>
      </c>
      <c r="AM31" s="1">
        <f t="shared" si="25"/>
        <v>13.729164184093325</v>
      </c>
      <c r="AN31" s="1">
        <f t="shared" si="25"/>
        <v>11.561760795753068</v>
      </c>
      <c r="AO31" s="1">
        <f t="shared" si="25"/>
        <v>9.5066058665477282</v>
      </c>
      <c r="AP31" s="1">
        <f t="shared" si="25"/>
        <v>7.5743017834503759</v>
      </c>
      <c r="AQ31" s="1">
        <f t="shared" si="25"/>
        <v>5.7827270735126461</v>
      </c>
      <c r="AR31" s="1">
        <f t="shared" si="25"/>
        <v>4.1592543615493494</v>
      </c>
      <c r="AS31" s="1">
        <f t="shared" si="25"/>
        <v>2.7422304071004362</v>
      </c>
      <c r="AT31" s="1">
        <f t="shared" si="25"/>
        <v>1.5797436665120008</v>
      </c>
      <c r="AU31" s="1">
        <f t="shared" si="25"/>
        <v>0.7220198525702739</v>
      </c>
      <c r="AV31" s="1">
        <f t="shared" si="25"/>
        <v>0.20204789209256255</v>
      </c>
      <c r="AW31" s="1">
        <f t="shared" si="25"/>
        <v>0</v>
      </c>
      <c r="AX31" s="1">
        <f t="shared" si="2"/>
        <v>0</v>
      </c>
      <c r="AY31" s="1">
        <f t="shared" si="3"/>
        <v>0</v>
      </c>
      <c r="AZ31" s="1">
        <f>MAX(Stock!AZ31-K,0)</f>
        <v>0</v>
      </c>
    </row>
    <row r="32" spans="1:52" x14ac:dyDescent="0.2">
      <c r="A32" s="7">
        <f t="shared" si="1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EXP(-rate*Dt)*(p*X31+(1-p)*X32)</f>
        <v>56.160470332624861</v>
      </c>
      <c r="X32" s="1">
        <f>EXP(-rate*Dt)*(p*Y31+(1-p)*Y32)</f>
        <v>52.245980953682881</v>
      </c>
      <c r="Y32" s="1">
        <f>EXP(-rate*Dt)*(p*Z31+(1-p)*Z32)</f>
        <v>48.489819776385545</v>
      </c>
      <c r="Z32" s="1">
        <f>EXP(-rate*Dt)*(p*AA31+(1-p)*AA32)</f>
        <v>44.885550618427295</v>
      </c>
      <c r="AA32" s="1">
        <f>EXP(-rate*Dt)*(p*AB31+(1-p)*AB32)</f>
        <v>41.427014291029273</v>
      </c>
      <c r="AB32" s="1">
        <f t="shared" si="20"/>
        <v>38.108327474485939</v>
      </c>
      <c r="AC32" s="1">
        <f t="shared" si="18"/>
        <v>34.923888424471684</v>
      </c>
      <c r="AD32" s="1">
        <f t="shared" si="16"/>
        <v>31.868393487306061</v>
      </c>
      <c r="AE32" s="1">
        <f t="shared" si="14"/>
        <v>28.93687067377553</v>
      </c>
      <c r="AF32" s="1">
        <f t="shared" si="12"/>
        <v>26.124739901668377</v>
      </c>
      <c r="AG32" s="1">
        <f t="shared" si="10"/>
        <v>23.427914305416401</v>
      </c>
      <c r="AH32" s="1">
        <f t="shared" si="8"/>
        <v>20.842963484793387</v>
      </c>
      <c r="AI32" s="1">
        <f t="shared" si="6"/>
        <v>18.36736764407404</v>
      </c>
      <c r="AJ32" s="1">
        <f t="shared" si="5"/>
        <v>15.999900322283827</v>
      </c>
      <c r="AK32" s="1">
        <f t="shared" ref="AK32:AW32" si="26">EXP(-rate*Dt)*(p*AL31+(1-p)*AL32)</f>
        <v>13.741184089747495</v>
      </c>
      <c r="AL32" s="1">
        <f t="shared" si="26"/>
        <v>11.59446205318474</v>
      </c>
      <c r="AM32" s="1">
        <f t="shared" si="26"/>
        <v>9.5666064257424956</v>
      </c>
      <c r="AN32" s="1">
        <f t="shared" si="26"/>
        <v>7.6693234324906276</v>
      </c>
      <c r="AO32" s="1">
        <f t="shared" si="26"/>
        <v>5.9203807395418799</v>
      </c>
      <c r="AP32" s="1">
        <f t="shared" si="26"/>
        <v>4.3444415025748171</v>
      </c>
      <c r="AQ32" s="1">
        <f t="shared" si="26"/>
        <v>2.9727103361235967</v>
      </c>
      <c r="AR32" s="1">
        <f t="shared" si="26"/>
        <v>1.8401135773950337</v>
      </c>
      <c r="AS32" s="1">
        <f t="shared" si="26"/>
        <v>0.97835396557913235</v>
      </c>
      <c r="AT32" s="1">
        <f t="shared" si="26"/>
        <v>0.40347885976626119</v>
      </c>
      <c r="AU32" s="1">
        <f t="shared" si="26"/>
        <v>9.8802152578126787E-2</v>
      </c>
      <c r="AV32" s="1">
        <f t="shared" si="26"/>
        <v>0</v>
      </c>
      <c r="AW32" s="1">
        <f t="shared" si="26"/>
        <v>0</v>
      </c>
      <c r="AX32" s="1">
        <f t="shared" si="2"/>
        <v>0</v>
      </c>
      <c r="AY32" s="1">
        <f t="shared" si="3"/>
        <v>0</v>
      </c>
      <c r="AZ32" s="1">
        <f>MAX(Stock!AZ32-K,0)</f>
        <v>0</v>
      </c>
    </row>
    <row r="33" spans="1:52" x14ac:dyDescent="0.2">
      <c r="A33" s="7">
        <f t="shared" si="1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f>EXP(-rate*Dt)*(p*W32+(1-p)*W33)</f>
        <v>52.162551036517868</v>
      </c>
      <c r="W33" s="1">
        <f t="shared" ref="W33:AW33" si="27">EXP(-rate*Dt)*(p*X32+(1-p)*X33)</f>
        <v>48.412460670608645</v>
      </c>
      <c r="X33" s="1">
        <f t="shared" si="27"/>
        <v>44.814062471560419</v>
      </c>
      <c r="Y33" s="1">
        <f t="shared" si="27"/>
        <v>41.361233820490696</v>
      </c>
      <c r="Z33" s="1">
        <f t="shared" si="27"/>
        <v>38.048143040262417</v>
      </c>
      <c r="AA33" s="1">
        <f t="shared" si="27"/>
        <v>34.869263220328349</v>
      </c>
      <c r="AB33" s="1">
        <f t="shared" si="27"/>
        <v>31.819400391563562</v>
      </c>
      <c r="AC33" s="1">
        <f t="shared" si="27"/>
        <v>28.893743280464623</v>
      </c>
      <c r="AD33" s="1">
        <f t="shared" si="27"/>
        <v>26.087944999555202</v>
      </c>
      <c r="AE33" s="1">
        <f t="shared" si="27"/>
        <v>23.398250983701907</v>
      </c>
      <c r="AF33" s="1">
        <f t="shared" si="27"/>
        <v>20.821692008805837</v>
      </c>
      <c r="AG33" s="1">
        <f t="shared" si="27"/>
        <v>18.356365412578363</v>
      </c>
      <c r="AH33" s="1">
        <f t="shared" si="27"/>
        <v>16.00182982773617</v>
      </c>
      <c r="AI33" s="1">
        <f t="shared" si="27"/>
        <v>13.759635287799782</v>
      </c>
      <c r="AJ33" s="1">
        <f t="shared" si="27"/>
        <v>11.633995417493187</v>
      </c>
      <c r="AK33" s="1">
        <f t="shared" si="27"/>
        <v>9.6325723315447593</v>
      </c>
      <c r="AL33" s="1">
        <f t="shared" si="27"/>
        <v>7.7672756010792403</v>
      </c>
      <c r="AM33" s="1">
        <f t="shared" si="27"/>
        <v>6.0548615753917021</v>
      </c>
      <c r="AN33" s="1">
        <f t="shared" si="27"/>
        <v>4.5169532147169384</v>
      </c>
      <c r="AO33" s="1">
        <f t="shared" si="27"/>
        <v>3.1789025200799923</v>
      </c>
      <c r="AP33" s="1">
        <f t="shared" si="27"/>
        <v>2.0667614605216307</v>
      </c>
      <c r="AQ33" s="1">
        <f t="shared" si="27"/>
        <v>1.2016842290787482</v>
      </c>
      <c r="AR33" s="1">
        <f t="shared" si="27"/>
        <v>0.59165811271846047</v>
      </c>
      <c r="AS33" s="1">
        <f t="shared" si="27"/>
        <v>0.22195258161599429</v>
      </c>
      <c r="AT33" s="1">
        <f t="shared" si="27"/>
        <v>4.8314611219004065E-2</v>
      </c>
      <c r="AU33" s="1">
        <f t="shared" si="27"/>
        <v>0</v>
      </c>
      <c r="AV33" s="1">
        <f t="shared" si="27"/>
        <v>0</v>
      </c>
      <c r="AW33" s="1">
        <f t="shared" si="27"/>
        <v>0</v>
      </c>
      <c r="AX33" s="1">
        <f t="shared" si="2"/>
        <v>0</v>
      </c>
      <c r="AY33" s="1">
        <f t="shared" si="3"/>
        <v>0</v>
      </c>
      <c r="AZ33" s="1">
        <f>MAX(Stock!AZ33-K,0)</f>
        <v>0</v>
      </c>
    </row>
    <row r="34" spans="1:52" x14ac:dyDescent="0.2">
      <c r="A34" s="7">
        <f t="shared" si="1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>EXP(-rate*Dt)*(p*V33+(1-p)*V34)</f>
        <v>48.335336735537538</v>
      </c>
      <c r="V34" s="1">
        <f>EXP(-rate*Dt)*(p*W33+(1-p)*W34)</f>
        <v>44.742861690664959</v>
      </c>
      <c r="W34" s="1">
        <f>EXP(-rate*Dt)*(p*X33+(1-p)*X34)</f>
        <v>41.295823954017756</v>
      </c>
      <c r="X34" s="1">
        <f t="shared" ref="X34:AW34" si="28">EXP(-rate*Dt)*(p*Y33+(1-p)*Y34)</f>
        <v>37.988456445346721</v>
      </c>
      <c r="Y34" s="1">
        <f t="shared" si="28"/>
        <v>34.815323815019703</v>
      </c>
      <c r="Z34" s="1">
        <f t="shared" si="28"/>
        <v>31.771362058517354</v>
      </c>
      <c r="AA34" s="1">
        <f t="shared" si="28"/>
        <v>28.851942911395511</v>
      </c>
      <c r="AB34" s="1">
        <f t="shared" si="28"/>
        <v>26.05297306076185</v>
      </c>
      <c r="AC34" s="1">
        <f t="shared" si="28"/>
        <v>23.37104091512774</v>
      </c>
      <c r="AD34" s="1">
        <f t="shared" si="28"/>
        <v>20.803625980417618</v>
      </c>
      <c r="AE34" s="1">
        <f t="shared" si="28"/>
        <v>18.349386620923404</v>
      </c>
      <c r="AF34" s="1">
        <f t="shared" si="28"/>
        <v>16.008539078058163</v>
      </c>
      <c r="AG34" s="1">
        <f t="shared" si="28"/>
        <v>13.783330818729668</v>
      </c>
      <c r="AH34" s="1">
        <f t="shared" si="28"/>
        <v>11.678589975220723</v>
      </c>
      <c r="AI34" s="1">
        <f t="shared" si="28"/>
        <v>9.7022941772225249</v>
      </c>
      <c r="AJ34" s="1">
        <f t="shared" si="28"/>
        <v>7.8660412104899171</v>
      </c>
      <c r="AK34" s="1">
        <f t="shared" si="28"/>
        <v>6.1852192262809993</v>
      </c>
      <c r="AL34" s="1">
        <f t="shared" si="28"/>
        <v>4.6785745785655397</v>
      </c>
      <c r="AM34" s="1">
        <f t="shared" si="28"/>
        <v>3.366790346136082</v>
      </c>
      <c r="AN34" s="1">
        <f t="shared" si="28"/>
        <v>2.2696811866472504</v>
      </c>
      <c r="AO34" s="1">
        <f t="shared" si="28"/>
        <v>1.4017854875033544</v>
      </c>
      <c r="AP34" s="1">
        <f t="shared" si="28"/>
        <v>0.76662910455608224</v>
      </c>
      <c r="AQ34" s="1">
        <f t="shared" si="28"/>
        <v>0.35084734639786835</v>
      </c>
      <c r="AR34" s="1">
        <f t="shared" si="28"/>
        <v>0.12058953533654866</v>
      </c>
      <c r="AS34" s="1">
        <f t="shared" si="28"/>
        <v>2.3626020246853313E-2</v>
      </c>
      <c r="AT34" s="1">
        <f t="shared" si="28"/>
        <v>0</v>
      </c>
      <c r="AU34" s="1">
        <f t="shared" si="28"/>
        <v>0</v>
      </c>
      <c r="AV34" s="1">
        <f t="shared" si="28"/>
        <v>0</v>
      </c>
      <c r="AW34" s="1">
        <f t="shared" si="28"/>
        <v>0</v>
      </c>
      <c r="AX34" s="1">
        <f t="shared" si="2"/>
        <v>0</v>
      </c>
      <c r="AY34" s="1">
        <f t="shared" si="3"/>
        <v>0</v>
      </c>
      <c r="AZ34" s="1">
        <f>MAX(Stock!AZ34-K,0)</f>
        <v>0</v>
      </c>
    </row>
    <row r="35" spans="1:52" x14ac:dyDescent="0.2">
      <c r="A35" s="7">
        <f t="shared" si="1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EXP(-rate*Dt)*(p*U34+(1-p)*U35)</f>
        <v>44.6719995493862</v>
      </c>
      <c r="U35" s="1">
        <f>EXP(-rate*Dt)*(p*V34+(1-p)*V35)</f>
        <v>41.230852428859485</v>
      </c>
      <c r="V35" s="1">
        <f>EXP(-rate*Dt)*(p*W34+(1-p)*W35)</f>
        <v>37.929353582778312</v>
      </c>
      <c r="W35" s="1">
        <f>EXP(-rate*Dt)*(p*X34+(1-p)*X35)</f>
        <v>34.762173332143661</v>
      </c>
      <c r="X35" s="1">
        <f t="shared" ref="X35:AW35" si="29">EXP(-rate*Dt)*(p*Y34+(1-p)*Y35)</f>
        <v>31.724392876279943</v>
      </c>
      <c r="Y35" s="1">
        <f t="shared" si="29"/>
        <v>28.811580796833642</v>
      </c>
      <c r="Z35" s="1">
        <f t="shared" si="29"/>
        <v>26.019905038833798</v>
      </c>
      <c r="AA35" s="1">
        <f t="shared" si="29"/>
        <v>23.346290676690209</v>
      </c>
      <c r="AB35" s="1">
        <f t="shared" si="29"/>
        <v>20.788634049698658</v>
      </c>
      <c r="AC35" s="1">
        <f t="shared" si="29"/>
        <v>18.346081800532563</v>
      </c>
      <c r="AD35" s="1">
        <f t="shared" si="29"/>
        <v>16.019377119870772</v>
      </c>
      <c r="AE35" s="1">
        <f t="shared" si="29"/>
        <v>13.811262588047699</v>
      </c>
      <c r="AF35" s="1">
        <f t="shared" si="29"/>
        <v>11.726906481432852</v>
      </c>
      <c r="AG35" s="1">
        <f t="shared" si="29"/>
        <v>9.7742846590845538</v>
      </c>
      <c r="AH35" s="1">
        <f t="shared" si="29"/>
        <v>7.9644024547381571</v>
      </c>
      <c r="AI35" s="1">
        <f t="shared" si="29"/>
        <v>6.3111843880845591</v>
      </c>
      <c r="AJ35" s="1">
        <f t="shared" si="29"/>
        <v>4.8308068877794952</v>
      </c>
      <c r="AK35" s="1">
        <f t="shared" si="29"/>
        <v>3.5402272704850839</v>
      </c>
      <c r="AL35" s="1">
        <f t="shared" si="29"/>
        <v>2.4547147092029538</v>
      </c>
      <c r="AM35" s="1">
        <f t="shared" si="29"/>
        <v>1.5843732922172158</v>
      </c>
      <c r="AN35" s="1">
        <f t="shared" si="29"/>
        <v>0.93001574289585276</v>
      </c>
      <c r="AO35" s="1">
        <f t="shared" si="29"/>
        <v>0.47930054480078993</v>
      </c>
      <c r="AP35" s="1">
        <f t="shared" si="29"/>
        <v>0.20465857995702846</v>
      </c>
      <c r="AQ35" s="1">
        <f t="shared" si="29"/>
        <v>6.4863129794292804E-2</v>
      </c>
      <c r="AR35" s="1">
        <f t="shared" si="29"/>
        <v>1.1553209652759551E-2</v>
      </c>
      <c r="AS35" s="1">
        <f t="shared" si="29"/>
        <v>0</v>
      </c>
      <c r="AT35" s="1">
        <f t="shared" si="29"/>
        <v>0</v>
      </c>
      <c r="AU35" s="1">
        <f t="shared" si="29"/>
        <v>0</v>
      </c>
      <c r="AV35" s="1">
        <f t="shared" si="29"/>
        <v>0</v>
      </c>
      <c r="AW35" s="1">
        <f t="shared" si="29"/>
        <v>0</v>
      </c>
      <c r="AX35" s="1">
        <f t="shared" si="2"/>
        <v>0</v>
      </c>
      <c r="AY35" s="1">
        <f t="shared" si="3"/>
        <v>0</v>
      </c>
      <c r="AZ35" s="1">
        <f>MAX(Stock!AZ35-K,0)</f>
        <v>0</v>
      </c>
    </row>
    <row r="36" spans="1:52" x14ac:dyDescent="0.2">
      <c r="A36" s="7">
        <f t="shared" si="1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EXP(-rate*Dt)*(p*T35+(1-p)*T36)</f>
        <v>41.166383552322273</v>
      </c>
      <c r="T36" s="1">
        <f>EXP(-rate*Dt)*(p*U35+(1-p)*U36)</f>
        <v>37.870911352914419</v>
      </c>
      <c r="U36" s="1">
        <f>EXP(-rate*Dt)*(p*V35+(1-p)*V36)</f>
        <v>34.709897575072567</v>
      </c>
      <c r="V36" s="1">
        <f>EXP(-rate*Dt)*(p*W35+(1-p)*W36)</f>
        <v>31.678578696769062</v>
      </c>
      <c r="W36" s="1">
        <f>EXP(-rate*Dt)*(p*X35+(1-p)*X36)</f>
        <v>28.772726369028835</v>
      </c>
      <c r="X36" s="1">
        <f t="shared" ref="X36:AW36" si="30">EXP(-rate*Dt)*(p*Y35+(1-p)*Y36)</f>
        <v>25.98876738640762</v>
      </c>
      <c r="Y36" s="1">
        <f t="shared" si="30"/>
        <v>23.323945506436782</v>
      </c>
      <c r="Z36" s="1">
        <f t="shared" si="30"/>
        <v>20.776531290850972</v>
      </c>
      <c r="AA36" s="1">
        <f t="shared" si="30"/>
        <v>18.346082187796402</v>
      </c>
      <c r="AB36" s="1">
        <f t="shared" si="30"/>
        <v>16.033747059813763</v>
      </c>
      <c r="AC36" s="1">
        <f t="shared" si="30"/>
        <v>13.842595619820266</v>
      </c>
      <c r="AD36" s="1">
        <f t="shared" si="30"/>
        <v>11.777932273016805</v>
      </c>
      <c r="AE36" s="1">
        <f t="shared" si="30"/>
        <v>9.8475251479270156</v>
      </c>
      <c r="AF36" s="1">
        <f t="shared" si="30"/>
        <v>8.0616464056986405</v>
      </c>
      <c r="AG36" s="1">
        <f t="shared" si="30"/>
        <v>6.4327852240151628</v>
      </c>
      <c r="AH36" s="1">
        <f t="shared" si="30"/>
        <v>4.9748725625961239</v>
      </c>
      <c r="AI36" s="1">
        <f t="shared" si="30"/>
        <v>3.7018673890033535</v>
      </c>
      <c r="AJ36" s="1">
        <f t="shared" si="30"/>
        <v>2.6256252000485905</v>
      </c>
      <c r="AK36" s="1">
        <f t="shared" si="30"/>
        <v>1.7531301794471161</v>
      </c>
      <c r="AL36" s="1">
        <f t="shared" si="30"/>
        <v>1.0834366187848881</v>
      </c>
      <c r="AM36" s="1">
        <f t="shared" si="30"/>
        <v>0.60500652816575884</v>
      </c>
      <c r="AN36" s="1">
        <f t="shared" si="30"/>
        <v>0.2944461561237775</v>
      </c>
      <c r="AO36" s="1">
        <f t="shared" si="30"/>
        <v>0.11773194770138105</v>
      </c>
      <c r="AP36" s="1">
        <f t="shared" si="30"/>
        <v>3.4600693449415881E-2</v>
      </c>
      <c r="AQ36" s="1">
        <f t="shared" si="30"/>
        <v>5.6495614532622715E-3</v>
      </c>
      <c r="AR36" s="1">
        <f t="shared" si="30"/>
        <v>0</v>
      </c>
      <c r="AS36" s="1">
        <f t="shared" si="30"/>
        <v>0</v>
      </c>
      <c r="AT36" s="1">
        <f t="shared" si="30"/>
        <v>0</v>
      </c>
      <c r="AU36" s="1">
        <f t="shared" si="30"/>
        <v>0</v>
      </c>
      <c r="AV36" s="1">
        <f t="shared" si="30"/>
        <v>0</v>
      </c>
      <c r="AW36" s="1">
        <f t="shared" si="30"/>
        <v>0</v>
      </c>
      <c r="AX36" s="1">
        <f t="shared" si="2"/>
        <v>0</v>
      </c>
      <c r="AY36" s="1">
        <f t="shared" si="3"/>
        <v>0</v>
      </c>
      <c r="AZ36" s="1">
        <f>MAX(Stock!AZ36-K,0)</f>
        <v>0</v>
      </c>
    </row>
    <row r="37" spans="1:52" x14ac:dyDescent="0.2">
      <c r="A37" s="7">
        <f t="shared" si="1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EXP(-rate*Dt)*(p*S36+(1-p)*S37)</f>
        <v>37.813195915542295</v>
      </c>
      <c r="S37" s="1">
        <f>EXP(-rate*Dt)*(p*T36+(1-p)*T37)</f>
        <v>34.658564582822919</v>
      </c>
      <c r="T37" s="1">
        <f>EXP(-rate*Dt)*(p*U36+(1-p)*U37)</f>
        <v>31.633979172395797</v>
      </c>
      <c r="U37" s="1">
        <f>EXP(-rate*Dt)*(p*V36+(1-p)*V37)</f>
        <v>28.735414309214665</v>
      </c>
      <c r="V37" s="1">
        <f>EXP(-rate*Dt)*(p*W36+(1-p)*W37)</f>
        <v>25.959545793971024</v>
      </c>
      <c r="W37" s="1">
        <f t="shared" ref="W37:AW37" si="31">EXP(-rate*Dt)*(p*X36+(1-p)*X37)</f>
        <v>23.303910809213498</v>
      </c>
      <c r="X37" s="1">
        <f t="shared" si="31"/>
        <v>20.767106940866313</v>
      </c>
      <c r="Y37" s="1">
        <f t="shared" si="31"/>
        <v>18.349027168429945</v>
      </c>
      <c r="Z37" s="1">
        <f t="shared" si="31"/>
        <v>16.051119327814128</v>
      </c>
      <c r="AA37" s="1">
        <f t="shared" si="31"/>
        <v>13.876645387204789</v>
      </c>
      <c r="AB37" s="1">
        <f t="shared" si="31"/>
        <v>11.83089775693055</v>
      </c>
      <c r="AC37" s="1">
        <f t="shared" si="31"/>
        <v>9.9213075114026665</v>
      </c>
      <c r="AD37" s="1">
        <f t="shared" si="31"/>
        <v>8.1573557019623255</v>
      </c>
      <c r="AE37" s="1">
        <f t="shared" si="31"/>
        <v>6.5501800102246044</v>
      </c>
      <c r="AF37" s="1">
        <f t="shared" si="31"/>
        <v>5.111765142570408</v>
      </c>
      <c r="AG37" s="1">
        <f t="shared" si="31"/>
        <v>3.8536310740889026</v>
      </c>
      <c r="AH37" s="1">
        <f t="shared" si="31"/>
        <v>2.7850050014907959</v>
      </c>
      <c r="AI37" s="1">
        <f t="shared" si="31"/>
        <v>1.9105933663376762</v>
      </c>
      <c r="AJ37" s="1">
        <f t="shared" si="31"/>
        <v>1.2282578964098123</v>
      </c>
      <c r="AK37" s="1">
        <f t="shared" si="31"/>
        <v>0.72711344973940795</v>
      </c>
      <c r="AL37" s="1">
        <f t="shared" si="31"/>
        <v>0.38673126362012356</v>
      </c>
      <c r="AM37" s="1">
        <f t="shared" si="31"/>
        <v>0.17812909640117447</v>
      </c>
      <c r="AN37" s="1">
        <f t="shared" si="31"/>
        <v>6.692292990574758E-2</v>
      </c>
      <c r="AO37" s="1">
        <f t="shared" si="31"/>
        <v>1.8329362658436897E-2</v>
      </c>
      <c r="AP37" s="1">
        <f t="shared" si="31"/>
        <v>2.7626560560651834E-3</v>
      </c>
      <c r="AQ37" s="1">
        <f t="shared" si="31"/>
        <v>0</v>
      </c>
      <c r="AR37" s="1">
        <f t="shared" si="31"/>
        <v>0</v>
      </c>
      <c r="AS37" s="1">
        <f t="shared" si="31"/>
        <v>0</v>
      </c>
      <c r="AT37" s="1">
        <f t="shared" si="31"/>
        <v>0</v>
      </c>
      <c r="AU37" s="1">
        <f t="shared" si="31"/>
        <v>0</v>
      </c>
      <c r="AV37" s="1">
        <f t="shared" si="31"/>
        <v>0</v>
      </c>
      <c r="AW37" s="1">
        <f t="shared" si="31"/>
        <v>0</v>
      </c>
      <c r="AX37" s="1">
        <f t="shared" si="2"/>
        <v>0</v>
      </c>
      <c r="AY37" s="1">
        <f t="shared" si="3"/>
        <v>0</v>
      </c>
      <c r="AZ37" s="1">
        <f>MAX(Stock!AZ37-K,0)</f>
        <v>0</v>
      </c>
    </row>
    <row r="38" spans="1:52" x14ac:dyDescent="0.2">
      <c r="A38" s="7">
        <f t="shared" si="1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 t="shared" ref="Q38:Q44" si="32">EXP(-rate*Dt)*(p*R37+(1-p)*R38)</f>
        <v>34.608225482125491</v>
      </c>
      <c r="R38" s="1">
        <f t="shared" ref="R38:W38" si="33">EXP(-rate*Dt)*(p*S37+(1-p)*S38)</f>
        <v>31.590631101428411</v>
      </c>
      <c r="S38" s="1">
        <f t="shared" si="33"/>
        <v>28.699651530298048</v>
      </c>
      <c r="T38" s="1">
        <f t="shared" si="33"/>
        <v>25.932196636508341</v>
      </c>
      <c r="U38" s="1">
        <f t="shared" si="33"/>
        <v>23.286067838141157</v>
      </c>
      <c r="V38" s="1">
        <f t="shared" si="33"/>
        <v>20.760141967599125</v>
      </c>
      <c r="W38" s="1">
        <f t="shared" si="33"/>
        <v>18.354578098974308</v>
      </c>
      <c r="X38" s="1">
        <f t="shared" ref="X38:AW38" si="34">EXP(-rate*Dt)*(p*Y37+(1-p)*Y38)</f>
        <v>16.071032181200195</v>
      </c>
      <c r="Y38" s="1">
        <f t="shared" si="34"/>
        <v>13.912852496181568</v>
      </c>
      <c r="Z38" s="1">
        <f t="shared" si="34"/>
        <v>11.885214077272868</v>
      </c>
      <c r="AA38" s="1">
        <f t="shared" si="34"/>
        <v>9.9951336675061331</v>
      </c>
      <c r="AB38" s="1">
        <f t="shared" si="34"/>
        <v>8.2512917135717103</v>
      </c>
      <c r="AC38" s="1">
        <f t="shared" si="34"/>
        <v>6.6635797424573617</v>
      </c>
      <c r="AD38" s="1">
        <f t="shared" si="34"/>
        <v>5.2422982099857807</v>
      </c>
      <c r="AE38" s="1">
        <f t="shared" si="34"/>
        <v>3.9969612686001357</v>
      </c>
      <c r="AF38" s="1">
        <f t="shared" si="34"/>
        <v>2.9347300535895573</v>
      </c>
      <c r="AG38" s="1">
        <f t="shared" si="34"/>
        <v>2.0585991466261238</v>
      </c>
      <c r="AH38" s="1">
        <f t="shared" si="34"/>
        <v>1.3655941046395348</v>
      </c>
      <c r="AI38" s="1">
        <f t="shared" si="34"/>
        <v>0.84537399407227121</v>
      </c>
      <c r="AJ38" s="1">
        <f t="shared" si="34"/>
        <v>0.47971974205144929</v>
      </c>
      <c r="AK38" s="1">
        <f t="shared" si="34"/>
        <v>0.2433544324657855</v>
      </c>
      <c r="AL38" s="1">
        <f t="shared" si="34"/>
        <v>0.10631476431888985</v>
      </c>
      <c r="AM38" s="1">
        <f t="shared" si="34"/>
        <v>3.7650165145478677E-2</v>
      </c>
      <c r="AN38" s="1">
        <f t="shared" si="34"/>
        <v>9.6523744938031165E-3</v>
      </c>
      <c r="AO38" s="1">
        <f t="shared" si="34"/>
        <v>1.3509488386406472E-3</v>
      </c>
      <c r="AP38" s="1">
        <f t="shared" si="34"/>
        <v>0</v>
      </c>
      <c r="AQ38" s="1">
        <f t="shared" si="34"/>
        <v>0</v>
      </c>
      <c r="AR38" s="1">
        <f t="shared" si="34"/>
        <v>0</v>
      </c>
      <c r="AS38" s="1">
        <f t="shared" si="34"/>
        <v>0</v>
      </c>
      <c r="AT38" s="1">
        <f t="shared" si="34"/>
        <v>0</v>
      </c>
      <c r="AU38" s="1">
        <f t="shared" si="34"/>
        <v>0</v>
      </c>
      <c r="AV38" s="1">
        <f t="shared" si="34"/>
        <v>0</v>
      </c>
      <c r="AW38" s="1">
        <f t="shared" si="34"/>
        <v>0</v>
      </c>
      <c r="AX38" s="1">
        <f t="shared" si="2"/>
        <v>0</v>
      </c>
      <c r="AY38" s="1">
        <f t="shared" si="3"/>
        <v>0</v>
      </c>
      <c r="AZ38" s="1">
        <f>MAX(Stock!AZ38-K,0)</f>
        <v>0</v>
      </c>
    </row>
    <row r="39" spans="1:52" x14ac:dyDescent="0.2">
      <c r="A39" s="7">
        <f t="shared" si="1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 t="shared" ref="P39:P44" si="35">EXP(-rate*Dt)*(p*Q38+(1-p)*Q39)</f>
        <v>31.548552039962271</v>
      </c>
      <c r="Q39" s="1">
        <f t="shared" si="32"/>
        <v>28.66542343974697</v>
      </c>
      <c r="R39" s="1">
        <f>EXP(-rate*Dt)*(p*S38+(1-p)*S39)</f>
        <v>25.906656042537517</v>
      </c>
      <c r="S39" s="1">
        <f>EXP(-rate*Dt)*(p*T38+(1-p)*T39)</f>
        <v>23.270284777549644</v>
      </c>
      <c r="T39" s="1">
        <f>EXP(-rate*Dt)*(p*U38+(1-p)*U39)</f>
        <v>20.755419821469186</v>
      </c>
      <c r="U39" s="1">
        <f>EXP(-rate*Dt)*(p*V38+(1-p)*V39)</f>
        <v>18.362424350355859</v>
      </c>
      <c r="V39" s="1">
        <f>EXP(-rate*Dt)*(p*W38+(1-p)*W39)</f>
        <v>16.09308671193649</v>
      </c>
      <c r="W39" s="1">
        <f t="shared" ref="W39:AW39" si="36">EXP(-rate*Dt)*(p*X38+(1-p)*X39)</f>
        <v>13.950759652222137</v>
      </c>
      <c r="X39" s="1">
        <f t="shared" si="36"/>
        <v>11.940427486125616</v>
      </c>
      <c r="Y39" s="1">
        <f t="shared" si="36"/>
        <v>10.068650414784788</v>
      </c>
      <c r="Z39" s="1">
        <f t="shared" si="36"/>
        <v>8.3433265510659691</v>
      </c>
      <c r="AA39" s="1">
        <f t="shared" si="36"/>
        <v>6.7732111459153144</v>
      </c>
      <c r="AB39" s="1">
        <f t="shared" si="36"/>
        <v>5.3671448701832025</v>
      </c>
      <c r="AC39" s="1">
        <f t="shared" si="36"/>
        <v>4.1329750469259405</v>
      </c>
      <c r="AD39" s="1">
        <f t="shared" si="36"/>
        <v>3.0762100669779273</v>
      </c>
      <c r="AE39" s="1">
        <f t="shared" si="36"/>
        <v>2.1985275887279485</v>
      </c>
      <c r="AF39" s="1">
        <f t="shared" si="36"/>
        <v>1.496352201371014</v>
      </c>
      <c r="AG39" s="1">
        <f t="shared" si="36"/>
        <v>0.95980580846525609</v>
      </c>
      <c r="AH39" s="1">
        <f t="shared" si="36"/>
        <v>0.57237794817543786</v>
      </c>
      <c r="AI39" s="1">
        <f t="shared" si="36"/>
        <v>0.31161902800301944</v>
      </c>
      <c r="AJ39" s="1">
        <f t="shared" si="36"/>
        <v>0.15098947998830839</v>
      </c>
      <c r="AK39" s="1">
        <f t="shared" si="36"/>
        <v>6.2697935615501771E-2</v>
      </c>
      <c r="AL39" s="1">
        <f t="shared" si="36"/>
        <v>2.0991178873266882E-2</v>
      </c>
      <c r="AM39" s="1">
        <f t="shared" si="36"/>
        <v>5.0570917302780018E-3</v>
      </c>
      <c r="AN39" s="1">
        <f t="shared" si="36"/>
        <v>6.6061888544458481E-4</v>
      </c>
      <c r="AO39" s="1">
        <f t="shared" si="36"/>
        <v>0</v>
      </c>
      <c r="AP39" s="1">
        <f t="shared" si="36"/>
        <v>0</v>
      </c>
      <c r="AQ39" s="1">
        <f t="shared" si="36"/>
        <v>0</v>
      </c>
      <c r="AR39" s="1">
        <f t="shared" si="36"/>
        <v>0</v>
      </c>
      <c r="AS39" s="1">
        <f t="shared" si="36"/>
        <v>0</v>
      </c>
      <c r="AT39" s="1">
        <f t="shared" si="36"/>
        <v>0</v>
      </c>
      <c r="AU39" s="1">
        <f t="shared" si="36"/>
        <v>0</v>
      </c>
      <c r="AV39" s="1">
        <f t="shared" si="36"/>
        <v>0</v>
      </c>
      <c r="AW39" s="1">
        <f t="shared" si="36"/>
        <v>0</v>
      </c>
      <c r="AX39" s="1">
        <f t="shared" si="2"/>
        <v>0</v>
      </c>
      <c r="AY39" s="1">
        <f t="shared" si="3"/>
        <v>0</v>
      </c>
      <c r="AZ39" s="1">
        <f>MAX(Stock!AZ39-K,0)</f>
        <v>0</v>
      </c>
    </row>
    <row r="40" spans="1:52" x14ac:dyDescent="0.2">
      <c r="A40" s="7">
        <f t="shared" si="1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 t="shared" ref="O40:O46" si="37">EXP(-rate*Dt)*(p*P39+(1-p)*P40)</f>
        <v>28.632699258133403</v>
      </c>
      <c r="P40" s="1">
        <f t="shared" si="35"/>
        <v>25.882846856672924</v>
      </c>
      <c r="Q40" s="1">
        <f t="shared" si="32"/>
        <v>23.256424387065152</v>
      </c>
      <c r="R40" s="1">
        <f t="shared" ref="R40:W40" si="38">EXP(-rate*Dt)*(p*S39+(1-p)*S40)</f>
        <v>20.752732725771459</v>
      </c>
      <c r="S40" s="1">
        <f t="shared" si="38"/>
        <v>18.372285014511835</v>
      </c>
      <c r="T40" s="1">
        <f t="shared" si="38"/>
        <v>16.116939886570687</v>
      </c>
      <c r="U40" s="1">
        <f t="shared" si="38"/>
        <v>13.989992225871813</v>
      </c>
      <c r="V40" s="1">
        <f t="shared" si="38"/>
        <v>11.996186036914326</v>
      </c>
      <c r="W40" s="1">
        <f t="shared" si="38"/>
        <v>10.141606226929875</v>
      </c>
      <c r="X40" s="1">
        <f t="shared" ref="X40:AW40" si="39">EXP(-rate*Dt)*(p*Y39+(1-p)*Y40)</f>
        <v>8.4334021154208632</v>
      </c>
      <c r="Y40" s="1">
        <f t="shared" si="39"/>
        <v>6.879298874678403</v>
      </c>
      <c r="Z40" s="1">
        <f t="shared" si="39"/>
        <v>5.4868680285987486</v>
      </c>
      <c r="AA40" s="1">
        <f t="shared" si="39"/>
        <v>4.2625584124410754</v>
      </c>
      <c r="AB40" s="1">
        <f t="shared" si="39"/>
        <v>3.2105364882106948</v>
      </c>
      <c r="AC40" s="1">
        <f t="shared" si="39"/>
        <v>2.3314472866470721</v>
      </c>
      <c r="AD40" s="1">
        <f t="shared" si="39"/>
        <v>1.6212755085326338</v>
      </c>
      <c r="AE40" s="1">
        <f t="shared" si="39"/>
        <v>1.0705430832521361</v>
      </c>
      <c r="AF40" s="1">
        <f t="shared" si="39"/>
        <v>0.66409961508455284</v>
      </c>
      <c r="AG40" s="1">
        <f t="shared" si="39"/>
        <v>0.38171766840965288</v>
      </c>
      <c r="AH40" s="1">
        <f t="shared" si="39"/>
        <v>0.19957552880463836</v>
      </c>
      <c r="AI40" s="1">
        <f t="shared" si="39"/>
        <v>9.2499018444210754E-2</v>
      </c>
      <c r="AJ40" s="1">
        <f t="shared" si="39"/>
        <v>3.6583174797983911E-2</v>
      </c>
      <c r="AK40" s="1">
        <f t="shared" si="39"/>
        <v>1.1610535364287466E-2</v>
      </c>
      <c r="AL40" s="1">
        <f t="shared" si="39"/>
        <v>2.6377527176602994E-3</v>
      </c>
      <c r="AM40" s="1">
        <f t="shared" si="39"/>
        <v>3.230450327380107E-4</v>
      </c>
      <c r="AN40" s="1">
        <f t="shared" si="39"/>
        <v>0</v>
      </c>
      <c r="AO40" s="1">
        <f t="shared" si="39"/>
        <v>0</v>
      </c>
      <c r="AP40" s="1">
        <f t="shared" si="39"/>
        <v>0</v>
      </c>
      <c r="AQ40" s="1">
        <f t="shared" si="39"/>
        <v>0</v>
      </c>
      <c r="AR40" s="1">
        <f t="shared" si="39"/>
        <v>0</v>
      </c>
      <c r="AS40" s="1">
        <f t="shared" si="39"/>
        <v>0</v>
      </c>
      <c r="AT40" s="1">
        <f t="shared" si="39"/>
        <v>0</v>
      </c>
      <c r="AU40" s="1">
        <f t="shared" si="39"/>
        <v>0</v>
      </c>
      <c r="AV40" s="1">
        <f t="shared" si="39"/>
        <v>0</v>
      </c>
      <c r="AW40" s="1">
        <f t="shared" si="39"/>
        <v>0</v>
      </c>
      <c r="AX40" s="1">
        <f t="shared" si="2"/>
        <v>0</v>
      </c>
      <c r="AY40" s="1">
        <f t="shared" si="3"/>
        <v>0</v>
      </c>
      <c r="AZ40" s="1">
        <f>MAX(Stock!AZ40-K,0)</f>
        <v>0</v>
      </c>
    </row>
    <row r="41" spans="1:52" x14ac:dyDescent="0.2">
      <c r="A41" s="7">
        <f t="shared" si="1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ref="N41:N46" si="40">EXP(-rate*Dt)*(p*O40+(1-p)*O41)</f>
        <v>25.860683867231337</v>
      </c>
      <c r="O41" s="1">
        <f t="shared" si="37"/>
        <v>23.244349150250308</v>
      </c>
      <c r="P41" s="1">
        <f t="shared" si="35"/>
        <v>20.751885094811922</v>
      </c>
      <c r="Q41" s="1">
        <f t="shared" si="32"/>
        <v>18.383908277474145</v>
      </c>
      <c r="R41" s="1">
        <f t="shared" ref="R41:W41" si="41">EXP(-rate*Dt)*(p*S40+(1-p)*S41)</f>
        <v>16.142297288443419</v>
      </c>
      <c r="S41" s="1">
        <f t="shared" si="41"/>
        <v>14.030242391540863</v>
      </c>
      <c r="T41" s="1">
        <f t="shared" si="41"/>
        <v>12.052215166927912</v>
      </c>
      <c r="U41" s="1">
        <f t="shared" si="41"/>
        <v>10.213822020952934</v>
      </c>
      <c r="V41" s="1">
        <f t="shared" si="41"/>
        <v>8.5215047259593835</v>
      </c>
      <c r="W41" s="1">
        <f t="shared" si="41"/>
        <v>6.9820571923884138</v>
      </c>
      <c r="X41" s="1">
        <f t="shared" ref="X41:AW41" si="42">EXP(-rate*Dt)*(p*Y40+(1-p)*Y41)</f>
        <v>5.6019433337030904</v>
      </c>
      <c r="Y41" s="1">
        <f t="shared" si="42"/>
        <v>4.3864283274800622</v>
      </c>
      <c r="Z41" s="1">
        <f t="shared" si="42"/>
        <v>3.3385750609148452</v>
      </c>
      <c r="AA41" s="1">
        <f t="shared" si="42"/>
        <v>2.4582059227952029</v>
      </c>
      <c r="AB41" s="1">
        <f t="shared" si="42"/>
        <v>1.7409793987657334</v>
      </c>
      <c r="AC41" s="1">
        <f t="shared" si="42"/>
        <v>1.1777677606066859</v>
      </c>
      <c r="AD41" s="1">
        <f t="shared" si="42"/>
        <v>0.75452890952748541</v>
      </c>
      <c r="AE41" s="1">
        <f t="shared" si="42"/>
        <v>0.45282429420795256</v>
      </c>
      <c r="AF41" s="1">
        <f t="shared" si="42"/>
        <v>0.25103489392167577</v>
      </c>
      <c r="AG41" s="1">
        <f t="shared" si="42"/>
        <v>0.12617402233152231</v>
      </c>
      <c r="AH41" s="1">
        <f t="shared" si="42"/>
        <v>5.6019305720874109E-2</v>
      </c>
      <c r="AI41" s="1">
        <f t="shared" si="42"/>
        <v>2.1142728235748025E-2</v>
      </c>
      <c r="AJ41" s="1">
        <f t="shared" si="42"/>
        <v>6.3768014184033897E-3</v>
      </c>
      <c r="AK41" s="1">
        <f t="shared" si="42"/>
        <v>1.3704665227252501E-3</v>
      </c>
      <c r="AL41" s="1">
        <f t="shared" si="42"/>
        <v>1.579701935200827E-4</v>
      </c>
      <c r="AM41" s="1">
        <f t="shared" si="42"/>
        <v>0</v>
      </c>
      <c r="AN41" s="1">
        <f t="shared" si="42"/>
        <v>0</v>
      </c>
      <c r="AO41" s="1">
        <f t="shared" si="42"/>
        <v>0</v>
      </c>
      <c r="AP41" s="1">
        <f t="shared" si="42"/>
        <v>0</v>
      </c>
      <c r="AQ41" s="1">
        <f t="shared" si="42"/>
        <v>0</v>
      </c>
      <c r="AR41" s="1">
        <f t="shared" si="42"/>
        <v>0</v>
      </c>
      <c r="AS41" s="1">
        <f t="shared" si="42"/>
        <v>0</v>
      </c>
      <c r="AT41" s="1">
        <f t="shared" si="42"/>
        <v>0</v>
      </c>
      <c r="AU41" s="1">
        <f t="shared" si="42"/>
        <v>0</v>
      </c>
      <c r="AV41" s="1">
        <f t="shared" si="42"/>
        <v>0</v>
      </c>
      <c r="AW41" s="1">
        <f t="shared" si="42"/>
        <v>0</v>
      </c>
      <c r="AX41" s="1">
        <f t="shared" si="2"/>
        <v>0</v>
      </c>
      <c r="AY41" s="1">
        <f t="shared" si="3"/>
        <v>0</v>
      </c>
      <c r="AZ41" s="1">
        <f>MAX(Stock!AZ41-K,0)</f>
        <v>0</v>
      </c>
    </row>
    <row r="42" spans="1:52" x14ac:dyDescent="0.2">
      <c r="A42" s="7">
        <f t="shared" si="1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>EXP(-rate*Dt)*(p*N41+(1-p)*N42)</f>
        <v>23.233924645855883</v>
      </c>
      <c r="N42" s="1">
        <f t="shared" si="40"/>
        <v>20.752695131200269</v>
      </c>
      <c r="O42" s="1">
        <f t="shared" si="37"/>
        <v>18.397069615337625</v>
      </c>
      <c r="P42" s="1">
        <f t="shared" si="35"/>
        <v>16.168906305584965</v>
      </c>
      <c r="Q42" s="1">
        <f t="shared" si="32"/>
        <v>14.071256376463202</v>
      </c>
      <c r="R42" s="1">
        <f t="shared" ref="R42:W42" si="43">EXP(-rate*Dt)*(p*S41+(1-p)*S42)</f>
        <v>12.108299661224526</v>
      </c>
      <c r="S42" s="1">
        <f t="shared" si="43"/>
        <v>10.285171008279251</v>
      </c>
      <c r="T42" s="1">
        <f t="shared" si="43"/>
        <v>8.6076490311253355</v>
      </c>
      <c r="U42" s="1">
        <f t="shared" si="43"/>
        <v>7.0816864544711802</v>
      </c>
      <c r="V42" s="1">
        <f t="shared" si="43"/>
        <v>5.7127766002152622</v>
      </c>
      <c r="W42" s="1">
        <f t="shared" si="43"/>
        <v>4.5051748370710465</v>
      </c>
      <c r="X42" s="1">
        <f t="shared" ref="X42:AW42" si="44">EXP(-rate*Dt)*(p*Y41+(1-p)*Y42)</f>
        <v>3.461026399591312</v>
      </c>
      <c r="Y42" s="1">
        <f t="shared" si="44"/>
        <v>2.5794895410525021</v>
      </c>
      <c r="Z42" s="1">
        <f t="shared" si="44"/>
        <v>1.8559787560538119</v>
      </c>
      <c r="AA42" s="1">
        <f t="shared" si="44"/>
        <v>1.2816765572253421</v>
      </c>
      <c r="AB42" s="1">
        <f t="shared" si="44"/>
        <v>0.84346159113835273</v>
      </c>
      <c r="AC42" s="1">
        <f t="shared" si="44"/>
        <v>0.52436420400378703</v>
      </c>
      <c r="AD42" s="1">
        <f t="shared" si="44"/>
        <v>0.30458219658197616</v>
      </c>
      <c r="AE42" s="1">
        <f t="shared" si="44"/>
        <v>0.16297532840453596</v>
      </c>
      <c r="AF42" s="1">
        <f t="shared" si="44"/>
        <v>7.8829116086070114E-2</v>
      </c>
      <c r="AG42" s="1">
        <f t="shared" si="44"/>
        <v>3.3574426360745688E-2</v>
      </c>
      <c r="AH42" s="1">
        <f t="shared" si="44"/>
        <v>1.2114509275880082E-2</v>
      </c>
      <c r="AI42" s="1">
        <f t="shared" si="44"/>
        <v>3.4803017412196415E-3</v>
      </c>
      <c r="AJ42" s="1">
        <f t="shared" si="44"/>
        <v>7.0957477671541977E-4</v>
      </c>
      <c r="AK42" s="1">
        <f t="shared" si="44"/>
        <v>7.7247997993550716E-5</v>
      </c>
      <c r="AL42" s="1">
        <f t="shared" si="44"/>
        <v>0</v>
      </c>
      <c r="AM42" s="1">
        <f t="shared" si="44"/>
        <v>0</v>
      </c>
      <c r="AN42" s="1">
        <f t="shared" si="44"/>
        <v>0</v>
      </c>
      <c r="AO42" s="1">
        <f t="shared" si="44"/>
        <v>0</v>
      </c>
      <c r="AP42" s="1">
        <f t="shared" si="44"/>
        <v>0</v>
      </c>
      <c r="AQ42" s="1">
        <f t="shared" si="44"/>
        <v>0</v>
      </c>
      <c r="AR42" s="1">
        <f t="shared" si="44"/>
        <v>0</v>
      </c>
      <c r="AS42" s="1">
        <f t="shared" si="44"/>
        <v>0</v>
      </c>
      <c r="AT42" s="1">
        <f t="shared" si="44"/>
        <v>0</v>
      </c>
      <c r="AU42" s="1">
        <f t="shared" si="44"/>
        <v>0</v>
      </c>
      <c r="AV42" s="1">
        <f t="shared" si="44"/>
        <v>0</v>
      </c>
      <c r="AW42" s="1">
        <f t="shared" si="44"/>
        <v>0</v>
      </c>
      <c r="AX42" s="1">
        <f t="shared" si="2"/>
        <v>0</v>
      </c>
      <c r="AY42" s="1">
        <f t="shared" si="3"/>
        <v>0</v>
      </c>
      <c r="AZ42" s="1">
        <f>MAX(Stock!AZ42-K,0)</f>
        <v>0</v>
      </c>
    </row>
    <row r="43" spans="1:52" x14ac:dyDescent="0.2">
      <c r="A43" s="7">
        <f t="shared" si="1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>EXP(-rate*Dt)*(p*M42+(1-p)*M43)</f>
        <v>20.754995290164238</v>
      </c>
      <c r="M43" s="1">
        <f>EXP(-rate*Dt)*(p*N42+(1-p)*N43)</f>
        <v>18.41156947311611</v>
      </c>
      <c r="N43" s="1">
        <f t="shared" si="40"/>
        <v>16.196550050264477</v>
      </c>
      <c r="O43" s="1">
        <f t="shared" si="37"/>
        <v>14.112824271934352</v>
      </c>
      <c r="P43" s="1">
        <f t="shared" si="35"/>
        <v>12.164270211503963</v>
      </c>
      <c r="Q43" s="1">
        <f t="shared" si="32"/>
        <v>10.355564571131872</v>
      </c>
      <c r="R43" s="1">
        <f t="shared" ref="R43:W43" si="45">EXP(-rate*Dt)*(p*S42+(1-p)*S43)</f>
        <v>8.6918676126877834</v>
      </c>
      <c r="S43" s="1">
        <f t="shared" si="45"/>
        <v>7.1783720440232148</v>
      </c>
      <c r="T43" s="1">
        <f t="shared" si="45"/>
        <v>5.8197171443062521</v>
      </c>
      <c r="U43" s="1">
        <f t="shared" si="45"/>
        <v>4.6192905779662903</v>
      </c>
      <c r="V43" s="1">
        <f t="shared" si="45"/>
        <v>3.578467128681782</v>
      </c>
      <c r="W43" s="1">
        <f t="shared" si="45"/>
        <v>2.6958628065506041</v>
      </c>
      <c r="X43" s="1">
        <f t="shared" ref="X43:AW43" si="46">EXP(-rate*Dt)*(p*Y42+(1-p)*Y43)</f>
        <v>1.9667088284138659</v>
      </c>
      <c r="Y43" s="1">
        <f t="shared" si="46"/>
        <v>1.38246502527739</v>
      </c>
      <c r="Z43" s="1">
        <f t="shared" si="46"/>
        <v>0.93078745150437847</v>
      </c>
      <c r="AA43" s="1">
        <f t="shared" si="46"/>
        <v>0.59593284089737408</v>
      </c>
      <c r="AB43" s="1">
        <f t="shared" si="46"/>
        <v>0.35962025019981098</v>
      </c>
      <c r="AC43" s="1">
        <f t="shared" si="46"/>
        <v>0.20228326287064979</v>
      </c>
      <c r="AD43" s="1">
        <f t="shared" si="46"/>
        <v>0.10455078257310189</v>
      </c>
      <c r="AE43" s="1">
        <f t="shared" si="46"/>
        <v>4.8717006449647798E-2</v>
      </c>
      <c r="AF43" s="1">
        <f t="shared" si="46"/>
        <v>1.9932082588594791E-2</v>
      </c>
      <c r="AG43" s="1">
        <f t="shared" si="46"/>
        <v>6.887669607114265E-3</v>
      </c>
      <c r="AH43" s="1">
        <f t="shared" si="46"/>
        <v>1.8887433397596887E-3</v>
      </c>
      <c r="AI43" s="1">
        <f t="shared" si="46"/>
        <v>3.6625709235918057E-4</v>
      </c>
      <c r="AJ43" s="1">
        <f t="shared" si="46"/>
        <v>3.7774551395057964E-5</v>
      </c>
      <c r="AK43" s="1">
        <f t="shared" si="46"/>
        <v>0</v>
      </c>
      <c r="AL43" s="1">
        <f t="shared" si="46"/>
        <v>0</v>
      </c>
      <c r="AM43" s="1">
        <f t="shared" si="46"/>
        <v>0</v>
      </c>
      <c r="AN43" s="1">
        <f t="shared" si="46"/>
        <v>0</v>
      </c>
      <c r="AO43" s="1">
        <f t="shared" si="46"/>
        <v>0</v>
      </c>
      <c r="AP43" s="1">
        <f t="shared" si="46"/>
        <v>0</v>
      </c>
      <c r="AQ43" s="1">
        <f t="shared" si="46"/>
        <v>0</v>
      </c>
      <c r="AR43" s="1">
        <f t="shared" si="46"/>
        <v>0</v>
      </c>
      <c r="AS43" s="1">
        <f t="shared" si="46"/>
        <v>0</v>
      </c>
      <c r="AT43" s="1">
        <f t="shared" si="46"/>
        <v>0</v>
      </c>
      <c r="AU43" s="1">
        <f t="shared" si="46"/>
        <v>0</v>
      </c>
      <c r="AV43" s="1">
        <f t="shared" si="46"/>
        <v>0</v>
      </c>
      <c r="AW43" s="1">
        <f t="shared" si="46"/>
        <v>0</v>
      </c>
      <c r="AX43" s="1">
        <f t="shared" si="2"/>
        <v>0</v>
      </c>
      <c r="AY43" s="1">
        <f t="shared" si="3"/>
        <v>0</v>
      </c>
      <c r="AZ43" s="1">
        <f>MAX(Stock!AZ43-K,0)</f>
        <v>0</v>
      </c>
    </row>
    <row r="44" spans="1:52" x14ac:dyDescent="0.2">
      <c r="A44" s="7">
        <f t="shared" si="1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>EXP(-rate*Dt)*(p*L43+(1-p)*L44)</f>
        <v>18.427230796056421</v>
      </c>
      <c r="L44" s="1">
        <f>EXP(-rate*Dt)*(p*M43+(1-p)*M44)</f>
        <v>16.225042075268107</v>
      </c>
      <c r="M44" s="1">
        <f>EXP(-rate*Dt)*(p*N43+(1-p)*N44)</f>
        <v>14.154771901792476</v>
      </c>
      <c r="N44" s="1">
        <f t="shared" si="40"/>
        <v>12.219993305974519</v>
      </c>
      <c r="O44" s="1">
        <f t="shared" si="37"/>
        <v>10.424942211914631</v>
      </c>
      <c r="P44" s="1">
        <f t="shared" si="35"/>
        <v>8.774204169043001</v>
      </c>
      <c r="Q44" s="1">
        <f t="shared" si="32"/>
        <v>7.2722845478250484</v>
      </c>
      <c r="R44" s="1">
        <f t="shared" ref="R44:W44" si="47">EXP(-rate*Dt)*(p*S43+(1-p)*S44)</f>
        <v>5.9230680925547325</v>
      </c>
      <c r="S44" s="1">
        <f t="shared" si="47"/>
        <v>4.7291920043993043</v>
      </c>
      <c r="T44" s="1">
        <f t="shared" si="47"/>
        <v>3.6913787043828084</v>
      </c>
      <c r="U44" s="1">
        <f t="shared" si="47"/>
        <v>2.8077972139918268</v>
      </c>
      <c r="V44" s="1">
        <f t="shared" si="47"/>
        <v>2.0735410868119408</v>
      </c>
      <c r="W44" s="1">
        <f t="shared" si="47"/>
        <v>1.4803200488978956</v>
      </c>
      <c r="X44" s="1">
        <f t="shared" ref="X44:AW44" si="48">EXP(-rate*Dt)*(p*Y43+(1-p)*Y44)</f>
        <v>1.0164556205876065</v>
      </c>
      <c r="Y44" s="1">
        <f t="shared" si="48"/>
        <v>0.66724306904233555</v>
      </c>
      <c r="Z44" s="1">
        <f t="shared" si="48"/>
        <v>0.41569189082854657</v>
      </c>
      <c r="AA44" s="1">
        <f t="shared" si="48"/>
        <v>0.24358952342375473</v>
      </c>
      <c r="AB44" s="1">
        <f t="shared" si="48"/>
        <v>0.1327603982804704</v>
      </c>
      <c r="AC44" s="1">
        <f t="shared" si="48"/>
        <v>6.63335321011429E-2</v>
      </c>
      <c r="AD44" s="1">
        <f t="shared" si="48"/>
        <v>2.9807758923360021E-2</v>
      </c>
      <c r="AE44" s="1">
        <f t="shared" si="48"/>
        <v>1.1730703200051958E-2</v>
      </c>
      <c r="AF44" s="1">
        <f t="shared" si="48"/>
        <v>3.8883875710109192E-3</v>
      </c>
      <c r="AG44" s="1">
        <f t="shared" si="48"/>
        <v>1.0197873560541292E-3</v>
      </c>
      <c r="AH44" s="1">
        <f t="shared" si="48"/>
        <v>1.8852534605467777E-4</v>
      </c>
      <c r="AI44" s="1">
        <f t="shared" si="48"/>
        <v>1.8471892737168491E-5</v>
      </c>
      <c r="AJ44" s="1">
        <f t="shared" si="48"/>
        <v>0</v>
      </c>
      <c r="AK44" s="1">
        <f t="shared" si="48"/>
        <v>0</v>
      </c>
      <c r="AL44" s="1">
        <f t="shared" si="48"/>
        <v>0</v>
      </c>
      <c r="AM44" s="1">
        <f t="shared" si="48"/>
        <v>0</v>
      </c>
      <c r="AN44" s="1">
        <f t="shared" si="48"/>
        <v>0</v>
      </c>
      <c r="AO44" s="1">
        <f t="shared" si="48"/>
        <v>0</v>
      </c>
      <c r="AP44" s="1">
        <f t="shared" si="48"/>
        <v>0</v>
      </c>
      <c r="AQ44" s="1">
        <f t="shared" si="48"/>
        <v>0</v>
      </c>
      <c r="AR44" s="1">
        <f t="shared" si="48"/>
        <v>0</v>
      </c>
      <c r="AS44" s="1">
        <f t="shared" si="48"/>
        <v>0</v>
      </c>
      <c r="AT44" s="1">
        <f t="shared" si="48"/>
        <v>0</v>
      </c>
      <c r="AU44" s="1">
        <f t="shared" si="48"/>
        <v>0</v>
      </c>
      <c r="AV44" s="1">
        <f t="shared" si="48"/>
        <v>0</v>
      </c>
      <c r="AW44" s="1">
        <f t="shared" si="48"/>
        <v>0</v>
      </c>
      <c r="AX44" s="1">
        <f t="shared" si="2"/>
        <v>0</v>
      </c>
      <c r="AY44" s="1">
        <f t="shared" si="3"/>
        <v>0</v>
      </c>
      <c r="AZ44" s="1">
        <f>MAX(Stock!AZ44-K,0)</f>
        <v>0</v>
      </c>
    </row>
    <row r="45" spans="1:52" x14ac:dyDescent="0.2">
      <c r="A45" s="7">
        <f t="shared" si="1"/>
        <v>8</v>
      </c>
      <c r="B45" s="1"/>
      <c r="C45" s="1"/>
      <c r="D45" s="1"/>
      <c r="E45" s="1"/>
      <c r="F45" s="1"/>
      <c r="G45" s="1"/>
      <c r="H45" s="1"/>
      <c r="I45" s="1"/>
      <c r="J45" s="1">
        <f>EXP(-rate*Dt)*(p*K44+(1-p)*K45)</f>
        <v>16.254221850684623</v>
      </c>
      <c r="K45" s="1">
        <f>EXP(-rate*Dt)*(p*L44+(1-p)*L45)</f>
        <v>14.196954322928955</v>
      </c>
      <c r="L45" s="1">
        <f>EXP(-rate*Dt)*(p*M44+(1-p)*M45)</f>
        <v>12.27536355441055</v>
      </c>
      <c r="M45" s="1">
        <f>EXP(-rate*Dt)*(p*N44+(1-p)*N45)</f>
        <v>10.493264303850836</v>
      </c>
      <c r="N45" s="1">
        <f t="shared" si="40"/>
        <v>8.8547089964287355</v>
      </c>
      <c r="O45" s="1">
        <f t="shared" si="37"/>
        <v>7.3635805325172736</v>
      </c>
      <c r="P45" s="1">
        <f t="shared" ref="P45:W45" si="49">EXP(-rate*Dt)*(p*Q44+(1-p)*Q45)</f>
        <v>6.0230944368133912</v>
      </c>
      <c r="Q45" s="1">
        <f t="shared" si="49"/>
        <v>4.8352350071496302</v>
      </c>
      <c r="R45" s="1">
        <f t="shared" si="49"/>
        <v>3.8001681477242824</v>
      </c>
      <c r="S45" s="1">
        <f t="shared" si="49"/>
        <v>2.9156913810112965</v>
      </c>
      <c r="T45" s="1">
        <f t="shared" si="49"/>
        <v>2.1767953761443755</v>
      </c>
      <c r="U45" s="1">
        <f t="shared" si="49"/>
        <v>1.5754166238821561</v>
      </c>
      <c r="V45" s="1">
        <f t="shared" si="49"/>
        <v>1.1004530546825375</v>
      </c>
      <c r="W45" s="1">
        <f t="shared" si="49"/>
        <v>0.73809020125071434</v>
      </c>
      <c r="X45" s="1">
        <f t="shared" ref="X45:AW45" si="50">EXP(-rate*Dt)*(p*Y44+(1-p)*Y45)</f>
        <v>0.4724446827151485</v>
      </c>
      <c r="Y45" s="1">
        <f t="shared" si="50"/>
        <v>0.28647853449076849</v>
      </c>
      <c r="Z45" s="1">
        <f t="shared" si="50"/>
        <v>0.16308159709780168</v>
      </c>
      <c r="AA45" s="1">
        <f t="shared" si="50"/>
        <v>8.617350298822149E-2</v>
      </c>
      <c r="AB45" s="1">
        <f t="shared" si="50"/>
        <v>4.1656848758667826E-2</v>
      </c>
      <c r="AC45" s="1">
        <f t="shared" si="50"/>
        <v>1.8070502953056823E-2</v>
      </c>
      <c r="AD45" s="1">
        <f t="shared" si="50"/>
        <v>6.8491244975825184E-3</v>
      </c>
      <c r="AE45" s="1">
        <f t="shared" si="50"/>
        <v>2.1810569854860619E-3</v>
      </c>
      <c r="AF45" s="1">
        <f t="shared" si="50"/>
        <v>5.4806578602601536E-4</v>
      </c>
      <c r="AG45" s="1">
        <f t="shared" si="50"/>
        <v>9.6798094676386418E-5</v>
      </c>
      <c r="AH45" s="1">
        <f t="shared" si="50"/>
        <v>9.032822593310758E-6</v>
      </c>
      <c r="AI45" s="1">
        <f t="shared" si="50"/>
        <v>0</v>
      </c>
      <c r="AJ45" s="1">
        <f t="shared" si="50"/>
        <v>0</v>
      </c>
      <c r="AK45" s="1">
        <f t="shared" si="50"/>
        <v>0</v>
      </c>
      <c r="AL45" s="1">
        <f t="shared" si="50"/>
        <v>0</v>
      </c>
      <c r="AM45" s="1">
        <f t="shared" si="50"/>
        <v>0</v>
      </c>
      <c r="AN45" s="1">
        <f t="shared" si="50"/>
        <v>0</v>
      </c>
      <c r="AO45" s="1">
        <f t="shared" si="50"/>
        <v>0</v>
      </c>
      <c r="AP45" s="1">
        <f t="shared" si="50"/>
        <v>0</v>
      </c>
      <c r="AQ45" s="1">
        <f t="shared" si="50"/>
        <v>0</v>
      </c>
      <c r="AR45" s="1">
        <f t="shared" si="50"/>
        <v>0</v>
      </c>
      <c r="AS45" s="1">
        <f t="shared" si="50"/>
        <v>0</v>
      </c>
      <c r="AT45" s="1">
        <f t="shared" si="50"/>
        <v>0</v>
      </c>
      <c r="AU45" s="1">
        <f t="shared" si="50"/>
        <v>0</v>
      </c>
      <c r="AV45" s="1">
        <f t="shared" si="50"/>
        <v>0</v>
      </c>
      <c r="AW45" s="1">
        <f t="shared" si="50"/>
        <v>0</v>
      </c>
      <c r="AX45" s="1">
        <f t="shared" si="2"/>
        <v>0</v>
      </c>
      <c r="AY45" s="1">
        <f t="shared" si="3"/>
        <v>0</v>
      </c>
      <c r="AZ45" s="1">
        <f>MAX(Stock!AZ45-K,0)</f>
        <v>0</v>
      </c>
    </row>
    <row r="46" spans="1:52" x14ac:dyDescent="0.2">
      <c r="A46" s="7">
        <f t="shared" si="1"/>
        <v>7</v>
      </c>
      <c r="B46" s="1"/>
      <c r="C46" s="1"/>
      <c r="D46" s="1"/>
      <c r="E46" s="1"/>
      <c r="F46" s="1"/>
      <c r="G46" s="1"/>
      <c r="H46" s="1"/>
      <c r="I46" s="1">
        <f>EXP(-rate*Dt)*(p*J45+(1-p)*J46)</f>
        <v>14.239250614322611</v>
      </c>
      <c r="J46" s="1">
        <f>EXP(-rate*Dt)*(p*K45+(1-p)*K46)</f>
        <v>12.330297809836118</v>
      </c>
      <c r="K46" s="1">
        <f>EXP(-rate*Dt)*(p*L45+(1-p)*L46)</f>
        <v>10.560506798823395</v>
      </c>
      <c r="L46" s="1">
        <f>EXP(-rate*Dt)*(p*M45+(1-p)*M46)</f>
        <v>8.9334359722736156</v>
      </c>
      <c r="M46" s="1">
        <f>EXP(-rate*Dt)*(p*N45+(1-p)*N46)</f>
        <v>7.4524035801098218</v>
      </c>
      <c r="N46" s="1">
        <f t="shared" si="40"/>
        <v>6.1200293949163829</v>
      </c>
      <c r="O46" s="1">
        <f t="shared" si="37"/>
        <v>4.9377266367756141</v>
      </c>
      <c r="P46" s="1">
        <f t="shared" ref="P46:W46" si="51">EXP(-rate*Dt)*(p*Q45+(1-p)*Q46)</f>
        <v>3.9051833021633131</v>
      </c>
      <c r="Q46" s="1">
        <f t="shared" si="51"/>
        <v>3.0198859832297575</v>
      </c>
      <c r="R46" s="1">
        <f t="shared" si="51"/>
        <v>2.2767493165182731</v>
      </c>
      <c r="S46" s="1">
        <f t="shared" si="51"/>
        <v>1.6679168340662371</v>
      </c>
      <c r="T46" s="1">
        <f t="shared" si="51"/>
        <v>1.1827908838512975</v>
      </c>
      <c r="U46" s="1">
        <f t="shared" si="51"/>
        <v>0.80832832611551819</v>
      </c>
      <c r="V46" s="1">
        <f t="shared" si="51"/>
        <v>0.52960513724179958</v>
      </c>
      <c r="W46" s="1">
        <f t="shared" si="51"/>
        <v>0.33061043530179651</v>
      </c>
      <c r="X46" s="1">
        <f t="shared" ref="X46:AW46" si="52">EXP(-rate*Dt)*(p*Y45+(1-p)*Y46)</f>
        <v>0.19518603818980404</v>
      </c>
      <c r="Y46" s="1">
        <f t="shared" si="52"/>
        <v>0.10799167472952341</v>
      </c>
      <c r="Z46" s="1">
        <f t="shared" si="52"/>
        <v>5.5359398381565936E-2</v>
      </c>
      <c r="AA46" s="1">
        <f t="shared" si="52"/>
        <v>2.5912050976380205E-2</v>
      </c>
      <c r="AB46" s="1">
        <f t="shared" si="52"/>
        <v>1.0861890800428075E-2</v>
      </c>
      <c r="AC46" s="1">
        <f t="shared" si="52"/>
        <v>3.9697420753678691E-3</v>
      </c>
      <c r="AD46" s="1">
        <f t="shared" si="52"/>
        <v>1.2161884788250441E-3</v>
      </c>
      <c r="AE46" s="1">
        <f t="shared" si="52"/>
        <v>2.9330589452063519E-4</v>
      </c>
      <c r="AF46" s="1">
        <f t="shared" si="52"/>
        <v>4.9588200775817135E-5</v>
      </c>
      <c r="AG46" s="1">
        <f t="shared" si="52"/>
        <v>4.417083033296798E-6</v>
      </c>
      <c r="AH46" s="1">
        <f t="shared" si="52"/>
        <v>0</v>
      </c>
      <c r="AI46" s="1">
        <f t="shared" si="52"/>
        <v>0</v>
      </c>
      <c r="AJ46" s="1">
        <f t="shared" si="52"/>
        <v>0</v>
      </c>
      <c r="AK46" s="1">
        <f t="shared" si="52"/>
        <v>0</v>
      </c>
      <c r="AL46" s="1">
        <f t="shared" si="52"/>
        <v>0</v>
      </c>
      <c r="AM46" s="1">
        <f t="shared" si="52"/>
        <v>0</v>
      </c>
      <c r="AN46" s="1">
        <f t="shared" si="52"/>
        <v>0</v>
      </c>
      <c r="AO46" s="1">
        <f t="shared" si="52"/>
        <v>0</v>
      </c>
      <c r="AP46" s="1">
        <f t="shared" si="52"/>
        <v>0</v>
      </c>
      <c r="AQ46" s="1">
        <f t="shared" si="52"/>
        <v>0</v>
      </c>
      <c r="AR46" s="1">
        <f t="shared" si="52"/>
        <v>0</v>
      </c>
      <c r="AS46" s="1">
        <f t="shared" si="52"/>
        <v>0</v>
      </c>
      <c r="AT46" s="1">
        <f t="shared" si="52"/>
        <v>0</v>
      </c>
      <c r="AU46" s="1">
        <f t="shared" si="52"/>
        <v>0</v>
      </c>
      <c r="AV46" s="1">
        <f t="shared" si="52"/>
        <v>0</v>
      </c>
      <c r="AW46" s="1">
        <f t="shared" si="52"/>
        <v>0</v>
      </c>
      <c r="AX46" s="1">
        <f t="shared" si="2"/>
        <v>0</v>
      </c>
      <c r="AY46" s="1">
        <f t="shared" si="3"/>
        <v>0</v>
      </c>
      <c r="AZ46" s="1">
        <f>MAX(Stock!AZ46-K,0)</f>
        <v>0</v>
      </c>
    </row>
    <row r="47" spans="1:52" x14ac:dyDescent="0.2">
      <c r="A47" s="7">
        <f t="shared" si="1"/>
        <v>6</v>
      </c>
      <c r="B47" s="1"/>
      <c r="C47" s="1"/>
      <c r="D47" s="1"/>
      <c r="E47" s="1"/>
      <c r="F47" s="1"/>
      <c r="G47" s="1"/>
      <c r="H47" s="1">
        <f t="shared" ref="H47:H53" si="53">EXP(-rate*Dt)*(p*I46+(1-p)*I47)</f>
        <v>12.384730628063394</v>
      </c>
      <c r="I47" s="1">
        <f t="shared" ref="I47:W47" si="54">EXP(-rate*Dt)*(p*J46+(1-p)*J47)</f>
        <v>10.62665732244866</v>
      </c>
      <c r="J47" s="1">
        <f t="shared" si="54"/>
        <v>9.01044053556795</v>
      </c>
      <c r="K47" s="1">
        <f t="shared" si="54"/>
        <v>7.5388854017802087</v>
      </c>
      <c r="L47" s="1">
        <f t="shared" si="54"/>
        <v>6.2140794850974714</v>
      </c>
      <c r="M47" s="1">
        <f t="shared" si="54"/>
        <v>5.0369340571227754</v>
      </c>
      <c r="N47" s="1">
        <f t="shared" si="54"/>
        <v>4.0067242862248431</v>
      </c>
      <c r="O47" s="1">
        <f t="shared" si="54"/>
        <v>3.120674965492964</v>
      </c>
      <c r="P47" s="1">
        <f t="shared" si="54"/>
        <v>2.3736456537903794</v>
      </c>
      <c r="Q47" s="1">
        <f t="shared" si="54"/>
        <v>1.7579699439262479</v>
      </c>
      <c r="R47" s="1">
        <f t="shared" si="54"/>
        <v>1.2634955826601708</v>
      </c>
      <c r="S47" s="1">
        <f t="shared" si="54"/>
        <v>0.87785398350295574</v>
      </c>
      <c r="T47" s="1">
        <f t="shared" si="54"/>
        <v>0.58695980187807995</v>
      </c>
      <c r="U47" s="1">
        <f t="shared" si="54"/>
        <v>0.37570670322920746</v>
      </c>
      <c r="V47" s="1">
        <f t="shared" si="54"/>
        <v>0.22878993747160889</v>
      </c>
      <c r="W47" s="1">
        <f t="shared" si="54"/>
        <v>0.13155756575378766</v>
      </c>
      <c r="X47" s="1">
        <f t="shared" ref="X47:AW47" si="55">EXP(-rate*Dt)*(p*Y46+(1-p)*Y47)</f>
        <v>7.0778359252946552E-2</v>
      </c>
      <c r="Y47" s="1">
        <f t="shared" si="55"/>
        <v>3.5221785416687378E-2</v>
      </c>
      <c r="Z47" s="1">
        <f t="shared" si="55"/>
        <v>1.5975875249589606E-2</v>
      </c>
      <c r="AA47" s="1">
        <f t="shared" si="55"/>
        <v>6.4774788533154175E-3</v>
      </c>
      <c r="AB47" s="1">
        <f t="shared" si="55"/>
        <v>2.2853437704871962E-3</v>
      </c>
      <c r="AC47" s="1">
        <f t="shared" si="55"/>
        <v>6.7449572629997079E-4</v>
      </c>
      <c r="AD47" s="1">
        <f t="shared" si="55"/>
        <v>1.5636155120968802E-4</v>
      </c>
      <c r="AE47" s="1">
        <f t="shared" si="55"/>
        <v>2.5350819521926245E-5</v>
      </c>
      <c r="AF47" s="1">
        <f t="shared" si="55"/>
        <v>2.1599696353482023E-6</v>
      </c>
      <c r="AG47" s="1">
        <f t="shared" si="55"/>
        <v>0</v>
      </c>
      <c r="AH47" s="1">
        <f t="shared" si="55"/>
        <v>0</v>
      </c>
      <c r="AI47" s="1">
        <f t="shared" si="55"/>
        <v>0</v>
      </c>
      <c r="AJ47" s="1">
        <f t="shared" si="55"/>
        <v>0</v>
      </c>
      <c r="AK47" s="1">
        <f t="shared" si="55"/>
        <v>0</v>
      </c>
      <c r="AL47" s="1">
        <f t="shared" si="55"/>
        <v>0</v>
      </c>
      <c r="AM47" s="1">
        <f t="shared" si="55"/>
        <v>0</v>
      </c>
      <c r="AN47" s="1">
        <f t="shared" si="55"/>
        <v>0</v>
      </c>
      <c r="AO47" s="1">
        <f t="shared" si="55"/>
        <v>0</v>
      </c>
      <c r="AP47" s="1">
        <f t="shared" si="55"/>
        <v>0</v>
      </c>
      <c r="AQ47" s="1">
        <f t="shared" si="55"/>
        <v>0</v>
      </c>
      <c r="AR47" s="1">
        <f t="shared" si="55"/>
        <v>0</v>
      </c>
      <c r="AS47" s="1">
        <f t="shared" si="55"/>
        <v>0</v>
      </c>
      <c r="AT47" s="1">
        <f t="shared" si="55"/>
        <v>0</v>
      </c>
      <c r="AU47" s="1">
        <f t="shared" si="55"/>
        <v>0</v>
      </c>
      <c r="AV47" s="1">
        <f t="shared" si="55"/>
        <v>0</v>
      </c>
      <c r="AW47" s="1">
        <f t="shared" si="55"/>
        <v>0</v>
      </c>
      <c r="AX47" s="1">
        <f t="shared" si="2"/>
        <v>0</v>
      </c>
      <c r="AY47" s="1">
        <f t="shared" si="3"/>
        <v>0</v>
      </c>
      <c r="AZ47" s="1">
        <f>MAX(Stock!AZ47-K,0)</f>
        <v>0</v>
      </c>
    </row>
    <row r="48" spans="1:52" x14ac:dyDescent="0.2">
      <c r="A48" s="7">
        <f t="shared" si="1"/>
        <v>5</v>
      </c>
      <c r="B48" s="1"/>
      <c r="C48" s="1"/>
      <c r="D48" s="1"/>
      <c r="E48" s="1"/>
      <c r="F48" s="1"/>
      <c r="G48" s="1">
        <f t="shared" ref="G48:G53" si="56">EXP(-rate*Dt)*(p*H47+(1-p)*H48)</f>
        <v>10.691712265318701</v>
      </c>
      <c r="H48" s="1">
        <f t="shared" si="53"/>
        <v>9.0857783374713605</v>
      </c>
      <c r="I48" s="1">
        <f t="shared" ref="I48:W48" si="57">EXP(-rate*Dt)*(p*J47+(1-p)*J48)</f>
        <v>7.6231469357456065</v>
      </c>
      <c r="J48" s="1">
        <f t="shared" si="57"/>
        <v>6.3054286135862911</v>
      </c>
      <c r="K48" s="1">
        <f t="shared" si="57"/>
        <v>5.1330914895963771</v>
      </c>
      <c r="L48" s="1">
        <f t="shared" si="57"/>
        <v>4.1050522408411831</v>
      </c>
      <c r="M48" s="1">
        <f t="shared" si="57"/>
        <v>3.2183141053169866</v>
      </c>
      <c r="N48" s="1">
        <f t="shared" si="57"/>
        <v>2.4676980672536741</v>
      </c>
      <c r="O48" s="1">
        <f t="shared" si="57"/>
        <v>1.845713036273265</v>
      </c>
      <c r="P48" s="1">
        <f t="shared" si="57"/>
        <v>1.3426031748749234</v>
      </c>
      <c r="Q48" s="1">
        <f t="shared" si="57"/>
        <v>0.94659471683791629</v>
      </c>
      <c r="R48" s="1">
        <f t="shared" si="57"/>
        <v>0.64434128484013564</v>
      </c>
      <c r="S48" s="1">
        <f t="shared" si="57"/>
        <v>0.42153840812679877</v>
      </c>
      <c r="T48" s="1">
        <f t="shared" si="57"/>
        <v>0.26364917128180665</v>
      </c>
      <c r="U48" s="1">
        <f t="shared" si="57"/>
        <v>0.15665963982876563</v>
      </c>
      <c r="V48" s="1">
        <f t="shared" si="57"/>
        <v>8.7771110328588642E-2</v>
      </c>
      <c r="W48" s="1">
        <f t="shared" si="57"/>
        <v>4.5941072574674988E-2</v>
      </c>
      <c r="X48" s="1">
        <f t="shared" ref="X48:AW48" si="58">EXP(-rate*Dt)*(p*Y47+(1-p)*Y48)</f>
        <v>2.220750980925798E-2</v>
      </c>
      <c r="Y48" s="1">
        <f t="shared" si="58"/>
        <v>9.7686421632020466E-3</v>
      </c>
      <c r="Z48" s="1">
        <f t="shared" si="58"/>
        <v>3.8345626652339154E-3</v>
      </c>
      <c r="AA48" s="1">
        <f t="shared" si="58"/>
        <v>1.3074408520818491E-3</v>
      </c>
      <c r="AB48" s="1">
        <f t="shared" si="58"/>
        <v>3.7220832104976816E-4</v>
      </c>
      <c r="AC48" s="1">
        <f t="shared" si="58"/>
        <v>8.3061030319812995E-5</v>
      </c>
      <c r="AD48" s="1">
        <f t="shared" si="58"/>
        <v>1.2935529335000227E-5</v>
      </c>
      <c r="AE48" s="1">
        <f t="shared" si="58"/>
        <v>1.0562329914237677E-6</v>
      </c>
      <c r="AF48" s="1">
        <f t="shared" si="58"/>
        <v>0</v>
      </c>
      <c r="AG48" s="1">
        <f t="shared" si="58"/>
        <v>0</v>
      </c>
      <c r="AH48" s="1">
        <f t="shared" si="58"/>
        <v>0</v>
      </c>
      <c r="AI48" s="1">
        <f t="shared" si="58"/>
        <v>0</v>
      </c>
      <c r="AJ48" s="1">
        <f t="shared" si="58"/>
        <v>0</v>
      </c>
      <c r="AK48" s="1">
        <f t="shared" si="58"/>
        <v>0</v>
      </c>
      <c r="AL48" s="1">
        <f t="shared" si="58"/>
        <v>0</v>
      </c>
      <c r="AM48" s="1">
        <f t="shared" si="58"/>
        <v>0</v>
      </c>
      <c r="AN48" s="1">
        <f t="shared" si="58"/>
        <v>0</v>
      </c>
      <c r="AO48" s="1">
        <f t="shared" si="58"/>
        <v>0</v>
      </c>
      <c r="AP48" s="1">
        <f t="shared" si="58"/>
        <v>0</v>
      </c>
      <c r="AQ48" s="1">
        <f t="shared" si="58"/>
        <v>0</v>
      </c>
      <c r="AR48" s="1">
        <f t="shared" si="58"/>
        <v>0</v>
      </c>
      <c r="AS48" s="1">
        <f t="shared" si="58"/>
        <v>0</v>
      </c>
      <c r="AT48" s="1">
        <f t="shared" si="58"/>
        <v>0</v>
      </c>
      <c r="AU48" s="1">
        <f t="shared" si="58"/>
        <v>0</v>
      </c>
      <c r="AV48" s="1">
        <f t="shared" si="58"/>
        <v>0</v>
      </c>
      <c r="AW48" s="1">
        <f t="shared" si="58"/>
        <v>0</v>
      </c>
      <c r="AX48" s="1">
        <f t="shared" si="2"/>
        <v>0</v>
      </c>
      <c r="AY48" s="1">
        <f t="shared" si="3"/>
        <v>0</v>
      </c>
      <c r="AZ48" s="1">
        <f>MAX(Stock!AZ48-K,0)</f>
        <v>0</v>
      </c>
    </row>
    <row r="49" spans="1:52" x14ac:dyDescent="0.2">
      <c r="A49" s="7">
        <f t="shared" si="1"/>
        <v>4</v>
      </c>
      <c r="B49" s="1"/>
      <c r="C49" s="1"/>
      <c r="D49" s="1"/>
      <c r="E49" s="1"/>
      <c r="F49" s="1">
        <f>EXP(-rate*Dt)*(p*G48+(1-p)*G49)</f>
        <v>9.1595043471727884</v>
      </c>
      <c r="G49" s="1">
        <f t="shared" si="56"/>
        <v>7.7052993826539007</v>
      </c>
      <c r="H49" s="1">
        <f t="shared" si="53"/>
        <v>6.394241397344155</v>
      </c>
      <c r="I49" s="1">
        <f t="shared" ref="I49:W49" si="59">EXP(-rate*Dt)*(p*J48+(1-p)*J49)</f>
        <v>5.2264056735503939</v>
      </c>
      <c r="J49" s="1">
        <f t="shared" si="59"/>
        <v>4.2003961140678445</v>
      </c>
      <c r="K49" s="1">
        <f t="shared" si="59"/>
        <v>3.3130276553094538</v>
      </c>
      <c r="L49" s="1">
        <f t="shared" si="59"/>
        <v>2.5590958049878259</v>
      </c>
      <c r="M49" s="1">
        <f t="shared" si="59"/>
        <v>1.9312718899434973</v>
      </c>
      <c r="N49" s="1">
        <f t="shared" si="59"/>
        <v>1.4201553873173516</v>
      </c>
      <c r="O49" s="1">
        <f t="shared" si="59"/>
        <v>1.0145009233478837</v>
      </c>
      <c r="P49" s="1">
        <f t="shared" si="59"/>
        <v>0.70161783591085136</v>
      </c>
      <c r="Q49" s="1">
        <f t="shared" si="59"/>
        <v>0.46791676262937987</v>
      </c>
      <c r="R49" s="1">
        <f t="shared" si="59"/>
        <v>0.29955414952044346</v>
      </c>
      <c r="S49" s="1">
        <f t="shared" si="59"/>
        <v>0.18310651502393693</v>
      </c>
      <c r="T49" s="1">
        <f t="shared" si="59"/>
        <v>0.1061965205988426</v>
      </c>
      <c r="U49" s="1">
        <f t="shared" si="59"/>
        <v>5.7996040892551497E-2</v>
      </c>
      <c r="V49" s="1">
        <f t="shared" si="59"/>
        <v>2.9548700837130241E-2</v>
      </c>
      <c r="W49" s="1">
        <f t="shared" si="59"/>
        <v>1.3883566350310458E-2</v>
      </c>
      <c r="X49" s="1">
        <f t="shared" ref="X49:AW49" si="60">EXP(-rate*Dt)*(p*Y48+(1-p)*Y49)</f>
        <v>5.9271522282876221E-3</v>
      </c>
      <c r="Y49" s="1">
        <f t="shared" si="60"/>
        <v>2.254524140116303E-3</v>
      </c>
      <c r="Z49" s="1">
        <f t="shared" si="60"/>
        <v>7.4365256814811517E-4</v>
      </c>
      <c r="AA49" s="1">
        <f t="shared" si="60"/>
        <v>2.0444908408365643E-4</v>
      </c>
      <c r="AB49" s="1">
        <f t="shared" si="60"/>
        <v>4.3978850827948627E-5</v>
      </c>
      <c r="AC49" s="1">
        <f t="shared" si="60"/>
        <v>6.5890382869035403E-6</v>
      </c>
      <c r="AD49" s="1">
        <f t="shared" si="60"/>
        <v>5.1650176646680208E-7</v>
      </c>
      <c r="AE49" s="1">
        <f t="shared" si="60"/>
        <v>0</v>
      </c>
      <c r="AF49" s="1">
        <f t="shared" si="60"/>
        <v>0</v>
      </c>
      <c r="AG49" s="1">
        <f t="shared" si="60"/>
        <v>0</v>
      </c>
      <c r="AH49" s="1">
        <f t="shared" si="60"/>
        <v>0</v>
      </c>
      <c r="AI49" s="1">
        <f t="shared" si="60"/>
        <v>0</v>
      </c>
      <c r="AJ49" s="1">
        <f t="shared" si="60"/>
        <v>0</v>
      </c>
      <c r="AK49" s="1">
        <f t="shared" si="60"/>
        <v>0</v>
      </c>
      <c r="AL49" s="1">
        <f t="shared" si="60"/>
        <v>0</v>
      </c>
      <c r="AM49" s="1">
        <f t="shared" si="60"/>
        <v>0</v>
      </c>
      <c r="AN49" s="1">
        <f t="shared" si="60"/>
        <v>0</v>
      </c>
      <c r="AO49" s="1">
        <f t="shared" si="60"/>
        <v>0</v>
      </c>
      <c r="AP49" s="1">
        <f t="shared" si="60"/>
        <v>0</v>
      </c>
      <c r="AQ49" s="1">
        <f t="shared" si="60"/>
        <v>0</v>
      </c>
      <c r="AR49" s="1">
        <f t="shared" si="60"/>
        <v>0</v>
      </c>
      <c r="AS49" s="1">
        <f t="shared" si="60"/>
        <v>0</v>
      </c>
      <c r="AT49" s="1">
        <f t="shared" si="60"/>
        <v>0</v>
      </c>
      <c r="AU49" s="1">
        <f t="shared" si="60"/>
        <v>0</v>
      </c>
      <c r="AV49" s="1">
        <f t="shared" si="60"/>
        <v>0</v>
      </c>
      <c r="AW49" s="1">
        <f t="shared" si="60"/>
        <v>0</v>
      </c>
      <c r="AX49" s="1">
        <f t="shared" si="2"/>
        <v>0</v>
      </c>
      <c r="AY49" s="1">
        <f t="shared" si="3"/>
        <v>0</v>
      </c>
      <c r="AZ49" s="1">
        <f>MAX(Stock!AZ49-K,0)</f>
        <v>0</v>
      </c>
    </row>
    <row r="50" spans="1:52" x14ac:dyDescent="0.2">
      <c r="A50" s="7">
        <f t="shared" si="1"/>
        <v>3</v>
      </c>
      <c r="B50" s="1"/>
      <c r="C50" s="1"/>
      <c r="D50" s="1"/>
      <c r="E50" s="1">
        <f>EXP(-rate*Dt)*(p*F49+(1-p)*F50)</f>
        <v>7.7854451581433297</v>
      </c>
      <c r="F50" s="1">
        <f>EXP(-rate*Dt)*(p*G49+(1-p)*G50)</f>
        <v>6.480665888106329</v>
      </c>
      <c r="G50" s="1">
        <f t="shared" si="56"/>
        <v>5.3170602131057674</v>
      </c>
      <c r="H50" s="1">
        <f t="shared" si="53"/>
        <v>4.2929579962580622</v>
      </c>
      <c r="I50" s="1">
        <f t="shared" ref="I50:W50" si="61">EXP(-rate*Dt)*(p*J49+(1-p)*J50)</f>
        <v>3.4050135666932557</v>
      </c>
      <c r="J50" s="1">
        <f t="shared" si="61"/>
        <v>2.6480074192284486</v>
      </c>
      <c r="K50" s="1">
        <f t="shared" si="61"/>
        <v>2.0147619347263945</v>
      </c>
      <c r="L50" s="1">
        <f t="shared" si="61"/>
        <v>1.4961970787488654</v>
      </c>
      <c r="M50" s="1">
        <f t="shared" si="61"/>
        <v>1.0815399733699587</v>
      </c>
      <c r="N50" s="1">
        <f t="shared" si="61"/>
        <v>0.75868550649312605</v>
      </c>
      <c r="O50" s="1">
        <f t="shared" si="61"/>
        <v>0.51468556685794209</v>
      </c>
      <c r="P50" s="1">
        <f t="shared" si="61"/>
        <v>0.33632499343413075</v>
      </c>
      <c r="Q50" s="1">
        <f t="shared" si="61"/>
        <v>0.21072656920170155</v>
      </c>
      <c r="R50" s="1">
        <f t="shared" si="61"/>
        <v>0.12591908973744245</v>
      </c>
      <c r="S50" s="1">
        <f t="shared" si="61"/>
        <v>7.1304537999668918E-2</v>
      </c>
      <c r="T50" s="1">
        <f t="shared" si="61"/>
        <v>3.7973695922549275E-2</v>
      </c>
      <c r="U50" s="1">
        <f t="shared" si="61"/>
        <v>1.8842578965603329E-2</v>
      </c>
      <c r="V50" s="1">
        <f t="shared" si="61"/>
        <v>8.6107124772185507E-3</v>
      </c>
      <c r="W50" s="1">
        <f t="shared" si="61"/>
        <v>3.5703840795548092E-3</v>
      </c>
      <c r="X50" s="1">
        <f t="shared" ref="X50:AW50" si="62">EXP(-rate*Dt)*(p*Y49+(1-p)*Y50)</f>
        <v>1.3171099297062643E-3</v>
      </c>
      <c r="Y50" s="1">
        <f t="shared" si="62"/>
        <v>4.2069940146083085E-4</v>
      </c>
      <c r="Z50" s="1">
        <f t="shared" si="62"/>
        <v>1.1182078908702342E-4</v>
      </c>
      <c r="AA50" s="1">
        <f t="shared" si="62"/>
        <v>2.321544834353704E-5</v>
      </c>
      <c r="AB50" s="1">
        <f t="shared" si="62"/>
        <v>3.3509246475523592E-6</v>
      </c>
      <c r="AC50" s="1">
        <f t="shared" si="62"/>
        <v>2.5257123847620418E-7</v>
      </c>
      <c r="AD50" s="1">
        <f t="shared" si="62"/>
        <v>0</v>
      </c>
      <c r="AE50" s="1">
        <f t="shared" si="62"/>
        <v>0</v>
      </c>
      <c r="AF50" s="1">
        <f t="shared" si="62"/>
        <v>0</v>
      </c>
      <c r="AG50" s="1">
        <f t="shared" si="62"/>
        <v>0</v>
      </c>
      <c r="AH50" s="1">
        <f t="shared" si="62"/>
        <v>0</v>
      </c>
      <c r="AI50" s="1">
        <f t="shared" si="62"/>
        <v>0</v>
      </c>
      <c r="AJ50" s="1">
        <f t="shared" si="62"/>
        <v>0</v>
      </c>
      <c r="AK50" s="1">
        <f t="shared" si="62"/>
        <v>0</v>
      </c>
      <c r="AL50" s="1">
        <f t="shared" si="62"/>
        <v>0</v>
      </c>
      <c r="AM50" s="1">
        <f t="shared" si="62"/>
        <v>0</v>
      </c>
      <c r="AN50" s="1">
        <f t="shared" si="62"/>
        <v>0</v>
      </c>
      <c r="AO50" s="1">
        <f t="shared" si="62"/>
        <v>0</v>
      </c>
      <c r="AP50" s="1">
        <f t="shared" si="62"/>
        <v>0</v>
      </c>
      <c r="AQ50" s="1">
        <f t="shared" si="62"/>
        <v>0</v>
      </c>
      <c r="AR50" s="1">
        <f t="shared" si="62"/>
        <v>0</v>
      </c>
      <c r="AS50" s="1">
        <f t="shared" si="62"/>
        <v>0</v>
      </c>
      <c r="AT50" s="1">
        <f t="shared" si="62"/>
        <v>0</v>
      </c>
      <c r="AU50" s="1">
        <f t="shared" si="62"/>
        <v>0</v>
      </c>
      <c r="AV50" s="1">
        <f t="shared" si="62"/>
        <v>0</v>
      </c>
      <c r="AW50" s="1">
        <f t="shared" si="62"/>
        <v>0</v>
      </c>
      <c r="AX50" s="1">
        <f t="shared" si="2"/>
        <v>0</v>
      </c>
      <c r="AY50" s="1">
        <f t="shared" si="3"/>
        <v>0</v>
      </c>
      <c r="AZ50" s="1">
        <f>MAX(Stock!AZ50-K,0)</f>
        <v>0</v>
      </c>
    </row>
    <row r="51" spans="1:52" x14ac:dyDescent="0.2">
      <c r="A51" s="7">
        <f t="shared" si="1"/>
        <v>2</v>
      </c>
      <c r="B51" s="1"/>
      <c r="C51" s="1"/>
      <c r="D51" s="1">
        <f>EXP(-rate*Dt)*(p*E50+(1-p)*E51)</f>
        <v>6.5648358233831727</v>
      </c>
      <c r="E51" s="1">
        <f>EXP(-rate*Dt)*(p*F50+(1-p)*F51)</f>
        <v>5.4052190761852978</v>
      </c>
      <c r="F51" s="1">
        <f>EXP(-rate*Dt)*(p*G50+(1-p)*G51)</f>
        <v>4.3829173673822535</v>
      </c>
      <c r="G51" s="1">
        <f t="shared" si="56"/>
        <v>3.4944476479175037</v>
      </c>
      <c r="H51" s="1">
        <f t="shared" si="53"/>
        <v>2.7345838038059758</v>
      </c>
      <c r="I51" s="1">
        <f t="shared" ref="I51:W51" si="63">EXP(-rate*Dt)*(p*J50+(1-p)*J51)</f>
        <v>2.0962891982873391</v>
      </c>
      <c r="J51" s="1">
        <f t="shared" si="63"/>
        <v>1.5707745156601005</v>
      </c>
      <c r="K51" s="1">
        <f t="shared" si="63"/>
        <v>1.1476919155881951</v>
      </c>
      <c r="L51" s="1">
        <f t="shared" si="63"/>
        <v>0.81546219606791426</v>
      </c>
      <c r="M51" s="1">
        <f t="shared" si="63"/>
        <v>0.56171517572323404</v>
      </c>
      <c r="N51" s="1">
        <f t="shared" si="63"/>
        <v>0.37380722564292657</v>
      </c>
      <c r="O51" s="1">
        <f t="shared" si="63"/>
        <v>0.2393667338031166</v>
      </c>
      <c r="P51" s="1">
        <f t="shared" si="63"/>
        <v>0.146811205792202</v>
      </c>
      <c r="Q51" s="1">
        <f t="shared" si="63"/>
        <v>8.5780933971700182E-2</v>
      </c>
      <c r="R51" s="1">
        <f t="shared" si="63"/>
        <v>4.7444529760481434E-2</v>
      </c>
      <c r="S51" s="1">
        <f t="shared" si="63"/>
        <v>2.4650006776446794E-2</v>
      </c>
      <c r="T51" s="1">
        <f t="shared" si="63"/>
        <v>1.1918406680168655E-2</v>
      </c>
      <c r="U51" s="1">
        <f t="shared" si="63"/>
        <v>5.3005384528137609E-3</v>
      </c>
      <c r="V51" s="1">
        <f t="shared" si="63"/>
        <v>2.1361737913300088E-3</v>
      </c>
      <c r="W51" s="1">
        <f t="shared" si="63"/>
        <v>7.6488739516192056E-4</v>
      </c>
      <c r="X51" s="1">
        <f t="shared" ref="X51:AW51" si="64">EXP(-rate*Dt)*(p*Y50+(1-p)*Y51)</f>
        <v>2.3680251418819963E-4</v>
      </c>
      <c r="Y51" s="1">
        <f t="shared" si="64"/>
        <v>6.091568312345719E-5</v>
      </c>
      <c r="Z51" s="1">
        <f t="shared" si="64"/>
        <v>1.2220603382092164E-5</v>
      </c>
      <c r="AA51" s="1">
        <f t="shared" si="64"/>
        <v>1.7016278166077758E-6</v>
      </c>
      <c r="AB51" s="1">
        <f t="shared" si="64"/>
        <v>1.2350825233722376E-7</v>
      </c>
      <c r="AC51" s="1">
        <f t="shared" si="64"/>
        <v>0</v>
      </c>
      <c r="AD51" s="1">
        <f t="shared" si="64"/>
        <v>0</v>
      </c>
      <c r="AE51" s="1">
        <f t="shared" si="64"/>
        <v>0</v>
      </c>
      <c r="AF51" s="1">
        <f t="shared" si="64"/>
        <v>0</v>
      </c>
      <c r="AG51" s="1">
        <f t="shared" si="64"/>
        <v>0</v>
      </c>
      <c r="AH51" s="1">
        <f t="shared" si="64"/>
        <v>0</v>
      </c>
      <c r="AI51" s="1">
        <f t="shared" si="64"/>
        <v>0</v>
      </c>
      <c r="AJ51" s="1">
        <f t="shared" si="64"/>
        <v>0</v>
      </c>
      <c r="AK51" s="1">
        <f t="shared" si="64"/>
        <v>0</v>
      </c>
      <c r="AL51" s="1">
        <f t="shared" si="64"/>
        <v>0</v>
      </c>
      <c r="AM51" s="1">
        <f t="shared" si="64"/>
        <v>0</v>
      </c>
      <c r="AN51" s="1">
        <f t="shared" si="64"/>
        <v>0</v>
      </c>
      <c r="AO51" s="1">
        <f t="shared" si="64"/>
        <v>0</v>
      </c>
      <c r="AP51" s="1">
        <f t="shared" si="64"/>
        <v>0</v>
      </c>
      <c r="AQ51" s="1">
        <f t="shared" si="64"/>
        <v>0</v>
      </c>
      <c r="AR51" s="1">
        <f t="shared" si="64"/>
        <v>0</v>
      </c>
      <c r="AS51" s="1">
        <f t="shared" si="64"/>
        <v>0</v>
      </c>
      <c r="AT51" s="1">
        <f t="shared" si="64"/>
        <v>0</v>
      </c>
      <c r="AU51" s="1">
        <f t="shared" si="64"/>
        <v>0</v>
      </c>
      <c r="AV51" s="1">
        <f t="shared" si="64"/>
        <v>0</v>
      </c>
      <c r="AW51" s="1">
        <f t="shared" si="64"/>
        <v>0</v>
      </c>
      <c r="AX51" s="1">
        <f t="shared" si="2"/>
        <v>0</v>
      </c>
      <c r="AY51" s="1">
        <f t="shared" si="3"/>
        <v>0</v>
      </c>
      <c r="AZ51" s="1">
        <f>MAX(Stock!AZ51-K,0)</f>
        <v>0</v>
      </c>
    </row>
    <row r="52" spans="1:52" x14ac:dyDescent="0.2">
      <c r="A52" s="7">
        <f>A53+1</f>
        <v>1</v>
      </c>
      <c r="B52" s="1"/>
      <c r="C52" s="1">
        <f>EXP(-rate*Dt)*(p*D51+(1-p)*D52)</f>
        <v>5.4910294396619195</v>
      </c>
      <c r="D52" s="1">
        <f>EXP(-rate*Dt)*(p*E51+(1-p)*E52)</f>
        <v>4.4704345161026291</v>
      </c>
      <c r="E52" s="1">
        <f>EXP(-rate*Dt)*(p*F51+(1-p)*F52)</f>
        <v>3.5814869124523856</v>
      </c>
      <c r="F52" s="1">
        <f>EXP(-rate*Dt)*(p*G51+(1-p)*G52)</f>
        <v>2.8189606850285736</v>
      </c>
      <c r="G52" s="1">
        <f t="shared" si="56"/>
        <v>2.1759512025024703</v>
      </c>
      <c r="H52" s="1">
        <f t="shared" si="53"/>
        <v>1.6439342178459277</v>
      </c>
      <c r="I52" s="1">
        <f t="shared" ref="I52:W52" si="65">EXP(-rate*Dt)*(p*J51+(1-p)*J52)</f>
        <v>1.2129463067393662</v>
      </c>
      <c r="J52" s="1">
        <f t="shared" si="65"/>
        <v>0.87188309091592164</v>
      </c>
      <c r="K52" s="1">
        <f t="shared" si="65"/>
        <v>0.6088976750532854</v>
      </c>
      <c r="L52" s="1">
        <f t="shared" si="65"/>
        <v>0.41186802145108181</v>
      </c>
      <c r="M52" s="1">
        <f t="shared" si="65"/>
        <v>0.26889092841475892</v>
      </c>
      <c r="N52" s="1">
        <f t="shared" si="65"/>
        <v>0.1687542078327563</v>
      </c>
      <c r="O52" s="1">
        <f t="shared" si="65"/>
        <v>0.10133936025971392</v>
      </c>
      <c r="P52" s="1">
        <f t="shared" si="65"/>
        <v>5.7915208635991366E-2</v>
      </c>
      <c r="Q52" s="1">
        <f t="shared" si="65"/>
        <v>3.1297773738408578E-2</v>
      </c>
      <c r="R52" s="1">
        <f t="shared" si="65"/>
        <v>1.5870793824925948E-2</v>
      </c>
      <c r="S52" s="1">
        <f t="shared" si="65"/>
        <v>7.48113642195235E-3</v>
      </c>
      <c r="T52" s="1">
        <f t="shared" si="65"/>
        <v>3.2399118379857991E-3</v>
      </c>
      <c r="U52" s="1">
        <f t="shared" si="65"/>
        <v>1.2699598178278176E-3</v>
      </c>
      <c r="V52" s="1">
        <f t="shared" si="65"/>
        <v>4.4171803690166544E-4</v>
      </c>
      <c r="W52" s="1">
        <f t="shared" si="65"/>
        <v>1.3266515785510002E-4</v>
      </c>
      <c r="X52" s="1">
        <f t="shared" ref="X52:AW52" si="66">EXP(-rate*Dt)*(p*Y51+(1-p)*Y52)</f>
        <v>3.3061502058147132E-5</v>
      </c>
      <c r="Y52" s="1">
        <f t="shared" si="66"/>
        <v>6.4161763013330144E-6</v>
      </c>
      <c r="Z52" s="1">
        <f t="shared" si="66"/>
        <v>8.6291600946169868E-7</v>
      </c>
      <c r="AA52" s="1">
        <f t="shared" si="66"/>
        <v>6.0395983673463718E-8</v>
      </c>
      <c r="AB52" s="1">
        <f t="shared" si="66"/>
        <v>0</v>
      </c>
      <c r="AC52" s="1">
        <f t="shared" si="66"/>
        <v>0</v>
      </c>
      <c r="AD52" s="1">
        <f t="shared" si="66"/>
        <v>0</v>
      </c>
      <c r="AE52" s="1">
        <f t="shared" si="66"/>
        <v>0</v>
      </c>
      <c r="AF52" s="1">
        <f t="shared" si="66"/>
        <v>0</v>
      </c>
      <c r="AG52" s="1">
        <f t="shared" si="66"/>
        <v>0</v>
      </c>
      <c r="AH52" s="1">
        <f t="shared" si="66"/>
        <v>0</v>
      </c>
      <c r="AI52" s="1">
        <f t="shared" si="66"/>
        <v>0</v>
      </c>
      <c r="AJ52" s="1">
        <f t="shared" si="66"/>
        <v>0</v>
      </c>
      <c r="AK52" s="1">
        <f t="shared" si="66"/>
        <v>0</v>
      </c>
      <c r="AL52" s="1">
        <f t="shared" si="66"/>
        <v>0</v>
      </c>
      <c r="AM52" s="1">
        <f t="shared" si="66"/>
        <v>0</v>
      </c>
      <c r="AN52" s="1">
        <f t="shared" si="66"/>
        <v>0</v>
      </c>
      <c r="AO52" s="1">
        <f t="shared" si="66"/>
        <v>0</v>
      </c>
      <c r="AP52" s="1">
        <f t="shared" si="66"/>
        <v>0</v>
      </c>
      <c r="AQ52" s="1">
        <f t="shared" si="66"/>
        <v>0</v>
      </c>
      <c r="AR52" s="1">
        <f t="shared" si="66"/>
        <v>0</v>
      </c>
      <c r="AS52" s="1">
        <f t="shared" si="66"/>
        <v>0</v>
      </c>
      <c r="AT52" s="1">
        <f t="shared" si="66"/>
        <v>0</v>
      </c>
      <c r="AU52" s="1">
        <f t="shared" si="66"/>
        <v>0</v>
      </c>
      <c r="AV52" s="1">
        <f t="shared" si="66"/>
        <v>0</v>
      </c>
      <c r="AW52" s="1">
        <f t="shared" si="66"/>
        <v>0</v>
      </c>
      <c r="AX52" s="1">
        <f t="shared" si="2"/>
        <v>0</v>
      </c>
      <c r="AY52" s="1">
        <f t="shared" si="3"/>
        <v>0</v>
      </c>
      <c r="AZ52" s="1">
        <f>MAX(Stock!AZ52-K,0)</f>
        <v>0</v>
      </c>
    </row>
    <row r="53" spans="1:52" x14ac:dyDescent="0.2">
      <c r="A53" s="7">
        <v>0</v>
      </c>
      <c r="B53" s="1">
        <f>EXP(-rate*Dt)*(p*C52+(1-p)*C53)</f>
        <v>4.5556533200031781</v>
      </c>
      <c r="C53" s="1">
        <f>EXP(-rate*Dt)*(p*D52+(1-p)*D53)</f>
        <v>3.6662723011552147</v>
      </c>
      <c r="D53" s="1">
        <f>EXP(-rate*Dt)*(p*E52+(1-p)*E53)</f>
        <v>2.9012606805472339</v>
      </c>
      <c r="E53" s="1">
        <f>EXP(-rate*Dt)*(p*F52+(1-p)*F53)</f>
        <v>2.2538377901619246</v>
      </c>
      <c r="F53" s="1">
        <f>EXP(-rate*Dt)*(p*G52+(1-p)*G53)</f>
        <v>1.7157221913531544</v>
      </c>
      <c r="G53" s="1">
        <f t="shared" si="56"/>
        <v>1.2772998490667076</v>
      </c>
      <c r="H53" s="1">
        <f t="shared" si="53"/>
        <v>0.92789713993118073</v>
      </c>
      <c r="I53" s="1">
        <f t="shared" ref="I53:W53" si="67">EXP(-rate*Dt)*(p*J52+(1-p)*J53)</f>
        <v>0.65614301269132203</v>
      </c>
      <c r="J53" s="1">
        <f t="shared" si="67"/>
        <v>0.45039299749645983</v>
      </c>
      <c r="K53" s="1">
        <f t="shared" si="67"/>
        <v>0.29917838992403523</v>
      </c>
      <c r="L53" s="1">
        <f t="shared" si="67"/>
        <v>0.1916387040199736</v>
      </c>
      <c r="M53" s="1">
        <f t="shared" si="67"/>
        <v>0.11789583352186202</v>
      </c>
      <c r="N53" s="1">
        <f t="shared" si="67"/>
        <v>6.9334854688239494E-2</v>
      </c>
      <c r="O53" s="1">
        <f t="shared" si="67"/>
        <v>3.8768459454776735E-2</v>
      </c>
      <c r="P53" s="1">
        <f t="shared" si="67"/>
        <v>2.0477812621255212E-2</v>
      </c>
      <c r="Q53" s="1">
        <f t="shared" si="67"/>
        <v>1.0139398713931751E-2</v>
      </c>
      <c r="R53" s="1">
        <f t="shared" si="67"/>
        <v>4.6619724794679414E-3</v>
      </c>
      <c r="S53" s="1">
        <f t="shared" si="67"/>
        <v>1.9672209461105445E-3</v>
      </c>
      <c r="T53" s="1">
        <f t="shared" si="67"/>
        <v>7.5047977597801456E-4</v>
      </c>
      <c r="U53" s="1">
        <f t="shared" si="67"/>
        <v>2.5375471482434129E-4</v>
      </c>
      <c r="V53" s="1">
        <f t="shared" si="67"/>
        <v>7.3996935399983369E-5</v>
      </c>
      <c r="W53" s="1">
        <f t="shared" si="67"/>
        <v>1.7881714768463537E-5</v>
      </c>
      <c r="X53" s="1">
        <f t="shared" ref="X53:AW53" si="68">EXP(-rate*Dt)*(p*Y52+(1-p)*Y53)</f>
        <v>3.3605083995047854E-6</v>
      </c>
      <c r="Y53" s="1">
        <f t="shared" si="68"/>
        <v>4.3703713582216129E-7</v>
      </c>
      <c r="Z53" s="1">
        <f t="shared" si="68"/>
        <v>2.9533855227145293E-8</v>
      </c>
      <c r="AA53" s="1">
        <f t="shared" si="68"/>
        <v>0</v>
      </c>
      <c r="AB53" s="1">
        <f t="shared" si="68"/>
        <v>0</v>
      </c>
      <c r="AC53" s="1">
        <f t="shared" si="68"/>
        <v>0</v>
      </c>
      <c r="AD53" s="1">
        <f t="shared" si="68"/>
        <v>0</v>
      </c>
      <c r="AE53" s="1">
        <f t="shared" si="68"/>
        <v>0</v>
      </c>
      <c r="AF53" s="1">
        <f t="shared" si="68"/>
        <v>0</v>
      </c>
      <c r="AG53" s="1">
        <f t="shared" si="68"/>
        <v>0</v>
      </c>
      <c r="AH53" s="1">
        <f t="shared" si="68"/>
        <v>0</v>
      </c>
      <c r="AI53" s="1">
        <f t="shared" si="68"/>
        <v>0</v>
      </c>
      <c r="AJ53" s="1">
        <f t="shared" si="68"/>
        <v>0</v>
      </c>
      <c r="AK53" s="1">
        <f t="shared" si="68"/>
        <v>0</v>
      </c>
      <c r="AL53" s="1">
        <f t="shared" si="68"/>
        <v>0</v>
      </c>
      <c r="AM53" s="1">
        <f t="shared" si="68"/>
        <v>0</v>
      </c>
      <c r="AN53" s="1">
        <f t="shared" si="68"/>
        <v>0</v>
      </c>
      <c r="AO53" s="1">
        <f t="shared" si="68"/>
        <v>0</v>
      </c>
      <c r="AP53" s="1">
        <f t="shared" si="68"/>
        <v>0</v>
      </c>
      <c r="AQ53" s="1">
        <f t="shared" si="68"/>
        <v>0</v>
      </c>
      <c r="AR53" s="1">
        <f t="shared" si="68"/>
        <v>0</v>
      </c>
      <c r="AS53" s="1">
        <f t="shared" si="68"/>
        <v>0</v>
      </c>
      <c r="AT53" s="1">
        <f t="shared" si="68"/>
        <v>0</v>
      </c>
      <c r="AU53" s="1">
        <f t="shared" si="68"/>
        <v>0</v>
      </c>
      <c r="AV53" s="1">
        <f t="shared" si="68"/>
        <v>0</v>
      </c>
      <c r="AW53" s="1">
        <f t="shared" si="68"/>
        <v>0</v>
      </c>
      <c r="AX53" s="1">
        <f t="shared" si="2"/>
        <v>0</v>
      </c>
      <c r="AY53" s="1">
        <f t="shared" si="3"/>
        <v>0</v>
      </c>
      <c r="AZ53" s="1">
        <f>MAX(Stock!AZ53-K,0)</f>
        <v>0</v>
      </c>
    </row>
    <row r="55" spans="1:52" s="1" customFormat="1" x14ac:dyDescent="0.2">
      <c r="A55" s="2" t="s">
        <v>11</v>
      </c>
      <c r="B55" s="1">
        <v>0</v>
      </c>
      <c r="C55" s="1">
        <f>C56*Dt</f>
        <v>0.02</v>
      </c>
      <c r="D55" s="1">
        <f t="shared" ref="D55:O55" si="69">D56*Dt</f>
        <v>0.04</v>
      </c>
      <c r="E55" s="1">
        <f t="shared" si="69"/>
        <v>0.06</v>
      </c>
      <c r="F55" s="1">
        <f t="shared" si="69"/>
        <v>0.08</v>
      </c>
      <c r="G55" s="1">
        <f t="shared" si="69"/>
        <v>0.1</v>
      </c>
      <c r="H55" s="1">
        <f t="shared" si="69"/>
        <v>0.12</v>
      </c>
      <c r="I55" s="1">
        <f t="shared" si="69"/>
        <v>0.14000000000000001</v>
      </c>
      <c r="J55" s="1">
        <f t="shared" si="69"/>
        <v>0.16</v>
      </c>
      <c r="K55" s="1">
        <f t="shared" si="69"/>
        <v>0.18</v>
      </c>
      <c r="L55" s="1">
        <f t="shared" si="69"/>
        <v>0.2</v>
      </c>
      <c r="M55" s="1">
        <f t="shared" si="69"/>
        <v>0.22</v>
      </c>
      <c r="N55" s="1">
        <f t="shared" si="69"/>
        <v>0.24</v>
      </c>
      <c r="O55" s="1">
        <f t="shared" si="69"/>
        <v>0.26</v>
      </c>
      <c r="P55" s="1">
        <f t="shared" ref="P55:AZ55" si="70">P56*Dt</f>
        <v>0.28000000000000003</v>
      </c>
      <c r="Q55" s="1">
        <f t="shared" si="70"/>
        <v>0.3</v>
      </c>
      <c r="R55" s="1">
        <f t="shared" si="70"/>
        <v>0.32</v>
      </c>
      <c r="S55" s="1">
        <f t="shared" si="70"/>
        <v>0.34</v>
      </c>
      <c r="T55" s="1">
        <f t="shared" si="70"/>
        <v>0.36</v>
      </c>
      <c r="U55" s="1">
        <f t="shared" si="70"/>
        <v>0.38</v>
      </c>
      <c r="V55" s="1">
        <f t="shared" si="70"/>
        <v>0.4</v>
      </c>
      <c r="W55" s="1">
        <f t="shared" si="70"/>
        <v>0.42</v>
      </c>
      <c r="X55" s="1">
        <f t="shared" si="70"/>
        <v>0.44</v>
      </c>
      <c r="Y55" s="1">
        <f t="shared" si="70"/>
        <v>0.46</v>
      </c>
      <c r="Z55" s="1">
        <f t="shared" si="70"/>
        <v>0.48</v>
      </c>
      <c r="AA55" s="1">
        <f t="shared" si="70"/>
        <v>0.5</v>
      </c>
      <c r="AB55" s="1">
        <f t="shared" si="70"/>
        <v>0.52</v>
      </c>
      <c r="AC55" s="1">
        <f t="shared" si="70"/>
        <v>0.54</v>
      </c>
      <c r="AD55" s="1">
        <f t="shared" si="70"/>
        <v>0.56000000000000005</v>
      </c>
      <c r="AE55" s="1">
        <f t="shared" si="70"/>
        <v>0.57999999999999996</v>
      </c>
      <c r="AF55" s="1">
        <f t="shared" si="70"/>
        <v>0.6</v>
      </c>
      <c r="AG55" s="1">
        <f t="shared" si="70"/>
        <v>0.62</v>
      </c>
      <c r="AH55" s="1">
        <f t="shared" si="70"/>
        <v>0.64</v>
      </c>
      <c r="AI55" s="1">
        <f t="shared" si="70"/>
        <v>0.66</v>
      </c>
      <c r="AJ55" s="1">
        <f t="shared" si="70"/>
        <v>0.68</v>
      </c>
      <c r="AK55" s="1">
        <f t="shared" si="70"/>
        <v>0.70000000000000007</v>
      </c>
      <c r="AL55" s="1">
        <f t="shared" si="70"/>
        <v>0.72</v>
      </c>
      <c r="AM55" s="1">
        <f t="shared" si="70"/>
        <v>0.74</v>
      </c>
      <c r="AN55" s="1">
        <f t="shared" si="70"/>
        <v>0.76</v>
      </c>
      <c r="AO55" s="1">
        <f t="shared" si="70"/>
        <v>0.78</v>
      </c>
      <c r="AP55" s="1">
        <f t="shared" si="70"/>
        <v>0.8</v>
      </c>
      <c r="AQ55" s="1">
        <f t="shared" si="70"/>
        <v>0.82000000000000006</v>
      </c>
      <c r="AR55" s="1">
        <f t="shared" si="70"/>
        <v>0.84</v>
      </c>
      <c r="AS55" s="1">
        <f t="shared" si="70"/>
        <v>0.86</v>
      </c>
      <c r="AT55" s="1">
        <f t="shared" si="70"/>
        <v>0.88</v>
      </c>
      <c r="AU55" s="1">
        <f t="shared" si="70"/>
        <v>0.9</v>
      </c>
      <c r="AV55" s="1">
        <f t="shared" si="70"/>
        <v>0.92</v>
      </c>
      <c r="AW55" s="1">
        <f t="shared" si="70"/>
        <v>0.94000000000000006</v>
      </c>
      <c r="AX55" s="1">
        <f t="shared" si="70"/>
        <v>0.96</v>
      </c>
      <c r="AY55" s="1">
        <f t="shared" si="70"/>
        <v>0.98</v>
      </c>
      <c r="AZ55" s="1">
        <f t="shared" si="70"/>
        <v>1</v>
      </c>
    </row>
    <row r="56" spans="1:52" s="1" customFormat="1" x14ac:dyDescent="0.2">
      <c r="A56" s="2" t="s">
        <v>24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O56" si="71">E56+1</f>
        <v>4</v>
      </c>
      <c r="G56" s="1">
        <f t="shared" si="71"/>
        <v>5</v>
      </c>
      <c r="H56" s="1">
        <f t="shared" si="71"/>
        <v>6</v>
      </c>
      <c r="I56" s="1">
        <f t="shared" si="71"/>
        <v>7</v>
      </c>
      <c r="J56" s="1">
        <f t="shared" si="71"/>
        <v>8</v>
      </c>
      <c r="K56" s="1">
        <f t="shared" si="71"/>
        <v>9</v>
      </c>
      <c r="L56" s="1">
        <f t="shared" si="71"/>
        <v>10</v>
      </c>
      <c r="M56" s="1">
        <f t="shared" si="71"/>
        <v>11</v>
      </c>
      <c r="N56" s="1">
        <f t="shared" si="71"/>
        <v>12</v>
      </c>
      <c r="O56" s="1">
        <f t="shared" si="71"/>
        <v>13</v>
      </c>
      <c r="P56" s="1">
        <f t="shared" ref="P56:V56" si="72">O56+1</f>
        <v>14</v>
      </c>
      <c r="Q56" s="1">
        <f t="shared" si="72"/>
        <v>15</v>
      </c>
      <c r="R56" s="1">
        <f t="shared" si="72"/>
        <v>16</v>
      </c>
      <c r="S56" s="1">
        <f t="shared" si="72"/>
        <v>17</v>
      </c>
      <c r="T56" s="1">
        <f t="shared" si="72"/>
        <v>18</v>
      </c>
      <c r="U56" s="1">
        <f t="shared" si="72"/>
        <v>19</v>
      </c>
      <c r="V56" s="1">
        <f t="shared" si="72"/>
        <v>20</v>
      </c>
      <c r="W56" s="1">
        <f t="shared" ref="W56:AI56" si="73">V56+1</f>
        <v>21</v>
      </c>
      <c r="X56" s="1">
        <f t="shared" si="73"/>
        <v>22</v>
      </c>
      <c r="Y56" s="1">
        <f t="shared" si="73"/>
        <v>23</v>
      </c>
      <c r="Z56" s="1">
        <f t="shared" si="73"/>
        <v>24</v>
      </c>
      <c r="AA56" s="1">
        <f t="shared" si="73"/>
        <v>25</v>
      </c>
      <c r="AB56" s="1">
        <f t="shared" si="73"/>
        <v>26</v>
      </c>
      <c r="AC56" s="1">
        <f t="shared" si="73"/>
        <v>27</v>
      </c>
      <c r="AD56" s="1">
        <f t="shared" si="73"/>
        <v>28</v>
      </c>
      <c r="AE56" s="1">
        <f t="shared" si="73"/>
        <v>29</v>
      </c>
      <c r="AF56" s="1">
        <f t="shared" si="73"/>
        <v>30</v>
      </c>
      <c r="AG56" s="1">
        <f t="shared" si="73"/>
        <v>31</v>
      </c>
      <c r="AH56" s="1">
        <f t="shared" si="73"/>
        <v>32</v>
      </c>
      <c r="AI56" s="1">
        <f t="shared" si="73"/>
        <v>33</v>
      </c>
      <c r="AJ56" s="1">
        <f t="shared" ref="AJ56:AU56" si="74">AI56+1</f>
        <v>34</v>
      </c>
      <c r="AK56" s="1">
        <f t="shared" si="74"/>
        <v>35</v>
      </c>
      <c r="AL56" s="1">
        <f t="shared" si="74"/>
        <v>36</v>
      </c>
      <c r="AM56" s="1">
        <f t="shared" si="74"/>
        <v>37</v>
      </c>
      <c r="AN56" s="1">
        <f t="shared" si="74"/>
        <v>38</v>
      </c>
      <c r="AO56" s="1">
        <f t="shared" si="74"/>
        <v>39</v>
      </c>
      <c r="AP56" s="1">
        <f t="shared" si="74"/>
        <v>40</v>
      </c>
      <c r="AQ56" s="1">
        <f t="shared" si="74"/>
        <v>41</v>
      </c>
      <c r="AR56" s="1">
        <f t="shared" si="74"/>
        <v>42</v>
      </c>
      <c r="AS56" s="1">
        <f t="shared" si="74"/>
        <v>43</v>
      </c>
      <c r="AT56" s="1">
        <f t="shared" si="74"/>
        <v>44</v>
      </c>
      <c r="AU56" s="1">
        <f t="shared" si="74"/>
        <v>45</v>
      </c>
      <c r="AV56" s="1">
        <f>AU56+1</f>
        <v>46</v>
      </c>
      <c r="AW56" s="1">
        <f>AV56+1</f>
        <v>47</v>
      </c>
      <c r="AX56" s="1">
        <f>AW56+1</f>
        <v>48</v>
      </c>
      <c r="AY56" s="1">
        <f>AX56+1</f>
        <v>49</v>
      </c>
      <c r="AZ56" s="1">
        <f>AY56+1</f>
        <v>50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topLeftCell="A28" workbookViewId="0">
      <selection activeCell="A57" sqref="A57"/>
    </sheetView>
  </sheetViews>
  <sheetFormatPr defaultColWidth="8.85546875" defaultRowHeight="12.75" x14ac:dyDescent="0.2"/>
  <sheetData>
    <row r="1" spans="1:52" x14ac:dyDescent="0.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 x14ac:dyDescent="0.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>MAX(Stock!AZ3-K,0)</f>
        <v>293.61860998639685</v>
      </c>
    </row>
    <row r="4" spans="1:52" x14ac:dyDescent="0.2">
      <c r="A4" s="7">
        <f t="shared" si="1"/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>MAX(EXP(-rate*Dt)*(p*AZ3+(1-p)*AZ4),Stock!AY4-K)</f>
        <v>279.53670739414747</v>
      </c>
      <c r="AZ4" s="1">
        <f>MAX(Stock!AZ4-K,0)</f>
        <v>266.47789759265828</v>
      </c>
    </row>
    <row r="5" spans="1:52" x14ac:dyDescent="0.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>MAX(EXP(-rate*Dt)*(p*AY4+(1-p)*AY5),Stock!AX5-K)</f>
        <v>266.05187386637596</v>
      </c>
      <c r="AY5" s="1">
        <f>MAX(EXP(-rate*Dt)*(p*AZ4+(1-p)*AZ5),Stock!AY5-K)</f>
        <v>253.54419540720443</v>
      </c>
      <c r="AZ5" s="1">
        <f>MAX(Stock!AZ5-K,0)</f>
        <v>241.54515036390131</v>
      </c>
    </row>
    <row r="6" spans="1:52" x14ac:dyDescent="0.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MAX(EXP(-rate*Dt)*(p*AX5+(1-p)*AX6),Stock!AW6-K)</f>
        <v>253.13884905810599</v>
      </c>
      <c r="AX6" s="1">
        <f>MAX(EXP(-rate*Dt)*(p*AY5+(1-p)*AY6),Stock!AX6-K)</f>
        <v>241.1589871362826</v>
      </c>
      <c r="AY6" s="1">
        <f>MAX(EXP(-rate*Dt)*(p*AZ5+(1-p)*AZ6),Stock!AY6-K)</f>
        <v>229.66623959642067</v>
      </c>
      <c r="AZ6" s="1">
        <f>MAX(Stock!AZ6-K,0)</f>
        <v>218.64074478475766</v>
      </c>
    </row>
    <row r="7" spans="1:52" x14ac:dyDescent="0.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MAX(EXP(-rate*Dt)*(p*AW6+(1-p)*AW7),Stock!AV7-K)</f>
        <v>240.77344127580264</v>
      </c>
      <c r="AW7" s="1">
        <f>MAX(EXP(-rate*Dt)*(p*AX6+(1-p)*AX7),Stock!AW7-K)</f>
        <v>229.29906742913022</v>
      </c>
      <c r="AX7" s="1">
        <f>MAX(EXP(-rate*Dt)*(p*AY6+(1-p)*AY7),Stock!AX7-K)</f>
        <v>218.29119930405628</v>
      </c>
      <c r="AY7" s="1">
        <f>MAX(EXP(-rate*Dt)*(p*AZ6+(1-p)*AZ7),Stock!AY7-K)</f>
        <v>207.73081550242969</v>
      </c>
      <c r="AZ7" s="1">
        <f>MAX(Stock!AZ7-K,0)</f>
        <v>197.59967016427507</v>
      </c>
    </row>
    <row r="8" spans="1:52" x14ac:dyDescent="0.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f>MAX(EXP(-rate*Dt)*(p*AV7+(1-p)*AV8),Stock!AU8-K)</f>
        <v>228.93248226757763</v>
      </c>
      <c r="AV8" s="1">
        <f>MAX(EXP(-rate*Dt)*(p*AW7+(1-p)*AW8),Stock!AV8-K)</f>
        <v>217.94221264894429</v>
      </c>
      <c r="AW8" s="1">
        <f>MAX(EXP(-rate*Dt)*(p*AX7+(1-p)*AX8),Stock!AW8-K)</f>
        <v>207.39871195131539</v>
      </c>
      <c r="AX8" s="1">
        <f>MAX(EXP(-rate*Dt)*(p*AY7+(1-p)*AY8),Stock!AX8-K)</f>
        <v>197.28376348474919</v>
      </c>
      <c r="AY8" s="1">
        <f>MAX(EXP(-rate*Dt)*(p*AZ7+(1-p)*AZ8),Stock!AY8-K)</f>
        <v>187.57989328797717</v>
      </c>
      <c r="AZ8" s="1">
        <f>MAX(Stock!AZ8-K,0)</f>
        <v>178.27033984592535</v>
      </c>
    </row>
    <row r="9" spans="1:52" x14ac:dyDescent="0.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>MAX(EXP(-rate*Dt)*(p*AU8+(1-p)*AU9),Stock!AT9-K)</f>
        <v>217.5937839260157</v>
      </c>
      <c r="AU9" s="1">
        <f>MAX(EXP(-rate*Dt)*(p*AV8+(1-p)*AV9),Stock!AU9-K)</f>
        <v>207.06713934101694</v>
      </c>
      <c r="AV9" s="1">
        <f>MAX(EXP(-rate*Dt)*(p*AW8+(1-p)*AW9),Stock!AV9-K)</f>
        <v>196.96836185176556</v>
      </c>
      <c r="AW9" s="1">
        <f>MAX(EXP(-rate*Dt)*(p*AX8+(1-p)*AX9),Stock!AW9-K)</f>
        <v>187.28000543297637</v>
      </c>
      <c r="AX9" s="1">
        <f>MAX(EXP(-rate*Dt)*(p*AY8+(1-p)*AY9),Stock!AX9-K)</f>
        <v>177.98533536655626</v>
      </c>
      <c r="AY9" s="1">
        <f>MAX(EXP(-rate*Dt)*(p*AZ8+(1-p)*AZ9),Stock!AY9-K)</f>
        <v>169.06829924023975</v>
      </c>
      <c r="AZ9" s="1">
        <f>MAX(Stock!AZ9-K,0)</f>
        <v>160.51349912866624</v>
      </c>
    </row>
    <row r="10" spans="1:52" x14ac:dyDescent="0.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MAX(EXP(-rate*Dt)*(p*AT9+(1-p)*AT10),Stock!AS10-K)</f>
        <v>209.00275035714395</v>
      </c>
      <c r="AT10" s="1">
        <f>MAX(EXP(-rate*Dt)*(p*AU9+(1-p)*AU10),Stock!AT10-K)</f>
        <v>196.65346445789592</v>
      </c>
      <c r="AU10" s="1">
        <f>MAX(EXP(-rate*Dt)*(p*AV9+(1-p)*AV10),Stock!AU10-K)</f>
        <v>186.98059701489183</v>
      </c>
      <c r="AV10" s="1">
        <f>MAX(EXP(-rate*Dt)*(p*AW9+(1-p)*AW10),Stock!AV10-K)</f>
        <v>177.70078652974291</v>
      </c>
      <c r="AW10" s="1">
        <f>MAX(EXP(-rate*Dt)*(p*AX9+(1-p)*AX10),Stock!AW10-K)</f>
        <v>168.79800625350722</v>
      </c>
      <c r="AX10" s="1">
        <f>MAX(EXP(-rate*Dt)*(p*AY9+(1-p)*AY10),Stock!AX10-K)</f>
        <v>160.25688287780582</v>
      </c>
      <c r="AY10" s="1">
        <f>MAX(EXP(-rate*Dt)*(p*AZ9+(1-p)*AZ10),Stock!AY10-K)</f>
        <v>152.06266989279226</v>
      </c>
      <c r="AZ10" s="1">
        <f>MAX(Stock!AZ10-K,0)</f>
        <v>144.2012220313689</v>
      </c>
    </row>
    <row r="11" spans="1:52" x14ac:dyDescent="0.2">
      <c r="A11" s="7">
        <f t="shared" si="1"/>
        <v>42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MAX(EXP(-rate*Dt)*(p*AS10+(1-p)*AS11),Stock!AR11-K)</f>
        <v>198.50056089247209</v>
      </c>
      <c r="AS11" s="1">
        <f>MAX(EXP(-rate*Dt)*(p*AT10+(1-p)*AT11),Stock!AS11-K)</f>
        <v>188.74575080616356</v>
      </c>
      <c r="AT11" s="1">
        <f>MAX(EXP(-rate*Dt)*(p*AU10+(1-p)*AU11),Stock!AT11-K)</f>
        <v>177.41669260704012</v>
      </c>
      <c r="AU11" s="1">
        <f>MAX(EXP(-rate*Dt)*(p*AV10+(1-p)*AV11),Stock!AU11-K)</f>
        <v>168.52814538976284</v>
      </c>
      <c r="AV11" s="1">
        <f>MAX(EXP(-rate*Dt)*(p*AW10+(1-p)*AW11),Stock!AV11-K)</f>
        <v>160.00067688465305</v>
      </c>
      <c r="AW11" s="1">
        <f>MAX(EXP(-rate*Dt)*(p*AX10+(1-p)*AX11),Stock!AW11-K)</f>
        <v>151.81956415741456</v>
      </c>
      <c r="AX11" s="1">
        <f>MAX(EXP(-rate*Dt)*(p*AY10+(1-p)*AY11),Stock!AX11-K)</f>
        <v>143.9706845552808</v>
      </c>
      <c r="AY11" s="1">
        <f>MAX(EXP(-rate*Dt)*(p*AZ10+(1-p)*AZ11),Stock!AY11-K)</f>
        <v>136.4404912323804</v>
      </c>
      <c r="AZ11" s="1">
        <f>MAX(Stock!AZ11-K,0)</f>
        <v>129.21598967298075</v>
      </c>
    </row>
    <row r="12" spans="1:52" x14ac:dyDescent="0.2">
      <c r="A12" s="7">
        <f t="shared" si="1"/>
        <v>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MAX(EXP(-rate*Dt)*(p*AR11+(1-p)*AR12),Stock!AQ12-K)</f>
        <v>188.44399907063573</v>
      </c>
      <c r="AR12" s="1">
        <f>MAX(EXP(-rate*Dt)*(p*AS11+(1-p)*AS12),Stock!AR12-K)</f>
        <v>179.10054308859793</v>
      </c>
      <c r="AS12" s="1">
        <f>MAX(EXP(-rate*Dt)*(p*AT11+(1-p)*AT12),Stock!AS12-K)</f>
        <v>170.13670907982498</v>
      </c>
      <c r="AT12" s="1">
        <f>MAX(EXP(-rate*Dt)*(p*AU11+(1-p)*AU12),Stock!AT12-K)</f>
        <v>159.74488049332049</v>
      </c>
      <c r="AU12" s="1">
        <f>MAX(EXP(-rate*Dt)*(p*AV11+(1-p)*AV12),Stock!AU12-K)</f>
        <v>151.57684708020403</v>
      </c>
      <c r="AV12" s="1">
        <f>MAX(EXP(-rate*Dt)*(p*AW11+(1-p)*AW12),Stock!AV12-K)</f>
        <v>143.74051564422382</v>
      </c>
      <c r="AW12" s="1">
        <f>MAX(EXP(-rate*Dt)*(p*AX11+(1-p)*AX12),Stock!AW12-K)</f>
        <v>136.22236099713118</v>
      </c>
      <c r="AX12" s="1">
        <f>MAX(EXP(-rate*Dt)*(p*AY11+(1-p)*AY12),Stock!AX12-K)</f>
        <v>129.00940939779457</v>
      </c>
      <c r="AY12" s="1">
        <f>MAX(EXP(-rate*Dt)*(p*AZ11+(1-p)*AZ12),Stock!AY12-K)</f>
        <v>122.08921606863836</v>
      </c>
      <c r="AZ12" s="1">
        <f>MAX(Stock!AZ12-K,0)</f>
        <v>115.44984362877935</v>
      </c>
    </row>
    <row r="13" spans="1:52" x14ac:dyDescent="0.2">
      <c r="A13" s="7">
        <f t="shared" si="1"/>
        <v>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MAX(EXP(-rate*Dt)*(p*AQ12+(1-p)*AQ13),Stock!AP13-K)</f>
        <v>178.81421134613419</v>
      </c>
      <c r="AQ13" s="1">
        <f>MAX(EXP(-rate*Dt)*(p*AR12+(1-p)*AR13),Stock!AQ13-K)</f>
        <v>169.86470800418462</v>
      </c>
      <c r="AR13" s="1">
        <f>MAX(EXP(-rate*Dt)*(p*AS12+(1-p)*AS13),Stock!AR13-K)</f>
        <v>161.27876549041798</v>
      </c>
      <c r="AS13" s="1">
        <f>MAX(EXP(-rate*Dt)*(p*AT12+(1-p)*AT13),Stock!AS13-K)</f>
        <v>153.0415596673422</v>
      </c>
      <c r="AT13" s="1">
        <f>MAX(EXP(-rate*Dt)*(p*AU12+(1-p)*AU13),Stock!AT13-K)</f>
        <v>143.51071470896539</v>
      </c>
      <c r="AU13" s="1">
        <f>MAX(EXP(-rate*Dt)*(p*AV12+(1-p)*AV13),Stock!AU13-K)</f>
        <v>136.00457949120053</v>
      </c>
      <c r="AV13" s="1">
        <f>MAX(EXP(-rate*Dt)*(p*AW12+(1-p)*AW13),Stock!AV13-K)</f>
        <v>128.80315938676691</v>
      </c>
      <c r="AW13" s="1">
        <f>MAX(EXP(-rate*Dt)*(p*AX12+(1-p)*AX13),Stock!AW13-K)</f>
        <v>121.89402951381216</v>
      </c>
      <c r="AX13" s="1">
        <f>MAX(EXP(-rate*Dt)*(p*AY12+(1-p)*AY13),Stock!AX13-K)</f>
        <v>115.26527157599087</v>
      </c>
      <c r="AY13" s="1">
        <f>MAX(EXP(-rate*Dt)*(p*AZ12+(1-p)*AZ13),Stock!AY13-K)</f>
        <v>108.90545320799728</v>
      </c>
      <c r="AZ13" s="1">
        <f>MAX(Stock!AZ13-K,0)</f>
        <v>102.80360816322076</v>
      </c>
    </row>
    <row r="14" spans="1:52" x14ac:dyDescent="0.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MAX(EXP(-rate*Dt)*(p*AP13+(1-p)*AP14),Stock!AO14-K)</f>
        <v>169.59314178228951</v>
      </c>
      <c r="AP14" s="1">
        <f>MAX(EXP(-rate*Dt)*(p*AQ13+(1-p)*AQ14),Stock!AP14-K)</f>
        <v>161.02092579239749</v>
      </c>
      <c r="AQ14" s="1">
        <f>MAX(EXP(-rate*Dt)*(p*AR13+(1-p)*AR14),Stock!AQ14-K)</f>
        <v>152.79688896063621</v>
      </c>
      <c r="AR14" s="1">
        <f>MAX(EXP(-rate*Dt)*(p*AS13+(1-p)*AS14),Stock!AR14-K)</f>
        <v>144.90683429066624</v>
      </c>
      <c r="AS14" s="1">
        <f>MAX(EXP(-rate*Dt)*(p*AT13+(1-p)*AT14),Stock!AS14-K)</f>
        <v>137.33714362417336</v>
      </c>
      <c r="AT14" s="1">
        <f>MAX(EXP(-rate*Dt)*(p*AU13+(1-p)*AU14),Stock!AT14-K)</f>
        <v>128.59723911189758</v>
      </c>
      <c r="AU14" s="1">
        <f>MAX(EXP(-rate*Dt)*(p*AV13+(1-p)*AV14),Stock!AU14-K)</f>
        <v>121.6991550077681</v>
      </c>
      <c r="AV14" s="1">
        <f>MAX(EXP(-rate*Dt)*(p*AW13+(1-p)*AW14),Stock!AV14-K)</f>
        <v>115.08099460236056</v>
      </c>
      <c r="AW14" s="1">
        <f>MAX(EXP(-rate*Dt)*(p*AX13+(1-p)*AX14),Stock!AW14-K)</f>
        <v>108.73134380752815</v>
      </c>
      <c r="AX14" s="1">
        <f>MAX(EXP(-rate*Dt)*(p*AY13+(1-p)*AY14),Stock!AX14-K)</f>
        <v>102.63925390862545</v>
      </c>
      <c r="AY14" s="1">
        <f>MAX(EXP(-rate*Dt)*(p*AZ13+(1-p)*AZ14),Stock!AY14-K)</f>
        <v>96.794222590334158</v>
      </c>
      <c r="AZ14" s="1">
        <f>MAX(Stock!AZ14-K,0)</f>
        <v>91.186175736102314</v>
      </c>
    </row>
    <row r="15" spans="1:52" x14ac:dyDescent="0.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>MAX(EXP(-rate*Dt)*(p*AO14+(1-p)*AO15),Stock!AN15-K)</f>
        <v>160.76349830803497</v>
      </c>
      <c r="AO15" s="1">
        <f>MAX(EXP(-rate*Dt)*(p*AP14+(1-p)*AP15),Stock!AO15-K)</f>
        <v>152.55260941404939</v>
      </c>
      <c r="AP15" s="1">
        <f>MAX(EXP(-rate*Dt)*(p*AQ14+(1-p)*AQ15),Stock!AP15-K)</f>
        <v>144.67516873766553</v>
      </c>
      <c r="AQ15" s="1">
        <f>MAX(EXP(-rate*Dt)*(p*AR14+(1-p)*AR15),Stock!AQ15-K)</f>
        <v>137.11757989220047</v>
      </c>
      <c r="AR15" s="1">
        <f>MAX(EXP(-rate*Dt)*(p*AS14+(1-p)*AS15),Stock!AR15-K)</f>
        <v>129.86680084098506</v>
      </c>
      <c r="AS15" s="1">
        <f>MAX(EXP(-rate*Dt)*(p*AT14+(1-p)*AT15),Stock!AS15-K)</f>
        <v>122.91032129544578</v>
      </c>
      <c r="AT15" s="1">
        <f>MAX(EXP(-rate*Dt)*(p*AU14+(1-p)*AU15),Stock!AT15-K)</f>
        <v>114.8970122361393</v>
      </c>
      <c r="AU15" s="1">
        <f>MAX(EXP(-rate*Dt)*(p*AV14+(1-p)*AV15),Stock!AU15-K)</f>
        <v>108.55751275935856</v>
      </c>
      <c r="AV15" s="1">
        <f>MAX(EXP(-rate*Dt)*(p*AW14+(1-p)*AW15),Stock!AV15-K)</f>
        <v>102.47516241057623</v>
      </c>
      <c r="AW15" s="1">
        <f>MAX(EXP(-rate*Dt)*(p*AX14+(1-p)*AX15),Stock!AW15-K)</f>
        <v>96.639475664742747</v>
      </c>
      <c r="AX15" s="1">
        <f>MAX(EXP(-rate*Dt)*(p*AY14+(1-p)*AY15),Stock!AX15-K)</f>
        <v>91.040394511004635</v>
      </c>
      <c r="AY15" s="1">
        <f>MAX(EXP(-rate*Dt)*(p*AZ14+(1-p)*AZ15),Stock!AY15-K)</f>
        <v>85.668271022127072</v>
      </c>
      <c r="AZ15" s="1">
        <f>MAX(Stock!AZ15-K,0)</f>
        <v>80.513850634594448</v>
      </c>
    </row>
    <row r="16" spans="1:52" x14ac:dyDescent="0.2">
      <c r="A16" s="7">
        <f t="shared" si="1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>MAX(EXP(-rate*Dt)*(p*AN15+(1-p)*AN16),Stock!AM16-K)</f>
        <v>152.30872040222599</v>
      </c>
      <c r="AN16" s="1">
        <f>MAX(EXP(-rate*Dt)*(p*AO15+(1-p)*AO16),Stock!AN16-K)</f>
        <v>144.44387355317579</v>
      </c>
      <c r="AO16" s="1">
        <f>MAX(EXP(-rate*Dt)*(p*AP15+(1-p)*AP16),Stock!AO16-K)</f>
        <v>136.89836718130701</v>
      </c>
      <c r="AP16" s="1">
        <f>MAX(EXP(-rate*Dt)*(p*AQ15+(1-p)*AQ16),Stock!AP16-K)</f>
        <v>129.65918010052422</v>
      </c>
      <c r="AQ16" s="1">
        <f>MAX(EXP(-rate*Dt)*(p*AR15+(1-p)*AR16),Stock!AQ16-K)</f>
        <v>122.71382202271106</v>
      </c>
      <c r="AR16" s="1">
        <f>MAX(EXP(-rate*Dt)*(p*AS15+(1-p)*AS16),Stock!AR16-K)</f>
        <v>116.05031191199664</v>
      </c>
      <c r="AS16" s="1">
        <f>MAX(EXP(-rate*Dt)*(p*AT15+(1-p)*AT16),Stock!AS16-K)</f>
        <v>109.65715722156051</v>
      </c>
      <c r="AT16" s="1">
        <f>MAX(EXP(-rate*Dt)*(p*AU15+(1-p)*AU16),Stock!AT16-K)</f>
        <v>102.31133324899876</v>
      </c>
      <c r="AU16" s="1">
        <f>MAX(EXP(-rate*Dt)*(p*AV15+(1-p)*AV16),Stock!AU16-K)</f>
        <v>96.484976136261793</v>
      </c>
      <c r="AV16" s="1">
        <f>MAX(EXP(-rate*Dt)*(p*AW15+(1-p)*AW16),Stock!AV16-K)</f>
        <v>90.894846349366574</v>
      </c>
      <c r="AW16" s="1">
        <f>MAX(EXP(-rate*Dt)*(p*AX15+(1-p)*AX16),Stock!AW16-K)</f>
        <v>85.531311385419059</v>
      </c>
      <c r="AX16" s="1">
        <f>MAX(EXP(-rate*Dt)*(p*AY15+(1-p)*AY16),Stock!AX16-K)</f>
        <v>80.3851314763657</v>
      </c>
      <c r="AY16" s="1">
        <f>MAX(EXP(-rate*Dt)*(p*AZ15+(1-p)*AZ16),Stock!AY16-K)</f>
        <v>75.447443576437252</v>
      </c>
      <c r="AZ16" s="1">
        <f>MAX(Stock!AZ16-K,0)</f>
        <v>70.709746002455091</v>
      </c>
    </row>
    <row r="17" spans="1:52" x14ac:dyDescent="0.2">
      <c r="A17" s="7">
        <f t="shared" si="1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>MAX(EXP(-rate*Dt)*(p*AM16+(1-p)*AM17),Stock!AL17-K)</f>
        <v>144.21294814508121</v>
      </c>
      <c r="AM17" s="1">
        <f>MAX(EXP(-rate*Dt)*(p*AN16+(1-p)*AN17),Stock!AM17-K)</f>
        <v>136.67950493030827</v>
      </c>
      <c r="AN17" s="1">
        <f>MAX(EXP(-rate*Dt)*(p*AO16+(1-p)*AO17),Stock!AN17-K)</f>
        <v>129.45189128763528</v>
      </c>
      <c r="AO17" s="1">
        <f>MAX(EXP(-rate*Dt)*(p*AP16+(1-p)*AP17),Stock!AO17-K)</f>
        <v>122.51763689742774</v>
      </c>
      <c r="AP17" s="1">
        <f>MAX(EXP(-rate*Dt)*(p*AQ16+(1-p)*AQ17),Stock!AP17-K)</f>
        <v>115.86477987814466</v>
      </c>
      <c r="AQ17" s="1">
        <f>MAX(EXP(-rate*Dt)*(p*AR16+(1-p)*AR17),Stock!AQ17-K)</f>
        <v>109.48184605633789</v>
      </c>
      <c r="AR17" s="1">
        <f>MAX(EXP(-rate*Dt)*(p*AS16+(1-p)*AS17),Stock!AR17-K)</f>
        <v>103.35782908185337</v>
      </c>
      <c r="AS17" s="1">
        <f>MAX(EXP(-rate*Dt)*(p*AT16+(1-p)*AT17),Stock!AS17-K)</f>
        <v>97.48217135377422</v>
      </c>
      <c r="AT17" s="1">
        <f>MAX(EXP(-rate*Dt)*(p*AU16+(1-p)*AU17),Stock!AT17-K)</f>
        <v>90.749530878584807</v>
      </c>
      <c r="AU17" s="1">
        <f>MAX(EXP(-rate*Dt)*(p*AV16+(1-p)*AV17),Stock!AU17-K)</f>
        <v>85.394570708914898</v>
      </c>
      <c r="AV17" s="1">
        <f>MAX(EXP(-rate*Dt)*(p*AW16+(1-p)*AW17),Stock!AV17-K)</f>
        <v>80.256618104117479</v>
      </c>
      <c r="AW17" s="1">
        <f>MAX(EXP(-rate*Dt)*(p*AX16+(1-p)*AX17),Stock!AW17-K)</f>
        <v>75.326824187957854</v>
      </c>
      <c r="AX17" s="1">
        <f>MAX(EXP(-rate*Dt)*(p*AY16+(1-p)*AY17),Stock!AX17-K)</f>
        <v>70.596700869074169</v>
      </c>
      <c r="AY17" s="1">
        <f>MAX(EXP(-rate*Dt)*(p*AZ16+(1-p)*AZ17),Stock!AY17-K)</f>
        <v>66.058106131082894</v>
      </c>
      <c r="AZ17" s="1">
        <f>MAX(Stock!AZ17-K,0)</f>
        <v>61.7032299224349</v>
      </c>
    </row>
    <row r="18" spans="1:52" x14ac:dyDescent="0.2">
      <c r="A18" s="7">
        <f t="shared" si="1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MAX(EXP(-rate*Dt)*(p*AL17+(1-p)*AL18),Stock!AK18-K)</f>
        <v>136.46099257891683</v>
      </c>
      <c r="AL18" s="1">
        <f>MAX(EXP(-rate*Dt)*(p*AM17+(1-p)*AM18),Stock!AL18-K)</f>
        <v>129.2449338716587</v>
      </c>
      <c r="AM18" s="1">
        <f>MAX(EXP(-rate*Dt)*(p*AN17+(1-p)*AN18),Stock!AM18-K)</f>
        <v>122.32176541736177</v>
      </c>
      <c r="AN18" s="1">
        <f>MAX(EXP(-rate*Dt)*(p*AO17+(1-p)*AO18),Stock!AN18-K)</f>
        <v>115.67954445819245</v>
      </c>
      <c r="AO18" s="1">
        <f>MAX(EXP(-rate*Dt)*(p*AP17+(1-p)*AP18),Stock!AO18-K)</f>
        <v>109.30681516470094</v>
      </c>
      <c r="AP18" s="1">
        <f>MAX(EXP(-rate*Dt)*(p*AQ17+(1-p)*AQ18),Stock!AP18-K)</f>
        <v>103.19258878281286</v>
      </c>
      <c r="AQ18" s="1">
        <f>MAX(EXP(-rate*Dt)*(p*AR17+(1-p)*AR18),Stock!AQ18-K)</f>
        <v>97.326324590266225</v>
      </c>
      <c r="AR18" s="1">
        <f>MAX(EXP(-rate*Dt)*(p*AS17+(1-p)*AS18),Stock!AR18-K)</f>
        <v>91.697911629491131</v>
      </c>
      <c r="AS18" s="1">
        <f>MAX(EXP(-rate*Dt)*(p*AT17+(1-p)*AT18),Stock!AS18-K)</f>
        <v>86.297651185275086</v>
      </c>
      <c r="AT18" s="1">
        <f>MAX(EXP(-rate*Dt)*(p*AU17+(1-p)*AU18),Stock!AT18-K)</f>
        <v>80.128310188855423</v>
      </c>
      <c r="AU18" s="1">
        <f>MAX(EXP(-rate*Dt)*(p*AV17+(1-p)*AV18),Stock!AU18-K)</f>
        <v>75.206397636189507</v>
      </c>
      <c r="AV18" s="1">
        <f>MAX(EXP(-rate*Dt)*(p*AW17+(1-p)*AW18),Stock!AV18-K)</f>
        <v>70.483836463285996</v>
      </c>
      <c r="AW18" s="1">
        <f>MAX(EXP(-rate*Dt)*(p*AX17+(1-p)*AX18),Stock!AW18-K)</f>
        <v>65.952497670571347</v>
      </c>
      <c r="AX18" s="1">
        <f>MAX(EXP(-rate*Dt)*(p*AY17+(1-p)*AY18),Stock!AX18-K)</f>
        <v>61.604583692587354</v>
      </c>
      <c r="AY18" s="1">
        <f>MAX(EXP(-rate*Dt)*(p*AZ17+(1-p)*AZ18),Stock!AY18-K)</f>
        <v>57.432614884783526</v>
      </c>
      <c r="AZ18" s="1">
        <f>MAX(Stock!AZ18-K,0)</f>
        <v>53.429416561268837</v>
      </c>
    </row>
    <row r="19" spans="1:52" x14ac:dyDescent="0.2">
      <c r="A19" s="7">
        <f t="shared" si="1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MAX(EXP(-rate*Dt)*(p*AK18+(1-p)*AK19),Stock!AJ19-K)</f>
        <v>129.03830732278345</v>
      </c>
      <c r="AK19" s="1">
        <f>MAX(EXP(-rate*Dt)*(p*AL18+(1-p)*AL19),Stock!AK19-K)</f>
        <v>122.12620708108209</v>
      </c>
      <c r="AL19" s="1">
        <f>MAX(EXP(-rate*Dt)*(p*AM18+(1-p)*AM19),Stock!AL19-K)</f>
        <v>115.49460517793722</v>
      </c>
      <c r="AM19" s="1">
        <f>MAX(EXP(-rate*Dt)*(p*AN18+(1-p)*AN19),Stock!AM19-K)</f>
        <v>109.13206409857051</v>
      </c>
      <c r="AN19" s="1">
        <f>MAX(EXP(-rate*Dt)*(p*AO18+(1-p)*AO19),Stock!AN19-K)</f>
        <v>103.02761265685601</v>
      </c>
      <c r="AO19" s="1">
        <f>MAX(EXP(-rate*Dt)*(p*AP18+(1-p)*AP19),Stock!AO19-K)</f>
        <v>97.170726982202368</v>
      </c>
      <c r="AP19" s="1">
        <f>MAX(EXP(-rate*Dt)*(p*AQ18+(1-p)*AQ19),Stock!AP19-K)</f>
        <v>91.551312281636712</v>
      </c>
      <c r="AQ19" s="1">
        <f>MAX(EXP(-rate*Dt)*(p*AR18+(1-p)*AR19),Stock!AQ19-K)</f>
        <v>86.159685345483183</v>
      </c>
      <c r="AR19" s="1">
        <f>MAX(EXP(-rate*Dt)*(p*AS18+(1-p)*AS19),Stock!AR19-K)</f>
        <v>80.986557766318924</v>
      </c>
      <c r="AS19" s="1">
        <f>MAX(EXP(-rate*Dt)*(p*AT18+(1-p)*AT19),Stock!AS19-K)</f>
        <v>76.023019842125365</v>
      </c>
      <c r="AT19" s="1">
        <f>MAX(EXP(-rate*Dt)*(p*AU18+(1-p)*AU19),Stock!AT19-K)</f>
        <v>70.371152496157649</v>
      </c>
      <c r="AU19" s="1">
        <f>MAX(EXP(-rate*Dt)*(p*AV18+(1-p)*AV19),Stock!AU19-K)</f>
        <v>65.847058048489842</v>
      </c>
      <c r="AV19" s="1">
        <f>MAX(EXP(-rate*Dt)*(p*AW18+(1-p)*AW19),Stock!AV19-K)</f>
        <v>61.506095170507727</v>
      </c>
      <c r="AW19" s="1">
        <f>MAX(EXP(-rate*Dt)*(p*AX18+(1-p)*AX19),Stock!AW19-K)</f>
        <v>57.340796175523231</v>
      </c>
      <c r="AX19" s="1">
        <f>MAX(EXP(-rate*Dt)*(p*AY18+(1-p)*AY19),Stock!AX19-K)</f>
        <v>53.34399784796409</v>
      </c>
      <c r="AY19" s="1">
        <f>MAX(EXP(-rate*Dt)*(p*AZ18+(1-p)*AZ19),Stock!AY19-K)</f>
        <v>49.508829029499523</v>
      </c>
      <c r="AZ19" s="1">
        <f>MAX(Stock!AZ19-K,0)</f>
        <v>45.828698711303559</v>
      </c>
    </row>
    <row r="20" spans="1:52" x14ac:dyDescent="0.2">
      <c r="A20" s="7">
        <f t="shared" si="1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>MAX(EXP(-rate*Dt)*(p*AJ19+(1-p)*AJ20),Stock!AI20-K)</f>
        <v>121.93096138795923</v>
      </c>
      <c r="AJ20" s="1">
        <f>MAX(EXP(-rate*Dt)*(p*AK19+(1-p)*AK20),Stock!AJ20-K)</f>
        <v>115.30996156393431</v>
      </c>
      <c r="AK20" s="1">
        <f>MAX(EXP(-rate*Dt)*(p*AL19+(1-p)*AL20),Stock!AK20-K)</f>
        <v>108.95759241058377</v>
      </c>
      <c r="AL20" s="1">
        <f>MAX(EXP(-rate*Dt)*(p*AM19+(1-p)*AM20),Stock!AL20-K)</f>
        <v>102.8629002816438</v>
      </c>
      <c r="AM20" s="1">
        <f>MAX(EXP(-rate*Dt)*(p*AN19+(1-p)*AN20),Stock!AM20-K)</f>
        <v>97.015378131252675</v>
      </c>
      <c r="AN20" s="1">
        <f>MAX(EXP(-rate*Dt)*(p*AO19+(1-p)*AO20),Stock!AN20-K)</f>
        <v>91.40494730519174</v>
      </c>
      <c r="AO20" s="1">
        <f>MAX(EXP(-rate*Dt)*(p*AP19+(1-p)*AP20),Stock!AO20-K)</f>
        <v>86.021940074532793</v>
      </c>
      <c r="AP20" s="1">
        <f>MAX(EXP(-rate*Dt)*(p*AQ19+(1-p)*AQ20),Stock!AP20-K)</f>
        <v>80.857082881422016</v>
      </c>
      <c r="AQ20" s="1">
        <f>MAX(EXP(-rate*Dt)*(p*AR19+(1-p)*AR20),Stock!AQ20-K)</f>
        <v>75.901480267965724</v>
      </c>
      <c r="AR20" s="1">
        <f>MAX(EXP(-rate*Dt)*(p*AS19+(1-p)*AS20),Stock!AR20-K)</f>
        <v>71.146599460366332</v>
      </c>
      <c r="AS20" s="1">
        <f>MAX(EXP(-rate*Dt)*(p*AT19+(1-p)*AT20),Stock!AS20-K)</f>
        <v>66.584255581592814</v>
      </c>
      <c r="AT20" s="1">
        <f>MAX(EXP(-rate*Dt)*(p*AU19+(1-p)*AU20),Stock!AT20-K)</f>
        <v>61.407764104065329</v>
      </c>
      <c r="AU20" s="1">
        <f>MAX(EXP(-rate*Dt)*(p*AV19+(1-p)*AV20),Stock!AU20-K)</f>
        <v>57.249124258732479</v>
      </c>
      <c r="AV20" s="1">
        <f>MAX(EXP(-rate*Dt)*(p*AW19+(1-p)*AW20),Stock!AV20-K)</f>
        <v>53.258715695322962</v>
      </c>
      <c r="AW20" s="1">
        <f>MAX(EXP(-rate*Dt)*(p*AX19+(1-p)*AX20),Stock!AW20-K)</f>
        <v>49.429678240568961</v>
      </c>
      <c r="AX20" s="1">
        <f>MAX(EXP(-rate*Dt)*(p*AY19+(1-p)*AY20),Stock!AX20-K)</f>
        <v>45.755431422826604</v>
      </c>
      <c r="AY20" s="1">
        <f>MAX(EXP(-rate*Dt)*(p*AZ19+(1-p)*AZ20),Stock!AY20-K)</f>
        <v>42.229663068101601</v>
      </c>
      <c r="AZ20" s="1">
        <f>MAX(Stock!AZ20-K,0)</f>
        <v>38.846318361036793</v>
      </c>
    </row>
    <row r="21" spans="1:52" x14ac:dyDescent="0.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MAX(EXP(-rate*Dt)*(p*AI20+(1-p)*AI21),Stock!AH21-K)</f>
        <v>115.125613143496</v>
      </c>
      <c r="AI21" s="1">
        <f>MAX(EXP(-rate*Dt)*(p*AJ20+(1-p)*AJ21),Stock!AI21-K)</f>
        <v>108.78339965409312</v>
      </c>
      <c r="AJ21" s="1">
        <f>MAX(EXP(-rate*Dt)*(p*AK20+(1-p)*AK21),Stock!AJ21-K)</f>
        <v>102.69845123551251</v>
      </c>
      <c r="AK21" s="1">
        <f>MAX(EXP(-rate*Dt)*(p*AL20+(1-p)*AL21),Stock!AK21-K)</f>
        <v>96.860277639723961</v>
      </c>
      <c r="AL21" s="1">
        <f>MAX(EXP(-rate*Dt)*(p*AM20+(1-p)*AM21),Stock!AL21-K)</f>
        <v>91.258816325461808</v>
      </c>
      <c r="AM21" s="1">
        <f>MAX(EXP(-rate*Dt)*(p*AN20+(1-p)*AN21),Stock!AM21-K)</f>
        <v>85.884415019795995</v>
      </c>
      <c r="AN21" s="1">
        <f>MAX(EXP(-rate*Dt)*(p*AO20+(1-p)*AO21),Stock!AN21-K)</f>
        <v>80.727814990701432</v>
      </c>
      <c r="AO21" s="1">
        <f>MAX(EXP(-rate*Dt)*(p*AP20+(1-p)*AP21),Stock!AO21-K)</f>
        <v>75.780135001636992</v>
      </c>
      <c r="AP21" s="1">
        <f>MAX(EXP(-rate*Dt)*(p*AQ20+(1-p)*AQ21),Stock!AP21-K)</f>
        <v>71.032855920327037</v>
      </c>
      <c r="AQ21" s="1">
        <f>MAX(EXP(-rate*Dt)*(p*AR20+(1-p)*AR21),Stock!AQ21-K)</f>
        <v>66.477805955072711</v>
      </c>
      <c r="AR21" s="1">
        <f>MAX(EXP(-rate*Dt)*(p*AS20+(1-p)*AS21),Stock!AR21-K)</f>
        <v>62.107146493007178</v>
      </c>
      <c r="AS21" s="1">
        <f>MAX(EXP(-rate*Dt)*(p*AT20+(1-p)*AT21),Stock!AS21-K)</f>
        <v>57.913358515752549</v>
      </c>
      <c r="AT21" s="1">
        <f>MAX(EXP(-rate*Dt)*(p*AU20+(1-p)*AU21),Stock!AT21-K)</f>
        <v>53.173569885023099</v>
      </c>
      <c r="AU21" s="1">
        <f>MAX(EXP(-rate*Dt)*(p*AV20+(1-p)*AV21),Stock!AU21-K)</f>
        <v>49.350653991641671</v>
      </c>
      <c r="AV21" s="1">
        <f>MAX(EXP(-rate*Dt)*(p*AW20+(1-p)*AW21),Stock!AV21-K)</f>
        <v>45.68228126827907</v>
      </c>
      <c r="AW21" s="1">
        <f>MAX(EXP(-rate*Dt)*(p*AX20+(1-p)*AX21),Stock!AW21-K)</f>
        <v>42.162149632344097</v>
      </c>
      <c r="AX21" s="1">
        <f>MAX(EXP(-rate*Dt)*(p*AY20+(1-p)*AY21),Stock!AX21-K)</f>
        <v>38.784213948438136</v>
      </c>
      <c r="AY21" s="1">
        <f>MAX(EXP(-rate*Dt)*(p*AZ20+(1-p)*AZ21),Stock!AY21-K)</f>
        <v>35.542675552122702</v>
      </c>
      <c r="AZ21" s="1">
        <f>MAX(Stock!AZ21-K,0)</f>
        <v>32.431972200823182</v>
      </c>
    </row>
    <row r="22" spans="1:52" x14ac:dyDescent="0.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MAX(EXP(-rate*Dt)*(p*AH21+(1-p)*AH22),Stock!AG22-K)</f>
        <v>109.72456838288258</v>
      </c>
      <c r="AH22" s="1">
        <f>MAX(EXP(-rate*Dt)*(p*AI21+(1-p)*AI22),Stock!AH22-K)</f>
        <v>102.53426509747246</v>
      </c>
      <c r="AI22" s="1">
        <f>MAX(EXP(-rate*Dt)*(p*AJ21+(1-p)*AJ22),Stock!AI22-K)</f>
        <v>96.705425110558892</v>
      </c>
      <c r="AJ22" s="1">
        <f>MAX(EXP(-rate*Dt)*(p*AK21+(1-p)*AK22),Stock!AJ22-K)</f>
        <v>91.11291896835148</v>
      </c>
      <c r="AK22" s="1">
        <f>MAX(EXP(-rate*Dt)*(p*AL21+(1-p)*AL22),Stock!AK22-K)</f>
        <v>85.747109829208526</v>
      </c>
      <c r="AL22" s="1">
        <f>MAX(EXP(-rate*Dt)*(p*AM21+(1-p)*AM22),Stock!AL22-K)</f>
        <v>80.598753763231315</v>
      </c>
      <c r="AM22" s="1">
        <f>MAX(EXP(-rate*Dt)*(p*AN21+(1-p)*AN22),Stock!AM22-K)</f>
        <v>75.658983732495258</v>
      </c>
      <c r="AN22" s="1">
        <f>MAX(EXP(-rate*Dt)*(p*AO21+(1-p)*AO22),Stock!AN22-K)</f>
        <v>70.919294224437678</v>
      </c>
      <c r="AO22" s="1">
        <f>MAX(EXP(-rate*Dt)*(p*AP21+(1-p)*AP22),Stock!AO22-K)</f>
        <v>66.371526511772146</v>
      </c>
      <c r="AP22" s="1">
        <f>MAX(EXP(-rate*Dt)*(p*AQ21+(1-p)*AQ22),Stock!AP22-K)</f>
        <v>62.007854513384338</v>
      </c>
      <c r="AQ22" s="1">
        <f>MAX(EXP(-rate*Dt)*(p*AR21+(1-p)*AR22),Stock!AQ22-K)</f>
        <v>57.82077123170653</v>
      </c>
      <c r="AR22" s="1">
        <f>MAX(EXP(-rate*Dt)*(p*AS21+(1-p)*AS22),Stock!AR22-K)</f>
        <v>53.803075743066387</v>
      </c>
      <c r="AS22" s="1">
        <f>MAX(EXP(-rate*Dt)*(p*AT21+(1-p)*AT22),Stock!AS22-K)</f>
        <v>49.947860718464199</v>
      </c>
      <c r="AT22" s="1">
        <f>MAX(EXP(-rate*Dt)*(p*AU21+(1-p)*AU22),Stock!AT22-K)</f>
        <v>45.609248060396531</v>
      </c>
      <c r="AU22" s="1">
        <f>MAX(EXP(-rate*Dt)*(p*AV21+(1-p)*AV22),Stock!AU22-K)</f>
        <v>42.094744131712673</v>
      </c>
      <c r="AV22" s="1">
        <f>MAX(EXP(-rate*Dt)*(p*AW21+(1-p)*AW22),Stock!AV22-K)</f>
        <v>38.722208823448369</v>
      </c>
      <c r="AW22" s="1">
        <f>MAX(EXP(-rate*Dt)*(p*AX21+(1-p)*AX22),Stock!AW22-K)</f>
        <v>35.485852741609897</v>
      </c>
      <c r="AX22" s="1">
        <f>MAX(EXP(-rate*Dt)*(p*AY21+(1-p)*AY22),Stock!AX22-K)</f>
        <v>32.380122536094881</v>
      </c>
      <c r="AY22" s="1">
        <f>MAX(EXP(-rate*Dt)*(p*AZ21+(1-p)*AZ22),Stock!AY22-K)</f>
        <v>29.399691276727705</v>
      </c>
      <c r="AZ22" s="1">
        <f>MAX(Stock!AZ22-K,0)</f>
        <v>26.539449221682474</v>
      </c>
    </row>
    <row r="23" spans="1:52" x14ac:dyDescent="0.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MAX(EXP(-rate*Dt)*(p*AG22+(1-p)*AG23),Stock!AF23-K)</f>
        <v>103.42238838277731</v>
      </c>
      <c r="AG23" s="1">
        <f>MAX(EXP(-rate*Dt)*(p*AH22+(1-p)*AH23),Stock!AG23-K)</f>
        <v>97.544098447700719</v>
      </c>
      <c r="AH23" s="1">
        <f>MAX(EXP(-rate*Dt)*(p*AI22+(1-p)*AI23),Stock!AH23-K)</f>
        <v>90.967254860363482</v>
      </c>
      <c r="AI23" s="1">
        <f>MAX(EXP(-rate*Dt)*(p*AJ22+(1-p)*AJ23),Stock!AI23-K)</f>
        <v>85.610024151269045</v>
      </c>
      <c r="AJ23" s="1">
        <f>MAX(EXP(-rate*Dt)*(p*AK22+(1-p)*AK23),Stock!AJ23-K)</f>
        <v>80.469898868614848</v>
      </c>
      <c r="AK23" s="1">
        <f>MAX(EXP(-rate*Dt)*(p*AL22+(1-p)*AL23),Stock!AK23-K)</f>
        <v>75.538026150393208</v>
      </c>
      <c r="AL23" s="1">
        <f>MAX(EXP(-rate*Dt)*(p*AM22+(1-p)*AM23),Stock!AL23-K)</f>
        <v>70.805914081980291</v>
      </c>
      <c r="AM23" s="1">
        <f>MAX(EXP(-rate*Dt)*(p*AN22+(1-p)*AN23),Stock!AM23-K)</f>
        <v>66.265416979615708</v>
      </c>
      <c r="AN23" s="1">
        <f>MAX(EXP(-rate*Dt)*(p*AO22+(1-p)*AO23),Stock!AN23-K)</f>
        <v>61.908721273902913</v>
      </c>
      <c r="AO23" s="1">
        <f>MAX(EXP(-rate*Dt)*(p*AP22+(1-p)*AP23),Stock!AO23-K)</f>
        <v>57.728331968866435</v>
      </c>
      <c r="AP23" s="1">
        <f>MAX(EXP(-rate*Dt)*(p*AQ22+(1-p)*AQ23),Stock!AP23-K)</f>
        <v>53.717059653099533</v>
      </c>
      <c r="AQ23" s="1">
        <f>MAX(EXP(-rate*Dt)*(p*AR22+(1-p)*AR23),Stock!AQ23-K)</f>
        <v>49.868008040492235</v>
      </c>
      <c r="AR23" s="1">
        <f>MAX(EXP(-rate*Dt)*(p*AS22+(1-p)*AS23),Stock!AR23-K)</f>
        <v>46.17456201894796</v>
      </c>
      <c r="AS23" s="1">
        <f>MAX(EXP(-rate*Dt)*(p*AT22+(1-p)*AT23),Stock!AS23-K)</f>
        <v>42.630376186376949</v>
      </c>
      <c r="AT23" s="1">
        <f>MAX(EXP(-rate*Dt)*(p*AU22+(1-p)*AU23),Stock!AT23-K)</f>
        <v>38.660302827334334</v>
      </c>
      <c r="AU23" s="1">
        <f>MAX(EXP(-rate*Dt)*(p*AV22+(1-p)*AV23),Stock!AU23-K)</f>
        <v>35.429120774899488</v>
      </c>
      <c r="AV23" s="1">
        <f>MAX(EXP(-rate*Dt)*(p*AW22+(1-p)*AW23),Stock!AV23-K)</f>
        <v>32.328355764497964</v>
      </c>
      <c r="AW23" s="1">
        <f>MAX(EXP(-rate*Dt)*(p*AX22+(1-p)*AX23),Stock!AW23-K)</f>
        <v>29.352689382227588</v>
      </c>
      <c r="AX23" s="1">
        <f>MAX(EXP(-rate*Dt)*(p*AY22+(1-p)*AY23),Stock!AX23-K)</f>
        <v>26.497020055312419</v>
      </c>
      <c r="AY23" s="1">
        <f>MAX(EXP(-rate*Dt)*(p*AZ22+(1-p)*AZ23),Stock!AY23-K)</f>
        <v>23.75645421107183</v>
      </c>
      <c r="AZ23" s="1">
        <f>MAX(Stock!AZ23-K,0)</f>
        <v>21.126297796355495</v>
      </c>
    </row>
    <row r="24" spans="1:52" x14ac:dyDescent="0.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MAX(EXP(-rate*Dt)*(p*AF23+(1-p)*AF24),Stock!AE24-K)</f>
        <v>97.388152680066909</v>
      </c>
      <c r="AF24" s="1">
        <f>MAX(EXP(-rate*Dt)*(p*AG23+(1-p)*AG24),Stock!AF24-K)</f>
        <v>91.757218869030396</v>
      </c>
      <c r="AG24" s="1">
        <f>MAX(EXP(-rate*Dt)*(p*AH23+(1-p)*AH24),Stock!AG24-K)</f>
        <v>86.354540354471652</v>
      </c>
      <c r="AH24" s="1">
        <f>MAX(EXP(-rate*Dt)*(p*AI23+(1-p)*AI24),Stock!AH24-K)</f>
        <v>80.341249976983448</v>
      </c>
      <c r="AI24" s="1">
        <f>MAX(EXP(-rate*Dt)*(p*AJ23+(1-p)*AJ24),Stock!AI24-K)</f>
        <v>75.417261945679371</v>
      </c>
      <c r="AJ24" s="1">
        <f>MAX(EXP(-rate*Dt)*(p*AK23+(1-p)*AK24),Stock!AJ24-K)</f>
        <v>70.692715202701621</v>
      </c>
      <c r="AK24" s="1">
        <f>MAX(EXP(-rate*Dt)*(p*AL23+(1-p)*AL24),Stock!AK24-K)</f>
        <v>66.159477086962937</v>
      </c>
      <c r="AL24" s="1">
        <f>MAX(EXP(-rate*Dt)*(p*AM23+(1-p)*AM24),Stock!AL24-K)</f>
        <v>61.809746520781758</v>
      </c>
      <c r="AM24" s="1">
        <f>MAX(EXP(-rate*Dt)*(p*AN23+(1-p)*AN24),Stock!AM24-K)</f>
        <v>57.636040490587703</v>
      </c>
      <c r="AN24" s="1">
        <f>MAX(EXP(-rate*Dt)*(p*AO23+(1-p)*AO24),Stock!AN24-K)</f>
        <v>53.631181078834729</v>
      </c>
      <c r="AO24" s="1">
        <f>MAX(EXP(-rate*Dt)*(p*AP23+(1-p)*AP24),Stock!AO24-K)</f>
        <v>49.788283024648102</v>
      </c>
      <c r="AP24" s="1">
        <f>MAX(EXP(-rate*Dt)*(p*AQ23+(1-p)*AQ24),Stock!AP24-K)</f>
        <v>46.100741791647771</v>
      </c>
      <c r="AQ24" s="1">
        <f>MAX(EXP(-rate*Dt)*(p*AR23+(1-p)*AR24),Stock!AQ24-K)</f>
        <v>42.56222212226956</v>
      </c>
      <c r="AR24" s="1">
        <f>MAX(EXP(-rate*Dt)*(p*AS23+(1-p)*AS24),Stock!AR24-K)</f>
        <v>39.166647058748687</v>
      </c>
      <c r="AS24" s="1">
        <f>MAX(EXP(-rate*Dt)*(p*AT23+(1-p)*AT24),Stock!AS24-K)</f>
        <v>35.908187411738979</v>
      </c>
      <c r="AT24" s="1">
        <f>MAX(EXP(-rate*Dt)*(p*AU23+(1-p)*AU24),Stock!AT24-K)</f>
        <v>32.276671753509454</v>
      </c>
      <c r="AU24" s="1">
        <f>MAX(EXP(-rate*Dt)*(p*AV23+(1-p)*AV24),Stock!AU24-K)</f>
        <v>29.30576263062833</v>
      </c>
      <c r="AV24" s="1">
        <f>MAX(EXP(-rate*Dt)*(p*AW23+(1-p)*AW24),Stock!AV24-K)</f>
        <v>26.45465872132818</v>
      </c>
      <c r="AW24" s="1">
        <f>MAX(EXP(-rate*Dt)*(p*AX23+(1-p)*AX24),Stock!AW24-K)</f>
        <v>23.718474276384246</v>
      </c>
      <c r="AX24" s="1">
        <f>MAX(EXP(-rate*Dt)*(p*AY23+(1-p)*AY24),Stock!AX24-K)</f>
        <v>21.092522747126058</v>
      </c>
      <c r="AY24" s="1">
        <f>MAX(EXP(-rate*Dt)*(p*AZ23+(1-p)*AZ24),Stock!AY24-K)</f>
        <v>18.572308663646634</v>
      </c>
      <c r="AZ24" s="1">
        <f>MAX(Stock!AZ24-K,0)</f>
        <v>16.153519844152719</v>
      </c>
    </row>
    <row r="25" spans="1:52" x14ac:dyDescent="0.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MAX(EXP(-rate*Dt)*(p*AE24+(1-p)*AE25),Stock!AD25-K)</f>
        <v>91.610524705465522</v>
      </c>
      <c r="AE25" s="1">
        <f>MAX(EXP(-rate*Dt)*(p*AF24+(1-p)*AF25),Stock!AE25-K)</f>
        <v>86.216483564788334</v>
      </c>
      <c r="AF25" s="1">
        <f>MAX(EXP(-rate*Dt)*(p*AG24+(1-p)*AG25),Stock!AF25-K)</f>
        <v>81.041040212866989</v>
      </c>
      <c r="AG25" s="1">
        <f>MAX(EXP(-rate*Dt)*(p*AH24+(1-p)*AH25),Stock!AG25-K)</f>
        <v>76.075280934430324</v>
      </c>
      <c r="AH25" s="1">
        <f>MAX(EXP(-rate*Dt)*(p*AI24+(1-p)*AI25),Stock!AH25-K)</f>
        <v>70.579697296812483</v>
      </c>
      <c r="AI25" s="1">
        <f>MAX(EXP(-rate*Dt)*(p*AJ24+(1-p)*AJ25),Stock!AI25-K)</f>
        <v>66.053706562607644</v>
      </c>
      <c r="AJ25" s="1">
        <f>MAX(EXP(-rate*Dt)*(p*AK24+(1-p)*AK25),Stock!AJ25-K)</f>
        <v>61.71093000064544</v>
      </c>
      <c r="AK25" s="1">
        <f>MAX(EXP(-rate*Dt)*(p*AL24+(1-p)*AL25),Stock!AK25-K)</f>
        <v>57.543896560604097</v>
      </c>
      <c r="AL25" s="1">
        <f>MAX(EXP(-rate*Dt)*(p*AM24+(1-p)*AM25),Stock!AL25-K)</f>
        <v>53.54543980042277</v>
      </c>
      <c r="AM25" s="1">
        <f>MAX(EXP(-rate*Dt)*(p*AN24+(1-p)*AN25),Stock!AM25-K)</f>
        <v>49.708685466835703</v>
      </c>
      <c r="AN25" s="1">
        <f>MAX(EXP(-rate*Dt)*(p*AO24+(1-p)*AO25),Stock!AN25-K)</f>
        <v>46.027039582271755</v>
      </c>
      <c r="AO25" s="1">
        <f>MAX(EXP(-rate*Dt)*(p*AP24+(1-p)*AP25),Stock!AO25-K)</f>
        <v>42.49417701747403</v>
      </c>
      <c r="AP25" s="1">
        <f>MAX(EXP(-rate*Dt)*(p*AQ24+(1-p)*AQ25),Stock!AP25-K)</f>
        <v>39.104030530035828</v>
      </c>
      <c r="AQ25" s="1">
        <f>MAX(EXP(-rate*Dt)*(p*AR24+(1-p)*AR25),Stock!AQ25-K)</f>
        <v>35.850780249856534</v>
      </c>
      <c r="AR25" s="1">
        <f>MAX(EXP(-rate*Dt)*(p*AS24+(1-p)*AS25),Stock!AR25-K)</f>
        <v>32.728843593295757</v>
      </c>
      <c r="AS25" s="1">
        <f>MAX(EXP(-rate*Dt)*(p*AT24+(1-p)*AT25),Stock!AS25-K)</f>
        <v>29.732865588546815</v>
      </c>
      <c r="AT25" s="1">
        <f>MAX(EXP(-rate*Dt)*(p*AU24+(1-p)*AU25),Stock!AT25-K)</f>
        <v>26.412365111284714</v>
      </c>
      <c r="AU25" s="1">
        <f>MAX(EXP(-rate*Dt)*(p*AV24+(1-p)*AV25),Stock!AU25-K)</f>
        <v>23.680555061003759</v>
      </c>
      <c r="AV25" s="1">
        <f>MAX(EXP(-rate*Dt)*(p*AW24+(1-p)*AW25),Stock!AV25-K)</f>
        <v>21.058801694766363</v>
      </c>
      <c r="AW25" s="1">
        <f>MAX(EXP(-rate*Dt)*(p*AX24+(1-p)*AX25),Stock!AW25-K)</f>
        <v>18.54261672966625</v>
      </c>
      <c r="AX25" s="1">
        <f>MAX(EXP(-rate*Dt)*(p*AY24+(1-p)*AY25),Stock!AX25-K)</f>
        <v>16.127694877884387</v>
      </c>
      <c r="AY25" s="1">
        <f>MAX(EXP(-rate*Dt)*(p*AZ24+(1-p)*AZ25),Stock!AY25-K)</f>
        <v>13.809906385626244</v>
      </c>
      <c r="AZ25" s="1">
        <f>MAX(Stock!AZ25-K,0)</f>
        <v>11.585289876260966</v>
      </c>
    </row>
    <row r="26" spans="1:52" x14ac:dyDescent="0.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MAX(EXP(-rate*Dt)*(p*AD25+(1-p)*AD26),Stock!AC26-K)</f>
        <v>86.078647489350004</v>
      </c>
      <c r="AD26" s="1">
        <f>MAX(EXP(-rate*Dt)*(p*AE25+(1-p)*AE26),Stock!AD26-K)</f>
        <v>80.911478225755957</v>
      </c>
      <c r="AE26" s="1">
        <f>MAX(EXP(-rate*Dt)*(p*AF25+(1-p)*AF26),Stock!AE26-K)</f>
        <v>75.953657809381497</v>
      </c>
      <c r="AF26" s="1">
        <f>MAX(EXP(-rate*Dt)*(p*AG25+(1-p)*AG26),Stock!AF26-K)</f>
        <v>71.196649622958958</v>
      </c>
      <c r="AG26" s="1">
        <f>MAX(EXP(-rate*Dt)*(p*AH25+(1-p)*AH26),Stock!AG26-K)</f>
        <v>66.632265102692855</v>
      </c>
      <c r="AH26" s="1">
        <f>MAX(EXP(-rate*Dt)*(p*AI25+(1-p)*AI26),Stock!AH26-K)</f>
        <v>61.612271460523644</v>
      </c>
      <c r="AI26" s="1">
        <f>MAX(EXP(-rate*Dt)*(p*AJ25+(1-p)*AJ26),Stock!AI26-K)</f>
        <v>57.451899943027101</v>
      </c>
      <c r="AJ26" s="1">
        <f>MAX(EXP(-rate*Dt)*(p*AK25+(1-p)*AK26),Stock!AJ26-K)</f>
        <v>53.459835598365942</v>
      </c>
      <c r="AK26" s="1">
        <f>MAX(EXP(-rate*Dt)*(p*AL25+(1-p)*AL26),Stock!AK26-K)</f>
        <v>49.629215163285245</v>
      </c>
      <c r="AL26" s="1">
        <f>MAX(EXP(-rate*Dt)*(p*AM25+(1-p)*AM26),Stock!AL26-K)</f>
        <v>45.953455202142202</v>
      </c>
      <c r="AM26" s="1">
        <f>MAX(EXP(-rate*Dt)*(p*AN25+(1-p)*AN26),Stock!AM26-K)</f>
        <v>42.426240697794874</v>
      </c>
      <c r="AN26" s="1">
        <f>MAX(EXP(-rate*Dt)*(p*AO25+(1-p)*AO26),Stock!AN26-K)</f>
        <v>39.041514107662479</v>
      </c>
      <c r="AO26" s="1">
        <f>MAX(EXP(-rate*Dt)*(p*AP25+(1-p)*AP26),Stock!AO26-K)</f>
        <v>35.793464865991119</v>
      </c>
      <c r="AP26" s="1">
        <f>MAX(EXP(-rate*Dt)*(p*AQ25+(1-p)*AQ26),Stock!AP26-K)</f>
        <v>32.676519314132314</v>
      </c>
      <c r="AQ26" s="1">
        <f>MAX(EXP(-rate*Dt)*(p*AR25+(1-p)*AR26),Stock!AQ26-K)</f>
        <v>29.685331041383566</v>
      </c>
      <c r="AR26" s="1">
        <f>MAX(EXP(-rate*Dt)*(p*AS25+(1-p)*AS26),Stock!AR26-K)</f>
        <v>26.814771619651378</v>
      </c>
      <c r="AS26" s="1">
        <f>MAX(EXP(-rate*Dt)*(p*AT25+(1-p)*AT26),Stock!AS26-K)</f>
        <v>24.059921715879895</v>
      </c>
      <c r="AT26" s="1">
        <f>MAX(EXP(-rate*Dt)*(p*AU25+(1-p)*AU26),Stock!AT26-K)</f>
        <v>21.025134552950501</v>
      </c>
      <c r="AU26" s="1">
        <f>MAX(EXP(-rate*Dt)*(p*AV25+(1-p)*AV26),Stock!AU26-K)</f>
        <v>18.512972264794826</v>
      </c>
      <c r="AV26" s="1">
        <f>MAX(EXP(-rate*Dt)*(p*AW25+(1-p)*AW26),Stock!AV26-K)</f>
        <v>16.101911198523766</v>
      </c>
      <c r="AW26" s="1">
        <f>MAX(EXP(-rate*Dt)*(p*AX25+(1-p)*AX26),Stock!AW26-K)</f>
        <v>13.787828202665603</v>
      </c>
      <c r="AX26" s="1">
        <f>MAX(EXP(-rate*Dt)*(p*AY25+(1-p)*AY26),Stock!AX26-K)</f>
        <v>11.566768233724247</v>
      </c>
      <c r="AY26" s="1">
        <f>MAX(EXP(-rate*Dt)*(p*AZ25+(1-p)*AZ26),Stock!AY26-K)</f>
        <v>9.4349375020927386</v>
      </c>
      <c r="AZ26" s="1">
        <f>MAX(Stock!AZ26-K,0)</f>
        <v>7.388696897421049</v>
      </c>
    </row>
    <row r="27" spans="1:52" x14ac:dyDescent="0.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MAX(EXP(-rate*Dt)*(p*AC26+(1-p)*AC27),Stock!AB27-K)</f>
        <v>80.782123372073372</v>
      </c>
      <c r="AC27" s="1">
        <f>MAX(EXP(-rate*Dt)*(p*AD26+(1-p)*AD27),Stock!AC27-K)</f>
        <v>75.832229125738181</v>
      </c>
      <c r="AD27" s="1">
        <f>MAX(EXP(-rate*Dt)*(p*AE26+(1-p)*AE27),Stock!AD27-K)</f>
        <v>71.082826066689577</v>
      </c>
      <c r="AE27" s="1">
        <f>MAX(EXP(-rate*Dt)*(p*AF26+(1-p)*AF27),Stock!AE27-K)</f>
        <v>66.525738722358412</v>
      </c>
      <c r="AF27" s="1">
        <f>MAX(EXP(-rate*Dt)*(p*AG26+(1-p)*AG27),Stock!AF27-K)</f>
        <v>62.153124949083683</v>
      </c>
      <c r="AG27" s="1">
        <f>MAX(EXP(-rate*Dt)*(p*AH26+(1-p)*AH27),Stock!AG27-K)</f>
        <v>57.957462341650569</v>
      </c>
      <c r="AH27" s="1">
        <f>MAX(EXP(-rate*Dt)*(p*AI26+(1-p)*AI27),Stock!AH27-K)</f>
        <v>53.374368253517446</v>
      </c>
      <c r="AI27" s="1">
        <f>MAX(EXP(-rate*Dt)*(p*AJ26+(1-p)*AJ27),Stock!AI27-K)</f>
        <v>49.549871910552717</v>
      </c>
      <c r="AJ27" s="1">
        <f>MAX(EXP(-rate*Dt)*(p*AK26+(1-p)*AK27),Stock!AJ27-K)</f>
        <v>45.879988462883063</v>
      </c>
      <c r="AK27" s="1">
        <f>MAX(EXP(-rate*Dt)*(p*AL26+(1-p)*AL27),Stock!AK27-K)</f>
        <v>42.358412989315077</v>
      </c>
      <c r="AL27" s="1">
        <f>MAX(EXP(-rate*Dt)*(p*AM26+(1-p)*AM27),Stock!AL27-K)</f>
        <v>38.979097631586576</v>
      </c>
      <c r="AM27" s="1">
        <f>MAX(EXP(-rate*Dt)*(p*AN26+(1-p)*AN27),Stock!AM27-K)</f>
        <v>35.736241113415304</v>
      </c>
      <c r="AN27" s="1">
        <f>MAX(EXP(-rate*Dt)*(p*AO26+(1-p)*AO27),Stock!AN27-K)</f>
        <v>32.624278686876153</v>
      </c>
      <c r="AO27" s="1">
        <f>MAX(EXP(-rate*Dt)*(p*AP26+(1-p)*AP27),Stock!AO27-K)</f>
        <v>29.637872488683985</v>
      </c>
      <c r="AP27" s="1">
        <f>MAX(EXP(-rate*Dt)*(p*AQ26+(1-p)*AQ27),Stock!AP27-K)</f>
        <v>26.771902289669363</v>
      </c>
      <c r="AQ27" s="1">
        <f>MAX(EXP(-rate*Dt)*(p*AR26+(1-p)*AR27),Stock!AQ27-K)</f>
        <v>24.021456621415929</v>
      </c>
      <c r="AR27" s="1">
        <f>MAX(EXP(-rate*Dt)*(p*AS26+(1-p)*AS27),Stock!AR27-K)</f>
        <v>21.381824264681899</v>
      </c>
      <c r="AS27" s="1">
        <f>MAX(EXP(-rate*Dt)*(p*AT26+(1-p)*AT27),Stock!AS27-K)</f>
        <v>18.848486084854983</v>
      </c>
      <c r="AT27" s="1">
        <f>MAX(EXP(-rate*Dt)*(p*AU26+(1-p)*AU27),Stock!AT27-K)</f>
        <v>16.07616874006461</v>
      </c>
      <c r="AU27" s="1">
        <f>MAX(EXP(-rate*Dt)*(p*AV26+(1-p)*AV27),Stock!AU27-K)</f>
        <v>13.765785316552698</v>
      </c>
      <c r="AV27" s="1">
        <f>MAX(EXP(-rate*Dt)*(p*AW26+(1-p)*AW27),Stock!AV27-K)</f>
        <v>11.548276202120526</v>
      </c>
      <c r="AW27" s="1">
        <f>MAX(EXP(-rate*Dt)*(p*AX26+(1-p)*AX27),Stock!AW27-K)</f>
        <v>9.4198536723710458</v>
      </c>
      <c r="AX27" s="1">
        <f>MAX(EXP(-rate*Dt)*(p*AY26+(1-p)*AY27),Stock!AX27-K)</f>
        <v>7.376884434875203</v>
      </c>
      <c r="AY27" s="1">
        <f>MAX(EXP(-rate*Dt)*(p*AZ26+(1-p)*AZ27),Stock!AY27-K)</f>
        <v>5.4158833326825953</v>
      </c>
      <c r="AZ27" s="1">
        <f>MAX(Stock!AZ27-K,0)</f>
        <v>3.5335073045521099</v>
      </c>
    </row>
    <row r="28" spans="1:52" x14ac:dyDescent="0.2">
      <c r="A28" s="7">
        <f t="shared" si="1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MAX(EXP(-rate*Dt)*(p*AB27+(1-p)*AB28),Stock!AA28-K)</f>
        <v>75.710994572642818</v>
      </c>
      <c r="AB28" s="1">
        <f>MAX(EXP(-rate*Dt)*(p*AC27+(1-p)*AC28),Stock!AB28-K)</f>
        <v>70.969184482493745</v>
      </c>
      <c r="AC28" s="1">
        <f>MAX(EXP(-rate*Dt)*(p*AD27+(1-p)*AD28),Stock!AC28-K)</f>
        <v>66.419382647951423</v>
      </c>
      <c r="AD28" s="1">
        <f>MAX(EXP(-rate*Dt)*(p*AE27+(1-p)*AE28),Stock!AD28-K)</f>
        <v>62.053759462752147</v>
      </c>
      <c r="AE28" s="1">
        <f>MAX(EXP(-rate*Dt)*(p*AF27+(1-p)*AF28),Stock!AE28-K)</f>
        <v>57.864804547905891</v>
      </c>
      <c r="AF28" s="1">
        <f>MAX(EXP(-rate*Dt)*(p*AG27+(1-p)*AG28),Stock!AF28-K)</f>
        <v>53.845313736185091</v>
      </c>
      <c r="AG28" s="1">
        <f>MAX(EXP(-rate*Dt)*(p*AH27+(1-p)*AH28),Stock!AG28-K)</f>
        <v>49.98837658728084</v>
      </c>
      <c r="AH28" s="1">
        <f>MAX(EXP(-rate*Dt)*(p*AI27+(1-p)*AI28),Stock!AH28-K)</f>
        <v>45.806639176419445</v>
      </c>
      <c r="AI28" s="1">
        <f>MAX(EXP(-rate*Dt)*(p*AJ27+(1-p)*AJ28),Stock!AI28-K)</f>
        <v>42.290693718395659</v>
      </c>
      <c r="AJ28" s="1">
        <f>MAX(EXP(-rate*Dt)*(p*AK27+(1-p)*AK28),Stock!AJ28-K)</f>
        <v>38.916780942021887</v>
      </c>
      <c r="AK28" s="1">
        <f>MAX(EXP(-rate*Dt)*(p*AL27+(1-p)*AL28),Stock!AK28-K)</f>
        <v>35.67910884563625</v>
      </c>
      <c r="AL28" s="1">
        <f>MAX(EXP(-rate*Dt)*(p*AM27+(1-p)*AM28),Stock!AL28-K)</f>
        <v>32.572121577791251</v>
      </c>
      <c r="AM28" s="1">
        <f>MAX(EXP(-rate*Dt)*(p*AN27+(1-p)*AN28),Stock!AM28-K)</f>
        <v>29.590489808954171</v>
      </c>
      <c r="AN28" s="1">
        <f>MAX(EXP(-rate*Dt)*(p*AO27+(1-p)*AO28),Stock!AN28-K)</f>
        <v>26.729101495771836</v>
      </c>
      <c r="AO28" s="1">
        <f>MAX(EXP(-rate*Dt)*(p*AP27+(1-p)*AP28),Stock!AO28-K)</f>
        <v>23.98305302189404</v>
      </c>
      <c r="AP28" s="1">
        <f>MAX(EXP(-rate*Dt)*(p*AQ27+(1-p)*AQ28),Stock!AP28-K)</f>
        <v>21.347640700002636</v>
      </c>
      <c r="AQ28" s="1">
        <f>MAX(EXP(-rate*Dt)*(p*AR27+(1-p)*AR28),Stock!AQ28-K)</f>
        <v>18.818352620319313</v>
      </c>
      <c r="AR28" s="1">
        <f>MAX(EXP(-rate*Dt)*(p*AS27+(1-p)*AS28),Stock!AR28-K)</f>
        <v>16.390860831465368</v>
      </c>
      <c r="AS28" s="1">
        <f>MAX(EXP(-rate*Dt)*(p*AT27+(1-p)*AT28),Stock!AS28-K)</f>
        <v>14.061013840122897</v>
      </c>
      <c r="AT28" s="1">
        <f>MAX(EXP(-rate*Dt)*(p*AU27+(1-p)*AU28),Stock!AT28-K)</f>
        <v>11.529955763925162</v>
      </c>
      <c r="AU28" s="1">
        <f>MAX(EXP(-rate*Dt)*(p*AV27+(1-p)*AV28),Stock!AU28-K)</f>
        <v>9.4050723399501397</v>
      </c>
      <c r="AV28" s="1">
        <f>MAX(EXP(-rate*Dt)*(p*AW27+(1-p)*AW28),Stock!AV28-K)</f>
        <v>7.3656364947038151</v>
      </c>
      <c r="AW28" s="1">
        <f>MAX(EXP(-rate*Dt)*(p*AX27+(1-p)*AX28),Stock!AW28-K)</f>
        <v>5.4082943130691499</v>
      </c>
      <c r="AX28" s="1">
        <f>MAX(EXP(-rate*Dt)*(p*AY27+(1-p)*AY28),Stock!AX28-K)</f>
        <v>3.5299543952746513</v>
      </c>
      <c r="AY28" s="1">
        <f>MAX(EXP(-rate*Dt)*(p*AZ27+(1-p)*AZ28),Stock!AY28-K)</f>
        <v>1.7278978970012933</v>
      </c>
      <c r="AZ28" s="1">
        <f>MAX(Stock!AZ28-K,0)</f>
        <v>0</v>
      </c>
    </row>
    <row r="29" spans="1:52" x14ac:dyDescent="0.2">
      <c r="A29" s="7">
        <f t="shared" si="1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MAX(EXP(-rate*Dt)*(p*AA28+(1-p)*AA29),Stock!Z29-K)</f>
        <v>70.85572457944896</v>
      </c>
      <c r="AA29" s="1">
        <f>MAX(EXP(-rate*Dt)*(p*AB28+(1-p)*AB29),Stock!AA29-K)</f>
        <v>66.313196607200311</v>
      </c>
      <c r="AB29" s="1">
        <f>MAX(EXP(-rate*Dt)*(p*AC28+(1-p)*AC29),Stock!AB29-K)</f>
        <v>61.954552834078747</v>
      </c>
      <c r="AC29" s="1">
        <f>MAX(EXP(-rate*Dt)*(p*AD28+(1-p)*AD29),Stock!AC29-K)</f>
        <v>57.772294888092468</v>
      </c>
      <c r="AD29" s="1">
        <f>MAX(EXP(-rate*Dt)*(p*AE28+(1-p)*AE29),Stock!AD29-K)</f>
        <v>53.759230119465059</v>
      </c>
      <c r="AE29" s="1">
        <f>MAX(EXP(-rate*Dt)*(p*AF28+(1-p)*AF29),Stock!AE29-K)</f>
        <v>49.908459135751464</v>
      </c>
      <c r="AF29" s="1">
        <f>MAX(EXP(-rate*Dt)*(p*AG28+(1-p)*AG29),Stock!AF29-K)</f>
        <v>46.213363845171273</v>
      </c>
      <c r="AG29" s="1">
        <f>MAX(EXP(-rate*Dt)*(p*AH28+(1-p)*AH29),Stock!AG29-K)</f>
        <v>42.667595987438375</v>
      </c>
      <c r="AH29" s="1">
        <f>MAX(EXP(-rate*Dt)*(p*AI28+(1-p)*AI29),Stock!AH29-K)</f>
        <v>38.854563879437684</v>
      </c>
      <c r="AI29" s="1">
        <f>MAX(EXP(-rate*Dt)*(p*AJ28+(1-p)*AJ29),Stock!AI29-K)</f>
        <v>35.622067916395345</v>
      </c>
      <c r="AJ29" s="1">
        <f>MAX(EXP(-rate*Dt)*(p*AK28+(1-p)*AK29),Stock!AJ29-K)</f>
        <v>32.520047853355372</v>
      </c>
      <c r="AK29" s="1">
        <f>MAX(EXP(-rate*Dt)*(p*AL28+(1-p)*AL29),Stock!AK29-K)</f>
        <v>29.543182880894417</v>
      </c>
      <c r="AL29" s="1">
        <f>MAX(EXP(-rate*Dt)*(p*AM28+(1-p)*AM29),Stock!AL29-K)</f>
        <v>26.686369128388733</v>
      </c>
      <c r="AM29" s="1">
        <f>MAX(EXP(-rate*Dt)*(p*AN28+(1-p)*AN29),Stock!AM29-K)</f>
        <v>23.944710819000981</v>
      </c>
      <c r="AN29" s="1">
        <f>MAX(EXP(-rate*Dt)*(p*AO28+(1-p)*AO29),Stock!AN29-K)</f>
        <v>21.313511785295223</v>
      </c>
      <c r="AO29" s="1">
        <f>MAX(EXP(-rate*Dt)*(p*AP28+(1-p)*AP29),Stock!AO29-K)</f>
        <v>18.78826733077662</v>
      </c>
      <c r="AP29" s="1">
        <f>MAX(EXP(-rate*Dt)*(p*AQ28+(1-p)*AQ29),Stock!AP29-K)</f>
        <v>16.364656423251855</v>
      </c>
      <c r="AQ29" s="1">
        <f>MAX(EXP(-rate*Dt)*(p*AR28+(1-p)*AR29),Stock!AQ29-K)</f>
        <v>14.038534206481252</v>
      </c>
      <c r="AR29" s="1">
        <f>MAX(EXP(-rate*Dt)*(p*AS28+(1-p)*AS29),Stock!AR29-K)</f>
        <v>11.805924817145273</v>
      </c>
      <c r="AS29" s="1">
        <f>MAX(EXP(-rate*Dt)*(p*AT28+(1-p)*AT29),Stock!AS29-K)</f>
        <v>9.6630144946771139</v>
      </c>
      <c r="AT29" s="1">
        <f>MAX(EXP(-rate*Dt)*(p*AU28+(1-p)*AU29),Stock!AT29-K)</f>
        <v>7.4116561070120266</v>
      </c>
      <c r="AU29" s="1">
        <f>MAX(EXP(-rate*Dt)*(p*AV28+(1-p)*AV29),Stock!AU29-K)</f>
        <v>5.5126613905480344</v>
      </c>
      <c r="AV29" s="1">
        <f>MAX(EXP(-rate*Dt)*(p*AW28+(1-p)*AW29),Stock!AV29-K)</f>
        <v>3.7452975425837702</v>
      </c>
      <c r="AW29" s="1">
        <f>MAX(EXP(-rate*Dt)*(p*AX28+(1-p)*AX29),Stock!AW29-K)</f>
        <v>2.1572503596611958</v>
      </c>
      <c r="AX29" s="1">
        <f>MAX(EXP(-rate*Dt)*(p*AY28+(1-p)*AY29),Stock!AX29-K)</f>
        <v>0.84494834314200906</v>
      </c>
      <c r="AY29" s="1">
        <f>MAX(EXP(-rate*Dt)*(p*AZ28+(1-p)*AZ29),Stock!AY29-K)</f>
        <v>0</v>
      </c>
      <c r="AZ29" s="1">
        <f>MAX(Stock!AZ29-K,0)</f>
        <v>0</v>
      </c>
    </row>
    <row r="30" spans="1:52" x14ac:dyDescent="0.2">
      <c r="A30" s="7">
        <f t="shared" si="1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MAX(EXP(-rate*Dt)*(p*Z29+(1-p)*Z30),Stock!Y30-K)</f>
        <v>66.20718032826872</v>
      </c>
      <c r="Z30" s="1">
        <f>MAX(EXP(-rate*Dt)*(p*AA29+(1-p)*AA30),Stock!Z30-K)</f>
        <v>61.855504809094434</v>
      </c>
      <c r="AA30" s="1">
        <f>MAX(EXP(-rate*Dt)*(p*AB29+(1-p)*AB30),Stock!AA30-K)</f>
        <v>57.679933125385503</v>
      </c>
      <c r="AB30" s="1">
        <f>MAX(EXP(-rate*Dt)*(p*AC29+(1-p)*AC30),Stock!AB30-K)</f>
        <v>53.673284126403487</v>
      </c>
      <c r="AC30" s="1">
        <f>MAX(EXP(-rate*Dt)*(p*AD29+(1-p)*AD30),Stock!AC30-K)</f>
        <v>49.828669449904709</v>
      </c>
      <c r="AD30" s="1">
        <f>MAX(EXP(-rate*Dt)*(p*AE29+(1-p)*AE30),Stock!AD30-K)</f>
        <v>46.139481584588992</v>
      </c>
      <c r="AE30" s="1">
        <f>MAX(EXP(-rate*Dt)*(p*AF29+(1-p)*AF30),Stock!AE30-K)</f>
        <v>42.599382419265204</v>
      </c>
      <c r="AF30" s="1">
        <f>MAX(EXP(-rate*Dt)*(p*AG29+(1-p)*AG30),Stock!AF30-K)</f>
        <v>39.202292258889528</v>
      </c>
      <c r="AG30" s="1">
        <f>MAX(EXP(-rate*Dt)*(p*AH29+(1-p)*AH30),Stock!AG30-K)</f>
        <v>35.942379288440847</v>
      </c>
      <c r="AH30" s="1">
        <f>MAX(EXP(-rate*Dt)*(p*AI29+(1-p)*AI30),Stock!AH30-K)</f>
        <v>32.468070604212002</v>
      </c>
      <c r="AI30" s="1">
        <f>MAX(EXP(-rate*Dt)*(p*AJ29+(1-p)*AJ30),Stock!AI30-K)</f>
        <v>29.495977502720837</v>
      </c>
      <c r="AJ30" s="1">
        <f>MAX(EXP(-rate*Dt)*(p*AK29+(1-p)*AK30),Stock!AJ30-K)</f>
        <v>26.643755880731991</v>
      </c>
      <c r="AK30" s="1">
        <f>MAX(EXP(-rate*Dt)*(p*AL29+(1-p)*AL30),Stock!AK30-K)</f>
        <v>23.906529489132595</v>
      </c>
      <c r="AL30" s="1">
        <f>MAX(EXP(-rate*Dt)*(p*AM29+(1-p)*AM30),Stock!AL30-K)</f>
        <v>21.279632602138737</v>
      </c>
      <c r="AM30" s="1">
        <f>MAX(EXP(-rate*Dt)*(p*AN29+(1-p)*AN30),Stock!AM30-K)</f>
        <v>18.7586126758906</v>
      </c>
      <c r="AN30" s="1">
        <f>MAX(EXP(-rate*Dt)*(p*AO29+(1-p)*AO30),Stock!AN30-K)</f>
        <v>16.339243691326569</v>
      </c>
      <c r="AO30" s="1">
        <f>MAX(EXP(-rate*Dt)*(p*AP29+(1-p)*AP30),Stock!AO30-K)</f>
        <v>14.017560106992072</v>
      </c>
      <c r="AP30" s="1">
        <f>MAX(EXP(-rate*Dt)*(p*AQ29+(1-p)*AQ30),Stock!AP30-K)</f>
        <v>11.789930889868655</v>
      </c>
      <c r="AQ30" s="1">
        <f>MAX(EXP(-rate*Dt)*(p*AR29+(1-p)*AR30),Stock!AQ30-K)</f>
        <v>9.6532117951903693</v>
      </c>
      <c r="AR30" s="1">
        <f>MAX(EXP(-rate*Dt)*(p*AS29+(1-p)*AS30),Stock!AR30-K)</f>
        <v>7.6050507238653395</v>
      </c>
      <c r="AS30" s="1">
        <f>MAX(EXP(-rate*Dt)*(p*AT29+(1-p)*AT30),Stock!AS30-K)</f>
        <v>5.644492835649312</v>
      </c>
      <c r="AT30" s="1">
        <f>MAX(EXP(-rate*Dt)*(p*AU29+(1-p)*AU30),Stock!AT30-K)</f>
        <v>3.9595829147125974</v>
      </c>
      <c r="AU30" s="1">
        <f>MAX(EXP(-rate*Dt)*(p*AV29+(1-p)*AV30),Stock!AU30-K)</f>
        <v>2.4772240002614598</v>
      </c>
      <c r="AV30" s="1">
        <f>MAX(EXP(-rate*Dt)*(p*AW29+(1-p)*AW30),Stock!AV30-K)</f>
        <v>1.2657077561752648</v>
      </c>
      <c r="AW30" s="1">
        <f>MAX(EXP(-rate*Dt)*(p*AX29+(1-p)*AX30),Stock!AW30-K)</f>
        <v>0.4131828065868014</v>
      </c>
      <c r="AX30" s="1">
        <f>MAX(EXP(-rate*Dt)*(p*AY29+(1-p)*AY30),Stock!AX30-K)</f>
        <v>0</v>
      </c>
      <c r="AY30" s="1">
        <f>MAX(EXP(-rate*Dt)*(p*AZ29+(1-p)*AZ30),Stock!AY30-K)</f>
        <v>0</v>
      </c>
      <c r="AZ30" s="1">
        <f>MAX(Stock!AZ30-K,0)</f>
        <v>0</v>
      </c>
    </row>
    <row r="31" spans="1:52" x14ac:dyDescent="0.2">
      <c r="A31" s="7">
        <f t="shared" si="1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MAX(EXP(-rate*Dt)*(p*Y30+(1-p)*Y31),Stock!X31-K)</f>
        <v>61.756615134236206</v>
      </c>
      <c r="Y31" s="1">
        <f>MAX(EXP(-rate*Dt)*(p*Z30+(1-p)*Z31),Stock!Y31-K)</f>
        <v>57.587719023338842</v>
      </c>
      <c r="Z31" s="1">
        <f>MAX(EXP(-rate*Dt)*(p*AA30+(1-p)*AA31),Stock!Z31-K)</f>
        <v>53.587475536978587</v>
      </c>
      <c r="AA31" s="1">
        <f>MAX(EXP(-rate*Dt)*(p*AB30+(1-p)*AB31),Stock!AA31-K)</f>
        <v>49.749007325478964</v>
      </c>
      <c r="AB31" s="1">
        <f>MAX(EXP(-rate*Dt)*(p*AC30+(1-p)*AC31),Stock!AB31-K)</f>
        <v>46.065717441104759</v>
      </c>
      <c r="AC31" s="1">
        <f>MAX(EXP(-rate*Dt)*(p*AD30+(1-p)*AD31),Stock!AC31-K)</f>
        <v>42.531277905534303</v>
      </c>
      <c r="AD31" s="1">
        <f>MAX(EXP(-rate*Dt)*(p*AE30+(1-p)*AE31),Stock!AD31-K)</f>
        <v>39.13961874345798</v>
      </c>
      <c r="AE31" s="1">
        <f>MAX(EXP(-rate*Dt)*(p*AF30+(1-p)*AF31),Stock!AE31-K)</f>
        <v>35.884917463297974</v>
      </c>
      <c r="AF31" s="1">
        <f>MAX(EXP(-rate*Dt)*(p*AG30+(1-p)*AG31),Stock!AF31-K)</f>
        <v>32.761588966819374</v>
      </c>
      <c r="AG31" s="1">
        <f>MAX(EXP(-rate*Dt)*(p*AH30+(1-p)*AH31),Stock!AG31-K)</f>
        <v>29.764275870145852</v>
      </c>
      <c r="AH31" s="1">
        <f>MAX(EXP(-rate*Dt)*(p*AI30+(1-p)*AI31),Stock!AH31-K)</f>
        <v>26.601755288564117</v>
      </c>
      <c r="AI31" s="1">
        <f>MAX(EXP(-rate*Dt)*(p*AJ30+(1-p)*AJ31),Stock!AI31-K)</f>
        <v>23.869451649813222</v>
      </c>
      <c r="AJ31" s="1">
        <f>MAX(EXP(-rate*Dt)*(p*AK30+(1-p)*AK31),Stock!AJ31-K)</f>
        <v>21.247802120179703</v>
      </c>
      <c r="AK31" s="1">
        <f>MAX(EXP(-rate*Dt)*(p*AL30+(1-p)*AL31),Stock!AK31-K)</f>
        <v>18.732819343003982</v>
      </c>
      <c r="AL31" s="1">
        <f>MAX(EXP(-rate*Dt)*(p*AM30+(1-p)*AM31),Stock!AL31-K)</f>
        <v>16.321159902209544</v>
      </c>
      <c r="AM31" s="1">
        <f>MAX(EXP(-rate*Dt)*(p*AN30+(1-p)*AN31),Stock!AM31-K)</f>
        <v>14.01053819698727</v>
      </c>
      <c r="AN31" s="1">
        <f>MAX(EXP(-rate*Dt)*(p*AO30+(1-p)*AO31),Stock!AN31-K)</f>
        <v>11.800524859304103</v>
      </c>
      <c r="AO31" s="1">
        <f>MAX(EXP(-rate*Dt)*(p*AP30+(1-p)*AP31),Stock!AO31-K)</f>
        <v>9.6940791324478663</v>
      </c>
      <c r="AP31" s="1">
        <f>MAX(EXP(-rate*Dt)*(p*AQ30+(1-p)*AQ31),Stock!AP31-K)</f>
        <v>7.7004814208241683</v>
      </c>
      <c r="AQ31" s="1">
        <f>MAX(EXP(-rate*Dt)*(p*AR30+(1-p)*AR31),Stock!AQ31-K)</f>
        <v>5.8409352165623929</v>
      </c>
      <c r="AR31" s="1">
        <f>MAX(EXP(-rate*Dt)*(p*AS30+(1-p)*AS31),Stock!AR31-K)</f>
        <v>4.1592543615493494</v>
      </c>
      <c r="AS31" s="1">
        <f>MAX(EXP(-rate*Dt)*(p*AT30+(1-p)*AT31),Stock!AS31-K)</f>
        <v>2.7422304071004362</v>
      </c>
      <c r="AT31" s="1">
        <f>MAX(EXP(-rate*Dt)*(p*AU30+(1-p)*AU31),Stock!AT31-K)</f>
        <v>1.5797436665120008</v>
      </c>
      <c r="AU31" s="1">
        <f>MAX(EXP(-rate*Dt)*(p*AV30+(1-p)*AV31),Stock!AU31-K)</f>
        <v>0.7220198525702739</v>
      </c>
      <c r="AV31" s="1">
        <f>MAX(EXP(-rate*Dt)*(p*AW30+(1-p)*AW31),Stock!AV31-K)</f>
        <v>0.20204789209256255</v>
      </c>
      <c r="AW31" s="1">
        <f>MAX(EXP(-rate*Dt)*(p*AX30+(1-p)*AX31),Stock!AW31-K)</f>
        <v>0</v>
      </c>
      <c r="AX31" s="1">
        <f>MAX(EXP(-rate*Dt)*(p*AY30+(1-p)*AY31),Stock!AX31-K)</f>
        <v>0</v>
      </c>
      <c r="AY31" s="1">
        <f>MAX(EXP(-rate*Dt)*(p*AZ30+(1-p)*AZ31),Stock!AY31-K)</f>
        <v>0</v>
      </c>
      <c r="AZ31" s="1">
        <f>MAX(Stock!AZ31-K,0)</f>
        <v>0</v>
      </c>
    </row>
    <row r="32" spans="1:52" x14ac:dyDescent="0.2">
      <c r="A32" s="7">
        <f t="shared" si="1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MAX(EXP(-rate*Dt)*(p*X31+(1-p)*X32),Stock!W32-K)</f>
        <v>57.495652345884338</v>
      </c>
      <c r="X32" s="1">
        <f>MAX(EXP(-rate*Dt)*(p*Y31+(1-p)*Y32),Stock!X32-K)</f>
        <v>53.501804131520338</v>
      </c>
      <c r="Y32" s="1">
        <f>MAX(EXP(-rate*Dt)*(p*Z31+(1-p)*Z32),Stock!Y32-K)</f>
        <v>49.669472558539148</v>
      </c>
      <c r="Z32" s="1">
        <f>MAX(EXP(-rate*Dt)*(p*AA31+(1-p)*AA32),Stock!Z32-K)</f>
        <v>45.992071225882341</v>
      </c>
      <c r="AA32" s="1">
        <f>MAX(EXP(-rate*Dt)*(p*AB31+(1-p)*AB32),Stock!AA32-K)</f>
        <v>42.463282271898073</v>
      </c>
      <c r="AB32" s="1">
        <f>MAX(EXP(-rate*Dt)*(p*AC31+(1-p)*AC32),Stock!AB32-K)</f>
        <v>39.077045425471788</v>
      </c>
      <c r="AC32" s="1">
        <f>MAX(EXP(-rate*Dt)*(p*AD31+(1-p)*AD32),Stock!AC32-K)</f>
        <v>35.827547503563387</v>
      </c>
      <c r="AD32" s="1">
        <f>MAX(EXP(-rate*Dt)*(p*AE31+(1-p)*AE32),Stock!AD32-K)</f>
        <v>32.709212336950024</v>
      </c>
      <c r="AE32" s="1">
        <f>MAX(EXP(-rate*Dt)*(p*AF31+(1-p)*AF32),Stock!AE32-K)</f>
        <v>29.716691106715757</v>
      </c>
      <c r="AF32" s="1">
        <f>MAX(EXP(-rate*Dt)*(p*AG31+(1-p)*AG32),Stock!AF32-K)</f>
        <v>26.844853074741131</v>
      </c>
      <c r="AG32" s="1">
        <f>MAX(EXP(-rate*Dt)*(p*AH31+(1-p)*AH32),Stock!AG32-K)</f>
        <v>24.088776692128548</v>
      </c>
      <c r="AH32" s="1">
        <f>MAX(EXP(-rate*Dt)*(p*AI31+(1-p)*AI32),Stock!AH32-K)</f>
        <v>21.218971687318785</v>
      </c>
      <c r="AI32" s="1">
        <f>MAX(EXP(-rate*Dt)*(p*AJ31+(1-p)*AJ32),Stock!AI32-K)</f>
        <v>18.71184853888122</v>
      </c>
      <c r="AJ32" s="1">
        <f>MAX(EXP(-rate*Dt)*(p*AK31+(1-p)*AK32),Stock!AJ32-K)</f>
        <v>16.310564806207651</v>
      </c>
      <c r="AK32" s="1">
        <f>MAX(EXP(-rate*Dt)*(p*AL31+(1-p)*AL32),Stock!AK32-K)</f>
        <v>14.01449341158636</v>
      </c>
      <c r="AL32" s="1">
        <f>MAX(EXP(-rate*Dt)*(p*AM31+(1-p)*AM32),Stock!AL32-K)</f>
        <v>11.825609798809678</v>
      </c>
      <c r="AM32" s="1">
        <f>MAX(EXP(-rate*Dt)*(p*AN31+(1-p)*AN32),Stock!AM32-K)</f>
        <v>9.7499765530377864</v>
      </c>
      <c r="AN32" s="1">
        <f>MAX(EXP(-rate*Dt)*(p*AO31+(1-p)*AO32),Stock!AN32-K)</f>
        <v>7.7998880458441109</v>
      </c>
      <c r="AO32" s="1">
        <f>MAX(EXP(-rate*Dt)*(p*AP31+(1-p)*AP32),Stock!AO32-K)</f>
        <v>5.9966052753299497</v>
      </c>
      <c r="AP32" s="1">
        <f>MAX(EXP(-rate*Dt)*(p*AQ31+(1-p)*AQ32),Stock!AP32-K)</f>
        <v>4.3729054957960676</v>
      </c>
      <c r="AQ32" s="1">
        <f>MAX(EXP(-rate*Dt)*(p*AR31+(1-p)*AR32),Stock!AQ32-K)</f>
        <v>2.9727103361235967</v>
      </c>
      <c r="AR32" s="1">
        <f>MAX(EXP(-rate*Dt)*(p*AS31+(1-p)*AS32),Stock!AR32-K)</f>
        <v>1.8401135773950337</v>
      </c>
      <c r="AS32" s="1">
        <f>MAX(EXP(-rate*Dt)*(p*AT31+(1-p)*AT32),Stock!AS32-K)</f>
        <v>0.97835396557913235</v>
      </c>
      <c r="AT32" s="1">
        <f>MAX(EXP(-rate*Dt)*(p*AU31+(1-p)*AU32),Stock!AT32-K)</f>
        <v>0.40347885976626119</v>
      </c>
      <c r="AU32" s="1">
        <f>MAX(EXP(-rate*Dt)*(p*AV31+(1-p)*AV32),Stock!AU32-K)</f>
        <v>9.8802152578126787E-2</v>
      </c>
      <c r="AV32" s="1">
        <f>MAX(EXP(-rate*Dt)*(p*AW31+(1-p)*AW32),Stock!AV32-K)</f>
        <v>0</v>
      </c>
      <c r="AW32" s="1">
        <f>MAX(EXP(-rate*Dt)*(p*AX31+(1-p)*AX32),Stock!AW32-K)</f>
        <v>0</v>
      </c>
      <c r="AX32" s="1">
        <f>MAX(EXP(-rate*Dt)*(p*AY31+(1-p)*AY32),Stock!AX32-K)</f>
        <v>0</v>
      </c>
      <c r="AY32" s="1">
        <f>MAX(EXP(-rate*Dt)*(p*AZ31+(1-p)*AZ32),Stock!AY32-K)</f>
        <v>0</v>
      </c>
      <c r="AZ32" s="1">
        <f>MAX(Stock!AZ32-K,0)</f>
        <v>0</v>
      </c>
    </row>
    <row r="33" spans="1:52" x14ac:dyDescent="0.2">
      <c r="A33" s="7">
        <f t="shared" si="1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f>MAX(EXP(-rate*Dt)*(p*W32+(1-p)*W33),Stock!V33-K)</f>
        <v>53.416269690709882</v>
      </c>
      <c r="W33" s="1">
        <f>MAX(EXP(-rate*Dt)*(p*X32+(1-p)*X33),Stock!W33-K)</f>
        <v>49.590064945476207</v>
      </c>
      <c r="X33" s="1">
        <f>MAX(EXP(-rate*Dt)*(p*Y32+(1-p)*Y33),Stock!X33-K)</f>
        <v>45.918542750387381</v>
      </c>
      <c r="Y33" s="1">
        <f>MAX(EXP(-rate*Dt)*(p*Z32+(1-p)*Z33),Stock!Y33-K)</f>
        <v>42.395395344287643</v>
      </c>
      <c r="Z33" s="1">
        <f>MAX(EXP(-rate*Dt)*(p*AA32+(1-p)*AA33),Stock!Z33-K)</f>
        <v>39.014572144743227</v>
      </c>
      <c r="AA33" s="1">
        <f>MAX(EXP(-rate*Dt)*(p*AB32+(1-p)*AB33),Stock!AA33-K)</f>
        <v>35.770269262369979</v>
      </c>
      <c r="AB33" s="1">
        <f>MAX(EXP(-rate*Dt)*(p*AC32+(1-p)*AC33),Stock!AB33-K)</f>
        <v>32.656919442682117</v>
      </c>
      <c r="AC33" s="1">
        <f>MAX(EXP(-rate*Dt)*(p*AD32+(1-p)*AD33),Stock!AC33-K)</f>
        <v>29.669182418031131</v>
      </c>
      <c r="AD33" s="1">
        <f>MAX(EXP(-rate*Dt)*(p*AE32+(1-p)*AE33),Stock!AD33-K)</f>
        <v>26.801935652914704</v>
      </c>
      <c r="AE33" s="1">
        <f>MAX(EXP(-rate*Dt)*(p*AF32+(1-p)*AF33),Stock!AE33-K)</f>
        <v>24.050265466617258</v>
      </c>
      <c r="AF33" s="1">
        <f>MAX(EXP(-rate*Dt)*(p*AG32+(1-p)*AG33),Stock!AF33-K)</f>
        <v>21.409458517797482</v>
      </c>
      <c r="AG33" s="1">
        <f>MAX(EXP(-rate*Dt)*(p*AH32+(1-p)*AH33),Stock!AG33-K)</f>
        <v>18.874993636265643</v>
      </c>
      <c r="AH33" s="1">
        <f>MAX(EXP(-rate*Dt)*(p*AI32+(1-p)*AI33),Stock!AH33-K)</f>
        <v>16.306654869405538</v>
      </c>
      <c r="AI33" s="1">
        <f>MAX(EXP(-rate*Dt)*(p*AJ32+(1-p)*AJ33),Stock!AI33-K)</f>
        <v>14.026929522303357</v>
      </c>
      <c r="AJ33" s="1">
        <f>MAX(EXP(-rate*Dt)*(p*AK32+(1-p)*AK33),Stock!AJ33-K)</f>
        <v>11.860139915234377</v>
      </c>
      <c r="AK33" s="1">
        <f>MAX(EXP(-rate*Dt)*(p*AL32+(1-p)*AL33),Stock!AK33-K)</f>
        <v>9.8138656427678086</v>
      </c>
      <c r="AL33" s="1">
        <f>MAX(EXP(-rate*Dt)*(p*AM32+(1-p)*AM33),Stock!AL33-K)</f>
        <v>7.901069539649141</v>
      </c>
      <c r="AM33" s="1">
        <f>MAX(EXP(-rate*Dt)*(p*AN32+(1-p)*AN33),Stock!AM33-K)</f>
        <v>6.1413483786263328</v>
      </c>
      <c r="AN33" s="1">
        <f>MAX(EXP(-rate*Dt)*(p*AO32+(1-p)*AO33),Stock!AN33-K)</f>
        <v>4.561328715069509</v>
      </c>
      <c r="AO33" s="1">
        <f>MAX(EXP(-rate*Dt)*(p*AP32+(1-p)*AP33),Stock!AO33-K)</f>
        <v>3.1928215160769433</v>
      </c>
      <c r="AP33" s="1">
        <f>MAX(EXP(-rate*Dt)*(p*AQ32+(1-p)*AQ33),Stock!AP33-K)</f>
        <v>2.0667614605216307</v>
      </c>
      <c r="AQ33" s="1">
        <f>MAX(EXP(-rate*Dt)*(p*AR32+(1-p)*AR33),Stock!AQ33-K)</f>
        <v>1.2016842290787482</v>
      </c>
      <c r="AR33" s="1">
        <f>MAX(EXP(-rate*Dt)*(p*AS32+(1-p)*AS33),Stock!AR33-K)</f>
        <v>0.59165811271846047</v>
      </c>
      <c r="AS33" s="1">
        <f>MAX(EXP(-rate*Dt)*(p*AT32+(1-p)*AT33),Stock!AS33-K)</f>
        <v>0.22195258161599429</v>
      </c>
      <c r="AT33" s="1">
        <f>MAX(EXP(-rate*Dt)*(p*AU32+(1-p)*AU33),Stock!AT33-K)</f>
        <v>4.8314611219004065E-2</v>
      </c>
      <c r="AU33" s="1">
        <f>MAX(EXP(-rate*Dt)*(p*AV32+(1-p)*AV33),Stock!AU33-K)</f>
        <v>0</v>
      </c>
      <c r="AV33" s="1">
        <f>MAX(EXP(-rate*Dt)*(p*AW32+(1-p)*AW33),Stock!AV33-K)</f>
        <v>0</v>
      </c>
      <c r="AW33" s="1">
        <f>MAX(EXP(-rate*Dt)*(p*AX32+(1-p)*AX33),Stock!AW33-K)</f>
        <v>0</v>
      </c>
      <c r="AX33" s="1">
        <f>MAX(EXP(-rate*Dt)*(p*AY32+(1-p)*AY33),Stock!AX33-K)</f>
        <v>0</v>
      </c>
      <c r="AY33" s="1">
        <f>MAX(EXP(-rate*Dt)*(p*AZ32+(1-p)*AZ33),Stock!AY33-K)</f>
        <v>0</v>
      </c>
      <c r="AZ33" s="1">
        <f>MAX(Stock!AZ33-K,0)</f>
        <v>0</v>
      </c>
    </row>
    <row r="34" spans="1:52" x14ac:dyDescent="0.2">
      <c r="A34" s="7">
        <f t="shared" si="1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>MAX(EXP(-rate*Dt)*(p*V33+(1-p)*V34),Stock!U34-K)</f>
        <v>49.510784283006615</v>
      </c>
      <c r="V34" s="1">
        <f>MAX(EXP(-rate*Dt)*(p*W33+(1-p)*W34),Stock!V34-K)</f>
        <v>45.845131826386933</v>
      </c>
      <c r="W34" s="1">
        <f>MAX(EXP(-rate*Dt)*(p*X33+(1-p)*X34),Stock!W34-K)</f>
        <v>42.32761694891245</v>
      </c>
      <c r="X34" s="1">
        <f>MAX(EXP(-rate*Dt)*(p*Y33+(1-p)*Y34),Stock!X34-K)</f>
        <v>38.952198741340666</v>
      </c>
      <c r="Y34" s="1">
        <f>MAX(EXP(-rate*Dt)*(p*Z33+(1-p)*Z34),Stock!Y34-K)</f>
        <v>35.713082593085417</v>
      </c>
      <c r="Z34" s="1">
        <f>MAX(EXP(-rate*Dt)*(p*AA33+(1-p)*AA34),Stock!Z34-K)</f>
        <v>32.60471015014582</v>
      </c>
      <c r="AA34" s="1">
        <f>MAX(EXP(-rate*Dt)*(p*AB33+(1-p)*AB34),Stock!AA34-K)</f>
        <v>29.621749682469698</v>
      </c>
      <c r="AB34" s="1">
        <f>MAX(EXP(-rate*Dt)*(p*AC33+(1-p)*AC34),Stock!AB34-K)</f>
        <v>26.759086844058192</v>
      </c>
      <c r="AC34" s="1">
        <f>MAX(EXP(-rate*Dt)*(p*AD33+(1-p)*AD34),Stock!AC34-K)</f>
        <v>24.011815809798705</v>
      </c>
      <c r="AD34" s="1">
        <f>MAX(EXP(-rate*Dt)*(p*AE33+(1-p)*AE34),Stock!AD34-K)</f>
        <v>21.375230773666217</v>
      </c>
      <c r="AE34" s="1">
        <f>MAX(EXP(-rate*Dt)*(p*AF33+(1-p)*AF34),Stock!AE34-K)</f>
        <v>18.844817793559294</v>
      </c>
      <c r="AF34" s="1">
        <f>MAX(EXP(-rate*Dt)*(p*AG33+(1-p)*AG34),Stock!AF34-K)</f>
        <v>16.416246968637836</v>
      </c>
      <c r="AG34" s="1">
        <f>MAX(EXP(-rate*Dt)*(p*AH33+(1-p)*AH34),Stock!AG34-K)</f>
        <v>14.085364935605845</v>
      </c>
      <c r="AH34" s="1">
        <f>MAX(EXP(-rate*Dt)*(p*AI33+(1-p)*AI34),Stock!AH34-K)</f>
        <v>11.901219229212282</v>
      </c>
      <c r="AI34" s="1">
        <f>MAX(EXP(-rate*Dt)*(p*AJ33+(1-p)*AJ34),Stock!AI34-K)</f>
        <v>9.8824627374987255</v>
      </c>
      <c r="AJ34" s="1">
        <f>MAX(EXP(-rate*Dt)*(p*AK33+(1-p)*AK34),Stock!AJ34-K)</f>
        <v>8.0024260232322337</v>
      </c>
      <c r="AK34" s="1">
        <f>MAX(EXP(-rate*Dt)*(p*AL33+(1-p)*AL34),Stock!AK34-K)</f>
        <v>6.278774763668256</v>
      </c>
      <c r="AL34" s="1">
        <f>MAX(EXP(-rate*Dt)*(p*AM33+(1-p)*AM34),Stock!AL34-K)</f>
        <v>4.7337098162989006</v>
      </c>
      <c r="AM34" s="1">
        <f>MAX(EXP(-rate*Dt)*(p*AN33+(1-p)*AN34),Stock!AM34-K)</f>
        <v>3.3919627498098164</v>
      </c>
      <c r="AN34" s="1">
        <f>MAX(EXP(-rate*Dt)*(p*AO33+(1-p)*AO34),Stock!AN34-K)</f>
        <v>2.276487626209585</v>
      </c>
      <c r="AO34" s="1">
        <f>MAX(EXP(-rate*Dt)*(p*AP33+(1-p)*AP34),Stock!AO34-K)</f>
        <v>1.4017854875033544</v>
      </c>
      <c r="AP34" s="1">
        <f>MAX(EXP(-rate*Dt)*(p*AQ33+(1-p)*AQ34),Stock!AP34-K)</f>
        <v>0.76662910455608224</v>
      </c>
      <c r="AQ34" s="1">
        <f>MAX(EXP(-rate*Dt)*(p*AR33+(1-p)*AR34),Stock!AQ34-K)</f>
        <v>0.35084734639786835</v>
      </c>
      <c r="AR34" s="1">
        <f>MAX(EXP(-rate*Dt)*(p*AS33+(1-p)*AS34),Stock!AR34-K)</f>
        <v>0.12058953533654866</v>
      </c>
      <c r="AS34" s="1">
        <f>MAX(EXP(-rate*Dt)*(p*AT33+(1-p)*AT34),Stock!AS34-K)</f>
        <v>2.3626020246853313E-2</v>
      </c>
      <c r="AT34" s="1">
        <f>MAX(EXP(-rate*Dt)*(p*AU33+(1-p)*AU34),Stock!AT34-K)</f>
        <v>0</v>
      </c>
      <c r="AU34" s="1">
        <f>MAX(EXP(-rate*Dt)*(p*AV33+(1-p)*AV34),Stock!AU34-K)</f>
        <v>0</v>
      </c>
      <c r="AV34" s="1">
        <f>MAX(EXP(-rate*Dt)*(p*AW33+(1-p)*AW34),Stock!AV34-K)</f>
        <v>0</v>
      </c>
      <c r="AW34" s="1">
        <f>MAX(EXP(-rate*Dt)*(p*AX33+(1-p)*AX34),Stock!AW34-K)</f>
        <v>0</v>
      </c>
      <c r="AX34" s="1">
        <f>MAX(EXP(-rate*Dt)*(p*AY33+(1-p)*AY34),Stock!AX34-K)</f>
        <v>0</v>
      </c>
      <c r="AY34" s="1">
        <f>MAX(EXP(-rate*Dt)*(p*AZ33+(1-p)*AZ34),Stock!AY34-K)</f>
        <v>0</v>
      </c>
      <c r="AZ34" s="1">
        <f>MAX(Stock!AZ34-K,0)</f>
        <v>0</v>
      </c>
    </row>
    <row r="35" spans="1:52" x14ac:dyDescent="0.2">
      <c r="A35" s="7">
        <f t="shared" si="1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MAX(EXP(-rate*Dt)*(p*U34+(1-p)*U35),Stock!T35-K)</f>
        <v>46.220195945770612</v>
      </c>
      <c r="U35" s="1">
        <f>MAX(EXP(-rate*Dt)*(p*V34+(1-p)*V35),Stock!U35-K)</f>
        <v>42.260030421908986</v>
      </c>
      <c r="V35" s="1">
        <f>MAX(EXP(-rate*Dt)*(p*W34+(1-p)*W35),Stock!V35-K)</f>
        <v>38.89008873687186</v>
      </c>
      <c r="W35" s="1">
        <f>MAX(EXP(-rate*Dt)*(p*X34+(1-p)*X35),Stock!W35-K)</f>
        <v>35.656308169275555</v>
      </c>
      <c r="X35" s="1">
        <f>MAX(EXP(-rate*Dt)*(p*Y34+(1-p)*Y35),Stock!X35-K)</f>
        <v>32.55321314192387</v>
      </c>
      <c r="Y35" s="1">
        <f>MAX(EXP(-rate*Dt)*(p*Z34+(1-p)*Z35),Stock!Y35-K)</f>
        <v>29.575625276286271</v>
      </c>
      <c r="Z35" s="1">
        <f>MAX(EXP(-rate*Dt)*(p*AA34+(1-p)*AA35),Stock!Z35-K)</f>
        <v>26.718722268933053</v>
      </c>
      <c r="AA35" s="1">
        <f>MAX(EXP(-rate*Dt)*(p*AB34+(1-p)*AB35),Stock!AA35-K)</f>
        <v>23.978162523526496</v>
      </c>
      <c r="AB35" s="1">
        <f>MAX(EXP(-rate*Dt)*(p*AC34+(1-p)*AC35),Stock!AB35-K)</f>
        <v>21.350338289141813</v>
      </c>
      <c r="AC35" s="1">
        <f>MAX(EXP(-rate*Dt)*(p*AD34+(1-p)*AD35),Stock!AC35-K)</f>
        <v>18.83288031356394</v>
      </c>
      <c r="AD35" s="1">
        <f>MAX(EXP(-rate*Dt)*(p*AE34+(1-p)*AE35),Stock!AD35-K)</f>
        <v>16.4256551267212</v>
      </c>
      <c r="AE35" s="1">
        <f>MAX(EXP(-rate*Dt)*(p*AF34+(1-p)*AF35),Stock!AE35-K)</f>
        <v>14.132727560939554</v>
      </c>
      <c r="AF35" s="1">
        <f>MAX(EXP(-rate*Dt)*(p*AG34+(1-p)*AG35),Stock!AF35-K)</f>
        <v>11.966214844082828</v>
      </c>
      <c r="AG35" s="1">
        <f>MAX(EXP(-rate*Dt)*(p*AH34+(1-p)*AH35),Stock!AG35-K)</f>
        <v>9.9538479235638615</v>
      </c>
      <c r="AH35" s="1">
        <f>MAX(EXP(-rate*Dt)*(p*AI34+(1-p)*AI35),Stock!AH35-K)</f>
        <v>8.1029700945675849</v>
      </c>
      <c r="AI35" s="1">
        <f>MAX(EXP(-rate*Dt)*(p*AJ34+(1-p)*AJ35),Stock!AI35-K)</f>
        <v>6.4100963584595831</v>
      </c>
      <c r="AJ35" s="1">
        <f>MAX(EXP(-rate*Dt)*(p*AK34+(1-p)*AK35),Stock!AJ35-K)</f>
        <v>4.8939576344156652</v>
      </c>
      <c r="AK35" s="1">
        <f>MAX(EXP(-rate*Dt)*(p*AL34+(1-p)*AL35),Stock!AK35-K)</f>
        <v>3.5743351932085563</v>
      </c>
      <c r="AL35" s="1">
        <f>MAX(EXP(-rate*Dt)*(p*AM34+(1-p)*AM35),Stock!AL35-K)</f>
        <v>2.4687222311848274</v>
      </c>
      <c r="AM35" s="1">
        <f>MAX(EXP(-rate*Dt)*(p*AN34+(1-p)*AN35),Stock!AM35-K)</f>
        <v>1.5877016658675756</v>
      </c>
      <c r="AN35" s="1">
        <f>MAX(EXP(-rate*Dt)*(p*AO34+(1-p)*AO35),Stock!AN35-K)</f>
        <v>0.93001574289585276</v>
      </c>
      <c r="AO35" s="1">
        <f>MAX(EXP(-rate*Dt)*(p*AP34+(1-p)*AP35),Stock!AO35-K)</f>
        <v>0.47930054480078993</v>
      </c>
      <c r="AP35" s="1">
        <f>MAX(EXP(-rate*Dt)*(p*AQ34+(1-p)*AQ35),Stock!AP35-K)</f>
        <v>0.20465857995702846</v>
      </c>
      <c r="AQ35" s="1">
        <f>MAX(EXP(-rate*Dt)*(p*AR34+(1-p)*AR35),Stock!AQ35-K)</f>
        <v>6.4863129794292804E-2</v>
      </c>
      <c r="AR35" s="1">
        <f>MAX(EXP(-rate*Dt)*(p*AS34+(1-p)*AS35),Stock!AR35-K)</f>
        <v>1.1553209652759551E-2</v>
      </c>
      <c r="AS35" s="1">
        <f>MAX(EXP(-rate*Dt)*(p*AT34+(1-p)*AT35),Stock!AS35-K)</f>
        <v>0</v>
      </c>
      <c r="AT35" s="1">
        <f>MAX(EXP(-rate*Dt)*(p*AU34+(1-p)*AU35),Stock!AT35-K)</f>
        <v>0</v>
      </c>
      <c r="AU35" s="1">
        <f>MAX(EXP(-rate*Dt)*(p*AV34+(1-p)*AV35),Stock!AU35-K)</f>
        <v>0</v>
      </c>
      <c r="AV35" s="1">
        <f>MAX(EXP(-rate*Dt)*(p*AW34+(1-p)*AW35),Stock!AV35-K)</f>
        <v>0</v>
      </c>
      <c r="AW35" s="1">
        <f>MAX(EXP(-rate*Dt)*(p*AX34+(1-p)*AX35),Stock!AW35-K)</f>
        <v>0</v>
      </c>
      <c r="AX35" s="1">
        <f>MAX(EXP(-rate*Dt)*(p*AY34+(1-p)*AY35),Stock!AX35-K)</f>
        <v>0</v>
      </c>
      <c r="AY35" s="1">
        <f>MAX(EXP(-rate*Dt)*(p*AZ34+(1-p)*AZ35),Stock!AY35-K)</f>
        <v>0</v>
      </c>
      <c r="AZ35" s="1">
        <f>MAX(Stock!AZ35-K,0)</f>
        <v>0</v>
      </c>
    </row>
    <row r="36" spans="1:52" x14ac:dyDescent="0.2">
      <c r="A36" s="7">
        <f t="shared" si="1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MAX(EXP(-rate*Dt)*(p*T35+(1-p)*T36),Stock!S36-K)</f>
        <v>42.604597830760497</v>
      </c>
      <c r="T36" s="1">
        <f>MAX(EXP(-rate*Dt)*(p*U35+(1-p)*U36),Stock!T36-K)</f>
        <v>39.205966311544387</v>
      </c>
      <c r="U36" s="1">
        <f>MAX(EXP(-rate*Dt)*(p*V35+(1-p)*V36),Stock!U36-K)</f>
        <v>35.600221544016911</v>
      </c>
      <c r="V36" s="1">
        <f>MAX(EXP(-rate*Dt)*(p*W35+(1-p)*W36),Stock!V36-K)</f>
        <v>32.502811780786978</v>
      </c>
      <c r="W36" s="1">
        <f>MAX(EXP(-rate*Dt)*(p*X35+(1-p)*X36),Stock!W36-K)</f>
        <v>29.531253248290639</v>
      </c>
      <c r="X36" s="1">
        <f>MAX(EXP(-rate*Dt)*(p*Y35+(1-p)*Y36),Stock!X36-K)</f>
        <v>26.681109708078765</v>
      </c>
      <c r="Y36" s="1">
        <f>MAX(EXP(-rate*Dt)*(p*Z35+(1-p)*Z36),Stock!Y36-K)</f>
        <v>23.948649280685128</v>
      </c>
      <c r="Z36" s="1">
        <f>MAX(EXP(-rate*Dt)*(p*AA35+(1-p)*AA36),Stock!Z36-K)</f>
        <v>21.331179366153222</v>
      </c>
      <c r="AA36" s="1">
        <f>MAX(EXP(-rate*Dt)*(p*AB35+(1-p)*AB36),Stock!AA36-K)</f>
        <v>18.827583642876025</v>
      </c>
      <c r="AB36" s="1">
        <f>MAX(EXP(-rate*Dt)*(p*AC35+(1-p)*AC36),Stock!AB36-K)</f>
        <v>16.43913197736186</v>
      </c>
      <c r="AC36" s="1">
        <f>MAX(EXP(-rate*Dt)*(p*AD35+(1-p)*AD36),Stock!AC36-K)</f>
        <v>14.170584179869682</v>
      </c>
      <c r="AD36" s="1">
        <f>MAX(EXP(-rate*Dt)*(p*AE35+(1-p)*AE36),Stock!AD36-K)</f>
        <v>12.031397539518865</v>
      </c>
      <c r="AE36" s="1">
        <f>MAX(EXP(-rate*Dt)*(p*AF35+(1-p)*AF36),Stock!AE36-K)</f>
        <v>10.036212628268501</v>
      </c>
      <c r="AF36" s="1">
        <f>MAX(EXP(-rate*Dt)*(p*AG35+(1-p)*AG36),Stock!AF36-K)</f>
        <v>8.2021114925493723</v>
      </c>
      <c r="AG36" s="1">
        <f>MAX(EXP(-rate*Dt)*(p*AH35+(1-p)*AH36),Stock!AG36-K)</f>
        <v>6.5359963968436858</v>
      </c>
      <c r="AH36" s="1">
        <f>MAX(EXP(-rate*Dt)*(p*AI35+(1-p)*AI36),Stock!AH36-K)</f>
        <v>5.0443577134851916</v>
      </c>
      <c r="AI36" s="1">
        <f>MAX(EXP(-rate*Dt)*(p*AJ35+(1-p)*AJ36),Stock!AI36-K)</f>
        <v>3.7432569918133858</v>
      </c>
      <c r="AJ36" s="1">
        <f>MAX(EXP(-rate*Dt)*(p*AK35+(1-p)*AK36),Stock!AJ36-K)</f>
        <v>2.6462224690905205</v>
      </c>
      <c r="AK36" s="1">
        <f>MAX(EXP(-rate*Dt)*(p*AL35+(1-p)*AL36),Stock!AK36-K)</f>
        <v>1.7608102979337468</v>
      </c>
      <c r="AL36" s="1">
        <f>MAX(EXP(-rate*Dt)*(p*AM35+(1-p)*AM36),Stock!AL36-K)</f>
        <v>1.0850642055804445</v>
      </c>
      <c r="AM36" s="1">
        <f>MAX(EXP(-rate*Dt)*(p*AN35+(1-p)*AN36),Stock!AM36-K)</f>
        <v>0.60500652816575884</v>
      </c>
      <c r="AN36" s="1">
        <f>MAX(EXP(-rate*Dt)*(p*AO35+(1-p)*AO36),Stock!AN36-K)</f>
        <v>0.2944461561237775</v>
      </c>
      <c r="AO36" s="1">
        <f>MAX(EXP(-rate*Dt)*(p*AP35+(1-p)*AP36),Stock!AO36-K)</f>
        <v>0.11773194770138105</v>
      </c>
      <c r="AP36" s="1">
        <f>MAX(EXP(-rate*Dt)*(p*AQ35+(1-p)*AQ36),Stock!AP36-K)</f>
        <v>3.4600693449415881E-2</v>
      </c>
      <c r="AQ36" s="1">
        <f>MAX(EXP(-rate*Dt)*(p*AR35+(1-p)*AR36),Stock!AQ36-K)</f>
        <v>5.6495614532622715E-3</v>
      </c>
      <c r="AR36" s="1">
        <f>MAX(EXP(-rate*Dt)*(p*AS35+(1-p)*AS36),Stock!AR36-K)</f>
        <v>0</v>
      </c>
      <c r="AS36" s="1">
        <f>MAX(EXP(-rate*Dt)*(p*AT35+(1-p)*AT36),Stock!AS36-K)</f>
        <v>0</v>
      </c>
      <c r="AT36" s="1">
        <f>MAX(EXP(-rate*Dt)*(p*AU35+(1-p)*AU36),Stock!AT36-K)</f>
        <v>0</v>
      </c>
      <c r="AU36" s="1">
        <f>MAX(EXP(-rate*Dt)*(p*AV35+(1-p)*AV36),Stock!AU36-K)</f>
        <v>0</v>
      </c>
      <c r="AV36" s="1">
        <f>MAX(EXP(-rate*Dt)*(p*AW35+(1-p)*AW36),Stock!AV36-K)</f>
        <v>0</v>
      </c>
      <c r="AW36" s="1">
        <f>MAX(EXP(-rate*Dt)*(p*AX35+(1-p)*AX36),Stock!AW36-K)</f>
        <v>0</v>
      </c>
      <c r="AX36" s="1">
        <f>MAX(EXP(-rate*Dt)*(p*AY35+(1-p)*AY36),Stock!AX36-K)</f>
        <v>0</v>
      </c>
      <c r="AY36" s="1">
        <f>MAX(EXP(-rate*Dt)*(p*AZ35+(1-p)*AZ36),Stock!AY36-K)</f>
        <v>0</v>
      </c>
      <c r="AZ36" s="1">
        <f>MAX(Stock!AZ36-K,0)</f>
        <v>0</v>
      </c>
    </row>
    <row r="37" spans="1:52" x14ac:dyDescent="0.2">
      <c r="A37" s="7">
        <f t="shared" si="1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MAX(EXP(-rate*Dt)*(p*S36+(1-p)*S37),Stock!R37-K)</f>
        <v>39.143286922328869</v>
      </c>
      <c r="S37" s="1">
        <f>MAX(EXP(-rate*Dt)*(p*T36+(1-p)*T37),Stock!S37-K)</f>
        <v>35.887108429529576</v>
      </c>
      <c r="T37" s="1">
        <f>MAX(EXP(-rate*Dt)*(p*U36+(1-p)*U37),Stock!T37-K)</f>
        <v>32.762361886667023</v>
      </c>
      <c r="U37" s="1">
        <f>MAX(EXP(-rate*Dt)*(p*V36+(1-p)*V37),Stock!U37-K)</f>
        <v>29.488775962373385</v>
      </c>
      <c r="V37" s="1">
        <f>MAX(EXP(-rate*Dt)*(p*W36+(1-p)*W37),Stock!V37-K)</f>
        <v>26.646160760499036</v>
      </c>
      <c r="W37" s="1">
        <f>MAX(EXP(-rate*Dt)*(p*X36+(1-p)*X37),Stock!W37-K)</f>
        <v>23.922677209345892</v>
      </c>
      <c r="X37" s="1">
        <f>MAX(EXP(-rate*Dt)*(p*Y36+(1-p)*Y37),Stock!X37-K)</f>
        <v>21.316323541511977</v>
      </c>
      <c r="Y37" s="1">
        <f>MAX(EXP(-rate*Dt)*(p*Z36+(1-p)*Z37),Stock!Y37-K)</f>
        <v>18.826753096971373</v>
      </c>
      <c r="Z37" s="1">
        <f>MAX(EXP(-rate*Dt)*(p*AA36+(1-p)*AA37),Stock!Z37-K)</f>
        <v>16.455867164274334</v>
      </c>
      <c r="AA37" s="1">
        <f>MAX(EXP(-rate*Dt)*(p*AB36+(1-p)*AB37),Stock!AA37-K)</f>
        <v>14.208462273688745</v>
      </c>
      <c r="AB37" s="1">
        <f>MAX(EXP(-rate*Dt)*(p*AC36+(1-p)*AC37),Stock!AB37-K)</f>
        <v>12.092722643213623</v>
      </c>
      <c r="AC37" s="1">
        <f>MAX(EXP(-rate*Dt)*(p*AD36+(1-p)*AD37),Stock!AC37-K)</f>
        <v>10.120127480019644</v>
      </c>
      <c r="AD37" s="1">
        <f>MAX(EXP(-rate*Dt)*(p*AE36+(1-p)*AE37),Stock!AD37-K)</f>
        <v>8.304111913332628</v>
      </c>
      <c r="AE37" s="1">
        <f>MAX(EXP(-rate*Dt)*(p*AF36+(1-p)*AF37),Stock!AE37-K)</f>
        <v>6.6569767606953709</v>
      </c>
      <c r="AF37" s="1">
        <f>MAX(EXP(-rate*Dt)*(p*AG36+(1-p)*AG37),Stock!AF37-K)</f>
        <v>5.1864594984821109</v>
      </c>
      <c r="AG37" s="1">
        <f>MAX(EXP(-rate*Dt)*(p*AH36+(1-p)*AH37),Stock!AG37-K)</f>
        <v>3.9011102487785556</v>
      </c>
      <c r="AH37" s="1">
        <f>MAX(EXP(-rate*Dt)*(p*AI36+(1-p)*AI37),Stock!AH37-K)</f>
        <v>2.8114667248998746</v>
      </c>
      <c r="AI37" s="1">
        <f>MAX(EXP(-rate*Dt)*(p*AJ36+(1-p)*AJ37),Stock!AI37-K)</f>
        <v>1.9227887755329272</v>
      </c>
      <c r="AJ37" s="1">
        <f>MAX(EXP(-rate*Dt)*(p*AK36+(1-p)*AK37),Stock!AJ37-K)</f>
        <v>1.2324195656539896</v>
      </c>
      <c r="AK37" s="1">
        <f>MAX(EXP(-rate*Dt)*(p*AL36+(1-p)*AL37),Stock!AK37-K)</f>
        <v>0.72790934558985831</v>
      </c>
      <c r="AL37" s="1">
        <f>MAX(EXP(-rate*Dt)*(p*AM36+(1-p)*AM37),Stock!AL37-K)</f>
        <v>0.38673126362012356</v>
      </c>
      <c r="AM37" s="1">
        <f>MAX(EXP(-rate*Dt)*(p*AN36+(1-p)*AN37),Stock!AM37-K)</f>
        <v>0.17812909640117447</v>
      </c>
      <c r="AN37" s="1">
        <f>MAX(EXP(-rate*Dt)*(p*AO36+(1-p)*AO37),Stock!AN37-K)</f>
        <v>6.692292990574758E-2</v>
      </c>
      <c r="AO37" s="1">
        <f>MAX(EXP(-rate*Dt)*(p*AP36+(1-p)*AP37),Stock!AO37-K)</f>
        <v>1.8329362658436897E-2</v>
      </c>
      <c r="AP37" s="1">
        <f>MAX(EXP(-rate*Dt)*(p*AQ36+(1-p)*AQ37),Stock!AP37-K)</f>
        <v>2.7626560560651834E-3</v>
      </c>
      <c r="AQ37" s="1">
        <f>MAX(EXP(-rate*Dt)*(p*AR36+(1-p)*AR37),Stock!AQ37-K)</f>
        <v>0</v>
      </c>
      <c r="AR37" s="1">
        <f>MAX(EXP(-rate*Dt)*(p*AS36+(1-p)*AS37),Stock!AR37-K)</f>
        <v>0</v>
      </c>
      <c r="AS37" s="1">
        <f>MAX(EXP(-rate*Dt)*(p*AT36+(1-p)*AT37),Stock!AS37-K)</f>
        <v>0</v>
      </c>
      <c r="AT37" s="1">
        <f>MAX(EXP(-rate*Dt)*(p*AU36+(1-p)*AU37),Stock!AT37-K)</f>
        <v>0</v>
      </c>
      <c r="AU37" s="1">
        <f>MAX(EXP(-rate*Dt)*(p*AV36+(1-p)*AV37),Stock!AU37-K)</f>
        <v>0</v>
      </c>
      <c r="AV37" s="1">
        <f>MAX(EXP(-rate*Dt)*(p*AW36+(1-p)*AW37),Stock!AV37-K)</f>
        <v>0</v>
      </c>
      <c r="AW37" s="1">
        <f>MAX(EXP(-rate*Dt)*(p*AX36+(1-p)*AX37),Stock!AW37-K)</f>
        <v>0</v>
      </c>
      <c r="AX37" s="1">
        <f>MAX(EXP(-rate*Dt)*(p*AY36+(1-p)*AY37),Stock!AX37-K)</f>
        <v>0</v>
      </c>
      <c r="AY37" s="1">
        <f>MAX(EXP(-rate*Dt)*(p*AZ36+(1-p)*AZ37),Stock!AY37-K)</f>
        <v>0</v>
      </c>
      <c r="AZ37" s="1">
        <f>MAX(Stock!AZ37-K,0)</f>
        <v>0</v>
      </c>
    </row>
    <row r="38" spans="1:52" x14ac:dyDescent="0.2">
      <c r="A38" s="7">
        <f t="shared" si="1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MAX(EXP(-rate*Dt)*(p*R37+(1-p)*R38),Stock!Q38-K)</f>
        <v>35.829734967051962</v>
      </c>
      <c r="R38" s="1">
        <f>MAX(EXP(-rate*Dt)*(p*S37+(1-p)*S38),Stock!R38-K)</f>
        <v>32.709984021114728</v>
      </c>
      <c r="S38" s="1">
        <f>MAX(EXP(-rate*Dt)*(p*T37+(1-p)*T38),Stock!S38-K)</f>
        <v>29.716103673907078</v>
      </c>
      <c r="T38" s="1">
        <f>MAX(EXP(-rate*Dt)*(p*U37+(1-p)*U38),Stock!T38-K)</f>
        <v>26.842960876226741</v>
      </c>
      <c r="U38" s="1">
        <f>MAX(EXP(-rate*Dt)*(p*V37+(1-p)*V38),Stock!U38-K)</f>
        <v>23.899800425314648</v>
      </c>
      <c r="V38" s="1">
        <f>MAX(EXP(-rate*Dt)*(p*W37+(1-p)*W38),Stock!V38-K)</f>
        <v>21.304981598444027</v>
      </c>
      <c r="W38" s="1">
        <f>MAX(EXP(-rate*Dt)*(p*X37+(1-p)*X38),Stock!W38-K)</f>
        <v>18.829415783950324</v>
      </c>
      <c r="X38" s="1">
        <f>MAX(EXP(-rate*Dt)*(p*Y37+(1-p)*Y38),Stock!X38-K)</f>
        <v>16.475324834887044</v>
      </c>
      <c r="Y38" s="1">
        <f>MAX(EXP(-rate*Dt)*(p*Z37+(1-p)*Z38),Stock!Y38-K)</f>
        <v>14.247395906442755</v>
      </c>
      <c r="Z38" s="1">
        <f>MAX(EXP(-rate*Dt)*(p*AA37+(1-p)*AA38),Stock!Z38-K)</f>
        <v>12.152993644954243</v>
      </c>
      <c r="AA38" s="1">
        <f>MAX(EXP(-rate*Dt)*(p*AB37+(1-p)*AB38),Stock!AA38-K)</f>
        <v>10.201955679166216</v>
      </c>
      <c r="AB38" s="1">
        <f>MAX(EXP(-rate*Dt)*(p*AC37+(1-p)*AC38),Stock!AB38-K)</f>
        <v>8.4057197869953075</v>
      </c>
      <c r="AC38" s="1">
        <f>MAX(EXP(-rate*Dt)*(p*AD37+(1-p)*AD38),Stock!AC38-K)</f>
        <v>6.775701965557551</v>
      </c>
      <c r="AD38" s="1">
        <f>MAX(EXP(-rate*Dt)*(p*AE37+(1-p)*AE38),Stock!AD38-K)</f>
        <v>5.3214008459742814</v>
      </c>
      <c r="AE38" s="1">
        <f>MAX(EXP(-rate*Dt)*(p*AF37+(1-p)*AF38),Stock!AE38-K)</f>
        <v>4.0496441610830702</v>
      </c>
      <c r="AF38" s="1">
        <f>MAX(EXP(-rate*Dt)*(p*AG37+(1-p)*AG38),Stock!AF38-K)</f>
        <v>2.9663983917813455</v>
      </c>
      <c r="AG38" s="1">
        <f>MAX(EXP(-rate*Dt)*(p*AH37+(1-p)*AH38),Stock!AG38-K)</f>
        <v>2.0751630514883299</v>
      </c>
      <c r="AH38" s="1">
        <f>MAX(EXP(-rate*Dt)*(p*AI37+(1-p)*AI38),Stock!AH38-K)</f>
        <v>1.3726972986415231</v>
      </c>
      <c r="AI38" s="1">
        <f>MAX(EXP(-rate*Dt)*(p*AJ37+(1-p)*AJ38),Stock!AI38-K)</f>
        <v>0.84760763192819899</v>
      </c>
      <c r="AJ38" s="1">
        <f>MAX(EXP(-rate*Dt)*(p*AK37+(1-p)*AK38),Stock!AJ38-K)</f>
        <v>0.48010893801107096</v>
      </c>
      <c r="AK38" s="1">
        <f>MAX(EXP(-rate*Dt)*(p*AL37+(1-p)*AL38),Stock!AK38-K)</f>
        <v>0.2433544324657855</v>
      </c>
      <c r="AL38" s="1">
        <f>MAX(EXP(-rate*Dt)*(p*AM37+(1-p)*AM38),Stock!AL38-K)</f>
        <v>0.10631476431888985</v>
      </c>
      <c r="AM38" s="1">
        <f>MAX(EXP(-rate*Dt)*(p*AN37+(1-p)*AN38),Stock!AM38-K)</f>
        <v>3.7650165145478677E-2</v>
      </c>
      <c r="AN38" s="1">
        <f>MAX(EXP(-rate*Dt)*(p*AO37+(1-p)*AO38),Stock!AN38-K)</f>
        <v>9.6523744938031165E-3</v>
      </c>
      <c r="AO38" s="1">
        <f>MAX(EXP(-rate*Dt)*(p*AP37+(1-p)*AP38),Stock!AO38-K)</f>
        <v>1.3509488386406472E-3</v>
      </c>
      <c r="AP38" s="1">
        <f>MAX(EXP(-rate*Dt)*(p*AQ37+(1-p)*AQ38),Stock!AP38-K)</f>
        <v>0</v>
      </c>
      <c r="AQ38" s="1">
        <f>MAX(EXP(-rate*Dt)*(p*AR37+(1-p)*AR38),Stock!AQ38-K)</f>
        <v>0</v>
      </c>
      <c r="AR38" s="1">
        <f>MAX(EXP(-rate*Dt)*(p*AS37+(1-p)*AS38),Stock!AR38-K)</f>
        <v>0</v>
      </c>
      <c r="AS38" s="1">
        <f>MAX(EXP(-rate*Dt)*(p*AT37+(1-p)*AT38),Stock!AS38-K)</f>
        <v>0</v>
      </c>
      <c r="AT38" s="1">
        <f>MAX(EXP(-rate*Dt)*(p*AU37+(1-p)*AU38),Stock!AT38-K)</f>
        <v>0</v>
      </c>
      <c r="AU38" s="1">
        <f>MAX(EXP(-rate*Dt)*(p*AV37+(1-p)*AV38),Stock!AU38-K)</f>
        <v>0</v>
      </c>
      <c r="AV38" s="1">
        <f>MAX(EXP(-rate*Dt)*(p*AW37+(1-p)*AW38),Stock!AV38-K)</f>
        <v>0</v>
      </c>
      <c r="AW38" s="1">
        <f>MAX(EXP(-rate*Dt)*(p*AX37+(1-p)*AX38),Stock!AW38-K)</f>
        <v>0</v>
      </c>
      <c r="AX38" s="1">
        <f>MAX(EXP(-rate*Dt)*(p*AY37+(1-p)*AY38),Stock!AX38-K)</f>
        <v>0</v>
      </c>
      <c r="AY38" s="1">
        <f>MAX(EXP(-rate*Dt)*(p*AZ37+(1-p)*AZ38),Stock!AY38-K)</f>
        <v>0</v>
      </c>
      <c r="AZ38" s="1">
        <f>MAX(Stock!AZ38-K,0)</f>
        <v>0</v>
      </c>
    </row>
    <row r="39" spans="1:52" x14ac:dyDescent="0.2">
      <c r="A39" s="7">
        <f t="shared" si="1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MAX(EXP(-rate*Dt)*(p*Q38+(1-p)*Q39),Stock!P39-K)</f>
        <v>32.657689893139384</v>
      </c>
      <c r="Q39" s="1">
        <f>MAX(EXP(-rate*Dt)*(p*R38+(1-p)*R39),Stock!Q39-K)</f>
        <v>29.66859592436343</v>
      </c>
      <c r="R39" s="1">
        <f>MAX(EXP(-rate*Dt)*(p*S38+(1-p)*S39),Stock!R39-K)</f>
        <v>26.800046479497212</v>
      </c>
      <c r="S39" s="1">
        <f>MAX(EXP(-rate*Dt)*(p*T38+(1-p)*T39),Stock!S39-K)</f>
        <v>24.047125664513075</v>
      </c>
      <c r="T39" s="1">
        <f>MAX(EXP(-rate*Dt)*(p*U38+(1-p)*U39),Stock!T39-K)</f>
        <v>21.405118014997953</v>
      </c>
      <c r="U39" s="1">
        <f>MAX(EXP(-rate*Dt)*(p*V38+(1-p)*V39),Stock!U39-K)</f>
        <v>18.83496316867955</v>
      </c>
      <c r="V39" s="1">
        <f>MAX(EXP(-rate*Dt)*(p*W38+(1-p)*W39),Stock!V39-K)</f>
        <v>16.497068676557195</v>
      </c>
      <c r="W39" s="1">
        <f>MAX(EXP(-rate*Dt)*(p*X38+(1-p)*X39),Stock!W39-K)</f>
        <v>14.287462371905006</v>
      </c>
      <c r="X39" s="1">
        <f>MAX(EXP(-rate*Dt)*(p*Y38+(1-p)*Y39),Stock!X39-K)</f>
        <v>12.212875636522236</v>
      </c>
      <c r="Y39" s="1">
        <f>MAX(EXP(-rate*Dt)*(p*Z38+(1-p)*Z39),Stock!Y39-K)</f>
        <v>10.282009714426451</v>
      </c>
      <c r="Z39" s="1">
        <f>MAX(EXP(-rate*Dt)*(p*AA38+(1-p)*AA39),Stock!Z39-K)</f>
        <v>8.504860564675921</v>
      </c>
      <c r="AA39" s="1">
        <f>MAX(EXP(-rate*Dt)*(p*AB38+(1-p)*AB39),Stock!AA39-K)</f>
        <v>6.8915915673824166</v>
      </c>
      <c r="AB39" s="1">
        <f>MAX(EXP(-rate*Dt)*(p*AC38+(1-p)*AC39),Stock!AB39-K)</f>
        <v>5.4511605721024647</v>
      </c>
      <c r="AC39" s="1">
        <f>MAX(EXP(-rate*Dt)*(p*AD38+(1-p)*AD39),Stock!AC39-K)</f>
        <v>4.1901834303215013</v>
      </c>
      <c r="AD39" s="1">
        <f>MAX(EXP(-rate*Dt)*(p*AE38+(1-p)*AE39),Stock!AD39-K)</f>
        <v>3.1125233313320297</v>
      </c>
      <c r="AE39" s="1">
        <f>MAX(EXP(-rate*Dt)*(p*AF38+(1-p)*AF39),Stock!AE39-K)</f>
        <v>2.2192081202047529</v>
      </c>
      <c r="AF39" s="1">
        <f>MAX(EXP(-rate*Dt)*(p*AG38+(1-p)*AG39),Stock!AF39-K)</f>
        <v>1.5065337632217657</v>
      </c>
      <c r="AG39" s="1">
        <f>MAX(EXP(-rate*Dt)*(p*AH38+(1-p)*AH39),Stock!AG39-K)</f>
        <v>0.96388610199284519</v>
      </c>
      <c r="AH39" s="1">
        <f>MAX(EXP(-rate*Dt)*(p*AI38+(1-p)*AI39),Stock!AH39-K)</f>
        <v>0.57356730492867092</v>
      </c>
      <c r="AI39" s="1">
        <f>MAX(EXP(-rate*Dt)*(p*AJ38+(1-p)*AJ39),Stock!AI39-K)</f>
        <v>0.31180934623988438</v>
      </c>
      <c r="AJ39" s="1">
        <f>MAX(EXP(-rate*Dt)*(p*AK38+(1-p)*AK39),Stock!AJ39-K)</f>
        <v>0.15098947998830839</v>
      </c>
      <c r="AK39" s="1">
        <f>MAX(EXP(-rate*Dt)*(p*AL38+(1-p)*AL39),Stock!AK39-K)</f>
        <v>6.2697935615501771E-2</v>
      </c>
      <c r="AL39" s="1">
        <f>MAX(EXP(-rate*Dt)*(p*AM38+(1-p)*AM39),Stock!AL39-K)</f>
        <v>2.0991178873266882E-2</v>
      </c>
      <c r="AM39" s="1">
        <f>MAX(EXP(-rate*Dt)*(p*AN38+(1-p)*AN39),Stock!AM39-K)</f>
        <v>5.0570917302780018E-3</v>
      </c>
      <c r="AN39" s="1">
        <f>MAX(EXP(-rate*Dt)*(p*AO38+(1-p)*AO39),Stock!AN39-K)</f>
        <v>6.6061888544458481E-4</v>
      </c>
      <c r="AO39" s="1">
        <f>MAX(EXP(-rate*Dt)*(p*AP38+(1-p)*AP39),Stock!AO39-K)</f>
        <v>0</v>
      </c>
      <c r="AP39" s="1">
        <f>MAX(EXP(-rate*Dt)*(p*AQ38+(1-p)*AQ39),Stock!AP39-K)</f>
        <v>0</v>
      </c>
      <c r="AQ39" s="1">
        <f>MAX(EXP(-rate*Dt)*(p*AR38+(1-p)*AR39),Stock!AQ39-K)</f>
        <v>0</v>
      </c>
      <c r="AR39" s="1">
        <f>MAX(EXP(-rate*Dt)*(p*AS38+(1-p)*AS39),Stock!AR39-K)</f>
        <v>0</v>
      </c>
      <c r="AS39" s="1">
        <f>MAX(EXP(-rate*Dt)*(p*AT38+(1-p)*AT39),Stock!AS39-K)</f>
        <v>0</v>
      </c>
      <c r="AT39" s="1">
        <f>MAX(EXP(-rate*Dt)*(p*AU38+(1-p)*AU39),Stock!AT39-K)</f>
        <v>0</v>
      </c>
      <c r="AU39" s="1">
        <f>MAX(EXP(-rate*Dt)*(p*AV38+(1-p)*AV39),Stock!AU39-K)</f>
        <v>0</v>
      </c>
      <c r="AV39" s="1">
        <f>MAX(EXP(-rate*Dt)*(p*AW38+(1-p)*AW39),Stock!AV39-K)</f>
        <v>0</v>
      </c>
      <c r="AW39" s="1">
        <f>MAX(EXP(-rate*Dt)*(p*AX38+(1-p)*AX39),Stock!AW39-K)</f>
        <v>0</v>
      </c>
      <c r="AX39" s="1">
        <f>MAX(EXP(-rate*Dt)*(p*AY38+(1-p)*AY39),Stock!AX39-K)</f>
        <v>0</v>
      </c>
      <c r="AY39" s="1">
        <f>MAX(EXP(-rate*Dt)*(p*AZ38+(1-p)*AZ39),Stock!AY39-K)</f>
        <v>0</v>
      </c>
      <c r="AZ39" s="1">
        <f>MAX(Stock!AZ39-K,0)</f>
        <v>0</v>
      </c>
    </row>
    <row r="40" spans="1:52" x14ac:dyDescent="0.2">
      <c r="A40" s="7">
        <f t="shared" si="1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MAX(EXP(-rate*Dt)*(p*P39+(1-p)*P40),Stock!O40-K)</f>
        <v>29.625003798843327</v>
      </c>
      <c r="P40" s="1">
        <f>MAX(EXP(-rate*Dt)*(p*Q39+(1-p)*Q40),Stock!P40-K)</f>
        <v>26.764726557835303</v>
      </c>
      <c r="Q40" s="1">
        <f>MAX(EXP(-rate*Dt)*(p*R39+(1-p)*R40),Stock!Q40-K)</f>
        <v>24.023431940246763</v>
      </c>
      <c r="R40" s="1">
        <f>MAX(EXP(-rate*Dt)*(p*S39+(1-p)*S40),Stock!R40-K)</f>
        <v>21.399809418222596</v>
      </c>
      <c r="S40" s="1">
        <f>MAX(EXP(-rate*Dt)*(p*T39+(1-p)*T40),Stock!S40-K)</f>
        <v>18.89600201265575</v>
      </c>
      <c r="T40" s="1">
        <f>MAX(EXP(-rate*Dt)*(p*U39+(1-p)*U40),Stock!T40-K)</f>
        <v>16.52072969407935</v>
      </c>
      <c r="U40" s="1">
        <f>MAX(EXP(-rate*Dt)*(p*V39+(1-p)*V40),Stock!U40-K)</f>
        <v>14.328521686187148</v>
      </c>
      <c r="V40" s="1">
        <f>MAX(EXP(-rate*Dt)*(p*W39+(1-p)*W40),Stock!V40-K)</f>
        <v>12.272512434173143</v>
      </c>
      <c r="W40" s="1">
        <f>MAX(EXP(-rate*Dt)*(p*X39+(1-p)*X40),Stock!W40-K)</f>
        <v>10.360497386677661</v>
      </c>
      <c r="X40" s="1">
        <f>MAX(EXP(-rate*Dt)*(p*Y39+(1-p)*Y40),Stock!X40-K)</f>
        <v>8.6013040774610747</v>
      </c>
      <c r="Y40" s="1">
        <f>MAX(EXP(-rate*Dt)*(p*Z39+(1-p)*Z40),Stock!Y40-K)</f>
        <v>7.0038949203150418</v>
      </c>
      <c r="Z40" s="1">
        <f>MAX(EXP(-rate*Dt)*(p*AA39+(1-p)*AA40),Stock!Z40-K)</f>
        <v>5.5762557638510142</v>
      </c>
      <c r="AA40" s="1">
        <f>MAX(EXP(-rate*Dt)*(p*AB39+(1-p)*AB40),Stock!AA40-K)</f>
        <v>4.3242978946477031</v>
      </c>
      <c r="AB40" s="1">
        <f>MAX(EXP(-rate*Dt)*(p*AC39+(1-p)*AC40),Stock!AB40-K)</f>
        <v>3.2510218528133867</v>
      </c>
      <c r="AC40" s="1">
        <f>MAX(EXP(-rate*Dt)*(p*AD39+(1-p)*AD40),Stock!AC40-K)</f>
        <v>2.3559677465354323</v>
      </c>
      <c r="AD40" s="1">
        <f>MAX(EXP(-rate*Dt)*(p*AE39+(1-p)*AE40),Stock!AD40-K)</f>
        <v>1.6345314585336814</v>
      </c>
      <c r="AE40" s="1">
        <f>MAX(EXP(-rate*Dt)*(p*AF39+(1-p)*AF40),Stock!AE40-K)</f>
        <v>1.0767036387929443</v>
      </c>
      <c r="AF40" s="1">
        <f>MAX(EXP(-rate*Dt)*(p*AG39+(1-p)*AG40),Stock!AF40-K)</f>
        <v>0.66641584892837236</v>
      </c>
      <c r="AG40" s="1">
        <f>MAX(EXP(-rate*Dt)*(p*AH39+(1-p)*AH40),Stock!AG40-K)</f>
        <v>0.38234675030145548</v>
      </c>
      <c r="AH40" s="1">
        <f>MAX(EXP(-rate*Dt)*(p*AI39+(1-p)*AI40),Stock!AH40-K)</f>
        <v>0.1996685951132367</v>
      </c>
      <c r="AI40" s="1">
        <f>MAX(EXP(-rate*Dt)*(p*AJ39+(1-p)*AJ40),Stock!AI40-K)</f>
        <v>9.2499018444210754E-2</v>
      </c>
      <c r="AJ40" s="1">
        <f>MAX(EXP(-rate*Dt)*(p*AK39+(1-p)*AK40),Stock!AJ40-K)</f>
        <v>3.6583174797983911E-2</v>
      </c>
      <c r="AK40" s="1">
        <f>MAX(EXP(-rate*Dt)*(p*AL39+(1-p)*AL40),Stock!AK40-K)</f>
        <v>1.1610535364287466E-2</v>
      </c>
      <c r="AL40" s="1">
        <f>MAX(EXP(-rate*Dt)*(p*AM39+(1-p)*AM40),Stock!AL40-K)</f>
        <v>2.6377527176602994E-3</v>
      </c>
      <c r="AM40" s="1">
        <f>MAX(EXP(-rate*Dt)*(p*AN39+(1-p)*AN40),Stock!AM40-K)</f>
        <v>3.230450327380107E-4</v>
      </c>
      <c r="AN40" s="1">
        <f>MAX(EXP(-rate*Dt)*(p*AO39+(1-p)*AO40),Stock!AN40-K)</f>
        <v>0</v>
      </c>
      <c r="AO40" s="1">
        <f>MAX(EXP(-rate*Dt)*(p*AP39+(1-p)*AP40),Stock!AO40-K)</f>
        <v>0</v>
      </c>
      <c r="AP40" s="1">
        <f>MAX(EXP(-rate*Dt)*(p*AQ39+(1-p)*AQ40),Stock!AP40-K)</f>
        <v>0</v>
      </c>
      <c r="AQ40" s="1">
        <f>MAX(EXP(-rate*Dt)*(p*AR39+(1-p)*AR40),Stock!AQ40-K)</f>
        <v>0</v>
      </c>
      <c r="AR40" s="1">
        <f>MAX(EXP(-rate*Dt)*(p*AS39+(1-p)*AS40),Stock!AR40-K)</f>
        <v>0</v>
      </c>
      <c r="AS40" s="1">
        <f>MAX(EXP(-rate*Dt)*(p*AT39+(1-p)*AT40),Stock!AS40-K)</f>
        <v>0</v>
      </c>
      <c r="AT40" s="1">
        <f>MAX(EXP(-rate*Dt)*(p*AU39+(1-p)*AU40),Stock!AT40-K)</f>
        <v>0</v>
      </c>
      <c r="AU40" s="1">
        <f>MAX(EXP(-rate*Dt)*(p*AV39+(1-p)*AV40),Stock!AU40-K)</f>
        <v>0</v>
      </c>
      <c r="AV40" s="1">
        <f>MAX(EXP(-rate*Dt)*(p*AW39+(1-p)*AW40),Stock!AV40-K)</f>
        <v>0</v>
      </c>
      <c r="AW40" s="1">
        <f>MAX(EXP(-rate*Dt)*(p*AX39+(1-p)*AX40),Stock!AW40-K)</f>
        <v>0</v>
      </c>
      <c r="AX40" s="1">
        <f>MAX(EXP(-rate*Dt)*(p*AY39+(1-p)*AY40),Stock!AX40-K)</f>
        <v>0</v>
      </c>
      <c r="AY40" s="1">
        <f>MAX(EXP(-rate*Dt)*(p*AZ39+(1-p)*AZ40),Stock!AY40-K)</f>
        <v>0</v>
      </c>
      <c r="AZ40" s="1">
        <f>MAX(Stock!AZ40-K,0)</f>
        <v>0</v>
      </c>
    </row>
    <row r="41" spans="1:52" x14ac:dyDescent="0.2">
      <c r="A41" s="7">
        <f t="shared" si="1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>MAX(EXP(-rate*Dt)*(p*O40+(1-p)*O41),Stock!N41-K)</f>
        <v>26.734706871259867</v>
      </c>
      <c r="O41" s="1">
        <f>MAX(EXP(-rate*Dt)*(p*P40+(1-p)*P41),Stock!O41-K)</f>
        <v>24.006373854335173</v>
      </c>
      <c r="P41" s="1">
        <f>MAX(EXP(-rate*Dt)*(p*Q40+(1-p)*Q41),Stock!P41-K)</f>
        <v>21.400227852879034</v>
      </c>
      <c r="Q41" s="1">
        <f>MAX(EXP(-rate*Dt)*(p*R40+(1-p)*R41),Stock!Q41-K)</f>
        <v>18.919531667095676</v>
      </c>
      <c r="R41" s="1">
        <f>MAX(EXP(-rate*Dt)*(p*S40+(1-p)*S41),Stock!R41-K)</f>
        <v>16.571936567869056</v>
      </c>
      <c r="S41" s="1">
        <f>MAX(EXP(-rate*Dt)*(p*T40+(1-p)*T41),Stock!S41-K)</f>
        <v>14.370385261441539</v>
      </c>
      <c r="T41" s="1">
        <f>MAX(EXP(-rate*Dt)*(p*U40+(1-p)*U41),Stock!T41-K)</f>
        <v>12.33188806788394</v>
      </c>
      <c r="U41" s="1">
        <f>MAX(EXP(-rate*Dt)*(p*V40+(1-p)*V41),Stock!U41-K)</f>
        <v>10.437521563318732</v>
      </c>
      <c r="V41" s="1">
        <f>MAX(EXP(-rate*Dt)*(p*W40+(1-p)*W41),Stock!V41-K)</f>
        <v>8.69511410610151</v>
      </c>
      <c r="W41" s="1">
        <f>MAX(EXP(-rate*Dt)*(p*X40+(1-p)*X41),Stock!W41-K)</f>
        <v>7.1125378674014534</v>
      </c>
      <c r="X41" s="1">
        <f>MAX(EXP(-rate*Dt)*(p*Y40+(1-p)*Y41),Stock!X41-K)</f>
        <v>5.6967616794111562</v>
      </c>
      <c r="Y41" s="1">
        <f>MAX(EXP(-rate*Dt)*(p*Z40+(1-p)*Z41),Stock!Y41-K)</f>
        <v>4.4528545270294746</v>
      </c>
      <c r="Z41" s="1">
        <f>MAX(EXP(-rate*Dt)*(p*AA40+(1-p)*AA41),Stock!Z41-K)</f>
        <v>3.3830976401521453</v>
      </c>
      <c r="AA41" s="1">
        <f>MAX(EXP(-rate*Dt)*(p*AB40+(1-p)*AB41),Stock!AA41-K)</f>
        <v>2.486296556509731</v>
      </c>
      <c r="AB41" s="1">
        <f>MAX(EXP(-rate*Dt)*(p*AC40+(1-p)*AC41),Stock!AB41-K)</f>
        <v>1.7572341954677602</v>
      </c>
      <c r="AC41" s="1">
        <f>MAX(EXP(-rate*Dt)*(p*AD40+(1-p)*AD41),Stock!AC41-K)</f>
        <v>1.1861257192112005</v>
      </c>
      <c r="AD41" s="1">
        <f>MAX(EXP(-rate*Dt)*(p*AE40+(1-p)*AE41),Stock!AD41-K)</f>
        <v>0.75820543463280521</v>
      </c>
      <c r="AE41" s="1">
        <f>MAX(EXP(-rate*Dt)*(p*AF40+(1-p)*AF41),Stock!AE41-K)</f>
        <v>0.45412573558990088</v>
      </c>
      <c r="AF41" s="1">
        <f>MAX(EXP(-rate*Dt)*(p*AG40+(1-p)*AG41),Stock!AF41-K)</f>
        <v>0.25136573618036295</v>
      </c>
      <c r="AG41" s="1">
        <f>MAX(EXP(-rate*Dt)*(p*AH40+(1-p)*AH41),Stock!AG41-K)</f>
        <v>0.1262195320942166</v>
      </c>
      <c r="AH41" s="1">
        <f>MAX(EXP(-rate*Dt)*(p*AI40+(1-p)*AI41),Stock!AH41-K)</f>
        <v>5.6019305720874109E-2</v>
      </c>
      <c r="AI41" s="1">
        <f>MAX(EXP(-rate*Dt)*(p*AJ40+(1-p)*AJ41),Stock!AI41-K)</f>
        <v>2.1142728235748025E-2</v>
      </c>
      <c r="AJ41" s="1">
        <f>MAX(EXP(-rate*Dt)*(p*AK40+(1-p)*AK41),Stock!AJ41-K)</f>
        <v>6.3768014184033897E-3</v>
      </c>
      <c r="AK41" s="1">
        <f>MAX(EXP(-rate*Dt)*(p*AL40+(1-p)*AL41),Stock!AK41-K)</f>
        <v>1.3704665227252501E-3</v>
      </c>
      <c r="AL41" s="1">
        <f>MAX(EXP(-rate*Dt)*(p*AM40+(1-p)*AM41),Stock!AL41-K)</f>
        <v>1.579701935200827E-4</v>
      </c>
      <c r="AM41" s="1">
        <f>MAX(EXP(-rate*Dt)*(p*AN40+(1-p)*AN41),Stock!AM41-K)</f>
        <v>0</v>
      </c>
      <c r="AN41" s="1">
        <f>MAX(EXP(-rate*Dt)*(p*AO40+(1-p)*AO41),Stock!AN41-K)</f>
        <v>0</v>
      </c>
      <c r="AO41" s="1">
        <f>MAX(EXP(-rate*Dt)*(p*AP40+(1-p)*AP41),Stock!AO41-K)</f>
        <v>0</v>
      </c>
      <c r="AP41" s="1">
        <f>MAX(EXP(-rate*Dt)*(p*AQ40+(1-p)*AQ41),Stock!AP41-K)</f>
        <v>0</v>
      </c>
      <c r="AQ41" s="1">
        <f>MAX(EXP(-rate*Dt)*(p*AR40+(1-p)*AR41),Stock!AQ41-K)</f>
        <v>0</v>
      </c>
      <c r="AR41" s="1">
        <f>MAX(EXP(-rate*Dt)*(p*AS40+(1-p)*AS41),Stock!AR41-K)</f>
        <v>0</v>
      </c>
      <c r="AS41" s="1">
        <f>MAX(EXP(-rate*Dt)*(p*AT40+(1-p)*AT41),Stock!AS41-K)</f>
        <v>0</v>
      </c>
      <c r="AT41" s="1">
        <f>MAX(EXP(-rate*Dt)*(p*AU40+(1-p)*AU41),Stock!AT41-K)</f>
        <v>0</v>
      </c>
      <c r="AU41" s="1">
        <f>MAX(EXP(-rate*Dt)*(p*AV40+(1-p)*AV41),Stock!AU41-K)</f>
        <v>0</v>
      </c>
      <c r="AV41" s="1">
        <f>MAX(EXP(-rate*Dt)*(p*AW40+(1-p)*AW41),Stock!AV41-K)</f>
        <v>0</v>
      </c>
      <c r="AW41" s="1">
        <f>MAX(EXP(-rate*Dt)*(p*AX40+(1-p)*AX41),Stock!AW41-K)</f>
        <v>0</v>
      </c>
      <c r="AX41" s="1">
        <f>MAX(EXP(-rate*Dt)*(p*AY40+(1-p)*AY41),Stock!AX41-K)</f>
        <v>0</v>
      </c>
      <c r="AY41" s="1">
        <f>MAX(EXP(-rate*Dt)*(p*AZ40+(1-p)*AZ41),Stock!AY41-K)</f>
        <v>0</v>
      </c>
      <c r="AZ41" s="1">
        <f>MAX(Stock!AZ41-K,0)</f>
        <v>0</v>
      </c>
    </row>
    <row r="42" spans="1:52" x14ac:dyDescent="0.2">
      <c r="A42" s="7">
        <f t="shared" si="1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>MAX(EXP(-rate*Dt)*(p*N41+(1-p)*N42),Stock!M42-K)</f>
        <v>23.992757578679281</v>
      </c>
      <c r="N42" s="1">
        <f>MAX(EXP(-rate*Dt)*(p*O41+(1-p)*O42),Stock!N42-K)</f>
        <v>21.402312264749671</v>
      </c>
      <c r="O42" s="1">
        <f>MAX(EXP(-rate*Dt)*(p*P41+(1-p)*P42),Stock!O42-K)</f>
        <v>18.939966683613498</v>
      </c>
      <c r="P42" s="1">
        <f>MAX(EXP(-rate*Dt)*(p*Q41+(1-p)*Q42),Stock!P42-K)</f>
        <v>16.611588727192181</v>
      </c>
      <c r="Q42" s="1">
        <f>MAX(EXP(-rate*Dt)*(p*R41+(1-p)*R42),Stock!Q42-K)</f>
        <v>14.425552363525508</v>
      </c>
      <c r="R42" s="1">
        <f>MAX(EXP(-rate*Dt)*(p*S41+(1-p)*S42),Stock!R42-K)</f>
        <v>12.390937363012517</v>
      </c>
      <c r="S42" s="1">
        <f>MAX(EXP(-rate*Dt)*(p*T41+(1-p)*T42),Stock!S42-K)</f>
        <v>10.51313525429738</v>
      </c>
      <c r="T42" s="1">
        <f>MAX(EXP(-rate*Dt)*(p*U41+(1-p)*U42),Stock!T42-K)</f>
        <v>8.786409858244177</v>
      </c>
      <c r="U42" s="1">
        <f>MAX(EXP(-rate*Dt)*(p*V41+(1-p)*V42),Stock!U42-K)</f>
        <v>7.2176554646246283</v>
      </c>
      <c r="V42" s="1">
        <f>MAX(EXP(-rate*Dt)*(p*W41+(1-p)*W42),Stock!V42-K)</f>
        <v>5.8128819009823287</v>
      </c>
      <c r="W42" s="1">
        <f>MAX(EXP(-rate*Dt)*(p*X41+(1-p)*X42),Stock!W42-K)</f>
        <v>4.5763234309065721</v>
      </c>
      <c r="X42" s="1">
        <f>MAX(EXP(-rate*Dt)*(p*Y41+(1-p)*Y42),Stock!X42-K)</f>
        <v>3.5095999773975453</v>
      </c>
      <c r="Y42" s="1">
        <f>MAX(EXP(-rate*Dt)*(p*Z41+(1-p)*Z42),Stock!Y42-K)</f>
        <v>2.6110282112024827</v>
      </c>
      <c r="Z42" s="1">
        <f>MAX(EXP(-rate*Dt)*(p*AA41+(1-p)*AA42),Stock!Z42-K)</f>
        <v>1.8751222893032906</v>
      </c>
      <c r="AA42" s="1">
        <f>MAX(EXP(-rate*Dt)*(p*AB41+(1-p)*AB42),Stock!AA42-K)</f>
        <v>1.2922746491155155</v>
      </c>
      <c r="AB42" s="1">
        <f>MAX(EXP(-rate*Dt)*(p*AC41+(1-p)*AC42),Stock!AB42-K)</f>
        <v>0.84865456348649748</v>
      </c>
      <c r="AC42" s="1">
        <f>MAX(EXP(-rate*Dt)*(p*AD41+(1-p)*AD42),Stock!AC42-K)</f>
        <v>0.52653179990500454</v>
      </c>
      <c r="AD42" s="1">
        <f t="shared" ref="AD42:AN42" si="2">EXP(-rate*Dt)*(p*AE41+(1-p)*AE42)</f>
        <v>0.3053069401711434</v>
      </c>
      <c r="AE42" s="1">
        <f t="shared" si="2"/>
        <v>0.16314846561103957</v>
      </c>
      <c r="AF42" s="1">
        <f t="shared" si="2"/>
        <v>7.885137052520802E-2</v>
      </c>
      <c r="AG42" s="1">
        <f t="shared" si="2"/>
        <v>3.3574426360745688E-2</v>
      </c>
      <c r="AH42" s="1">
        <f t="shared" si="2"/>
        <v>1.2114509275880082E-2</v>
      </c>
      <c r="AI42" s="1">
        <f t="shared" si="2"/>
        <v>3.4803017412196415E-3</v>
      </c>
      <c r="AJ42" s="1">
        <f t="shared" si="2"/>
        <v>7.0957477671541977E-4</v>
      </c>
      <c r="AK42" s="1">
        <f t="shared" si="2"/>
        <v>7.7247997993550716E-5</v>
      </c>
      <c r="AL42" s="1">
        <f t="shared" si="2"/>
        <v>0</v>
      </c>
      <c r="AM42" s="1">
        <f t="shared" si="2"/>
        <v>0</v>
      </c>
      <c r="AN42" s="1">
        <f t="shared" si="2"/>
        <v>0</v>
      </c>
      <c r="AO42" s="1">
        <f>MAX(EXP(-rate*Dt)*(p*AP41+(1-p)*AP42),Stock!AO42-K)</f>
        <v>0</v>
      </c>
      <c r="AP42" s="1">
        <f>MAX(EXP(-rate*Dt)*(p*AQ41+(1-p)*AQ42),Stock!AP42-K)</f>
        <v>0</v>
      </c>
      <c r="AQ42" s="1">
        <f>MAX(EXP(-rate*Dt)*(p*AR41+(1-p)*AR42),Stock!AQ42-K)</f>
        <v>0</v>
      </c>
      <c r="AR42" s="1">
        <f>MAX(EXP(-rate*Dt)*(p*AS41+(1-p)*AS42),Stock!AR42-K)</f>
        <v>0</v>
      </c>
      <c r="AS42" s="1">
        <f>MAX(EXP(-rate*Dt)*(p*AT41+(1-p)*AT42),Stock!AS42-K)</f>
        <v>0</v>
      </c>
      <c r="AT42" s="1">
        <f>MAX(EXP(-rate*Dt)*(p*AU41+(1-p)*AU42),Stock!AT42-K)</f>
        <v>0</v>
      </c>
      <c r="AU42" s="1">
        <f>MAX(EXP(-rate*Dt)*(p*AV41+(1-p)*AV42),Stock!AU42-K)</f>
        <v>0</v>
      </c>
      <c r="AV42" s="1">
        <f>MAX(EXP(-rate*Dt)*(p*AW41+(1-p)*AW42),Stock!AV42-K)</f>
        <v>0</v>
      </c>
      <c r="AW42" s="1">
        <f>MAX(EXP(-rate*Dt)*(p*AX41+(1-p)*AX42),Stock!AW42-K)</f>
        <v>0</v>
      </c>
      <c r="AX42" s="1">
        <f>MAX(EXP(-rate*Dt)*(p*AY41+(1-p)*AY42),Stock!AX42-K)</f>
        <v>0</v>
      </c>
      <c r="AY42" s="1">
        <f>MAX(EXP(-rate*Dt)*(p*AZ41+(1-p)*AZ42),Stock!AY42-K)</f>
        <v>0</v>
      </c>
      <c r="AZ42" s="1">
        <f>MAX(Stock!AZ42-K,0)</f>
        <v>0</v>
      </c>
    </row>
    <row r="43" spans="1:52" x14ac:dyDescent="0.2">
      <c r="A43" s="7">
        <f t="shared" si="1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>MAX(EXP(-rate*Dt)*(p*M42+(1-p)*M43),Stock!L43-K)</f>
        <v>21.405744203559802</v>
      </c>
      <c r="M43" s="1">
        <f>MAX(EXP(-rate*Dt)*(p*N42+(1-p)*N43),Stock!M43-K)</f>
        <v>18.959744050299122</v>
      </c>
      <c r="N43" s="1">
        <f>MAX(EXP(-rate*Dt)*(p*O42+(1-p)*O43),Stock!N43-K)</f>
        <v>16.648355099985249</v>
      </c>
      <c r="O43" s="1">
        <f>MAX(EXP(-rate*Dt)*(p*P42+(1-p)*P43),Stock!O43-K)</f>
        <v>14.478029331823963</v>
      </c>
      <c r="P43" s="1">
        <f>MAX(EXP(-rate*Dt)*(p*Q42+(1-p)*Q43),Stock!P43-K)</f>
        <v>12.455788662707436</v>
      </c>
      <c r="Q43" s="1">
        <f>MAX(EXP(-rate*Dt)*(p*R42+(1-p)*R43),Stock!Q43-K)</f>
        <v>10.587370127356266</v>
      </c>
      <c r="R43" s="1">
        <f>MAX(EXP(-rate*Dt)*(p*S42+(1-p)*S43),Stock!R43-K)</f>
        <v>8.8753158709164772</v>
      </c>
      <c r="S43" s="1">
        <f>MAX(EXP(-rate*Dt)*(p*T42+(1-p)*T43),Stock!S43-K)</f>
        <v>7.3194410001270294</v>
      </c>
      <c r="T43" s="1">
        <f>MAX(EXP(-rate*Dt)*(p*U42+(1-p)*U43),Stock!T43-K)</f>
        <v>5.9248810229317357</v>
      </c>
      <c r="U43" s="1">
        <f>MAX(EXP(-rate*Dt)*(p*V42+(1-p)*V43),Stock!U43-K)</f>
        <v>4.6950937728594324</v>
      </c>
      <c r="V43" s="1">
        <f>MAX(EXP(-rate*Dt)*(p*W42+(1-p)*W43),Stock!V43-K)</f>
        <v>3.6310965164992588</v>
      </c>
      <c r="W43" s="1">
        <f>MAX(EXP(-rate*Dt)*(p*X42+(1-p)*X43),Stock!W43-K)</f>
        <v>2.7308247487408379</v>
      </c>
      <c r="X43" s="1">
        <f>MAX(EXP(-rate*Dt)*(p*Y42+(1-p)*Y43),Stock!X43-K)</f>
        <v>1.9886793479295612</v>
      </c>
      <c r="Y43" s="1">
        <f>MAX(EXP(-rate*Dt)*(p*Z42+(1-p)*Z43),Stock!Y43-K)</f>
        <v>1.3952992820741457</v>
      </c>
      <c r="Z43" s="1">
        <f>MAX(EXP(-rate*Dt)*(p*AA42+(1-p)*AA43),Stock!Z43-K)</f>
        <v>0.93759462924743464</v>
      </c>
      <c r="AA43" s="1">
        <f>MAX(EXP(-rate*Dt)*(p*AB42+(1-p)*AB43),Stock!AA43-K)</f>
        <v>0.59911724482054485</v>
      </c>
      <c r="AB43" s="1">
        <f>MAX(EXP(-rate*Dt)*(p*AC42+(1-p)*AC43),Stock!AB43-K)</f>
        <v>0.36088451084461565</v>
      </c>
      <c r="AC43" s="1">
        <f>MAX(EXP(-rate*Dt)*(p*AD42+(1-p)*AD43),Stock!AC43-K)</f>
        <v>0.20268369349976398</v>
      </c>
      <c r="AD43" s="1">
        <f t="shared" ref="AD43:AN43" si="3">EXP(-rate*Dt)*(p*AE42+(1-p)*AE43)</f>
        <v>0.10464099951174829</v>
      </c>
      <c r="AE43" s="1">
        <f t="shared" si="3"/>
        <v>4.8727888951160044E-2</v>
      </c>
      <c r="AF43" s="1">
        <f t="shared" si="3"/>
        <v>1.9932082588594791E-2</v>
      </c>
      <c r="AG43" s="1">
        <f t="shared" si="3"/>
        <v>6.887669607114265E-3</v>
      </c>
      <c r="AH43" s="1">
        <f t="shared" si="3"/>
        <v>1.8887433397596887E-3</v>
      </c>
      <c r="AI43" s="1">
        <f t="shared" si="3"/>
        <v>3.6625709235918057E-4</v>
      </c>
      <c r="AJ43" s="1">
        <f t="shared" si="3"/>
        <v>3.7774551395057964E-5</v>
      </c>
      <c r="AK43" s="1">
        <f t="shared" si="3"/>
        <v>0</v>
      </c>
      <c r="AL43" s="1">
        <f t="shared" si="3"/>
        <v>0</v>
      </c>
      <c r="AM43" s="1">
        <f t="shared" si="3"/>
        <v>0</v>
      </c>
      <c r="AN43" s="1">
        <f t="shared" si="3"/>
        <v>0</v>
      </c>
      <c r="AO43" s="1">
        <f>MAX(EXP(-rate*Dt)*(p*AP42+(1-p)*AP43),Stock!AO43-K)</f>
        <v>0</v>
      </c>
      <c r="AP43" s="1">
        <f>MAX(EXP(-rate*Dt)*(p*AQ42+(1-p)*AQ43),Stock!AP43-K)</f>
        <v>0</v>
      </c>
      <c r="AQ43" s="1">
        <f>MAX(EXP(-rate*Dt)*(p*AR42+(1-p)*AR43),Stock!AQ43-K)</f>
        <v>0</v>
      </c>
      <c r="AR43" s="1">
        <f>MAX(EXP(-rate*Dt)*(p*AS42+(1-p)*AS43),Stock!AR43-K)</f>
        <v>0</v>
      </c>
      <c r="AS43" s="1">
        <f>MAX(EXP(-rate*Dt)*(p*AT42+(1-p)*AT43),Stock!AS43-K)</f>
        <v>0</v>
      </c>
      <c r="AT43" s="1">
        <f>MAX(EXP(-rate*Dt)*(p*AU42+(1-p)*AU43),Stock!AT43-K)</f>
        <v>0</v>
      </c>
      <c r="AU43" s="1">
        <f>MAX(EXP(-rate*Dt)*(p*AV42+(1-p)*AV43),Stock!AU43-K)</f>
        <v>0</v>
      </c>
      <c r="AV43" s="1">
        <f>MAX(EXP(-rate*Dt)*(p*AW42+(1-p)*AW43),Stock!AV43-K)</f>
        <v>0</v>
      </c>
      <c r="AW43" s="1">
        <f>MAX(EXP(-rate*Dt)*(p*AX42+(1-p)*AX43),Stock!AW43-K)</f>
        <v>0</v>
      </c>
      <c r="AX43" s="1">
        <f>MAX(EXP(-rate*Dt)*(p*AY42+(1-p)*AY43),Stock!AX43-K)</f>
        <v>0</v>
      </c>
      <c r="AY43" s="1">
        <f>MAX(EXP(-rate*Dt)*(p*AZ42+(1-p)*AZ43),Stock!AY43-K)</f>
        <v>0</v>
      </c>
      <c r="AZ43" s="1">
        <f>MAX(Stock!AZ43-K,0)</f>
        <v>0</v>
      </c>
    </row>
    <row r="44" spans="1:52" x14ac:dyDescent="0.2">
      <c r="A44" s="7">
        <f t="shared" si="1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>MAX(EXP(-rate*Dt)*(p*L43+(1-p)*L44),Stock!K44-K)</f>
        <v>18.979587973477024</v>
      </c>
      <c r="L44" s="1">
        <f>MAX(EXP(-rate*Dt)*(p*M43+(1-p)*M44),Stock!L44-K)</f>
        <v>16.683960373376344</v>
      </c>
      <c r="M44" s="1">
        <f>MAX(EXP(-rate*Dt)*(p*N43+(1-p)*N44),Stock!M44-K)</f>
        <v>14.528860844040636</v>
      </c>
      <c r="N44" s="1">
        <f>MAX(EXP(-rate*Dt)*(p*O43+(1-p)*O44),Stock!N44-K)</f>
        <v>12.520180735600452</v>
      </c>
      <c r="O44" s="1">
        <f>MAX(EXP(-rate*Dt)*(p*P43+(1-p)*P44),Stock!O44-K)</f>
        <v>10.663283291159489</v>
      </c>
      <c r="P44" s="1">
        <f>MAX(EXP(-rate*Dt)*(p*Q43+(1-p)*Q44),Stock!P44-K)</f>
        <v>8.9619503860090557</v>
      </c>
      <c r="Q44" s="1">
        <f>MAX(EXP(-rate*Dt)*(p*R43+(1-p)*R44),Stock!Q44-K)</f>
        <v>7.418095879075489</v>
      </c>
      <c r="R44" s="1">
        <f>MAX(EXP(-rate*Dt)*(p*S43+(1-p)*S44),Stock!R44-K)</f>
        <v>6.0330344412215133</v>
      </c>
      <c r="S44" s="1">
        <f>MAX(EXP(-rate*Dt)*(p*T43+(1-p)*T44),Stock!S44-K)</f>
        <v>4.8095200776475018</v>
      </c>
      <c r="T44" s="1">
        <f>MAX(EXP(-rate*Dt)*(p*U43+(1-p)*U44),Stock!T44-K)</f>
        <v>3.7480285326709062</v>
      </c>
      <c r="U44" s="1">
        <f>MAX(EXP(-rate*Dt)*(p*V43+(1-p)*V44),Stock!U44-K)</f>
        <v>2.8461780800839005</v>
      </c>
      <c r="V44" s="1">
        <f>MAX(EXP(-rate*Dt)*(p*W43+(1-p)*W44),Stock!V44-K)</f>
        <v>2.0983254585392985</v>
      </c>
      <c r="W44" s="1">
        <f>MAX(EXP(-rate*Dt)*(p*X43+(1-p)*X44),Stock!W44-K)</f>
        <v>1.4953884631883338</v>
      </c>
      <c r="X44" s="1">
        <f>MAX(EXP(-rate*Dt)*(p*Y43+(1-p)*Y44),Stock!X44-K)</f>
        <v>1.024932254375535</v>
      </c>
      <c r="Y44" s="1">
        <f>MAX(EXP(-rate*Dt)*(p*Z43+(1-p)*Z44),Stock!Y44-K)</f>
        <v>0.67155637736678508</v>
      </c>
      <c r="Z44" s="1">
        <f>MAX(EXP(-rate*Dt)*(p*AA43+(1-p)*AA44),Stock!Z44-K)</f>
        <v>0.41762168323929805</v>
      </c>
      <c r="AA44" s="1">
        <f>MAX(EXP(-rate*Dt)*(p*AB43+(1-p)*AB44),Stock!AA44-K)</f>
        <v>0.24431984437914508</v>
      </c>
      <c r="AB44" s="1">
        <f>MAX(EXP(-rate*Dt)*(p*AC43+(1-p)*AC44),Stock!AB44-K)</f>
        <v>0.13298010356960802</v>
      </c>
      <c r="AC44" s="1">
        <f>MAX(EXP(-rate*Dt)*(p*AD43+(1-p)*AD44),Stock!AC44-K)</f>
        <v>6.6380363565489209E-2</v>
      </c>
      <c r="AD44" s="1">
        <f>MAX(EXP(-rate*Dt)*(p*AE43+(1-p)*AE44),Stock!AD44-K)</f>
        <v>2.9813080506098193E-2</v>
      </c>
      <c r="AE44" s="1">
        <f>MAX(EXP(-rate*Dt)*(p*AF43+(1-p)*AF44),Stock!AE44-K)</f>
        <v>1.1730703200051958E-2</v>
      </c>
      <c r="AF44" s="1">
        <f>MAX(EXP(-rate*Dt)*(p*AG43+(1-p)*AG44),Stock!AF44-K)</f>
        <v>3.8883875710109192E-3</v>
      </c>
      <c r="AG44" s="1">
        <f>MAX(EXP(-rate*Dt)*(p*AH43+(1-p)*AH44),Stock!AG44-K)</f>
        <v>1.0197873560541292E-3</v>
      </c>
      <c r="AH44" s="1">
        <f>MAX(EXP(-rate*Dt)*(p*AI43+(1-p)*AI44),Stock!AH44-K)</f>
        <v>1.8852534605467777E-4</v>
      </c>
      <c r="AI44" s="1">
        <f>MAX(EXP(-rate*Dt)*(p*AJ43+(1-p)*AJ44),Stock!AI44-K)</f>
        <v>1.8471892737168491E-5</v>
      </c>
      <c r="AJ44" s="1">
        <f>MAX(EXP(-rate*Dt)*(p*AK43+(1-p)*AK44),Stock!AJ44-K)</f>
        <v>0</v>
      </c>
      <c r="AK44" s="1">
        <f>MAX(EXP(-rate*Dt)*(p*AL43+(1-p)*AL44),Stock!AK44-K)</f>
        <v>0</v>
      </c>
      <c r="AL44" s="1">
        <f>MAX(EXP(-rate*Dt)*(p*AM43+(1-p)*AM44),Stock!AL44-K)</f>
        <v>0</v>
      </c>
      <c r="AM44" s="1">
        <f>MAX(EXP(-rate*Dt)*(p*AN43+(1-p)*AN44),Stock!AM44-K)</f>
        <v>0</v>
      </c>
      <c r="AN44" s="1">
        <f>MAX(EXP(-rate*Dt)*(p*AO43+(1-p)*AO44),Stock!AN44-K)</f>
        <v>0</v>
      </c>
      <c r="AO44" s="1">
        <f>MAX(EXP(-rate*Dt)*(p*AP43+(1-p)*AP44),Stock!AO44-K)</f>
        <v>0</v>
      </c>
      <c r="AP44" s="1">
        <f>MAX(EXP(-rate*Dt)*(p*AQ43+(1-p)*AQ44),Stock!AP44-K)</f>
        <v>0</v>
      </c>
      <c r="AQ44" s="1">
        <f>MAX(EXP(-rate*Dt)*(p*AR43+(1-p)*AR44),Stock!AQ44-K)</f>
        <v>0</v>
      </c>
      <c r="AR44" s="1">
        <f>MAX(EXP(-rate*Dt)*(p*AS43+(1-p)*AS44),Stock!AR44-K)</f>
        <v>0</v>
      </c>
      <c r="AS44" s="1">
        <f>MAX(EXP(-rate*Dt)*(p*AT43+(1-p)*AT44),Stock!AS44-K)</f>
        <v>0</v>
      </c>
      <c r="AT44" s="1">
        <f>MAX(EXP(-rate*Dt)*(p*AU43+(1-p)*AU44),Stock!AT44-K)</f>
        <v>0</v>
      </c>
      <c r="AU44" s="1">
        <f>MAX(EXP(-rate*Dt)*(p*AV43+(1-p)*AV44),Stock!AU44-K)</f>
        <v>0</v>
      </c>
      <c r="AV44" s="1">
        <f>MAX(EXP(-rate*Dt)*(p*AW43+(1-p)*AW44),Stock!AV44-K)</f>
        <v>0</v>
      </c>
      <c r="AW44" s="1">
        <f>MAX(EXP(-rate*Dt)*(p*AX43+(1-p)*AX44),Stock!AW44-K)</f>
        <v>0</v>
      </c>
      <c r="AX44" s="1">
        <f>MAX(EXP(-rate*Dt)*(p*AY43+(1-p)*AY44),Stock!AX44-K)</f>
        <v>0</v>
      </c>
      <c r="AY44" s="1">
        <f>MAX(EXP(-rate*Dt)*(p*AZ43+(1-p)*AZ44),Stock!AY44-K)</f>
        <v>0</v>
      </c>
      <c r="AZ44" s="1">
        <f>MAX(Stock!AZ44-K,0)</f>
        <v>0</v>
      </c>
    </row>
    <row r="45" spans="1:52" x14ac:dyDescent="0.2">
      <c r="A45" s="7">
        <f t="shared" si="1"/>
        <v>8</v>
      </c>
      <c r="B45" s="1"/>
      <c r="C45" s="1"/>
      <c r="D45" s="1"/>
      <c r="E45" s="1"/>
      <c r="F45" s="1"/>
      <c r="G45" s="1"/>
      <c r="H45" s="1"/>
      <c r="I45" s="1"/>
      <c r="J45" s="1">
        <f>MAX(EXP(-rate*Dt)*(p*K44+(1-p)*K45),Stock!J45-K)</f>
        <v>16.71902327880856</v>
      </c>
      <c r="K45" s="1">
        <f>MAX(EXP(-rate*Dt)*(p*L44+(1-p)*L45),Stock!K45-K)</f>
        <v>14.578565507855433</v>
      </c>
      <c r="L45" s="1">
        <f>MAX(EXP(-rate*Dt)*(p*M44+(1-p)*M45),Stock!L45-K)</f>
        <v>12.583477022122059</v>
      </c>
      <c r="M45" s="1">
        <f>MAX(EXP(-rate*Dt)*(p*N44+(1-p)*N45),Stock!M45-K)</f>
        <v>10.738625788040247</v>
      </c>
      <c r="N45" s="1">
        <f>MAX(EXP(-rate*Dt)*(p*O44+(1-p)*O45),Stock!N45-K)</f>
        <v>9.0479065287090066</v>
      </c>
      <c r="O45" s="1">
        <f>MAX(EXP(-rate*Dt)*(p*P44+(1-p)*P45),Stock!O45-K)</f>
        <v>7.5138125526486421</v>
      </c>
      <c r="P45" s="1">
        <f>MAX(EXP(-rate*Dt)*(p*Q44+(1-p)*Q45),Stock!P45-K)</f>
        <v>6.137606035385744</v>
      </c>
      <c r="Q45" s="1">
        <f>MAX(EXP(-rate*Dt)*(p*R44+(1-p)*R45),Stock!Q45-K)</f>
        <v>4.9199265176529599</v>
      </c>
      <c r="R45" s="1">
        <f>MAX(EXP(-rate*Dt)*(p*S44+(1-p)*S45),Stock!R45-K)</f>
        <v>3.8607674566973378</v>
      </c>
      <c r="S45" s="1">
        <f>MAX(EXP(-rate*Dt)*(p*T44+(1-p)*T45),Stock!S45-K)</f>
        <v>2.9574764219615255</v>
      </c>
      <c r="T45" s="1">
        <f>MAX(EXP(-rate*Dt)*(p*U44+(1-p)*U45),Stock!T45-K)</f>
        <v>2.2043985918642197</v>
      </c>
      <c r="U45" s="1">
        <f>MAX(EXP(-rate*Dt)*(p*V44+(1-p)*V45),Stock!U45-K)</f>
        <v>1.5927331472195196</v>
      </c>
      <c r="V45" s="1">
        <f>MAX(EXP(-rate*Dt)*(p*W44+(1-p)*W45),Stock!V45-K)</f>
        <v>1.1106390784348956</v>
      </c>
      <c r="W45" s="1">
        <f>MAX(EXP(-rate*Dt)*(p*X44+(1-p)*X45),Stock!W45-K)</f>
        <v>0.74361260961966169</v>
      </c>
      <c r="X45" s="1">
        <f>MAX(EXP(-rate*Dt)*(p*Y44+(1-p)*Y45),Stock!X45-K)</f>
        <v>0.47514423703653047</v>
      </c>
      <c r="Y45" s="1">
        <f>MAX(EXP(-rate*Dt)*(p*Z44+(1-p)*Z45),Stock!Y45-K)</f>
        <v>0.28763559980788317</v>
      </c>
      <c r="Z45" s="1">
        <f>MAX(EXP(-rate*Dt)*(p*AA44+(1-p)*AA45),Stock!Z45-K)</f>
        <v>0.16349984721191377</v>
      </c>
      <c r="AA45" s="1">
        <f>MAX(EXP(-rate*Dt)*(p*AB44+(1-p)*AB45),Stock!AA45-K)</f>
        <v>8.6293300935441089E-2</v>
      </c>
      <c r="AB45" s="1">
        <f>MAX(EXP(-rate*Dt)*(p*AC44+(1-p)*AC45),Stock!AB45-K)</f>
        <v>4.1681077185922545E-2</v>
      </c>
      <c r="AC45" s="1">
        <f>MAX(EXP(-rate*Dt)*(p*AD44+(1-p)*AD45),Stock!AC45-K)</f>
        <v>1.8073105226330793E-2</v>
      </c>
      <c r="AD45" s="1">
        <f>MAX(EXP(-rate*Dt)*(p*AE44+(1-p)*AE45),Stock!AD45-K)</f>
        <v>6.8491244975825184E-3</v>
      </c>
      <c r="AE45" s="1">
        <f>MAX(EXP(-rate*Dt)*(p*AF44+(1-p)*AF45),Stock!AE45-K)</f>
        <v>2.1810569854860619E-3</v>
      </c>
      <c r="AF45" s="1">
        <f>MAX(EXP(-rate*Dt)*(p*AG44+(1-p)*AG45),Stock!AF45-K)</f>
        <v>5.4806578602601536E-4</v>
      </c>
      <c r="AG45" s="1">
        <f>MAX(EXP(-rate*Dt)*(p*AH44+(1-p)*AH45),Stock!AG45-K)</f>
        <v>9.6798094676386418E-5</v>
      </c>
      <c r="AH45" s="1">
        <f>MAX(EXP(-rate*Dt)*(p*AI44+(1-p)*AI45),Stock!AH45-K)</f>
        <v>9.032822593310758E-6</v>
      </c>
      <c r="AI45" s="1">
        <f>MAX(EXP(-rate*Dt)*(p*AJ44+(1-p)*AJ45),Stock!AI45-K)</f>
        <v>0</v>
      </c>
      <c r="AJ45" s="1">
        <f>MAX(EXP(-rate*Dt)*(p*AK44+(1-p)*AK45),Stock!AJ45-K)</f>
        <v>0</v>
      </c>
      <c r="AK45" s="1">
        <f>MAX(EXP(-rate*Dt)*(p*AL44+(1-p)*AL45),Stock!AK45-K)</f>
        <v>0</v>
      </c>
      <c r="AL45" s="1">
        <f>MAX(EXP(-rate*Dt)*(p*AM44+(1-p)*AM45),Stock!AL45-K)</f>
        <v>0</v>
      </c>
      <c r="AM45" s="1">
        <f>MAX(EXP(-rate*Dt)*(p*AN44+(1-p)*AN45),Stock!AM45-K)</f>
        <v>0</v>
      </c>
      <c r="AN45" s="1">
        <f>MAX(EXP(-rate*Dt)*(p*AO44+(1-p)*AO45),Stock!AN45-K)</f>
        <v>0</v>
      </c>
      <c r="AO45" s="1">
        <f>MAX(EXP(-rate*Dt)*(p*AP44+(1-p)*AP45),Stock!AO45-K)</f>
        <v>0</v>
      </c>
      <c r="AP45" s="1">
        <f>MAX(EXP(-rate*Dt)*(p*AQ44+(1-p)*AQ45),Stock!AP45-K)</f>
        <v>0</v>
      </c>
      <c r="AQ45" s="1">
        <f>MAX(EXP(-rate*Dt)*(p*AR44+(1-p)*AR45),Stock!AQ45-K)</f>
        <v>0</v>
      </c>
      <c r="AR45" s="1">
        <f>MAX(EXP(-rate*Dt)*(p*AS44+(1-p)*AS45),Stock!AR45-K)</f>
        <v>0</v>
      </c>
      <c r="AS45" s="1">
        <f>MAX(EXP(-rate*Dt)*(p*AT44+(1-p)*AT45),Stock!AS45-K)</f>
        <v>0</v>
      </c>
      <c r="AT45" s="1">
        <f>MAX(EXP(-rate*Dt)*(p*AU44+(1-p)*AU45),Stock!AT45-K)</f>
        <v>0</v>
      </c>
      <c r="AU45" s="1">
        <f>MAX(EXP(-rate*Dt)*(p*AV44+(1-p)*AV45),Stock!AU45-K)</f>
        <v>0</v>
      </c>
      <c r="AV45" s="1">
        <f>MAX(EXP(-rate*Dt)*(p*AW44+(1-p)*AW45),Stock!AV45-K)</f>
        <v>0</v>
      </c>
      <c r="AW45" s="1">
        <f>MAX(EXP(-rate*Dt)*(p*AX44+(1-p)*AX45),Stock!AW45-K)</f>
        <v>0</v>
      </c>
      <c r="AX45" s="1">
        <f>MAX(EXP(-rate*Dt)*(p*AY44+(1-p)*AY45),Stock!AX45-K)</f>
        <v>0</v>
      </c>
      <c r="AY45" s="1">
        <f>MAX(EXP(-rate*Dt)*(p*AZ44+(1-p)*AZ45),Stock!AY45-K)</f>
        <v>0</v>
      </c>
      <c r="AZ45" s="1">
        <f>MAX(Stock!AZ45-K,0)</f>
        <v>0</v>
      </c>
    </row>
    <row r="46" spans="1:52" x14ac:dyDescent="0.2">
      <c r="A46" s="7">
        <f t="shared" si="1"/>
        <v>7</v>
      </c>
      <c r="B46" s="1"/>
      <c r="C46" s="1"/>
      <c r="D46" s="1"/>
      <c r="E46" s="1"/>
      <c r="F46" s="1"/>
      <c r="G46" s="1"/>
      <c r="H46" s="1"/>
      <c r="I46" s="1">
        <f>MAX(EXP(-rate*Dt)*(p*J45+(1-p)*J46),Stock!I46-K)</f>
        <v>14.627409416382614</v>
      </c>
      <c r="J46" s="1">
        <f>MAX(EXP(-rate*Dt)*(p*K45+(1-p)*K46),Stock!J46-K)</f>
        <v>12.645606042374736</v>
      </c>
      <c r="K46" s="1">
        <f>MAX(EXP(-rate*Dt)*(p*L45+(1-p)*L46),Stock!K46-K)</f>
        <v>10.812760450134736</v>
      </c>
      <c r="L46" s="1">
        <f>MAX(EXP(-rate*Dt)*(p*M45+(1-p)*M46),Stock!L46-K)</f>
        <v>9.132545549432022</v>
      </c>
      <c r="M46" s="1">
        <f>MAX(EXP(-rate*Dt)*(p*N45+(1-p)*N46),Stock!M46-K)</f>
        <v>7.6074945917363088</v>
      </c>
      <c r="N46" s="1">
        <f>MAX(EXP(-rate*Dt)*(p*O45+(1-p)*O46),Stock!N46-K)</f>
        <v>6.238839881666677</v>
      </c>
      <c r="O46" s="1">
        <f>MAX(EXP(-rate*Dt)*(p*P45+(1-p)*P46),Stock!O46-K)</f>
        <v>5.0266070322921452</v>
      </c>
      <c r="P46" s="1">
        <f>MAX(EXP(-rate*Dt)*(p*Q45+(1-p)*Q46),Stock!P46-K)</f>
        <v>3.9696364999390448</v>
      </c>
      <c r="Q46" s="1">
        <f>MAX(EXP(-rate*Dt)*(p*R45+(1-p)*R46),Stock!Q46-K)</f>
        <v>3.0650425712324836</v>
      </c>
      <c r="R46" s="1">
        <f>MAX(EXP(-rate*Dt)*(p*S45+(1-p)*S46),Stock!R46-K)</f>
        <v>2.307175436992114</v>
      </c>
      <c r="S46" s="1">
        <f>MAX(EXP(-rate*Dt)*(p*T45+(1-p)*T46),Stock!S46-K)</f>
        <v>1.6875035620415357</v>
      </c>
      <c r="T46" s="1">
        <f>MAX(EXP(-rate*Dt)*(p*U45+(1-p)*U46),Stock!T46-K)</f>
        <v>1.1947248211266275</v>
      </c>
      <c r="U46" s="1">
        <f>MAX(EXP(-rate*Dt)*(p*V45+(1-p)*V46),Stock!U46-K)</f>
        <v>0.81512196977791362</v>
      </c>
      <c r="V46" s="1">
        <f>MAX(EXP(-rate*Dt)*(p*W45+(1-p)*W46),Stock!V46-K)</f>
        <v>0.53315796522163317</v>
      </c>
      <c r="W46" s="1">
        <f>MAX(EXP(-rate*Dt)*(p*X45+(1-p)*X46),Stock!W46-K)</f>
        <v>0.33228106598133866</v>
      </c>
      <c r="X46" s="1">
        <f>MAX(EXP(-rate*Dt)*(p*Y45+(1-p)*Y46),Stock!X46-K)</f>
        <v>0.19587310422692236</v>
      </c>
      <c r="Y46" s="1">
        <f>MAX(EXP(-rate*Dt)*(p*Z45+(1-p)*Z46),Stock!Y46-K)</f>
        <v>0.10822934169150894</v>
      </c>
      <c r="Z46" s="1">
        <f>MAX(EXP(-rate*Dt)*(p*AA45+(1-p)*AA46),Stock!Z46-K)</f>
        <v>5.5424355953317198E-2</v>
      </c>
      <c r="AA46" s="1">
        <f>MAX(EXP(-rate*Dt)*(p*AB45+(1-p)*AB46),Stock!AA46-K)</f>
        <v>2.5924548001287708E-2</v>
      </c>
      <c r="AB46" s="1">
        <f>MAX(EXP(-rate*Dt)*(p*AC45+(1-p)*AC46),Stock!AB46-K)</f>
        <v>1.0863163321504152E-2</v>
      </c>
      <c r="AC46" s="1">
        <f>MAX(EXP(-rate*Dt)*(p*AD45+(1-p)*AD46),Stock!AC46-K)</f>
        <v>3.9697420753678691E-3</v>
      </c>
      <c r="AD46" s="1">
        <f>MAX(EXP(-rate*Dt)*(p*AE45+(1-p)*AE46),Stock!AD46-K)</f>
        <v>1.2161884788250441E-3</v>
      </c>
      <c r="AE46" s="1">
        <f>MAX(EXP(-rate*Dt)*(p*AF45+(1-p)*AF46),Stock!AE46-K)</f>
        <v>2.9330589452063519E-4</v>
      </c>
      <c r="AF46" s="1">
        <f>MAX(EXP(-rate*Dt)*(p*AG45+(1-p)*AG46),Stock!AF46-K)</f>
        <v>4.9588200775817135E-5</v>
      </c>
      <c r="AG46" s="1">
        <f>MAX(EXP(-rate*Dt)*(p*AH45+(1-p)*AH46),Stock!AG46-K)</f>
        <v>4.417083033296798E-6</v>
      </c>
      <c r="AH46" s="1">
        <f>MAX(EXP(-rate*Dt)*(p*AI45+(1-p)*AI46),Stock!AH46-K)</f>
        <v>0</v>
      </c>
      <c r="AI46" s="1">
        <f>MAX(EXP(-rate*Dt)*(p*AJ45+(1-p)*AJ46),Stock!AI46-K)</f>
        <v>0</v>
      </c>
      <c r="AJ46" s="1">
        <f>MAX(EXP(-rate*Dt)*(p*AK45+(1-p)*AK46),Stock!AJ46-K)</f>
        <v>0</v>
      </c>
      <c r="AK46" s="1">
        <f>MAX(EXP(-rate*Dt)*(p*AL45+(1-p)*AL46),Stock!AK46-K)</f>
        <v>0</v>
      </c>
      <c r="AL46" s="1">
        <f>MAX(EXP(-rate*Dt)*(p*AM45+(1-p)*AM46),Stock!AL46-K)</f>
        <v>0</v>
      </c>
      <c r="AM46" s="1">
        <f>MAX(EXP(-rate*Dt)*(p*AN45+(1-p)*AN46),Stock!AM46-K)</f>
        <v>0</v>
      </c>
      <c r="AN46" s="1">
        <f>MAX(EXP(-rate*Dt)*(p*AO45+(1-p)*AO46),Stock!AN46-K)</f>
        <v>0</v>
      </c>
      <c r="AO46" s="1">
        <f>MAX(EXP(-rate*Dt)*(p*AP45+(1-p)*AP46),Stock!AO46-K)</f>
        <v>0</v>
      </c>
      <c r="AP46" s="1">
        <f>MAX(EXP(-rate*Dt)*(p*AQ45+(1-p)*AQ46),Stock!AP46-K)</f>
        <v>0</v>
      </c>
      <c r="AQ46" s="1">
        <f>MAX(EXP(-rate*Dt)*(p*AR45+(1-p)*AR46),Stock!AQ46-K)</f>
        <v>0</v>
      </c>
      <c r="AR46" s="1">
        <f>MAX(EXP(-rate*Dt)*(p*AS45+(1-p)*AS46),Stock!AR46-K)</f>
        <v>0</v>
      </c>
      <c r="AS46" s="1">
        <f>MAX(EXP(-rate*Dt)*(p*AT45+(1-p)*AT46),Stock!AS46-K)</f>
        <v>0</v>
      </c>
      <c r="AT46" s="1">
        <f>MAX(EXP(-rate*Dt)*(p*AU45+(1-p)*AU46),Stock!AT46-K)</f>
        <v>0</v>
      </c>
      <c r="AU46" s="1">
        <f>MAX(EXP(-rate*Dt)*(p*AV45+(1-p)*AV46),Stock!AU46-K)</f>
        <v>0</v>
      </c>
      <c r="AV46" s="1">
        <f>MAX(EXP(-rate*Dt)*(p*AW45+(1-p)*AW46),Stock!AV46-K)</f>
        <v>0</v>
      </c>
      <c r="AW46" s="1">
        <f>MAX(EXP(-rate*Dt)*(p*AX45+(1-p)*AX46),Stock!AW46-K)</f>
        <v>0</v>
      </c>
      <c r="AX46" s="1">
        <f>MAX(EXP(-rate*Dt)*(p*AY45+(1-p)*AY46),Stock!AX46-K)</f>
        <v>0</v>
      </c>
      <c r="AY46" s="1">
        <f>MAX(EXP(-rate*Dt)*(p*AZ45+(1-p)*AZ46),Stock!AY46-K)</f>
        <v>0</v>
      </c>
      <c r="AZ46" s="1">
        <f>MAX(Stock!AZ46-K,0)</f>
        <v>0</v>
      </c>
    </row>
    <row r="47" spans="1:52" x14ac:dyDescent="0.2">
      <c r="A47" s="7">
        <f t="shared" si="1"/>
        <v>6</v>
      </c>
      <c r="B47" s="1"/>
      <c r="C47" s="1"/>
      <c r="D47" s="1"/>
      <c r="E47" s="1"/>
      <c r="F47" s="1"/>
      <c r="G47" s="1"/>
      <c r="H47" s="1">
        <f>MAX(EXP(-rate*Dt)*(p*I46+(1-p)*I47),Stock!H47-K)</f>
        <v>12.706596592458137</v>
      </c>
      <c r="I47" s="1">
        <f>MAX(EXP(-rate*Dt)*(p*J46+(1-p)*J47),Stock!I47-K)</f>
        <v>10.885488678743798</v>
      </c>
      <c r="J47" s="1">
        <f>MAX(EXP(-rate*Dt)*(p*K46+(1-p)*K47),Stock!J47-K)</f>
        <v>9.2155466997825854</v>
      </c>
      <c r="K47" s="1">
        <f>MAX(EXP(-rate*Dt)*(p*L46+(1-p)*L47),Stock!K47-K)</f>
        <v>7.6991240209230165</v>
      </c>
      <c r="L47" s="1">
        <f>MAX(EXP(-rate*Dt)*(p*M46+(1-p)*M47),Stock!L47-K)</f>
        <v>6.3373129643043118</v>
      </c>
      <c r="M47" s="1">
        <f>MAX(EXP(-rate*Dt)*(p*N46+(1-p)*N47),Stock!M47-K)</f>
        <v>5.1298264896009904</v>
      </c>
      <c r="N47" s="1">
        <f>MAX(EXP(-rate*Dt)*(p*O46+(1-p)*O47),Stock!N47-K)</f>
        <v>4.0749208737083178</v>
      </c>
      <c r="O47" s="1">
        <f>MAX(EXP(-rate*Dt)*(p*P46+(1-p)*P47),Stock!O47-K)</f>
        <v>3.1691538207007168</v>
      </c>
      <c r="P47" s="1">
        <f>MAX(EXP(-rate*Dt)*(p*Q46+(1-p)*Q47),Stock!P47-K)</f>
        <v>2.4068897102088824</v>
      </c>
      <c r="Q47" s="1">
        <f>MAX(EXP(-rate*Dt)*(p*R46+(1-p)*R47),Stock!Q47-K)</f>
        <v>1.7798484100113063</v>
      </c>
      <c r="R47" s="1">
        <f>MAX(EXP(-rate*Dt)*(p*S46+(1-p)*S47),Stock!R47-K)</f>
        <v>1.2772157475931523</v>
      </c>
      <c r="S47" s="1">
        <f>MAX(EXP(-rate*Dt)*(p*T46+(1-p)*T47),Stock!S47-K)</f>
        <v>0.88597278148845648</v>
      </c>
      <c r="T47" s="1">
        <f>MAX(EXP(-rate*Dt)*(p*U46+(1-p)*U47),Stock!T47-K)</f>
        <v>0.59143466301710224</v>
      </c>
      <c r="U47" s="1">
        <f>MAX(EXP(-rate*Dt)*(p*V46+(1-p)*V47),Stock!U47-K)</f>
        <v>0.37796611563224419</v>
      </c>
      <c r="V47" s="1">
        <f>MAX(EXP(-rate*Dt)*(p*W46+(1-p)*W47),Stock!V47-K)</f>
        <v>0.22981320288192328</v>
      </c>
      <c r="W47" s="1">
        <f>MAX(EXP(-rate*Dt)*(p*X46+(1-p)*X47),Stock!W47-K)</f>
        <v>0.13196196066317264</v>
      </c>
      <c r="X47" s="1">
        <f>MAX(EXP(-rate*Dt)*(p*Y46+(1-p)*Y47),Stock!X47-K)</f>
        <v>7.0912458757667732E-2</v>
      </c>
      <c r="Y47" s="1">
        <f>MAX(EXP(-rate*Dt)*(p*Z46+(1-p)*Z47),Stock!Y47-K)</f>
        <v>3.5256829739831477E-2</v>
      </c>
      <c r="Z47" s="1">
        <f>MAX(EXP(-rate*Dt)*(p*AA46+(1-p)*AA47),Stock!Z47-K)</f>
        <v>1.5982303818908767E-2</v>
      </c>
      <c r="AA47" s="1">
        <f>MAX(EXP(-rate*Dt)*(p*AB46+(1-p)*AB47),Stock!AA47-K)</f>
        <v>6.4781011207403101E-3</v>
      </c>
      <c r="AB47" s="1">
        <f>MAX(EXP(-rate*Dt)*(p*AC46+(1-p)*AC47),Stock!AB47-K)</f>
        <v>2.2853437704871962E-3</v>
      </c>
      <c r="AC47" s="1">
        <f>MAX(EXP(-rate*Dt)*(p*AD46+(1-p)*AD47),Stock!AC47-K)</f>
        <v>6.7449572629997079E-4</v>
      </c>
      <c r="AD47" s="1">
        <f>MAX(EXP(-rate*Dt)*(p*AE46+(1-p)*AE47),Stock!AD47-K)</f>
        <v>1.5636155120968802E-4</v>
      </c>
      <c r="AE47" s="1">
        <f>MAX(EXP(-rate*Dt)*(p*AF46+(1-p)*AF47),Stock!AE47-K)</f>
        <v>2.5350819521926245E-5</v>
      </c>
      <c r="AF47" s="1">
        <f>MAX(EXP(-rate*Dt)*(p*AG46+(1-p)*AG47),Stock!AF47-K)</f>
        <v>2.1599696353482023E-6</v>
      </c>
      <c r="AG47" s="1">
        <f>MAX(EXP(-rate*Dt)*(p*AH46+(1-p)*AH47),Stock!AG47-K)</f>
        <v>0</v>
      </c>
      <c r="AH47" s="1">
        <f>MAX(EXP(-rate*Dt)*(p*AI46+(1-p)*AI47),Stock!AH47-K)</f>
        <v>0</v>
      </c>
      <c r="AI47" s="1">
        <f>MAX(EXP(-rate*Dt)*(p*AJ46+(1-p)*AJ47),Stock!AI47-K)</f>
        <v>0</v>
      </c>
      <c r="AJ47" s="1">
        <f>MAX(EXP(-rate*Dt)*(p*AK46+(1-p)*AK47),Stock!AJ47-K)</f>
        <v>0</v>
      </c>
      <c r="AK47" s="1">
        <f>MAX(EXP(-rate*Dt)*(p*AL46+(1-p)*AL47),Stock!AK47-K)</f>
        <v>0</v>
      </c>
      <c r="AL47" s="1">
        <f>MAX(EXP(-rate*Dt)*(p*AM46+(1-p)*AM47),Stock!AL47-K)</f>
        <v>0</v>
      </c>
      <c r="AM47" s="1">
        <f>MAX(EXP(-rate*Dt)*(p*AN46+(1-p)*AN47),Stock!AM47-K)</f>
        <v>0</v>
      </c>
      <c r="AN47" s="1">
        <f>MAX(EXP(-rate*Dt)*(p*AO46+(1-p)*AO47),Stock!AN47-K)</f>
        <v>0</v>
      </c>
      <c r="AO47" s="1">
        <f>MAX(EXP(-rate*Dt)*(p*AP46+(1-p)*AP47),Stock!AO47-K)</f>
        <v>0</v>
      </c>
      <c r="AP47" s="1">
        <f>MAX(EXP(-rate*Dt)*(p*AQ46+(1-p)*AQ47),Stock!AP47-K)</f>
        <v>0</v>
      </c>
      <c r="AQ47" s="1">
        <f>MAX(EXP(-rate*Dt)*(p*AR46+(1-p)*AR47),Stock!AQ47-K)</f>
        <v>0</v>
      </c>
      <c r="AR47" s="1">
        <f>MAX(EXP(-rate*Dt)*(p*AS46+(1-p)*AS47),Stock!AR47-K)</f>
        <v>0</v>
      </c>
      <c r="AS47" s="1">
        <f>MAX(EXP(-rate*Dt)*(p*AT46+(1-p)*AT47),Stock!AS47-K)</f>
        <v>0</v>
      </c>
      <c r="AT47" s="1">
        <f>MAX(EXP(-rate*Dt)*(p*AU46+(1-p)*AU47),Stock!AT47-K)</f>
        <v>0</v>
      </c>
      <c r="AU47" s="1">
        <f>MAX(EXP(-rate*Dt)*(p*AV46+(1-p)*AV47),Stock!AU47-K)</f>
        <v>0</v>
      </c>
      <c r="AV47" s="1">
        <f>MAX(EXP(-rate*Dt)*(p*AW46+(1-p)*AW47),Stock!AV47-K)</f>
        <v>0</v>
      </c>
      <c r="AW47" s="1">
        <f>MAX(EXP(-rate*Dt)*(p*AX46+(1-p)*AX47),Stock!AW47-K)</f>
        <v>0</v>
      </c>
      <c r="AX47" s="1">
        <f>MAX(EXP(-rate*Dt)*(p*AY46+(1-p)*AY47),Stock!AX47-K)</f>
        <v>0</v>
      </c>
      <c r="AY47" s="1">
        <f>MAX(EXP(-rate*Dt)*(p*AZ46+(1-p)*AZ47),Stock!AY47-K)</f>
        <v>0</v>
      </c>
      <c r="AZ47" s="1">
        <f>MAX(Stock!AZ47-K,0)</f>
        <v>0</v>
      </c>
    </row>
    <row r="48" spans="1:52" x14ac:dyDescent="0.2">
      <c r="A48" s="7">
        <f t="shared" si="1"/>
        <v>5</v>
      </c>
      <c r="B48" s="1"/>
      <c r="C48" s="1"/>
      <c r="D48" s="1"/>
      <c r="E48" s="1"/>
      <c r="F48" s="1"/>
      <c r="G48" s="1">
        <f>MAX(EXP(-rate*Dt)*(p*H47+(1-p)*H48),Stock!G48-K)</f>
        <v>10.956760889994118</v>
      </c>
      <c r="H48" s="1">
        <f>MAX(EXP(-rate*Dt)*(p*I47+(1-p)*I48),Stock!H48-K)</f>
        <v>9.2967851940226325</v>
      </c>
      <c r="I48" s="1">
        <f>MAX(EXP(-rate*Dt)*(p*J47+(1-p)*J48),Stock!I48-K)</f>
        <v>7.7886466057265125</v>
      </c>
      <c r="J48" s="1">
        <f>MAX(EXP(-rate*Dt)*(p*K47+(1-p)*K48),Stock!J48-K)</f>
        <v>6.4332264070010687</v>
      </c>
      <c r="K48" s="1">
        <f>MAX(EXP(-rate*Dt)*(p*L47+(1-p)*L48),Stock!K48-K)</f>
        <v>5.2299963264817695</v>
      </c>
      <c r="L48" s="1">
        <f>MAX(EXP(-rate*Dt)*(p*M47+(1-p)*M48),Stock!L48-K)</f>
        <v>4.1768739891251405</v>
      </c>
      <c r="M48" s="1">
        <f>MAX(EXP(-rate*Dt)*(p*N47+(1-p)*N48),Stock!M48-K)</f>
        <v>3.2700529976745969</v>
      </c>
      <c r="N48" s="1">
        <f>MAX(EXP(-rate*Dt)*(p*O47+(1-p)*O48),Stock!N48-K)</f>
        <v>2.5037439960146268</v>
      </c>
      <c r="O48" s="1">
        <f>MAX(EXP(-rate*Dt)*(p*P47+(1-p)*P48),Stock!O48-K)</f>
        <v>1.8698989881634658</v>
      </c>
      <c r="P48" s="1">
        <f>MAX(EXP(-rate*Dt)*(p*Q47+(1-p)*Q48),Stock!P48-K)</f>
        <v>1.3581451958056163</v>
      </c>
      <c r="Q48" s="1">
        <f>MAX(EXP(-rate*Dt)*(p*R47+(1-p)*R48),Stock!Q48-K)</f>
        <v>0.95608786271177915</v>
      </c>
      <c r="R48" s="1">
        <f>MAX(EXP(-rate*Dt)*(p*S47+(1-p)*S48),Stock!R48-K)</f>
        <v>0.64979787731928573</v>
      </c>
      <c r="S48" s="1">
        <f>MAX(EXP(-rate*Dt)*(p*T47+(1-p)*T48),Stock!S48-K)</f>
        <v>0.42445193309605039</v>
      </c>
      <c r="T48" s="1">
        <f>MAX(EXP(-rate*Dt)*(p*U47+(1-p)*U48),Stock!T48-K)</f>
        <v>0.26507078307232945</v>
      </c>
      <c r="U48" s="1">
        <f>MAX(EXP(-rate*Dt)*(p*V47+(1-p)*V48),Stock!U48-K)</f>
        <v>0.15728048063536795</v>
      </c>
      <c r="V48" s="1">
        <f>MAX(EXP(-rate*Dt)*(p*W47+(1-p)*W48),Stock!V48-K)</f>
        <v>8.8007215950661508E-2</v>
      </c>
      <c r="W48" s="1">
        <f>MAX(EXP(-rate*Dt)*(p*X47+(1-p)*X48),Stock!W48-K)</f>
        <v>4.6016249549228699E-2</v>
      </c>
      <c r="X48" s="1">
        <f>MAX(EXP(-rate*Dt)*(p*Y47+(1-p)*Y48),Stock!X48-K)</f>
        <v>2.2226329668744382E-2</v>
      </c>
      <c r="Y48" s="1">
        <f>MAX(EXP(-rate*Dt)*(p*Z47+(1-p)*Z48),Stock!Y48-K)</f>
        <v>9.7719410052080607E-3</v>
      </c>
      <c r="Z48" s="1">
        <f>MAX(EXP(-rate*Dt)*(p*AA47+(1-p)*AA48),Stock!Z48-K)</f>
        <v>3.8348669562632445E-3</v>
      </c>
      <c r="AA48" s="1">
        <f>MAX(EXP(-rate*Dt)*(p*AB47+(1-p)*AB48),Stock!AA48-K)</f>
        <v>1.3074408520818491E-3</v>
      </c>
      <c r="AB48" s="1">
        <f>MAX(EXP(-rate*Dt)*(p*AC47+(1-p)*AC48),Stock!AB48-K)</f>
        <v>3.7220832104976816E-4</v>
      </c>
      <c r="AC48" s="1">
        <f>MAX(EXP(-rate*Dt)*(p*AD47+(1-p)*AD48),Stock!AC48-K)</f>
        <v>8.3061030319812995E-5</v>
      </c>
      <c r="AD48" s="1">
        <f>MAX(EXP(-rate*Dt)*(p*AE47+(1-p)*AE48),Stock!AD48-K)</f>
        <v>1.2935529335000227E-5</v>
      </c>
      <c r="AE48" s="1">
        <f>MAX(EXP(-rate*Dt)*(p*AF47+(1-p)*AF48),Stock!AE48-K)</f>
        <v>1.0562329914237677E-6</v>
      </c>
      <c r="AF48" s="1">
        <f>MAX(EXP(-rate*Dt)*(p*AG47+(1-p)*AG48),Stock!AF48-K)</f>
        <v>0</v>
      </c>
      <c r="AG48" s="1">
        <f>MAX(EXP(-rate*Dt)*(p*AH47+(1-p)*AH48),Stock!AG48-K)</f>
        <v>0</v>
      </c>
      <c r="AH48" s="1">
        <f>MAX(EXP(-rate*Dt)*(p*AI47+(1-p)*AI48),Stock!AH48-K)</f>
        <v>0</v>
      </c>
      <c r="AI48" s="1">
        <f>MAX(EXP(-rate*Dt)*(p*AJ47+(1-p)*AJ48),Stock!AI48-K)</f>
        <v>0</v>
      </c>
      <c r="AJ48" s="1">
        <f>MAX(EXP(-rate*Dt)*(p*AK47+(1-p)*AK48),Stock!AJ48-K)</f>
        <v>0</v>
      </c>
      <c r="AK48" s="1">
        <f>MAX(EXP(-rate*Dt)*(p*AL47+(1-p)*AL48),Stock!AK48-K)</f>
        <v>0</v>
      </c>
      <c r="AL48" s="1">
        <f>MAX(EXP(-rate*Dt)*(p*AM47+(1-p)*AM48),Stock!AL48-K)</f>
        <v>0</v>
      </c>
      <c r="AM48" s="1">
        <f>MAX(EXP(-rate*Dt)*(p*AN47+(1-p)*AN48),Stock!AM48-K)</f>
        <v>0</v>
      </c>
      <c r="AN48" s="1">
        <f>MAX(EXP(-rate*Dt)*(p*AO47+(1-p)*AO48),Stock!AN48-K)</f>
        <v>0</v>
      </c>
      <c r="AO48" s="1">
        <f>MAX(EXP(-rate*Dt)*(p*AP47+(1-p)*AP48),Stock!AO48-K)</f>
        <v>0</v>
      </c>
      <c r="AP48" s="1">
        <f>MAX(EXP(-rate*Dt)*(p*AQ47+(1-p)*AQ48),Stock!AP48-K)</f>
        <v>0</v>
      </c>
      <c r="AQ48" s="1">
        <f>MAX(EXP(-rate*Dt)*(p*AR47+(1-p)*AR48),Stock!AQ48-K)</f>
        <v>0</v>
      </c>
      <c r="AR48" s="1">
        <f>MAX(EXP(-rate*Dt)*(p*AS47+(1-p)*AS48),Stock!AR48-K)</f>
        <v>0</v>
      </c>
      <c r="AS48" s="1">
        <f>MAX(EXP(-rate*Dt)*(p*AT47+(1-p)*AT48),Stock!AS48-K)</f>
        <v>0</v>
      </c>
      <c r="AT48" s="1">
        <f>MAX(EXP(-rate*Dt)*(p*AU47+(1-p)*AU48),Stock!AT48-K)</f>
        <v>0</v>
      </c>
      <c r="AU48" s="1">
        <f>MAX(EXP(-rate*Dt)*(p*AV47+(1-p)*AV48),Stock!AU48-K)</f>
        <v>0</v>
      </c>
      <c r="AV48" s="1">
        <f>MAX(EXP(-rate*Dt)*(p*AW47+(1-p)*AW48),Stock!AV48-K)</f>
        <v>0</v>
      </c>
      <c r="AW48" s="1">
        <f>MAX(EXP(-rate*Dt)*(p*AX47+(1-p)*AX48),Stock!AW48-K)</f>
        <v>0</v>
      </c>
      <c r="AX48" s="1">
        <f>MAX(EXP(-rate*Dt)*(p*AY47+(1-p)*AY48),Stock!AX48-K)</f>
        <v>0</v>
      </c>
      <c r="AY48" s="1">
        <f>MAX(EXP(-rate*Dt)*(p*AZ47+(1-p)*AZ48),Stock!AY48-K)</f>
        <v>0</v>
      </c>
      <c r="AZ48" s="1">
        <f>MAX(Stock!AZ48-K,0)</f>
        <v>0</v>
      </c>
    </row>
    <row r="49" spans="1:52" x14ac:dyDescent="0.2">
      <c r="A49" s="7">
        <f t="shared" si="1"/>
        <v>4</v>
      </c>
      <c r="B49" s="1"/>
      <c r="C49" s="1"/>
      <c r="D49" s="1"/>
      <c r="E49" s="1"/>
      <c r="F49" s="1">
        <f>MAX(EXP(-rate*Dt)*(p*G48+(1-p)*G49),Stock!F49-K)</f>
        <v>9.3762328808591295</v>
      </c>
      <c r="G49" s="1">
        <f>MAX(EXP(-rate*Dt)*(p*H48+(1-p)*H49),Stock!G49-K)</f>
        <v>7.8760546930218531</v>
      </c>
      <c r="H49" s="1">
        <f>MAX(EXP(-rate*Dt)*(p*I48+(1-p)*I49),Stock!H49-K)</f>
        <v>6.5266848116779315</v>
      </c>
      <c r="I49" s="1">
        <f>MAX(EXP(-rate*Dt)*(p*J48+(1-p)*J49),Stock!I49-K)</f>
        <v>5.3273735473058004</v>
      </c>
      <c r="J49" s="1">
        <f>MAX(EXP(-rate*Dt)*(p*K48+(1-p)*K49),Stock!J49-K)</f>
        <v>4.2758068128301128</v>
      </c>
      <c r="K49" s="1">
        <f>MAX(EXP(-rate*Dt)*(p*L48+(1-p)*L49),Stock!K49-K)</f>
        <v>3.3679552593751088</v>
      </c>
      <c r="L49" s="1">
        <f>MAX(EXP(-rate*Dt)*(p*M48+(1-p)*M49),Stock!L49-K)</f>
        <v>2.5979171239965773</v>
      </c>
      <c r="M49" s="1">
        <f>MAX(EXP(-rate*Dt)*(p*N48+(1-p)*N49),Stock!M49-K)</f>
        <v>1.9577730670622222</v>
      </c>
      <c r="N49" s="1">
        <f>MAX(EXP(-rate*Dt)*(p*O48+(1-p)*O49),Stock!N49-K)</f>
        <v>1.4375498300715686</v>
      </c>
      <c r="O49" s="1">
        <f>MAX(EXP(-rate*Dt)*(p*P48+(1-p)*P49),Stock!O49-K)</f>
        <v>1.0254132334447605</v>
      </c>
      <c r="P49" s="1">
        <f>MAX(EXP(-rate*Dt)*(p*Q48+(1-p)*Q49),Stock!P49-K)</f>
        <v>0.70810985264418558</v>
      </c>
      <c r="Q49" s="1">
        <f>MAX(EXP(-rate*Dt)*(p*R48+(1-p)*R49),Stock!Q49-K)</f>
        <v>0.4715424896872899</v>
      </c>
      <c r="R49" s="1">
        <f>MAX(EXP(-rate*Dt)*(p*S48+(1-p)*S49),Stock!R49-K)</f>
        <v>0.30143074642645562</v>
      </c>
      <c r="S49" s="1">
        <f>MAX(EXP(-rate*Dt)*(p*T48+(1-p)*T49),Stock!S49-K)</f>
        <v>0.18399219819236595</v>
      </c>
      <c r="T49" s="1">
        <f>MAX(EXP(-rate*Dt)*(p*U48+(1-p)*U49),Stock!T49-K)</f>
        <v>0.10656992530067642</v>
      </c>
      <c r="U49" s="1">
        <f>MAX(EXP(-rate*Dt)*(p*V48+(1-p)*V49),Stock!U49-K)</f>
        <v>5.8132873011117366E-2</v>
      </c>
      <c r="V49" s="1">
        <f>MAX(EXP(-rate*Dt)*(p*W48+(1-p)*W49),Stock!V49-K)</f>
        <v>2.9590597644414372E-2</v>
      </c>
      <c r="W49" s="1">
        <f>MAX(EXP(-rate*Dt)*(p*X48+(1-p)*X49),Stock!W49-K)</f>
        <v>1.3893631084098679E-2</v>
      </c>
      <c r="X49" s="1">
        <f>MAX(EXP(-rate*Dt)*(p*Y48+(1-p)*Y49),Stock!X49-K)</f>
        <v>5.9288412909723857E-3</v>
      </c>
      <c r="Y49" s="1">
        <f>MAX(EXP(-rate*Dt)*(p*Z48+(1-p)*Z49),Stock!Y49-K)</f>
        <v>2.2546729395340878E-3</v>
      </c>
      <c r="Z49" s="1">
        <f>MAX(EXP(-rate*Dt)*(p*AA48+(1-p)*AA49),Stock!Z49-K)</f>
        <v>7.4365256814811517E-4</v>
      </c>
      <c r="AA49" s="1">
        <f>MAX(EXP(-rate*Dt)*(p*AB48+(1-p)*AB49),Stock!AA49-K)</f>
        <v>2.0444908408365643E-4</v>
      </c>
      <c r="AB49" s="1">
        <f>MAX(EXP(-rate*Dt)*(p*AC48+(1-p)*AC49),Stock!AB49-K)</f>
        <v>4.3978850827948627E-5</v>
      </c>
      <c r="AC49" s="1">
        <f>MAX(EXP(-rate*Dt)*(p*AD48+(1-p)*AD49),Stock!AC49-K)</f>
        <v>6.5890382869035403E-6</v>
      </c>
      <c r="AD49" s="1">
        <f>MAX(EXP(-rate*Dt)*(p*AE48+(1-p)*AE49),Stock!AD49-K)</f>
        <v>5.1650176646680208E-7</v>
      </c>
      <c r="AE49" s="1">
        <f>MAX(EXP(-rate*Dt)*(p*AF48+(1-p)*AF49),Stock!AE49-K)</f>
        <v>0</v>
      </c>
      <c r="AF49" s="1">
        <f>MAX(EXP(-rate*Dt)*(p*AG48+(1-p)*AG49),Stock!AF49-K)</f>
        <v>0</v>
      </c>
      <c r="AG49" s="1">
        <f>MAX(EXP(-rate*Dt)*(p*AH48+(1-p)*AH49),Stock!AG49-K)</f>
        <v>0</v>
      </c>
      <c r="AH49" s="1">
        <f>MAX(EXP(-rate*Dt)*(p*AI48+(1-p)*AI49),Stock!AH49-K)</f>
        <v>0</v>
      </c>
      <c r="AI49" s="1">
        <f>MAX(EXP(-rate*Dt)*(p*AJ48+(1-p)*AJ49),Stock!AI49-K)</f>
        <v>0</v>
      </c>
      <c r="AJ49" s="1">
        <f>MAX(EXP(-rate*Dt)*(p*AK48+(1-p)*AK49),Stock!AJ49-K)</f>
        <v>0</v>
      </c>
      <c r="AK49" s="1">
        <f>MAX(EXP(-rate*Dt)*(p*AL48+(1-p)*AL49),Stock!AK49-K)</f>
        <v>0</v>
      </c>
      <c r="AL49" s="1">
        <f>MAX(EXP(-rate*Dt)*(p*AM48+(1-p)*AM49),Stock!AL49-K)</f>
        <v>0</v>
      </c>
      <c r="AM49" s="1">
        <f>MAX(EXP(-rate*Dt)*(p*AN48+(1-p)*AN49),Stock!AM49-K)</f>
        <v>0</v>
      </c>
      <c r="AN49" s="1">
        <f>MAX(EXP(-rate*Dt)*(p*AO48+(1-p)*AO49),Stock!AN49-K)</f>
        <v>0</v>
      </c>
      <c r="AO49" s="1">
        <f>MAX(EXP(-rate*Dt)*(p*AP48+(1-p)*AP49),Stock!AO49-K)</f>
        <v>0</v>
      </c>
      <c r="AP49" s="1">
        <f>MAX(EXP(-rate*Dt)*(p*AQ48+(1-p)*AQ49),Stock!AP49-K)</f>
        <v>0</v>
      </c>
      <c r="AQ49" s="1">
        <f>MAX(EXP(-rate*Dt)*(p*AR48+(1-p)*AR49),Stock!AQ49-K)</f>
        <v>0</v>
      </c>
      <c r="AR49" s="1">
        <f>MAX(EXP(-rate*Dt)*(p*AS48+(1-p)*AS49),Stock!AR49-K)</f>
        <v>0</v>
      </c>
      <c r="AS49" s="1">
        <f>MAX(EXP(-rate*Dt)*(p*AT48+(1-p)*AT49),Stock!AS49-K)</f>
        <v>0</v>
      </c>
      <c r="AT49" s="1">
        <f>MAX(EXP(-rate*Dt)*(p*AU48+(1-p)*AU49),Stock!AT49-K)</f>
        <v>0</v>
      </c>
      <c r="AU49" s="1">
        <f>MAX(EXP(-rate*Dt)*(p*AV48+(1-p)*AV49),Stock!AU49-K)</f>
        <v>0</v>
      </c>
      <c r="AV49" s="1">
        <f>MAX(EXP(-rate*Dt)*(p*AW48+(1-p)*AW49),Stock!AV49-K)</f>
        <v>0</v>
      </c>
      <c r="AW49" s="1">
        <f>MAX(EXP(-rate*Dt)*(p*AX48+(1-p)*AX49),Stock!AW49-K)</f>
        <v>0</v>
      </c>
      <c r="AX49" s="1">
        <f>MAX(EXP(-rate*Dt)*(p*AY48+(1-p)*AY49),Stock!AX49-K)</f>
        <v>0</v>
      </c>
      <c r="AY49" s="1">
        <f>MAX(EXP(-rate*Dt)*(p*AZ48+(1-p)*AZ49),Stock!AY49-K)</f>
        <v>0</v>
      </c>
      <c r="AZ49" s="1">
        <f>MAX(Stock!AZ49-K,0)</f>
        <v>0</v>
      </c>
    </row>
    <row r="50" spans="1:52" x14ac:dyDescent="0.2">
      <c r="A50" s="7">
        <f t="shared" si="1"/>
        <v>3</v>
      </c>
      <c r="B50" s="1"/>
      <c r="C50" s="1"/>
      <c r="D50" s="1"/>
      <c r="E50" s="1">
        <f>MAX(EXP(-rate*Dt)*(p*F49+(1-p)*F50),Stock!E50-K)</f>
        <v>7.9613784406736059</v>
      </c>
      <c r="F50" s="1">
        <f>MAX(EXP(-rate*Dt)*(p*G49+(1-p)*G50),Stock!F50-K)</f>
        <v>6.6177742705222204</v>
      </c>
      <c r="G50" s="1">
        <f>MAX(EXP(-rate*Dt)*(p*H49+(1-p)*H50),Stock!G50-K)</f>
        <v>5.4221342304265736</v>
      </c>
      <c r="H50" s="1">
        <f>MAX(EXP(-rate*Dt)*(p*I49+(1-p)*I50),Stock!H50-K)</f>
        <v>4.371964206534086</v>
      </c>
      <c r="I50" s="1">
        <f>MAX(EXP(-rate*Dt)*(p*J49+(1-p)*J50),Stock!I50-K)</f>
        <v>3.4630942130418081</v>
      </c>
      <c r="J50" s="1">
        <f>MAX(EXP(-rate*Dt)*(p*K49+(1-p)*K50),Stock!J50-K)</f>
        <v>2.6895689215804537</v>
      </c>
      <c r="K50" s="1">
        <f>MAX(EXP(-rate*Dt)*(p*L49+(1-p)*L50),Stock!K50-K)</f>
        <v>2.0435776931952621</v>
      </c>
      <c r="L50" s="1">
        <f>MAX(EXP(-rate*Dt)*(p*M49+(1-p)*M50),Stock!L50-K)</f>
        <v>1.5154680633615927</v>
      </c>
      <c r="M50" s="1">
        <f>MAX(EXP(-rate*Dt)*(p*N49+(1-p)*N50),Stock!M50-K)</f>
        <v>1.0939113057078387</v>
      </c>
      <c r="N50" s="1">
        <f>MAX(EXP(-rate*Dt)*(p*O49+(1-p)*O50),Stock!N50-K)</f>
        <v>0.76626177417571517</v>
      </c>
      <c r="O50" s="1">
        <f>MAX(EXP(-rate*Dt)*(p*P49+(1-p)*P50),Stock!O50-K)</f>
        <v>0.51907624300438548</v>
      </c>
      <c r="P50" s="1">
        <f>MAX(EXP(-rate*Dt)*(p*Q49+(1-p)*Q50),Stock!P50-K)</f>
        <v>0.33870849850907547</v>
      </c>
      <c r="Q50" s="1">
        <f>MAX(EXP(-rate*Dt)*(p*R49+(1-p)*R50),Stock!Q50-K)</f>
        <v>0.21192318884933076</v>
      </c>
      <c r="R50" s="1">
        <f>MAX(EXP(-rate*Dt)*(p*S49+(1-p)*S50),Stock!R50-K)</f>
        <v>0.12646585327911652</v>
      </c>
      <c r="S50" s="1">
        <f>MAX(EXP(-rate*Dt)*(p*T49+(1-p)*T50),Stock!S50-K)</f>
        <v>7.152731729208911E-2</v>
      </c>
      <c r="T50" s="1">
        <f>MAX(EXP(-rate*Dt)*(p*U49+(1-p)*U50),Stock!T50-K)</f>
        <v>3.8052455817876842E-2</v>
      </c>
      <c r="U50" s="1">
        <f>MAX(EXP(-rate*Dt)*(p*V49+(1-p)*V50),Stock!U50-K)</f>
        <v>1.8865802347746954E-2</v>
      </c>
      <c r="V50" s="1">
        <f>MAX(EXP(-rate*Dt)*(p*W49+(1-p)*W50),Stock!V50-K)</f>
        <v>8.6160745098746699E-3</v>
      </c>
      <c r="W50" s="1">
        <f>MAX(EXP(-rate*Dt)*(p*X49+(1-p)*X50),Stock!W50-K)</f>
        <v>3.571247161012322E-3</v>
      </c>
      <c r="X50" s="1">
        <f>MAX(EXP(-rate*Dt)*(p*Y49+(1-p)*Y50),Stock!X50-K)</f>
        <v>1.3171826931616373E-3</v>
      </c>
      <c r="Y50" s="1">
        <f>MAX(EXP(-rate*Dt)*(p*Z49+(1-p)*Z50),Stock!Y50-K)</f>
        <v>4.2069940146083085E-4</v>
      </c>
      <c r="Z50" s="1">
        <f>MAX(EXP(-rate*Dt)*(p*AA49+(1-p)*AA50),Stock!Z50-K)</f>
        <v>1.1182078908702342E-4</v>
      </c>
      <c r="AA50" s="1">
        <f>MAX(EXP(-rate*Dt)*(p*AB49+(1-p)*AB50),Stock!AA50-K)</f>
        <v>2.321544834353704E-5</v>
      </c>
      <c r="AB50" s="1">
        <f>MAX(EXP(-rate*Dt)*(p*AC49+(1-p)*AC50),Stock!AB50-K)</f>
        <v>3.3509246475523592E-6</v>
      </c>
      <c r="AC50" s="1">
        <f>MAX(EXP(-rate*Dt)*(p*AD49+(1-p)*AD50),Stock!AC50-K)</f>
        <v>2.5257123847620418E-7</v>
      </c>
      <c r="AD50" s="1">
        <f>MAX(EXP(-rate*Dt)*(p*AE49+(1-p)*AE50),Stock!AD50-K)</f>
        <v>0</v>
      </c>
      <c r="AE50" s="1">
        <f>MAX(EXP(-rate*Dt)*(p*AF49+(1-p)*AF50),Stock!AE50-K)</f>
        <v>0</v>
      </c>
      <c r="AF50" s="1">
        <f>MAX(EXP(-rate*Dt)*(p*AG49+(1-p)*AG50),Stock!AF50-K)</f>
        <v>0</v>
      </c>
      <c r="AG50" s="1">
        <f>MAX(EXP(-rate*Dt)*(p*AH49+(1-p)*AH50),Stock!AG50-K)</f>
        <v>0</v>
      </c>
      <c r="AH50" s="1">
        <f>MAX(EXP(-rate*Dt)*(p*AI49+(1-p)*AI50),Stock!AH50-K)</f>
        <v>0</v>
      </c>
      <c r="AI50" s="1">
        <f>MAX(EXP(-rate*Dt)*(p*AJ49+(1-p)*AJ50),Stock!AI50-K)</f>
        <v>0</v>
      </c>
      <c r="AJ50" s="1">
        <f>MAX(EXP(-rate*Dt)*(p*AK49+(1-p)*AK50),Stock!AJ50-K)</f>
        <v>0</v>
      </c>
      <c r="AK50" s="1">
        <f>MAX(EXP(-rate*Dt)*(p*AL49+(1-p)*AL50),Stock!AK50-K)</f>
        <v>0</v>
      </c>
      <c r="AL50" s="1">
        <f>MAX(EXP(-rate*Dt)*(p*AM49+(1-p)*AM50),Stock!AL50-K)</f>
        <v>0</v>
      </c>
      <c r="AM50" s="1">
        <f>MAX(EXP(-rate*Dt)*(p*AN49+(1-p)*AN50),Stock!AM50-K)</f>
        <v>0</v>
      </c>
      <c r="AN50" s="1">
        <f>MAX(EXP(-rate*Dt)*(p*AO49+(1-p)*AO50),Stock!AN50-K)</f>
        <v>0</v>
      </c>
      <c r="AO50" s="1">
        <f>MAX(EXP(-rate*Dt)*(p*AP49+(1-p)*AP50),Stock!AO50-K)</f>
        <v>0</v>
      </c>
      <c r="AP50" s="1">
        <f>MAX(EXP(-rate*Dt)*(p*AQ49+(1-p)*AQ50),Stock!AP50-K)</f>
        <v>0</v>
      </c>
      <c r="AQ50" s="1">
        <f>MAX(EXP(-rate*Dt)*(p*AR49+(1-p)*AR50),Stock!AQ50-K)</f>
        <v>0</v>
      </c>
      <c r="AR50" s="1">
        <f>MAX(EXP(-rate*Dt)*(p*AS49+(1-p)*AS50),Stock!AR50-K)</f>
        <v>0</v>
      </c>
      <c r="AS50" s="1">
        <f>MAX(EXP(-rate*Dt)*(p*AT49+(1-p)*AT50),Stock!AS50-K)</f>
        <v>0</v>
      </c>
      <c r="AT50" s="1">
        <f>MAX(EXP(-rate*Dt)*(p*AU49+(1-p)*AU50),Stock!AT50-K)</f>
        <v>0</v>
      </c>
      <c r="AU50" s="1">
        <f>MAX(EXP(-rate*Dt)*(p*AV49+(1-p)*AV50),Stock!AU50-K)</f>
        <v>0</v>
      </c>
      <c r="AV50" s="1">
        <f>MAX(EXP(-rate*Dt)*(p*AW49+(1-p)*AW50),Stock!AV50-K)</f>
        <v>0</v>
      </c>
      <c r="AW50" s="1">
        <f>MAX(EXP(-rate*Dt)*(p*AX49+(1-p)*AX50),Stock!AW50-K)</f>
        <v>0</v>
      </c>
      <c r="AX50" s="1">
        <f>MAX(EXP(-rate*Dt)*(p*AY49+(1-p)*AY50),Stock!AX50-K)</f>
        <v>0</v>
      </c>
      <c r="AY50" s="1">
        <f>MAX(EXP(-rate*Dt)*(p*AZ49+(1-p)*AZ50),Stock!AY50-K)</f>
        <v>0</v>
      </c>
      <c r="AZ50" s="1">
        <f>MAX(Stock!AZ50-K,0)</f>
        <v>0</v>
      </c>
    </row>
    <row r="51" spans="1:52" x14ac:dyDescent="0.2">
      <c r="A51" s="7">
        <f t="shared" si="1"/>
        <v>2</v>
      </c>
      <c r="B51" s="1"/>
      <c r="C51" s="1"/>
      <c r="D51" s="1">
        <f>MAX(EXP(-rate*Dt)*(p*E50+(1-p)*E51),Stock!D51-K)</f>
        <v>6.7065804602010584</v>
      </c>
      <c r="E51" s="1">
        <f>MAX(EXP(-rate*Dt)*(p*F50+(1-p)*F51),Stock!E51-K)</f>
        <v>5.5144173994074128</v>
      </c>
      <c r="F51" s="1">
        <f>MAX(EXP(-rate*Dt)*(p*G50+(1-p)*G51),Stock!F51-K)</f>
        <v>4.4655361443648394</v>
      </c>
      <c r="G51" s="1">
        <f>MAX(EXP(-rate*Dt)*(p*H50+(1-p)*H51),Stock!G51-K)</f>
        <v>3.5556734491248068</v>
      </c>
      <c r="H51" s="1">
        <f>MAX(EXP(-rate*Dt)*(p*I50+(1-p)*I51),Stock!H51-K)</f>
        <v>2.7788637414293578</v>
      </c>
      <c r="I51" s="1">
        <f>MAX(EXP(-rate*Dt)*(p*J50+(1-p)*J51),Stock!I51-K)</f>
        <v>2.1274110990208035</v>
      </c>
      <c r="J51" s="1">
        <f>MAX(EXP(-rate*Dt)*(p*K50+(1-p)*K51),Stock!J51-K)</f>
        <v>1.5919392457289476</v>
      </c>
      <c r="K51" s="1">
        <f>MAX(EXP(-rate*Dt)*(p*L50+(1-p)*L51),Stock!K51-K)</f>
        <v>1.1615566068392016</v>
      </c>
      <c r="L51" s="1">
        <f>MAX(EXP(-rate*Dt)*(p*M50+(1-p)*M51),Stock!L51-K)</f>
        <v>0.82416689743927174</v>
      </c>
      <c r="M51" s="1">
        <f>MAX(EXP(-rate*Dt)*(p*N50+(1-p)*N51),Stock!M51-K)</f>
        <v>0.5669191980264725</v>
      </c>
      <c r="N51" s="1">
        <f>MAX(EXP(-rate*Dt)*(p*O50+(1-p)*O51),Stock!N51-K)</f>
        <v>0.37674570003188018</v>
      </c>
      <c r="O51" s="1">
        <f>MAX(EXP(-rate*Dt)*(p*P50+(1-p)*P51),Stock!O51-K)</f>
        <v>0.24091793519678151</v>
      </c>
      <c r="P51" s="1">
        <f>MAX(EXP(-rate*Dt)*(p*Q50+(1-p)*Q51),Stock!P51-K)</f>
        <v>0.14756710791433228</v>
      </c>
      <c r="Q51" s="1">
        <f>MAX(EXP(-rate*Dt)*(p*R50+(1-p)*R51),Stock!Q51-K)</f>
        <v>8.6115610331749567E-2</v>
      </c>
      <c r="R51" s="1">
        <f>MAX(EXP(-rate*Dt)*(p*S50+(1-p)*S51),Stock!R51-K)</f>
        <v>4.7576453398819926E-2</v>
      </c>
      <c r="S51" s="1">
        <f>MAX(EXP(-rate*Dt)*(p*T50+(1-p)*T51),Stock!S51-K)</f>
        <v>2.469505559034307E-2</v>
      </c>
      <c r="T51" s="1">
        <f>MAX(EXP(-rate*Dt)*(p*U50+(1-p)*U51),Stock!T51-K)</f>
        <v>1.19312153465926E-2</v>
      </c>
      <c r="U51" s="1">
        <f>MAX(EXP(-rate*Dt)*(p*V50+(1-p)*V51),Stock!U51-K)</f>
        <v>5.3033850966523405E-3</v>
      </c>
      <c r="V51" s="1">
        <f>MAX(EXP(-rate*Dt)*(p*W50+(1-p)*W51),Stock!V51-K)</f>
        <v>2.1366139949067203E-3</v>
      </c>
      <c r="W51" s="1">
        <f>MAX(EXP(-rate*Dt)*(p*X50+(1-p)*X51),Stock!W51-K)</f>
        <v>7.6492297675569718E-4</v>
      </c>
      <c r="X51" s="1">
        <f>MAX(EXP(-rate*Dt)*(p*Y50+(1-p)*Y51),Stock!X51-K)</f>
        <v>2.3680251418819963E-4</v>
      </c>
      <c r="Y51" s="1">
        <f>MAX(EXP(-rate*Dt)*(p*Z50+(1-p)*Z51),Stock!Y51-K)</f>
        <v>6.091568312345719E-5</v>
      </c>
      <c r="Z51" s="1">
        <f>MAX(EXP(-rate*Dt)*(p*AA50+(1-p)*AA51),Stock!Z51-K)</f>
        <v>1.2220603382092164E-5</v>
      </c>
      <c r="AA51" s="1">
        <f>MAX(EXP(-rate*Dt)*(p*AB50+(1-p)*AB51),Stock!AA51-K)</f>
        <v>1.7016278166077758E-6</v>
      </c>
      <c r="AB51" s="1">
        <f>MAX(EXP(-rate*Dt)*(p*AC50+(1-p)*AC51),Stock!AB51-K)</f>
        <v>1.2350825233722376E-7</v>
      </c>
      <c r="AC51" s="1">
        <f>MAX(EXP(-rate*Dt)*(p*AD50+(1-p)*AD51),Stock!AC51-K)</f>
        <v>0</v>
      </c>
      <c r="AD51" s="1">
        <f>MAX(EXP(-rate*Dt)*(p*AE50+(1-p)*AE51),Stock!AD51-K)</f>
        <v>0</v>
      </c>
      <c r="AE51" s="1">
        <f>MAX(EXP(-rate*Dt)*(p*AF50+(1-p)*AF51),Stock!AE51-K)</f>
        <v>0</v>
      </c>
      <c r="AF51" s="1">
        <f>MAX(EXP(-rate*Dt)*(p*AG50+(1-p)*AG51),Stock!AF51-K)</f>
        <v>0</v>
      </c>
      <c r="AG51" s="1">
        <f>MAX(EXP(-rate*Dt)*(p*AH50+(1-p)*AH51),Stock!AG51-K)</f>
        <v>0</v>
      </c>
      <c r="AH51" s="1">
        <f>MAX(EXP(-rate*Dt)*(p*AI50+(1-p)*AI51),Stock!AH51-K)</f>
        <v>0</v>
      </c>
      <c r="AI51" s="1">
        <f>MAX(EXP(-rate*Dt)*(p*AJ50+(1-p)*AJ51),Stock!AI51-K)</f>
        <v>0</v>
      </c>
      <c r="AJ51" s="1">
        <f>MAX(EXP(-rate*Dt)*(p*AK50+(1-p)*AK51),Stock!AJ51-K)</f>
        <v>0</v>
      </c>
      <c r="AK51" s="1">
        <f>MAX(EXP(-rate*Dt)*(p*AL50+(1-p)*AL51),Stock!AK51-K)</f>
        <v>0</v>
      </c>
      <c r="AL51" s="1">
        <f>MAX(EXP(-rate*Dt)*(p*AM50+(1-p)*AM51),Stock!AL51-K)</f>
        <v>0</v>
      </c>
      <c r="AM51" s="1">
        <f>MAX(EXP(-rate*Dt)*(p*AN50+(1-p)*AN51),Stock!AM51-K)</f>
        <v>0</v>
      </c>
      <c r="AN51" s="1">
        <f>MAX(EXP(-rate*Dt)*(p*AO50+(1-p)*AO51),Stock!AN51-K)</f>
        <v>0</v>
      </c>
      <c r="AO51" s="1">
        <f>MAX(EXP(-rate*Dt)*(p*AP50+(1-p)*AP51),Stock!AO51-K)</f>
        <v>0</v>
      </c>
      <c r="AP51" s="1">
        <f>MAX(EXP(-rate*Dt)*(p*AQ50+(1-p)*AQ51),Stock!AP51-K)</f>
        <v>0</v>
      </c>
      <c r="AQ51" s="1">
        <f>MAX(EXP(-rate*Dt)*(p*AR50+(1-p)*AR51),Stock!AQ51-K)</f>
        <v>0</v>
      </c>
      <c r="AR51" s="1">
        <f>MAX(EXP(-rate*Dt)*(p*AS50+(1-p)*AS51),Stock!AR51-K)</f>
        <v>0</v>
      </c>
      <c r="AS51" s="1">
        <f>MAX(EXP(-rate*Dt)*(p*AT50+(1-p)*AT51),Stock!AS51-K)</f>
        <v>0</v>
      </c>
      <c r="AT51" s="1">
        <f>MAX(EXP(-rate*Dt)*(p*AU50+(1-p)*AU51),Stock!AT51-K)</f>
        <v>0</v>
      </c>
      <c r="AU51" s="1">
        <f>MAX(EXP(-rate*Dt)*(p*AV50+(1-p)*AV51),Stock!AU51-K)</f>
        <v>0</v>
      </c>
      <c r="AV51" s="1">
        <f>MAX(EXP(-rate*Dt)*(p*AW50+(1-p)*AW51),Stock!AV51-K)</f>
        <v>0</v>
      </c>
      <c r="AW51" s="1">
        <f>MAX(EXP(-rate*Dt)*(p*AX50+(1-p)*AX51),Stock!AW51-K)</f>
        <v>0</v>
      </c>
      <c r="AX51" s="1">
        <f>MAX(EXP(-rate*Dt)*(p*AY50+(1-p)*AY51),Stock!AX51-K)</f>
        <v>0</v>
      </c>
      <c r="AY51" s="1">
        <f>MAX(EXP(-rate*Dt)*(p*AZ50+(1-p)*AZ51),Stock!AY51-K)</f>
        <v>0</v>
      </c>
      <c r="AZ51" s="1">
        <f>MAX(Stock!AZ51-K,0)</f>
        <v>0</v>
      </c>
    </row>
    <row r="52" spans="1:52" x14ac:dyDescent="0.2">
      <c r="A52" s="7">
        <f>A53+1</f>
        <v>1</v>
      </c>
      <c r="B52" s="1"/>
      <c r="C52" s="1">
        <f>MAX(EXP(-rate*Dt)*(p*D51+(1-p)*D52),Stock!C52-K)</f>
        <v>5.6043438579409921</v>
      </c>
      <c r="D52" s="1">
        <f>MAX(EXP(-rate*Dt)*(p*E51+(1-p)*E52),Stock!D52-K)</f>
        <v>4.5566772872462371</v>
      </c>
      <c r="E52" s="1">
        <f>MAX(EXP(-rate*Dt)*(p*F51+(1-p)*F52),Stock!E52-K)</f>
        <v>3.6458628587630399</v>
      </c>
      <c r="F52" s="1">
        <f>MAX(EXP(-rate*Dt)*(p*G51+(1-p)*G52),Stock!F52-K)</f>
        <v>2.8659524922073087</v>
      </c>
      <c r="G52" s="1">
        <f>MAX(EXP(-rate*Dt)*(p*H51+(1-p)*H52),Stock!G52-K)</f>
        <v>2.2093739362991207</v>
      </c>
      <c r="H52" s="1">
        <f>MAX(EXP(-rate*Dt)*(p*I51+(1-p)*I52),Stock!H52-K)</f>
        <v>1.6670031318640739</v>
      </c>
      <c r="I52" s="1">
        <f>MAX(EXP(-rate*Dt)*(p*J51+(1-p)*J52),Stock!I52-K)</f>
        <v>1.2283329051808913</v>
      </c>
      <c r="J52" s="1">
        <f>MAX(EXP(-rate*Dt)*(p*K51+(1-p)*K52),Stock!J52-K)</f>
        <v>0.88175569243300367</v>
      </c>
      <c r="K52" s="1">
        <f>MAX(EXP(-rate*Dt)*(p*L51+(1-p)*L52),Stock!K52-K)</f>
        <v>0.61495948852852433</v>
      </c>
      <c r="L52" s="1">
        <f>MAX(EXP(-rate*Dt)*(p*M51+(1-p)*M52),Stock!L52-K)</f>
        <v>0.41540623121319625</v>
      </c>
      <c r="M52" s="1">
        <f>MAX(EXP(-rate*Dt)*(p*N51+(1-p)*N52),Stock!M52-K)</f>
        <v>0.27083806759912021</v>
      </c>
      <c r="N52" s="1">
        <f>MAX(EXP(-rate*Dt)*(p*O51+(1-p)*O52),Stock!N52-K)</f>
        <v>0.16975424282404558</v>
      </c>
      <c r="O52" s="1">
        <f>MAX(EXP(-rate*Dt)*(p*P51+(1-p)*P52),Stock!O52-K)</f>
        <v>0.101812691200848</v>
      </c>
      <c r="P52" s="1">
        <f>MAX(EXP(-rate*Dt)*(p*Q51+(1-p)*Q52),Stock!P52-K)</f>
        <v>5.8118448017549125E-2</v>
      </c>
      <c r="Q52" s="1">
        <f>MAX(EXP(-rate*Dt)*(p*R51+(1-p)*R52),Stock!Q52-K)</f>
        <v>3.1375354458774041E-2</v>
      </c>
      <c r="R52" s="1">
        <f>MAX(EXP(-rate*Dt)*(p*S51+(1-p)*S52),Stock!R52-K)</f>
        <v>1.5896410577524132E-2</v>
      </c>
      <c r="S52" s="1">
        <f>MAX(EXP(-rate*Dt)*(p*T51+(1-p)*T52),Stock!S52-K)</f>
        <v>7.4881684532519853E-3</v>
      </c>
      <c r="T52" s="1">
        <f>MAX(EXP(-rate*Dt)*(p*U51+(1-p)*U52),Stock!T52-K)</f>
        <v>3.2414182117883675E-3</v>
      </c>
      <c r="U52" s="1">
        <f>MAX(EXP(-rate*Dt)*(p*V51+(1-p)*V52),Stock!U52-K)</f>
        <v>1.2701839561564303E-3</v>
      </c>
      <c r="V52" s="1">
        <f>MAX(EXP(-rate*Dt)*(p*W51+(1-p)*W52),Stock!V52-K)</f>
        <v>4.4173543643016779E-4</v>
      </c>
      <c r="W52" s="1">
        <f>MAX(EXP(-rate*Dt)*(p*X51+(1-p)*X52),Stock!W52-K)</f>
        <v>1.3266515785510002E-4</v>
      </c>
      <c r="X52" s="1">
        <f>MAX(EXP(-rate*Dt)*(p*Y51+(1-p)*Y52),Stock!X52-K)</f>
        <v>3.3061502058147132E-5</v>
      </c>
      <c r="Y52" s="1">
        <f>MAX(EXP(-rate*Dt)*(p*Z51+(1-p)*Z52),Stock!Y52-K)</f>
        <v>6.4161763013330144E-6</v>
      </c>
      <c r="Z52" s="1">
        <f>MAX(EXP(-rate*Dt)*(p*AA51+(1-p)*AA52),Stock!Z52-K)</f>
        <v>8.6291600946169868E-7</v>
      </c>
      <c r="AA52" s="1">
        <f>MAX(EXP(-rate*Dt)*(p*AB51+(1-p)*AB52),Stock!AA52-K)</f>
        <v>6.0395983673463718E-8</v>
      </c>
      <c r="AB52" s="1">
        <f>MAX(EXP(-rate*Dt)*(p*AC51+(1-p)*AC52),Stock!AB52-K)</f>
        <v>0</v>
      </c>
      <c r="AC52" s="1">
        <f>MAX(EXP(-rate*Dt)*(p*AD51+(1-p)*AD52),Stock!AC52-K)</f>
        <v>0</v>
      </c>
      <c r="AD52" s="1">
        <f>MAX(EXP(-rate*Dt)*(p*AE51+(1-p)*AE52),Stock!AD52-K)</f>
        <v>0</v>
      </c>
      <c r="AE52" s="1">
        <f>MAX(EXP(-rate*Dt)*(p*AF51+(1-p)*AF52),Stock!AE52-K)</f>
        <v>0</v>
      </c>
      <c r="AF52" s="1">
        <f>MAX(EXP(-rate*Dt)*(p*AG51+(1-p)*AG52),Stock!AF52-K)</f>
        <v>0</v>
      </c>
      <c r="AG52" s="1">
        <f>MAX(EXP(-rate*Dt)*(p*AH51+(1-p)*AH52),Stock!AG52-K)</f>
        <v>0</v>
      </c>
      <c r="AH52" s="1">
        <f>MAX(EXP(-rate*Dt)*(p*AI51+(1-p)*AI52),Stock!AH52-K)</f>
        <v>0</v>
      </c>
      <c r="AI52" s="1">
        <f>MAX(EXP(-rate*Dt)*(p*AJ51+(1-p)*AJ52),Stock!AI52-K)</f>
        <v>0</v>
      </c>
      <c r="AJ52" s="1">
        <f>MAX(EXP(-rate*Dt)*(p*AK51+(1-p)*AK52),Stock!AJ52-K)</f>
        <v>0</v>
      </c>
      <c r="AK52" s="1">
        <f>MAX(EXP(-rate*Dt)*(p*AL51+(1-p)*AL52),Stock!AK52-K)</f>
        <v>0</v>
      </c>
      <c r="AL52" s="1">
        <f>MAX(EXP(-rate*Dt)*(p*AM51+(1-p)*AM52),Stock!AL52-K)</f>
        <v>0</v>
      </c>
      <c r="AM52" s="1">
        <f>MAX(EXP(-rate*Dt)*(p*AN51+(1-p)*AN52),Stock!AM52-K)</f>
        <v>0</v>
      </c>
      <c r="AN52" s="1">
        <f>MAX(EXP(-rate*Dt)*(p*AO51+(1-p)*AO52),Stock!AN52-K)</f>
        <v>0</v>
      </c>
      <c r="AO52" s="1">
        <f>MAX(EXP(-rate*Dt)*(p*AP51+(1-p)*AP52),Stock!AO52-K)</f>
        <v>0</v>
      </c>
      <c r="AP52" s="1">
        <f>MAX(EXP(-rate*Dt)*(p*AQ51+(1-p)*AQ52),Stock!AP52-K)</f>
        <v>0</v>
      </c>
      <c r="AQ52" s="1">
        <f>MAX(EXP(-rate*Dt)*(p*AR51+(1-p)*AR52),Stock!AQ52-K)</f>
        <v>0</v>
      </c>
      <c r="AR52" s="1">
        <f>MAX(EXP(-rate*Dt)*(p*AS51+(1-p)*AS52),Stock!AR52-K)</f>
        <v>0</v>
      </c>
      <c r="AS52" s="1">
        <f>MAX(EXP(-rate*Dt)*(p*AT51+(1-p)*AT52),Stock!AS52-K)</f>
        <v>0</v>
      </c>
      <c r="AT52" s="1">
        <f>MAX(EXP(-rate*Dt)*(p*AU51+(1-p)*AU52),Stock!AT52-K)</f>
        <v>0</v>
      </c>
      <c r="AU52" s="1">
        <f>MAX(EXP(-rate*Dt)*(p*AV51+(1-p)*AV52),Stock!AU52-K)</f>
        <v>0</v>
      </c>
      <c r="AV52" s="1">
        <f>MAX(EXP(-rate*Dt)*(p*AW51+(1-p)*AW52),Stock!AV52-K)</f>
        <v>0</v>
      </c>
      <c r="AW52" s="1">
        <f>MAX(EXP(-rate*Dt)*(p*AX51+(1-p)*AX52),Stock!AW52-K)</f>
        <v>0</v>
      </c>
      <c r="AX52" s="1">
        <f>MAX(EXP(-rate*Dt)*(p*AY51+(1-p)*AY52),Stock!AX52-K)</f>
        <v>0</v>
      </c>
      <c r="AY52" s="1">
        <f>MAX(EXP(-rate*Dt)*(p*AZ51+(1-p)*AZ52),Stock!AY52-K)</f>
        <v>0</v>
      </c>
      <c r="AZ52" s="1">
        <f>MAX(Stock!AZ52-K,0)</f>
        <v>0</v>
      </c>
    </row>
    <row r="53" spans="1:52" x14ac:dyDescent="0.2">
      <c r="A53" s="7">
        <v>0</v>
      </c>
      <c r="B53" s="1">
        <f>MAX(EXP(-rate*Dt)*(p*C52+(1-p)*C53),Stock!B53-K)</f>
        <v>4.6455197421119712</v>
      </c>
      <c r="C53" s="1">
        <f>MAX(EXP(-rate*Dt)*(p*D52+(1-p)*D53),Stock!C53-K)</f>
        <v>3.7338055896697142</v>
      </c>
      <c r="D53" s="1">
        <f>MAX(EXP(-rate*Dt)*(p*E52+(1-p)*E53),Stock!D53-K)</f>
        <v>2.9509675110332321</v>
      </c>
      <c r="E53" s="1">
        <f>MAX(EXP(-rate*Dt)*(p*F52+(1-p)*F53),Stock!E53-K)</f>
        <v>2.2895627555102283</v>
      </c>
      <c r="F53" s="1">
        <f>MAX(EXP(-rate*Dt)*(p*G52+(1-p)*G53),Stock!F53-K)</f>
        <v>1.7407043233804445</v>
      </c>
      <c r="G53" s="1">
        <f>MAX(EXP(-rate*Dt)*(p*H52+(1-p)*H53),Stock!G53-K)</f>
        <v>1.2942311503750561</v>
      </c>
      <c r="H53" s="1">
        <f>MAX(EXP(-rate*Dt)*(p*I52+(1-p)*I53),Stock!H53-K)</f>
        <v>0.93897231687822102</v>
      </c>
      <c r="I53" s="1">
        <f>MAX(EXP(-rate*Dt)*(p*J52+(1-p)*J53),Stock!I53-K)</f>
        <v>0.66310321946978434</v>
      </c>
      <c r="J53" s="1">
        <f>MAX(EXP(-rate*Dt)*(p*K52+(1-p)*K53),Stock!J53-K)</f>
        <v>0.45457269690205487</v>
      </c>
      <c r="K53" s="1">
        <f>MAX(EXP(-rate*Dt)*(p*L52+(1-p)*L53),Stock!K53-K)</f>
        <v>0.30156070764084381</v>
      </c>
      <c r="L53" s="1">
        <f>MAX(EXP(-rate*Dt)*(p*M52+(1-p)*M53),Stock!L53-K)</f>
        <v>0.19291687832670523</v>
      </c>
      <c r="M53" s="1">
        <f>MAX(EXP(-rate*Dt)*(p*N52+(1-p)*N53),Stock!M53-K)</f>
        <v>0.11853483448851741</v>
      </c>
      <c r="N53" s="1">
        <f>MAX(EXP(-rate*Dt)*(p*O52+(1-p)*O53),Stock!N53-K)</f>
        <v>6.9628820190297036E-2</v>
      </c>
      <c r="O53" s="1">
        <f>MAX(EXP(-rate*Dt)*(p*P52+(1-p)*P53),Stock!O53-K)</f>
        <v>3.8890970939154668E-2</v>
      </c>
      <c r="P53" s="1">
        <f>MAX(EXP(-rate*Dt)*(p*Q52+(1-p)*Q53),Stock!P53-K)</f>
        <v>2.0523141588620029E-2</v>
      </c>
      <c r="Q53" s="1">
        <f>MAX(EXP(-rate*Dt)*(p*R52+(1-p)*R53),Stock!Q53-K)</f>
        <v>1.015388668232119E-2</v>
      </c>
      <c r="R53" s="1">
        <f>MAX(EXP(-rate*Dt)*(p*S52+(1-p)*S53),Stock!R53-K)</f>
        <v>4.6658166506052179E-3</v>
      </c>
      <c r="S53" s="1">
        <f>MAX(EXP(-rate*Dt)*(p*T52+(1-p)*T53),Stock!S53-K)</f>
        <v>1.9680157029489261E-3</v>
      </c>
      <c r="T53" s="1">
        <f>MAX(EXP(-rate*Dt)*(p*U52+(1-p)*U53),Stock!T53-K)</f>
        <v>7.5059372140837718E-4</v>
      </c>
      <c r="U53" s="1">
        <f>MAX(EXP(-rate*Dt)*(p*V52+(1-p)*V53),Stock!U53-K)</f>
        <v>2.537632232569315E-4</v>
      </c>
      <c r="V53" s="1">
        <f>MAX(EXP(-rate*Dt)*(p*W52+(1-p)*W53),Stock!V53-K)</f>
        <v>7.3996935399983369E-5</v>
      </c>
      <c r="W53" s="1">
        <f>MAX(EXP(-rate*Dt)*(p*X52+(1-p)*X53),Stock!W53-K)</f>
        <v>1.7881714768463537E-5</v>
      </c>
      <c r="X53" s="1">
        <f>MAX(EXP(-rate*Dt)*(p*Y52+(1-p)*Y53),Stock!X53-K)</f>
        <v>3.3605083995047854E-6</v>
      </c>
      <c r="Y53" s="1">
        <f>MAX(EXP(-rate*Dt)*(p*Z52+(1-p)*Z53),Stock!Y53-K)</f>
        <v>4.3703713582216129E-7</v>
      </c>
      <c r="Z53" s="1">
        <f>MAX(EXP(-rate*Dt)*(p*AA52+(1-p)*AA53),Stock!Z53-K)</f>
        <v>2.9533855227145293E-8</v>
      </c>
      <c r="AA53" s="1">
        <f>MAX(EXP(-rate*Dt)*(p*AB52+(1-p)*AB53),Stock!AA53-K)</f>
        <v>0</v>
      </c>
      <c r="AB53" s="1">
        <f>MAX(EXP(-rate*Dt)*(p*AC52+(1-p)*AC53),Stock!AB53-K)</f>
        <v>0</v>
      </c>
      <c r="AC53" s="1">
        <f>MAX(EXP(-rate*Dt)*(p*AD52+(1-p)*AD53),Stock!AC53-K)</f>
        <v>0</v>
      </c>
      <c r="AD53" s="1">
        <f>MAX(EXP(-rate*Dt)*(p*AE52+(1-p)*AE53),Stock!AD53-K)</f>
        <v>0</v>
      </c>
      <c r="AE53" s="1">
        <f>MAX(EXP(-rate*Dt)*(p*AF52+(1-p)*AF53),Stock!AE53-K)</f>
        <v>0</v>
      </c>
      <c r="AF53" s="1">
        <f>MAX(EXP(-rate*Dt)*(p*AG52+(1-p)*AG53),Stock!AF53-K)</f>
        <v>0</v>
      </c>
      <c r="AG53" s="1">
        <f>MAX(EXP(-rate*Dt)*(p*AH52+(1-p)*AH53),Stock!AG53-K)</f>
        <v>0</v>
      </c>
      <c r="AH53" s="1">
        <f>MAX(EXP(-rate*Dt)*(p*AI52+(1-p)*AI53),Stock!AH53-K)</f>
        <v>0</v>
      </c>
      <c r="AI53" s="1">
        <f>MAX(EXP(-rate*Dt)*(p*AJ52+(1-p)*AJ53),Stock!AI53-K)</f>
        <v>0</v>
      </c>
      <c r="AJ53" s="1">
        <f>MAX(EXP(-rate*Dt)*(p*AK52+(1-p)*AK53),Stock!AJ53-K)</f>
        <v>0</v>
      </c>
      <c r="AK53" s="1">
        <f>MAX(EXP(-rate*Dt)*(p*AL52+(1-p)*AL53),Stock!AK53-K)</f>
        <v>0</v>
      </c>
      <c r="AL53" s="1">
        <f>MAX(EXP(-rate*Dt)*(p*AM52+(1-p)*AM53),Stock!AL53-K)</f>
        <v>0</v>
      </c>
      <c r="AM53" s="1">
        <f>MAX(EXP(-rate*Dt)*(p*AN52+(1-p)*AN53),Stock!AM53-K)</f>
        <v>0</v>
      </c>
      <c r="AN53" s="1">
        <f>MAX(EXP(-rate*Dt)*(p*AO52+(1-p)*AO53),Stock!AN53-K)</f>
        <v>0</v>
      </c>
      <c r="AO53" s="1">
        <f>MAX(EXP(-rate*Dt)*(p*AP52+(1-p)*AP53),Stock!AO53-K)</f>
        <v>0</v>
      </c>
      <c r="AP53" s="1">
        <f>MAX(EXP(-rate*Dt)*(p*AQ52+(1-p)*AQ53),Stock!AP53-K)</f>
        <v>0</v>
      </c>
      <c r="AQ53" s="1">
        <f>MAX(EXP(-rate*Dt)*(p*AR52+(1-p)*AR53),Stock!AQ53-K)</f>
        <v>0</v>
      </c>
      <c r="AR53" s="1">
        <f>MAX(EXP(-rate*Dt)*(p*AS52+(1-p)*AS53),Stock!AR53-K)</f>
        <v>0</v>
      </c>
      <c r="AS53" s="1">
        <f>MAX(EXP(-rate*Dt)*(p*AT52+(1-p)*AT53),Stock!AS53-K)</f>
        <v>0</v>
      </c>
      <c r="AT53" s="1">
        <f>MAX(EXP(-rate*Dt)*(p*AU52+(1-p)*AU53),Stock!AT53-K)</f>
        <v>0</v>
      </c>
      <c r="AU53" s="1">
        <f>MAX(EXP(-rate*Dt)*(p*AV52+(1-p)*AV53),Stock!AU53-K)</f>
        <v>0</v>
      </c>
      <c r="AV53" s="1">
        <f>MAX(EXP(-rate*Dt)*(p*AW52+(1-p)*AW53),Stock!AV53-K)</f>
        <v>0</v>
      </c>
      <c r="AW53" s="1">
        <f>MAX(EXP(-rate*Dt)*(p*AX52+(1-p)*AX53),Stock!AW53-K)</f>
        <v>0</v>
      </c>
      <c r="AX53" s="1">
        <f>MAX(EXP(-rate*Dt)*(p*AY52+(1-p)*AY53),Stock!AX53-K)</f>
        <v>0</v>
      </c>
      <c r="AY53" s="1">
        <f>MAX(EXP(-rate*Dt)*(p*AZ52+(1-p)*AZ53),Stock!AY53-K)</f>
        <v>0</v>
      </c>
      <c r="AZ53" s="1">
        <f>MAX(Stock!AZ53-K,0)</f>
        <v>0</v>
      </c>
    </row>
    <row r="55" spans="1:52" x14ac:dyDescent="0.2">
      <c r="A55" s="1" t="s">
        <v>11</v>
      </c>
      <c r="B55" s="1">
        <v>0</v>
      </c>
      <c r="C55" s="1">
        <f t="shared" ref="C55:AH55" si="4">C56*Dt</f>
        <v>0.02</v>
      </c>
      <c r="D55" s="1">
        <f t="shared" si="4"/>
        <v>0.04</v>
      </c>
      <c r="E55" s="1">
        <f t="shared" si="4"/>
        <v>0.06</v>
      </c>
      <c r="F55" s="1">
        <f t="shared" si="4"/>
        <v>0.08</v>
      </c>
      <c r="G55" s="1">
        <f t="shared" si="4"/>
        <v>0.1</v>
      </c>
      <c r="H55" s="1">
        <f t="shared" si="4"/>
        <v>0.12</v>
      </c>
      <c r="I55" s="1">
        <f t="shared" si="4"/>
        <v>0.14000000000000001</v>
      </c>
      <c r="J55" s="1">
        <f t="shared" si="4"/>
        <v>0.16</v>
      </c>
      <c r="K55" s="1">
        <f t="shared" si="4"/>
        <v>0.18</v>
      </c>
      <c r="L55" s="1">
        <f t="shared" si="4"/>
        <v>0.2</v>
      </c>
      <c r="M55" s="1">
        <f t="shared" si="4"/>
        <v>0.22</v>
      </c>
      <c r="N55" s="1">
        <f t="shared" si="4"/>
        <v>0.24</v>
      </c>
      <c r="O55" s="1">
        <f t="shared" si="4"/>
        <v>0.26</v>
      </c>
      <c r="P55" s="1">
        <f t="shared" si="4"/>
        <v>0.28000000000000003</v>
      </c>
      <c r="Q55" s="1">
        <f t="shared" si="4"/>
        <v>0.3</v>
      </c>
      <c r="R55" s="1">
        <f t="shared" si="4"/>
        <v>0.32</v>
      </c>
      <c r="S55" s="1">
        <f t="shared" si="4"/>
        <v>0.34</v>
      </c>
      <c r="T55" s="1">
        <f t="shared" si="4"/>
        <v>0.36</v>
      </c>
      <c r="U55" s="1">
        <f t="shared" si="4"/>
        <v>0.38</v>
      </c>
      <c r="V55" s="1">
        <f t="shared" si="4"/>
        <v>0.4</v>
      </c>
      <c r="W55" s="1">
        <f t="shared" si="4"/>
        <v>0.42</v>
      </c>
      <c r="X55" s="1">
        <f t="shared" si="4"/>
        <v>0.44</v>
      </c>
      <c r="Y55" s="1">
        <f t="shared" si="4"/>
        <v>0.46</v>
      </c>
      <c r="Z55" s="1">
        <f t="shared" si="4"/>
        <v>0.48</v>
      </c>
      <c r="AA55" s="1">
        <f t="shared" si="4"/>
        <v>0.5</v>
      </c>
      <c r="AB55" s="1">
        <f t="shared" si="4"/>
        <v>0.52</v>
      </c>
      <c r="AC55" s="1">
        <f t="shared" si="4"/>
        <v>0.54</v>
      </c>
      <c r="AD55" s="1">
        <f t="shared" si="4"/>
        <v>0.56000000000000005</v>
      </c>
      <c r="AE55" s="1">
        <f t="shared" si="4"/>
        <v>0.57999999999999996</v>
      </c>
      <c r="AF55" s="1">
        <f t="shared" si="4"/>
        <v>0.6</v>
      </c>
      <c r="AG55" s="1">
        <f t="shared" si="4"/>
        <v>0.62</v>
      </c>
      <c r="AH55" s="1">
        <f t="shared" si="4"/>
        <v>0.64</v>
      </c>
      <c r="AI55" s="1">
        <f t="shared" ref="AI55:AZ55" si="5">AI56*Dt</f>
        <v>0.66</v>
      </c>
      <c r="AJ55" s="1">
        <f t="shared" si="5"/>
        <v>0.68</v>
      </c>
      <c r="AK55" s="1">
        <f t="shared" si="5"/>
        <v>0.70000000000000007</v>
      </c>
      <c r="AL55" s="1">
        <f t="shared" si="5"/>
        <v>0.72</v>
      </c>
      <c r="AM55" s="1">
        <f t="shared" si="5"/>
        <v>0.74</v>
      </c>
      <c r="AN55" s="1">
        <f t="shared" si="5"/>
        <v>0.76</v>
      </c>
      <c r="AO55" s="1">
        <f t="shared" si="5"/>
        <v>0.78</v>
      </c>
      <c r="AP55" s="1">
        <f t="shared" si="5"/>
        <v>0.8</v>
      </c>
      <c r="AQ55" s="1">
        <f t="shared" si="5"/>
        <v>0.82000000000000006</v>
      </c>
      <c r="AR55" s="1">
        <f t="shared" si="5"/>
        <v>0.84</v>
      </c>
      <c r="AS55" s="1">
        <f t="shared" si="5"/>
        <v>0.86</v>
      </c>
      <c r="AT55" s="1">
        <f t="shared" si="5"/>
        <v>0.88</v>
      </c>
      <c r="AU55" s="1">
        <f t="shared" si="5"/>
        <v>0.9</v>
      </c>
      <c r="AV55" s="1">
        <f t="shared" si="5"/>
        <v>0.92</v>
      </c>
      <c r="AW55" s="1">
        <f t="shared" si="5"/>
        <v>0.94000000000000006</v>
      </c>
      <c r="AX55" s="1">
        <f t="shared" si="5"/>
        <v>0.96</v>
      </c>
      <c r="AY55" s="1">
        <f t="shared" si="5"/>
        <v>0.98</v>
      </c>
      <c r="AZ55" s="1">
        <f t="shared" si="5"/>
        <v>1</v>
      </c>
    </row>
    <row r="56" spans="1:52" x14ac:dyDescent="0.2">
      <c r="A56" s="2" t="s">
        <v>24</v>
      </c>
      <c r="B56" s="1">
        <v>0</v>
      </c>
      <c r="C56" s="1">
        <f t="shared" ref="C56:AH56" si="6">B56+1</f>
        <v>1</v>
      </c>
      <c r="D56" s="1">
        <f t="shared" si="6"/>
        <v>2</v>
      </c>
      <c r="E56" s="1">
        <f t="shared" si="6"/>
        <v>3</v>
      </c>
      <c r="F56" s="1">
        <f t="shared" si="6"/>
        <v>4</v>
      </c>
      <c r="G56" s="1">
        <f t="shared" si="6"/>
        <v>5</v>
      </c>
      <c r="H56" s="1">
        <f t="shared" si="6"/>
        <v>6</v>
      </c>
      <c r="I56" s="1">
        <f t="shared" si="6"/>
        <v>7</v>
      </c>
      <c r="J56" s="1">
        <f t="shared" si="6"/>
        <v>8</v>
      </c>
      <c r="K56" s="1">
        <f t="shared" si="6"/>
        <v>9</v>
      </c>
      <c r="L56" s="1">
        <f t="shared" si="6"/>
        <v>10</v>
      </c>
      <c r="M56" s="1">
        <f t="shared" si="6"/>
        <v>11</v>
      </c>
      <c r="N56" s="1">
        <f t="shared" si="6"/>
        <v>12</v>
      </c>
      <c r="O56" s="1">
        <f t="shared" si="6"/>
        <v>13</v>
      </c>
      <c r="P56" s="1">
        <f t="shared" si="6"/>
        <v>14</v>
      </c>
      <c r="Q56" s="1">
        <f t="shared" si="6"/>
        <v>15</v>
      </c>
      <c r="R56" s="1">
        <f t="shared" si="6"/>
        <v>16</v>
      </c>
      <c r="S56" s="1">
        <f t="shared" si="6"/>
        <v>17</v>
      </c>
      <c r="T56" s="1">
        <f t="shared" si="6"/>
        <v>18</v>
      </c>
      <c r="U56" s="1">
        <f t="shared" si="6"/>
        <v>19</v>
      </c>
      <c r="V56" s="1">
        <f t="shared" si="6"/>
        <v>20</v>
      </c>
      <c r="W56" s="1">
        <f t="shared" si="6"/>
        <v>21</v>
      </c>
      <c r="X56" s="1">
        <f t="shared" si="6"/>
        <v>22</v>
      </c>
      <c r="Y56" s="1">
        <f t="shared" si="6"/>
        <v>23</v>
      </c>
      <c r="Z56" s="1">
        <f t="shared" si="6"/>
        <v>24</v>
      </c>
      <c r="AA56" s="1">
        <f t="shared" si="6"/>
        <v>25</v>
      </c>
      <c r="AB56" s="1">
        <f t="shared" si="6"/>
        <v>26</v>
      </c>
      <c r="AC56" s="1">
        <f t="shared" si="6"/>
        <v>27</v>
      </c>
      <c r="AD56" s="1">
        <f t="shared" si="6"/>
        <v>28</v>
      </c>
      <c r="AE56" s="1">
        <f t="shared" si="6"/>
        <v>29</v>
      </c>
      <c r="AF56" s="1">
        <f t="shared" si="6"/>
        <v>30</v>
      </c>
      <c r="AG56" s="1">
        <f t="shared" si="6"/>
        <v>31</v>
      </c>
      <c r="AH56" s="1">
        <f t="shared" si="6"/>
        <v>32</v>
      </c>
      <c r="AI56" s="1">
        <f t="shared" ref="AI56:AZ56" si="7">AH56+1</f>
        <v>33</v>
      </c>
      <c r="AJ56" s="1">
        <f t="shared" si="7"/>
        <v>34</v>
      </c>
      <c r="AK56" s="1">
        <f t="shared" si="7"/>
        <v>35</v>
      </c>
      <c r="AL56" s="1">
        <f t="shared" si="7"/>
        <v>36</v>
      </c>
      <c r="AM56" s="1">
        <f t="shared" si="7"/>
        <v>37</v>
      </c>
      <c r="AN56" s="1">
        <f t="shared" si="7"/>
        <v>38</v>
      </c>
      <c r="AO56" s="1">
        <f t="shared" si="7"/>
        <v>39</v>
      </c>
      <c r="AP56" s="1">
        <f t="shared" si="7"/>
        <v>40</v>
      </c>
      <c r="AQ56" s="1">
        <f t="shared" si="7"/>
        <v>41</v>
      </c>
      <c r="AR56" s="1">
        <f t="shared" si="7"/>
        <v>42</v>
      </c>
      <c r="AS56" s="1">
        <f t="shared" si="7"/>
        <v>43</v>
      </c>
      <c r="AT56" s="1">
        <f t="shared" si="7"/>
        <v>44</v>
      </c>
      <c r="AU56" s="1">
        <f t="shared" si="7"/>
        <v>45</v>
      </c>
      <c r="AV56" s="1">
        <f t="shared" si="7"/>
        <v>46</v>
      </c>
      <c r="AW56" s="1">
        <f t="shared" si="7"/>
        <v>47</v>
      </c>
      <c r="AX56" s="1">
        <f t="shared" si="7"/>
        <v>48</v>
      </c>
      <c r="AY56" s="1">
        <f t="shared" si="7"/>
        <v>49</v>
      </c>
      <c r="AZ56" s="1">
        <f t="shared" si="7"/>
        <v>50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topLeftCell="A25" workbookViewId="0">
      <selection activeCell="J60" sqref="J60"/>
    </sheetView>
  </sheetViews>
  <sheetFormatPr defaultColWidth="8.85546875" defaultRowHeight="12.75" x14ac:dyDescent="0.2"/>
  <cols>
    <col min="3" max="3" width="14.42578125" customWidth="1"/>
  </cols>
  <sheetData>
    <row r="1" spans="1:52" x14ac:dyDescent="0.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 x14ac:dyDescent="0.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>MAX(Stock!AZ3-K,0)</f>
        <v>293.61860998639685</v>
      </c>
    </row>
    <row r="4" spans="1:52" x14ac:dyDescent="0.2">
      <c r="A4" s="7">
        <f t="shared" si="1"/>
        <v>49</v>
      </c>
      <c r="B4" s="1"/>
      <c r="C4" s="24" t="s">
        <v>33</v>
      </c>
      <c r="D4" s="6">
        <v>30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>IF(Stock!AY4&gt;=$D$4,EXP(-rate*Dt)*(p*AZ3+(1-p)*AZ4),0)</f>
        <v>279.53670739414747</v>
      </c>
      <c r="AZ4" s="1">
        <f>MAX(Stock!AZ4-K,0)</f>
        <v>266.47789759265828</v>
      </c>
    </row>
    <row r="5" spans="1:52" x14ac:dyDescent="0.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>IF(Stock!AX5&gt;=$D$4,EXP(-rate*Dt)*(p*AY4+(1-p)*AY5),0)</f>
        <v>266.05187386637596</v>
      </c>
      <c r="AY5" s="1">
        <f>IF(Stock!AY5&gt;=$D$4,EXP(-rate*Dt)*(p*AZ4+(1-p)*AZ5),0)</f>
        <v>253.54419540720443</v>
      </c>
      <c r="AZ5" s="1">
        <f>MAX(Stock!AZ5-K,0)</f>
        <v>241.54515036390131</v>
      </c>
    </row>
    <row r="6" spans="1:52" x14ac:dyDescent="0.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IF(Stock!AW6&gt;=$D$4,EXP(-rate*Dt)*(p*AX5+(1-p)*AX6),0)</f>
        <v>253.13884905810599</v>
      </c>
      <c r="AX6" s="1">
        <f>IF(Stock!AX6&gt;=$D$4,EXP(-rate*Dt)*(p*AY5+(1-p)*AY6),0)</f>
        <v>241.1589871362826</v>
      </c>
      <c r="AY6" s="1">
        <f>IF(Stock!AY6&gt;=$D$4,EXP(-rate*Dt)*(p*AZ5+(1-p)*AZ6),0)</f>
        <v>229.66623959642067</v>
      </c>
      <c r="AZ6" s="1">
        <f>MAX(Stock!AZ6-K,0)</f>
        <v>218.64074478475766</v>
      </c>
    </row>
    <row r="7" spans="1:52" x14ac:dyDescent="0.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IF(Stock!AV7&gt;=$D$4,EXP(-rate*Dt)*(p*AW6+(1-p)*AW7),0)</f>
        <v>240.77344127580264</v>
      </c>
      <c r="AW7" s="1">
        <f>IF(Stock!AW7&gt;=$D$4,EXP(-rate*Dt)*(p*AX6+(1-p)*AX7),0)</f>
        <v>229.29906742913022</v>
      </c>
      <c r="AX7" s="1">
        <f>IF(Stock!AX7&gt;=$D$4,EXP(-rate*Dt)*(p*AY6+(1-p)*AY7),0)</f>
        <v>218.29119930405628</v>
      </c>
      <c r="AY7" s="1">
        <f>IF(Stock!AY7&gt;=$D$4,EXP(-rate*Dt)*(p*AZ6+(1-p)*AZ7),0)</f>
        <v>207.73081550242969</v>
      </c>
      <c r="AZ7" s="1">
        <f>MAX(Stock!AZ7-K,0)</f>
        <v>197.59967016427507</v>
      </c>
    </row>
    <row r="8" spans="1:52" x14ac:dyDescent="0.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f>IF(Stock!AU8&gt;=$D$4,EXP(-rate*Dt)*(p*AV7+(1-p)*AV8),0)</f>
        <v>228.93248226757763</v>
      </c>
      <c r="AV8" s="1">
        <f>IF(Stock!AV8&gt;=$D$4,EXP(-rate*Dt)*(p*AW7+(1-p)*AW8),0)</f>
        <v>217.94221264894429</v>
      </c>
      <c r="AW8" s="1">
        <f>IF(Stock!AW8&gt;=$D$4,EXP(-rate*Dt)*(p*AX7+(1-p)*AX8),0)</f>
        <v>207.39871195131539</v>
      </c>
      <c r="AX8" s="1">
        <f>IF(Stock!AX8&gt;=$D$4,EXP(-rate*Dt)*(p*AY7+(1-p)*AY8),0)</f>
        <v>197.28376348474919</v>
      </c>
      <c r="AY8" s="1">
        <f>IF(Stock!AY8&gt;=$D$4,EXP(-rate*Dt)*(p*AZ7+(1-p)*AZ8),0)</f>
        <v>187.57989328797717</v>
      </c>
      <c r="AZ8" s="1">
        <f>MAX(Stock!AZ8-K,0)</f>
        <v>178.27033984592535</v>
      </c>
    </row>
    <row r="9" spans="1:52" x14ac:dyDescent="0.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>IF(Stock!AT9&gt;=$D$4,EXP(-rate*Dt)*(p*AU8+(1-p)*AU9),0)</f>
        <v>217.5937839260157</v>
      </c>
      <c r="AU9" s="1">
        <f>IF(Stock!AU9&gt;=$D$4,EXP(-rate*Dt)*(p*AV8+(1-p)*AV9),0)</f>
        <v>207.06713934101694</v>
      </c>
      <c r="AV9" s="1">
        <f>IF(Stock!AV9&gt;=$D$4,EXP(-rate*Dt)*(p*AW8+(1-p)*AW9),0)</f>
        <v>196.96836185176556</v>
      </c>
      <c r="AW9" s="1">
        <f>IF(Stock!AW9&gt;=$D$4,EXP(-rate*Dt)*(p*AX8+(1-p)*AX9),0)</f>
        <v>187.28000543297637</v>
      </c>
      <c r="AX9" s="1">
        <f>IF(Stock!AX9&gt;=$D$4,EXP(-rate*Dt)*(p*AY8+(1-p)*AY9),0)</f>
        <v>177.98533536655626</v>
      </c>
      <c r="AY9" s="1">
        <f>IF(Stock!AY9&gt;=$D$4,EXP(-rate*Dt)*(p*AZ8+(1-p)*AZ9),0)</f>
        <v>169.06829924023975</v>
      </c>
      <c r="AZ9" s="1">
        <f>MAX(Stock!AZ9-K,0)</f>
        <v>160.51349912866624</v>
      </c>
    </row>
    <row r="10" spans="1:52" x14ac:dyDescent="0.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IF(Stock!AS10&gt;=$D$4,EXP(-rate*Dt)*(p*AT9+(1-p)*AT10),0)</f>
        <v>206.73609682270833</v>
      </c>
      <c r="AT10" s="1">
        <f>IF(Stock!AT10&gt;=$D$4,EXP(-rate*Dt)*(p*AU9+(1-p)*AU10),0)</f>
        <v>196.65346445789592</v>
      </c>
      <c r="AU10" s="1">
        <f>IF(Stock!AU10&gt;=$D$4,EXP(-rate*Dt)*(p*AV9+(1-p)*AV10),0)</f>
        <v>186.98059701489183</v>
      </c>
      <c r="AV10" s="1">
        <f>IF(Stock!AV10&gt;=$D$4,EXP(-rate*Dt)*(p*AW9+(1-p)*AW10),0)</f>
        <v>177.70078652974291</v>
      </c>
      <c r="AW10" s="1">
        <f>IF(Stock!AW10&gt;=$D$4,EXP(-rate*Dt)*(p*AX9+(1-p)*AX10),0)</f>
        <v>168.79800625350722</v>
      </c>
      <c r="AX10" s="1">
        <f>IF(Stock!AX10&gt;=$D$4,EXP(-rate*Dt)*(p*AY9+(1-p)*AY10),0)</f>
        <v>160.25688287780582</v>
      </c>
      <c r="AY10" s="1">
        <f>IF(Stock!AY10&gt;=$D$4,EXP(-rate*Dt)*(p*AZ9+(1-p)*AZ10),0)</f>
        <v>152.06266989279226</v>
      </c>
      <c r="AZ10" s="1">
        <f>MAX(Stock!AZ10-K,0)</f>
        <v>144.2012220313689</v>
      </c>
    </row>
    <row r="11" spans="1:52" x14ac:dyDescent="0.2">
      <c r="A11" s="7">
        <f t="shared" si="1"/>
        <v>42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IF(Stock!AR11&gt;=$D$4,EXP(-rate*Dt)*(p*AS10+(1-p)*AS11),0)</f>
        <v>196.33907049700267</v>
      </c>
      <c r="AS11" s="1">
        <f>IF(Stock!AS11&gt;=$D$4,EXP(-rate*Dt)*(p*AT10+(1-p)*AT11),0)</f>
        <v>186.68166726723777</v>
      </c>
      <c r="AT11" s="1">
        <f>IF(Stock!AT11&gt;=$D$4,EXP(-rate*Dt)*(p*AU10+(1-p)*AU11),0)</f>
        <v>177.41669260704012</v>
      </c>
      <c r="AU11" s="1">
        <f>IF(Stock!AU11&gt;=$D$4,EXP(-rate*Dt)*(p*AV10+(1-p)*AV11),0)</f>
        <v>168.52814538976284</v>
      </c>
      <c r="AV11" s="1">
        <f>IF(Stock!AV11&gt;=$D$4,EXP(-rate*Dt)*(p*AW10+(1-p)*AW11),0)</f>
        <v>160.00067688465305</v>
      </c>
      <c r="AW11" s="1">
        <f>IF(Stock!AW11&gt;=$D$4,EXP(-rate*Dt)*(p*AX10+(1-p)*AX11),0)</f>
        <v>151.81956415741456</v>
      </c>
      <c r="AX11" s="1">
        <f>IF(Stock!AX11&gt;=$D$4,EXP(-rate*Dt)*(p*AY10+(1-p)*AY11),0)</f>
        <v>143.9706845552808</v>
      </c>
      <c r="AY11" s="1">
        <f>IF(Stock!AY11&gt;=$D$4,EXP(-rate*Dt)*(p*AZ10+(1-p)*AZ11),0)</f>
        <v>136.4404912323804</v>
      </c>
      <c r="AZ11" s="1">
        <f>MAX(Stock!AZ11-K,0)</f>
        <v>129.21598967298075</v>
      </c>
    </row>
    <row r="12" spans="1:52" x14ac:dyDescent="0.2">
      <c r="A12" s="7">
        <f t="shared" si="1"/>
        <v>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IF(Stock!AQ12&gt;=$D$4,EXP(-rate*Dt)*(p*AR11+(1-p)*AR12),0)</f>
        <v>186.38321542475381</v>
      </c>
      <c r="AR12" s="1">
        <f>IF(Stock!AR12&gt;=$D$4,EXP(-rate*Dt)*(p*AS11+(1-p)*AS12),0)</f>
        <v>177.13305287116731</v>
      </c>
      <c r="AS12" s="1">
        <f>IF(Stock!AS12&gt;=$D$4,EXP(-rate*Dt)*(p*AT11+(1-p)*AT12),0)</f>
        <v>168.25871595816272</v>
      </c>
      <c r="AT12" s="1">
        <f>IF(Stock!AT12&gt;=$D$4,EXP(-rate*Dt)*(p*AU11+(1-p)*AU12),0)</f>
        <v>159.74488049332049</v>
      </c>
      <c r="AU12" s="1">
        <f>IF(Stock!AU12&gt;=$D$4,EXP(-rate*Dt)*(p*AV11+(1-p)*AV12),0)</f>
        <v>151.57684708020403</v>
      </c>
      <c r="AV12" s="1">
        <f>IF(Stock!AV12&gt;=$D$4,EXP(-rate*Dt)*(p*AW11+(1-p)*AW12),0)</f>
        <v>143.74051564422382</v>
      </c>
      <c r="AW12" s="1">
        <f>IF(Stock!AW12&gt;=$D$4,EXP(-rate*Dt)*(p*AX11+(1-p)*AX12),0)</f>
        <v>136.22236099713118</v>
      </c>
      <c r="AX12" s="1">
        <f>IF(Stock!AX12&gt;=$D$4,EXP(-rate*Dt)*(p*AY11+(1-p)*AY12),0)</f>
        <v>129.00940939779457</v>
      </c>
      <c r="AY12" s="1">
        <f>IF(Stock!AY12&gt;=$D$4,EXP(-rate*Dt)*(p*AZ11+(1-p)*AZ12),0)</f>
        <v>122.08921606863836</v>
      </c>
      <c r="AZ12" s="1">
        <f>MAX(Stock!AZ12-K,0)</f>
        <v>115.44984362877935</v>
      </c>
    </row>
    <row r="13" spans="1:52" x14ac:dyDescent="0.2">
      <c r="A13" s="7">
        <f t="shared" si="1"/>
        <v>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IF(Stock!AP13&gt;=$D$4,EXP(-rate*Dt)*(p*AQ12+(1-p)*AQ13),0)</f>
        <v>176.84986659600656</v>
      </c>
      <c r="AQ13" s="1">
        <f>IF(Stock!AQ13&gt;=$D$4,EXP(-rate*Dt)*(p*AR12+(1-p)*AR13),0)</f>
        <v>167.98971726896733</v>
      </c>
      <c r="AR13" s="1">
        <f>IF(Stock!AR13&gt;=$D$4,EXP(-rate*Dt)*(p*AS12+(1-p)*AS13),0)</f>
        <v>159.48949304896925</v>
      </c>
      <c r="AS13" s="1">
        <f>IF(Stock!AS13&gt;=$D$4,EXP(-rate*Dt)*(p*AT12+(1-p)*AT13),0)</f>
        <v>151.33451803980481</v>
      </c>
      <c r="AT13" s="1">
        <f>IF(Stock!AT13&gt;=$D$4,EXP(-rate*Dt)*(p*AU12+(1-p)*AU13),0)</f>
        <v>143.51071470896539</v>
      </c>
      <c r="AU13" s="1">
        <f>IF(Stock!AU13&gt;=$D$4,EXP(-rate*Dt)*(p*AV12+(1-p)*AV13),0)</f>
        <v>136.00457949120053</v>
      </c>
      <c r="AV13" s="1">
        <f>IF(Stock!AV13&gt;=$D$4,EXP(-rate*Dt)*(p*AW12+(1-p)*AW13),0)</f>
        <v>128.80315938676691</v>
      </c>
      <c r="AW13" s="1">
        <f>IF(Stock!AW13&gt;=$D$4,EXP(-rate*Dt)*(p*AX12+(1-p)*AX13),0)</f>
        <v>121.89402951381216</v>
      </c>
      <c r="AX13" s="1">
        <f>IF(Stock!AX13&gt;=$D$4,EXP(-rate*Dt)*(p*AY12+(1-p)*AY13),0)</f>
        <v>115.26527157599087</v>
      </c>
      <c r="AY13" s="1">
        <f>IF(Stock!AY13&gt;=$D$4,EXP(-rate*Dt)*(p*AZ12+(1-p)*AZ13),0)</f>
        <v>108.90545320799728</v>
      </c>
      <c r="AZ13" s="1">
        <f>MAX(Stock!AZ13-K,0)</f>
        <v>102.80360816322076</v>
      </c>
    </row>
    <row r="14" spans="1:52" x14ac:dyDescent="0.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IF(Stock!AO14&gt;=$D$4,EXP(-rate*Dt)*(p*AP13+(1-p)*AP14),0)</f>
        <v>167.72114863353991</v>
      </c>
      <c r="AP14" s="1">
        <f>IF(Stock!AP14&gt;=$D$4,EXP(-rate*Dt)*(p*AQ13+(1-p)*AQ14),0)</f>
        <v>159.23451389780732</v>
      </c>
      <c r="AQ14" s="1">
        <f>IF(Stock!AQ14&gt;=$D$4,EXP(-rate*Dt)*(p*AR13+(1-p)*AR14),0)</f>
        <v>151.09257641585444</v>
      </c>
      <c r="AR14" s="1">
        <f>IF(Stock!AR14&gt;=$D$4,EXP(-rate*Dt)*(p*AS13+(1-p)*AS14),0)</f>
        <v>143.28128116121505</v>
      </c>
      <c r="AS14" s="1">
        <f>IF(Stock!AS14&gt;=$D$4,EXP(-rate*Dt)*(p*AT13+(1-p)*AT14),0)</f>
        <v>135.78714615706761</v>
      </c>
      <c r="AT14" s="1">
        <f>IF(Stock!AT14&gt;=$D$4,EXP(-rate*Dt)*(p*AU13+(1-p)*AU14),0)</f>
        <v>128.59723911189758</v>
      </c>
      <c r="AU14" s="1">
        <f>IF(Stock!AU14&gt;=$D$4,EXP(-rate*Dt)*(p*AV13+(1-p)*AV14),0)</f>
        <v>121.6991550077681</v>
      </c>
      <c r="AV14" s="1">
        <f>IF(Stock!AV14&gt;=$D$4,EXP(-rate*Dt)*(p*AW13+(1-p)*AW14),0)</f>
        <v>115.08099460236056</v>
      </c>
      <c r="AW14" s="1">
        <f>IF(Stock!AW14&gt;=$D$4,EXP(-rate*Dt)*(p*AX13+(1-p)*AX14),0)</f>
        <v>108.73134380752815</v>
      </c>
      <c r="AX14" s="1">
        <f>IF(Stock!AX14&gt;=$D$4,EXP(-rate*Dt)*(p*AY13+(1-p)*AY14),0)</f>
        <v>102.63925390862545</v>
      </c>
      <c r="AY14" s="1">
        <f>IF(Stock!AY14&gt;=$D$4,EXP(-rate*Dt)*(p*AZ13+(1-p)*AZ14),0)</f>
        <v>96.794222590334158</v>
      </c>
      <c r="AZ14" s="1">
        <f>MAX(Stock!AZ14-K,0)</f>
        <v>91.186175736102314</v>
      </c>
    </row>
    <row r="15" spans="1:52" x14ac:dyDescent="0.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>IF(Stock!AN15&gt;=$D$4,EXP(-rate*Dt)*(p*AO14+(1-p)*AO15),0)</f>
        <v>158.97994238708793</v>
      </c>
      <c r="AO15" s="1">
        <f>IF(Stock!AO15&gt;=$D$4,EXP(-rate*Dt)*(p*AP14+(1-p)*AP15),0)</f>
        <v>150.85102158898223</v>
      </c>
      <c r="AP15" s="1">
        <f>IF(Stock!AP15&gt;=$D$4,EXP(-rate*Dt)*(p*AQ14+(1-p)*AQ15),0)</f>
        <v>143.05221441362269</v>
      </c>
      <c r="AQ15" s="1">
        <f>IF(Stock!AQ15&gt;=$D$4,EXP(-rate*Dt)*(p*AR14+(1-p)*AR15),0)</f>
        <v>135.57006043810307</v>
      </c>
      <c r="AR15" s="1">
        <f>IF(Stock!AR15&gt;=$D$4,EXP(-rate*Dt)*(p*AS14+(1-p)*AS15),0)</f>
        <v>128.39164804603061</v>
      </c>
      <c r="AS15" s="1">
        <f>IF(Stock!AS15&gt;=$D$4,EXP(-rate*Dt)*(p*AT14+(1-p)*AT15),0)</f>
        <v>121.5045920516273</v>
      </c>
      <c r="AT15" s="1">
        <f>IF(Stock!AT15&gt;=$D$4,EXP(-rate*Dt)*(p*AU14+(1-p)*AU15),0)</f>
        <v>114.8970122361393</v>
      </c>
      <c r="AU15" s="1">
        <f>IF(Stock!AU15&gt;=$D$4,EXP(-rate*Dt)*(p*AV14+(1-p)*AV15),0)</f>
        <v>108.55751275935856</v>
      </c>
      <c r="AV15" s="1">
        <f>IF(Stock!AV15&gt;=$D$4,EXP(-rate*Dt)*(p*AW14+(1-p)*AW15),0)</f>
        <v>102.47516241057623</v>
      </c>
      <c r="AW15" s="1">
        <f>IF(Stock!AW15&gt;=$D$4,EXP(-rate*Dt)*(p*AX14+(1-p)*AX15),0)</f>
        <v>96.639475664742747</v>
      </c>
      <c r="AX15" s="1">
        <f>IF(Stock!AX15&gt;=$D$4,EXP(-rate*Dt)*(p*AY14+(1-p)*AY15),0)</f>
        <v>91.040394511004635</v>
      </c>
      <c r="AY15" s="1">
        <f>IF(Stock!AY15&gt;=$D$4,EXP(-rate*Dt)*(p*AZ14+(1-p)*AZ15),0)</f>
        <v>85.668271022127072</v>
      </c>
      <c r="AZ15" s="1">
        <f>MAX(Stock!AZ15-K,0)</f>
        <v>80.513850634594448</v>
      </c>
    </row>
    <row r="16" spans="1:52" x14ac:dyDescent="0.2">
      <c r="A16" s="7">
        <f t="shared" si="1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>IF(Stock!AM16&gt;=$D$4,EXP(-rate*Dt)*(p*AN15+(1-p)*AN16),0)</f>
        <v>150.60985294080766</v>
      </c>
      <c r="AN16" s="1">
        <f>IF(Stock!AN16&gt;=$D$4,EXP(-rate*Dt)*(p*AO15+(1-p)*AO16),0)</f>
        <v>142.82351387977738</v>
      </c>
      <c r="AO16" s="1">
        <f>IF(Stock!AO16&gt;=$D$4,EXP(-rate*Dt)*(p*AP15+(1-p)*AP16),0)</f>
        <v>135.35332177856728</v>
      </c>
      <c r="AP16" s="1">
        <f>IF(Stock!AP16&gt;=$D$4,EXP(-rate*Dt)*(p*AQ15+(1-p)*AQ16),0)</f>
        <v>128.18638566285279</v>
      </c>
      <c r="AQ16" s="1">
        <f>IF(Stock!AQ16&gt;=$D$4,EXP(-rate*Dt)*(p*AR15+(1-p)*AR16),0)</f>
        <v>121.31034014730851</v>
      </c>
      <c r="AR16" s="1">
        <f>IF(Stock!AR16&gt;=$D$4,EXP(-rate*Dt)*(p*AS15+(1-p)*AS16),0)</f>
        <v>114.7133240063321</v>
      </c>
      <c r="AS16" s="1">
        <f>IF(Stock!AS16&gt;=$D$4,EXP(-rate*Dt)*(p*AT15+(1-p)*AT16),0)</f>
        <v>108.38395961848092</v>
      </c>
      <c r="AT16" s="1">
        <f>IF(Stock!AT16&gt;=$D$4,EXP(-rate*Dt)*(p*AU15+(1-p)*AU16),0)</f>
        <v>102.31133324899876</v>
      </c>
      <c r="AU16" s="1">
        <f>IF(Stock!AU16&gt;=$D$4,EXP(-rate*Dt)*(p*AV15+(1-p)*AV16),0)</f>
        <v>96.484976136261793</v>
      </c>
      <c r="AV16" s="1">
        <f>IF(Stock!AV16&gt;=$D$4,EXP(-rate*Dt)*(p*AW15+(1-p)*AW16),0)</f>
        <v>90.894846349366574</v>
      </c>
      <c r="AW16" s="1">
        <f>IF(Stock!AW16&gt;=$D$4,EXP(-rate*Dt)*(p*AX15+(1-p)*AX16),0)</f>
        <v>85.531311385419059</v>
      </c>
      <c r="AX16" s="1">
        <f>IF(Stock!AX16&gt;=$D$4,EXP(-rate*Dt)*(p*AY15+(1-p)*AY16),0)</f>
        <v>80.3851314763657</v>
      </c>
      <c r="AY16" s="1">
        <f>IF(Stock!AY16&gt;=$D$4,EXP(-rate*Dt)*(p*AZ15+(1-p)*AZ16),0)</f>
        <v>75.447443576437252</v>
      </c>
      <c r="AZ16" s="1">
        <f>MAX(Stock!AZ16-K,0)</f>
        <v>70.709746002455091</v>
      </c>
    </row>
    <row r="17" spans="1:52" x14ac:dyDescent="0.2">
      <c r="A17" s="7">
        <f t="shared" si="1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>IF(Stock!AL17&gt;=$D$4,EXP(-rate*Dt)*(p*AM16+(1-p)*AM17),0)</f>
        <v>142.59517897420557</v>
      </c>
      <c r="AM17" s="1">
        <f>IF(Stock!AM17&gt;=$D$4,EXP(-rate*Dt)*(p*AN16+(1-p)*AN17),0)</f>
        <v>135.13692962360912</v>
      </c>
      <c r="AN17" s="1">
        <f>IF(Stock!AN17&gt;=$D$4,EXP(-rate*Dt)*(p*AO16+(1-p)*AO17),0)</f>
        <v>127.98145143689224</v>
      </c>
      <c r="AO17" s="1">
        <f>IF(Stock!AO17&gt;=$D$4,EXP(-rate*Dt)*(p*AP16+(1-p)*AP17),0)</f>
        <v>121.11639879752677</v>
      </c>
      <c r="AP17" s="1">
        <f>IF(Stock!AP17&gt;=$D$4,EXP(-rate*Dt)*(p*AQ16+(1-p)*AQ17),0)</f>
        <v>114.52992944269701</v>
      </c>
      <c r="AQ17" s="1">
        <f>IF(Stock!AQ17&gt;=$D$4,EXP(-rate*Dt)*(p*AR16+(1-p)*AR17),0)</f>
        <v>108.2106839405991</v>
      </c>
      <c r="AR17" s="1">
        <f>IF(Stock!AR17&gt;=$D$4,EXP(-rate*Dt)*(p*AS16+(1-p)*AS17),0)</f>
        <v>102.14776600449028</v>
      </c>
      <c r="AS17" s="1">
        <f>IF(Stock!AS17&gt;=$D$4,EXP(-rate*Dt)*(p*AT16+(1-p)*AT17),0)</f>
        <v>96.330723609372455</v>
      </c>
      <c r="AT17" s="1">
        <f>IF(Stock!AT17&gt;=$D$4,EXP(-rate*Dt)*(p*AU16+(1-p)*AU17),0)</f>
        <v>90.749530878584807</v>
      </c>
      <c r="AU17" s="1">
        <f>IF(Stock!AU17&gt;=$D$4,EXP(-rate*Dt)*(p*AV16+(1-p)*AV17),0)</f>
        <v>85.394570708914898</v>
      </c>
      <c r="AV17" s="1">
        <f>IF(Stock!AV17&gt;=$D$4,EXP(-rate*Dt)*(p*AW16+(1-p)*AW17),0)</f>
        <v>80.256618104117479</v>
      </c>
      <c r="AW17" s="1">
        <f>IF(Stock!AW17&gt;=$D$4,EXP(-rate*Dt)*(p*AX16+(1-p)*AX17),0)</f>
        <v>75.326824187957854</v>
      </c>
      <c r="AX17" s="1">
        <f>IF(Stock!AX17&gt;=$D$4,EXP(-rate*Dt)*(p*AY16+(1-p)*AY17),0)</f>
        <v>70.596700869074169</v>
      </c>
      <c r="AY17" s="1">
        <f>IF(Stock!AY17&gt;=$D$4,EXP(-rate*Dt)*(p*AZ16+(1-p)*AZ17),0)</f>
        <v>66.058106131082894</v>
      </c>
      <c r="AZ17" s="1">
        <f>MAX(Stock!AZ17-K,0)</f>
        <v>61.7032299224349</v>
      </c>
    </row>
    <row r="18" spans="1:52" x14ac:dyDescent="0.2">
      <c r="A18" s="7">
        <f t="shared" si="1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IF(Stock!AK18&gt;=$D$4,EXP(-rate*Dt)*(p*AL17+(1-p)*AL18),0)</f>
        <v>134.92088341926461</v>
      </c>
      <c r="AL18" s="1">
        <f>IF(Stock!AL18&gt;=$D$4,EXP(-rate*Dt)*(p*AM17+(1-p)*AM18),0)</f>
        <v>127.77684484351727</v>
      </c>
      <c r="AM18" s="1">
        <f>IF(Stock!AM18&gt;=$D$4,EXP(-rate*Dt)*(p*AN17+(1-p)*AN18),0)</f>
        <v>120.92276750579208</v>
      </c>
      <c r="AN18" s="1">
        <f>IF(Stock!AN18&gt;=$D$4,EXP(-rate*Dt)*(p*AO17+(1-p)*AO18),0)</f>
        <v>114.34682807574384</v>
      </c>
      <c r="AO18" s="1">
        <f>IF(Stock!AO18&gt;=$D$4,EXP(-rate*Dt)*(p*AP17+(1-p)*AP18),0)</f>
        <v>108.03768528212726</v>
      </c>
      <c r="AP18" s="1">
        <f>IF(Stock!AP18&gt;=$D$4,EXP(-rate*Dt)*(p*AQ17+(1-p)*AQ18),0)</f>
        <v>101.98446025831855</v>
      </c>
      <c r="AQ18" s="1">
        <f>IF(Stock!AQ18&gt;=$D$4,EXP(-rate*Dt)*(p*AR17+(1-p)*AR18),0)</f>
        <v>96.176717689188166</v>
      </c>
      <c r="AR18" s="1">
        <f>IF(Stock!AR18&gt;=$D$4,EXP(-rate*Dt)*(p*AS17+(1-p)*AS18),0)</f>
        <v>90.604447726651671</v>
      </c>
      <c r="AS18" s="1">
        <f>IF(Stock!AS18&gt;=$D$4,EXP(-rate*Dt)*(p*AT17+(1-p)*AT18),0)</f>
        <v>85.258048642558407</v>
      </c>
      <c r="AT18" s="1">
        <f>IF(Stock!AT18&gt;=$D$4,EXP(-rate*Dt)*(p*AU17+(1-p)*AU18),0)</f>
        <v>80.128310188855423</v>
      </c>
      <c r="AU18" s="1">
        <f>IF(Stock!AU18&gt;=$D$4,EXP(-rate*Dt)*(p*AV17+(1-p)*AV18),0)</f>
        <v>75.206397636189507</v>
      </c>
      <c r="AV18" s="1">
        <f>IF(Stock!AV18&gt;=$D$4,EXP(-rate*Dt)*(p*AW17+(1-p)*AW18),0)</f>
        <v>70.483836463285996</v>
      </c>
      <c r="AW18" s="1">
        <f>IF(Stock!AW18&gt;=$D$4,EXP(-rate*Dt)*(p*AX17+(1-p)*AX18),0)</f>
        <v>65.952497670571347</v>
      </c>
      <c r="AX18" s="1">
        <f>IF(Stock!AX18&gt;=$D$4,EXP(-rate*Dt)*(p*AY17+(1-p)*AY18),0)</f>
        <v>61.604583692587354</v>
      </c>
      <c r="AY18" s="1">
        <f>IF(Stock!AY18&gt;=$D$4,EXP(-rate*Dt)*(p*AZ17+(1-p)*AZ18),0)</f>
        <v>57.432614884783526</v>
      </c>
      <c r="AZ18" s="1">
        <f>MAX(Stock!AZ18-K,0)</f>
        <v>53.429416561268837</v>
      </c>
    </row>
    <row r="19" spans="1:52" x14ac:dyDescent="0.2">
      <c r="A19" s="7">
        <f t="shared" si="1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>IF(Stock!AJ19&gt;=$D$4,EXP(-rate*Dt)*(p*AK18+(1-p)*AK19),0)</f>
        <v>127.57256535893488</v>
      </c>
      <c r="AK19" s="1">
        <f>IF(Stock!AK19&gt;=$D$4,EXP(-rate*Dt)*(p*AL18+(1-p)*AL19),0)</f>
        <v>120.72944577640824</v>
      </c>
      <c r="AL19" s="1">
        <f>IF(Stock!AL19&gt;=$D$4,EXP(-rate*Dt)*(p*AM18+(1-p)*AM19),0)</f>
        <v>114.164019436733</v>
      </c>
      <c r="AM19" s="1">
        <f>IF(Stock!AM19&gt;=$D$4,EXP(-rate*Dt)*(p*AN18+(1-p)*AN19),0)</f>
        <v>107.86496320018874</v>
      </c>
      <c r="AN19" s="1">
        <f>IF(Stock!AN19&gt;=$D$4,EXP(-rate*Dt)*(p*AO18+(1-p)*AO19),0)</f>
        <v>101.82141559242076</v>
      </c>
      <c r="AO19" s="1">
        <f>IF(Stock!AO19&gt;=$D$4,EXP(-rate*Dt)*(p*AP18+(1-p)*AP19),0)</f>
        <v>96.022957981453672</v>
      </c>
      <c r="AP19" s="1">
        <f>IF(Stock!AP19&gt;=$D$4,EXP(-rate*Dt)*(p*AQ18+(1-p)*AQ19),0)</f>
        <v>90.459596522154158</v>
      </c>
      <c r="AQ19" s="1">
        <f>IF(Stock!AQ19&gt;=$D$4,EXP(-rate*Dt)*(p*AR18+(1-p)*AR19),0)</f>
        <v>85.121744836852969</v>
      </c>
      <c r="AR19" s="1">
        <f>IF(Stock!AR19&gt;=$D$4,EXP(-rate*Dt)*(p*AS18+(1-p)*AS19),0)</f>
        <v>80.000207402111215</v>
      </c>
      <c r="AS19" s="1">
        <f>IF(Stock!AS19&gt;=$D$4,EXP(-rate*Dt)*(p*AT18+(1-p)*AT19),0)</f>
        <v>75.086163612840167</v>
      </c>
      <c r="AT19" s="1">
        <f>IF(Stock!AT19&gt;=$D$4,EXP(-rate*Dt)*(p*AU18+(1-p)*AU19),0)</f>
        <v>70.371152496157649</v>
      </c>
      <c r="AU19" s="1">
        <f>IF(Stock!AU19&gt;=$D$4,EXP(-rate*Dt)*(p*AV18+(1-p)*AV19),0)</f>
        <v>65.847058048489842</v>
      </c>
      <c r="AV19" s="1">
        <f>IF(Stock!AV19&gt;=$D$4,EXP(-rate*Dt)*(p*AW18+(1-p)*AW19),0)</f>
        <v>61.506095170507727</v>
      </c>
      <c r="AW19" s="1">
        <f>IF(Stock!AW19&gt;=$D$4,EXP(-rate*Dt)*(p*AX18+(1-p)*AX19),0)</f>
        <v>57.340796175523231</v>
      </c>
      <c r="AX19" s="1">
        <f>IF(Stock!AX19&gt;=$D$4,EXP(-rate*Dt)*(p*AY18+(1-p)*AY19),0)</f>
        <v>53.34399784796409</v>
      </c>
      <c r="AY19" s="1">
        <f>IF(Stock!AY19&gt;=$D$4,EXP(-rate*Dt)*(p*AZ18+(1-p)*AZ19),0)</f>
        <v>49.508829029499523</v>
      </c>
      <c r="AZ19" s="1">
        <f>MAX(Stock!AZ19-K,0)</f>
        <v>45.828698711303559</v>
      </c>
    </row>
    <row r="20" spans="1:52" x14ac:dyDescent="0.2">
      <c r="A20" s="7">
        <f t="shared" si="1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f>IF(Stock!AI20&gt;=$D$4,EXP(-rate*Dt)*(p*AJ19+(1-p)*AJ20),0)</f>
        <v>120.53643311447152</v>
      </c>
      <c r="AJ20" s="1">
        <f>IF(Stock!AJ20&gt;=$D$4,EXP(-rate*Dt)*(p*AK19+(1-p)*AK20),0)</f>
        <v>113.98150305767426</v>
      </c>
      <c r="AK20" s="1">
        <f>IF(Stock!AK20&gt;=$D$4,EXP(-rate*Dt)*(p*AL19+(1-p)*AL20),0)</f>
        <v>107.69251725261491</v>
      </c>
      <c r="AL20" s="1">
        <f>IF(Stock!AL20&gt;=$D$4,EXP(-rate*Dt)*(p*AM19+(1-p)*AM20),0)</f>
        <v>101.65863158940253</v>
      </c>
      <c r="AM20" s="1">
        <f>IF(Stock!AM20&gt;=$D$4,EXP(-rate*Dt)*(p*AN19+(1-p)*AN20),0)</f>
        <v>95.869444092544072</v>
      </c>
      <c r="AN20" s="1">
        <f>IF(Stock!AN20&gt;=$D$4,EXP(-rate*Dt)*(p*AO19+(1-p)*AO20),0)</f>
        <v>90.314976894273173</v>
      </c>
      <c r="AO20" s="1">
        <f>IF(Stock!AO20&gt;=$D$4,EXP(-rate*Dt)*(p*AP19+(1-p)*AP20),0)</f>
        <v>84.985658942860823</v>
      </c>
      <c r="AP20" s="1">
        <f>IF(Stock!AP20&gt;=$D$4,EXP(-rate*Dt)*(p*AQ19+(1-p)*AQ20),0)</f>
        <v>79.872309415941629</v>
      </c>
      <c r="AQ20" s="1">
        <f>IF(Stock!AQ20&gt;=$D$4,EXP(-rate*Dt)*(p*AR19+(1-p)*AR20),0)</f>
        <v>74.966121810110693</v>
      </c>
      <c r="AR20" s="1">
        <f>IF(Stock!AR20&gt;=$D$4,EXP(-rate*Dt)*(p*AS19+(1-p)*AS20),0)</f>
        <v>70.25864867921814</v>
      </c>
      <c r="AS20" s="1">
        <f>IF(Stock!AS20&gt;=$D$4,EXP(-rate*Dt)*(p*AT19+(1-p)*AT20),0)</f>
        <v>65.741786994912928</v>
      </c>
      <c r="AT20" s="1">
        <f>IF(Stock!AT20&gt;=$D$4,EXP(-rate*Dt)*(p*AU19+(1-p)*AU20),0)</f>
        <v>61.407764104065329</v>
      </c>
      <c r="AU20" s="1">
        <f>IF(Stock!AU20&gt;=$D$4,EXP(-rate*Dt)*(p*AV19+(1-p)*AV20),0)</f>
        <v>57.249124258732479</v>
      </c>
      <c r="AV20" s="1">
        <f>IF(Stock!AV20&gt;=$D$4,EXP(-rate*Dt)*(p*AW19+(1-p)*AW20),0)</f>
        <v>53.258715695322962</v>
      </c>
      <c r="AW20" s="1">
        <f>IF(Stock!AW20&gt;=$D$4,EXP(-rate*Dt)*(p*AX19+(1-p)*AX20),0)</f>
        <v>49.429678240568961</v>
      </c>
      <c r="AX20" s="1">
        <f>IF(Stock!AX20&gt;=$D$4,EXP(-rate*Dt)*(p*AY19+(1-p)*AY20),0)</f>
        <v>45.755431422826604</v>
      </c>
      <c r="AY20" s="1">
        <f>IF(Stock!AY20&gt;=$D$4,EXP(-rate*Dt)*(p*AZ19+(1-p)*AZ20),0)</f>
        <v>42.229663068101601</v>
      </c>
      <c r="AZ20" s="1">
        <f>MAX(Stock!AZ20-K,0)</f>
        <v>38.846318361036793</v>
      </c>
    </row>
    <row r="21" spans="1:52" x14ac:dyDescent="0.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IF(Stock!AH21&gt;=$D$4,EXP(-rate*Dt)*(p*AI20+(1-p)*AI21),0)</f>
        <v>113.79927847132561</v>
      </c>
      <c r="AI21" s="1">
        <f>IF(Stock!AI21&gt;=$D$4,EXP(-rate*Dt)*(p*AJ20+(1-p)*AJ21),0)</f>
        <v>107.52034699794409</v>
      </c>
      <c r="AJ21" s="1">
        <f>IF(Stock!AJ21&gt;=$D$4,EXP(-rate*Dt)*(p*AK20+(1-p)*AK21),0)</f>
        <v>101.49610783253667</v>
      </c>
      <c r="AK21" s="1">
        <f>IF(Stock!AK21&gt;=$D$4,EXP(-rate*Dt)*(p*AL20+(1-p)*AL21),0)</f>
        <v>95.716175629463706</v>
      </c>
      <c r="AL21" s="1">
        <f>IF(Stock!AL21&gt;=$D$4,EXP(-rate*Dt)*(p*AM20+(1-p)*AM21),0)</f>
        <v>90.170588472782356</v>
      </c>
      <c r="AM21" s="1">
        <f>IF(Stock!AM21&gt;=$D$4,EXP(-rate*Dt)*(p*AN20+(1-p)*AN21),0)</f>
        <v>84.849790612201971</v>
      </c>
      <c r="AN21" s="1">
        <f>IF(Stock!AN21&gt;=$D$4,EXP(-rate*Dt)*(p*AO20+(1-p)*AO21),0)</f>
        <v>79.744615902927791</v>
      </c>
      <c r="AO21" s="1">
        <f>IF(Stock!AO21&gt;=$D$4,EXP(-rate*Dt)*(p*AP20+(1-p)*AP21),0)</f>
        <v>74.846271920693994</v>
      </c>
      <c r="AP21" s="1">
        <f>IF(Stock!AP21&gt;=$D$4,EXP(-rate*Dt)*(p*AQ20+(1-p)*AQ21),0)</f>
        <v>70.146324724457614</v>
      </c>
      <c r="AQ21" s="1">
        <f>IF(Stock!AQ21&gt;=$D$4,EXP(-rate*Dt)*(p*AR20+(1-p)*AR21),0)</f>
        <v>65.636684240346611</v>
      </c>
      <c r="AR21" s="1">
        <f>IF(Stock!AR21&gt;=$D$4,EXP(-rate*Dt)*(p*AS20+(1-p)*AS21),0)</f>
        <v>61.309590241532582</v>
      </c>
      <c r="AS21" s="1">
        <f>IF(Stock!AS21&gt;=$D$4,EXP(-rate*Dt)*(p*AT20+(1-p)*AT21),0)</f>
        <v>57.157598899731084</v>
      </c>
      <c r="AT21" s="1">
        <f>IF(Stock!AT21&gt;=$D$4,EXP(-rate*Dt)*(p*AU20+(1-p)*AU21),0)</f>
        <v>53.173569885023099</v>
      </c>
      <c r="AU21" s="1">
        <f>IF(Stock!AU21&gt;=$D$4,EXP(-rate*Dt)*(p*AV20+(1-p)*AV21),0)</f>
        <v>49.350653991641671</v>
      </c>
      <c r="AV21" s="1">
        <f>IF(Stock!AV21&gt;=$D$4,EXP(-rate*Dt)*(p*AW20+(1-p)*AW21),0)</f>
        <v>45.68228126827907</v>
      </c>
      <c r="AW21" s="1">
        <f>IF(Stock!AW21&gt;=$D$4,EXP(-rate*Dt)*(p*AX20+(1-p)*AX21),0)</f>
        <v>42.162149632344097</v>
      </c>
      <c r="AX21" s="1">
        <f>IF(Stock!AX21&gt;=$D$4,EXP(-rate*Dt)*(p*AY20+(1-p)*AY21),0)</f>
        <v>38.784213948438136</v>
      </c>
      <c r="AY21" s="1">
        <f>IF(Stock!AY21&gt;=$D$4,EXP(-rate*Dt)*(p*AZ20+(1-p)*AZ21),0)</f>
        <v>35.542675552122702</v>
      </c>
      <c r="AZ21" s="1">
        <f>MAX(Stock!AZ21-K,0)</f>
        <v>32.431972200823182</v>
      </c>
    </row>
    <row r="22" spans="1:52" x14ac:dyDescent="0.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IF(Stock!AG22&gt;=$D$4,EXP(-rate*Dt)*(p*AH21+(1-p)*AH22),0)</f>
        <v>107.34845199542029</v>
      </c>
      <c r="AH22" s="1">
        <f>IF(Stock!AH22&gt;=$D$4,EXP(-rate*Dt)*(p*AI21+(1-p)*AI22),0)</f>
        <v>101.33384390576229</v>
      </c>
      <c r="AI22" s="1">
        <f>IF(Stock!AI22&gt;=$D$4,EXP(-rate*Dt)*(p*AJ21+(1-p)*AJ22),0)</f>
        <v>95.56315219984522</v>
      </c>
      <c r="AJ22" s="1">
        <f>IF(Stock!AJ22&gt;=$D$4,EXP(-rate*Dt)*(p*AK21+(1-p)*AK22),0)</f>
        <v>90.026430888047287</v>
      </c>
      <c r="AK22" s="1">
        <f>IF(Stock!AK22&gt;=$D$4,EXP(-rate*Dt)*(p*AL21+(1-p)*AL22),0)</f>
        <v>84.714139497053452</v>
      </c>
      <c r="AL22" s="1">
        <f>IF(Stock!AL22&gt;=$D$4,EXP(-rate*Dt)*(p*AM21+(1-p)*AM22),0)</f>
        <v>79.617126536174212</v>
      </c>
      <c r="AM22" s="1">
        <f>IF(Stock!AM22&gt;=$D$4,EXP(-rate*Dt)*(p*AN21+(1-p)*AN22),0)</f>
        <v>74.726613637774278</v>
      </c>
      <c r="AN22" s="1">
        <f>IF(Stock!AN22&gt;=$D$4,EXP(-rate*Dt)*(p*AO21+(1-p)*AO22),0)</f>
        <v>70.034180344326685</v>
      </c>
      <c r="AO22" s="1">
        <f>IF(Stock!AO22&gt;=$D$4,EXP(-rate*Dt)*(p*AP21+(1-p)*AP22),0)</f>
        <v>65.531749515727796</v>
      </c>
      <c r="AP22" s="1">
        <f>IF(Stock!AP22&gt;=$D$4,EXP(-rate*Dt)*(p*AQ21+(1-p)*AQ22),0)</f>
        <v>61.211573331584333</v>
      </c>
      <c r="AQ22" s="1">
        <f>IF(Stock!AQ22&gt;=$D$4,EXP(-rate*Dt)*(p*AR21+(1-p)*AR22),0)</f>
        <v>57.066219864214098</v>
      </c>
      <c r="AR22" s="1">
        <f>IF(Stock!AR22&gt;=$D$4,EXP(-rate*Dt)*(p*AS21+(1-p)*AS22),0)</f>
        <v>53.088560199091177</v>
      </c>
      <c r="AS22" s="1">
        <f>IF(Stock!AS22&gt;=$D$4,EXP(-rate*Dt)*(p*AT21+(1-p)*AT22),0)</f>
        <v>49.271756080415564</v>
      </c>
      <c r="AT22" s="1">
        <f>IF(Stock!AT22&gt;=$D$4,EXP(-rate*Dt)*(p*AU21+(1-p)*AU22),0)</f>
        <v>45.609248060396531</v>
      </c>
      <c r="AU22" s="1">
        <f>IF(Stock!AU22&gt;=$D$4,EXP(-rate*Dt)*(p*AV21+(1-p)*AV22),0)</f>
        <v>42.094744131712673</v>
      </c>
      <c r="AV22" s="1">
        <f>IF(Stock!AV22&gt;=$D$4,EXP(-rate*Dt)*(p*AW21+(1-p)*AW22),0)</f>
        <v>38.722208823448369</v>
      </c>
      <c r="AW22" s="1">
        <f>IF(Stock!AW22&gt;=$D$4,EXP(-rate*Dt)*(p*AX21+(1-p)*AX22),0)</f>
        <v>35.485852741609897</v>
      </c>
      <c r="AX22" s="1">
        <f>IF(Stock!AX22&gt;=$D$4,EXP(-rate*Dt)*(p*AY21+(1-p)*AY22),0)</f>
        <v>32.380122536094881</v>
      </c>
      <c r="AY22" s="1">
        <f>IF(Stock!AY22&gt;=$D$4,EXP(-rate*Dt)*(p*AZ21+(1-p)*AZ22),0)</f>
        <v>29.399691276727705</v>
      </c>
      <c r="AZ22" s="1">
        <f>MAX(Stock!AZ22-K,0)</f>
        <v>26.539449221682474</v>
      </c>
    </row>
    <row r="23" spans="1:52" x14ac:dyDescent="0.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IF(Stock!AF23&gt;=$D$4,EXP(-rate*Dt)*(p*AG22+(1-p)*AG23),0)</f>
        <v>101.17183939368367</v>
      </c>
      <c r="AG23" s="1">
        <f>IF(Stock!AG23&gt;=$D$4,EXP(-rate*Dt)*(p*AH22+(1-p)*AH23),0)</f>
        <v>95.410373411948555</v>
      </c>
      <c r="AH23" s="1">
        <f>IF(Stock!AH23&gt;=$D$4,EXP(-rate*Dt)*(p*AI22+(1-p)*AI23),0)</f>
        <v>89.882503771024432</v>
      </c>
      <c r="AI23" s="1">
        <f>IF(Stock!AI23&gt;=$D$4,EXP(-rate*Dt)*(p*AJ22+(1-p)*AJ23),0)</f>
        <v>84.578705250148289</v>
      </c>
      <c r="AJ23" s="1">
        <f>IF(Stock!AJ23&gt;=$D$4,EXP(-rate*Dt)*(p*AK22+(1-p)*AK23),0)</f>
        <v>79.489840989308036</v>
      </c>
      <c r="AK23" s="1">
        <f>IF(Stock!AK23&gt;=$D$4,EXP(-rate*Dt)*(p*AL22+(1-p)*AL23),0)</f>
        <v>74.607146655026298</v>
      </c>
      <c r="AL23" s="1">
        <f>IF(Stock!AL23&gt;=$D$4,EXP(-rate*Dt)*(p*AM22+(1-p)*AM23),0)</f>
        <v>69.922215251735679</v>
      </c>
      <c r="AM23" s="1">
        <f>IF(Stock!AM23&gt;=$D$4,EXP(-rate*Dt)*(p*AN22+(1-p)*AN23),0)</f>
        <v>65.426982552423524</v>
      </c>
      <c r="AN23" s="1">
        <f>IF(Stock!AN23&gt;=$D$4,EXP(-rate*Dt)*(p*AO22+(1-p)*AO23),0)</f>
        <v>61.113713123297252</v>
      </c>
      <c r="AO23" s="1">
        <f>IF(Stock!AO23&gt;=$D$4,EXP(-rate*Dt)*(p*AP22+(1-p)*AP23),0)</f>
        <v>56.974986918251133</v>
      </c>
      <c r="AP23" s="1">
        <f>IF(Stock!AP23&gt;=$D$4,EXP(-rate*Dt)*(p*AQ22+(1-p)*AQ23),0)</f>
        <v>53.003686419902373</v>
      </c>
      <c r="AQ23" s="1">
        <f>IF(Stock!AQ23&gt;=$D$4,EXP(-rate*Dt)*(p*AR22+(1-p)*AR23),0)</f>
        <v>49.192984304911924</v>
      </c>
      <c r="AR23" s="1">
        <f>IF(Stock!AR23&gt;=$D$4,EXP(-rate*Dt)*(p*AS22+(1-p)*AS23),0)</f>
        <v>45.536331612213935</v>
      </c>
      <c r="AS23" s="1">
        <f>IF(Stock!AS23&gt;=$D$4,EXP(-rate*Dt)*(p*AT22+(1-p)*AT23),0)</f>
        <v>42.027446393649221</v>
      </c>
      <c r="AT23" s="1">
        <f>IF(Stock!AT23&gt;=$D$4,EXP(-rate*Dt)*(p*AU22+(1-p)*AU23),0)</f>
        <v>38.660302827334334</v>
      </c>
      <c r="AU23" s="1">
        <f>IF(Stock!AU23&gt;=$D$4,EXP(-rate*Dt)*(p*AV22+(1-p)*AV23),0)</f>
        <v>35.429120774899488</v>
      </c>
      <c r="AV23" s="1">
        <f>IF(Stock!AV23&gt;=$D$4,EXP(-rate*Dt)*(p*AW22+(1-p)*AW23),0)</f>
        <v>32.328355764497964</v>
      </c>
      <c r="AW23" s="1">
        <f>IF(Stock!AW23&gt;=$D$4,EXP(-rate*Dt)*(p*AX22+(1-p)*AX23),0)</f>
        <v>29.352689382227588</v>
      </c>
      <c r="AX23" s="1">
        <f>IF(Stock!AX23&gt;=$D$4,EXP(-rate*Dt)*(p*AY22+(1-p)*AY23),0)</f>
        <v>26.497020055312419</v>
      </c>
      <c r="AY23" s="1">
        <f>IF(Stock!AY23&gt;=$D$4,EXP(-rate*Dt)*(p*AZ22+(1-p)*AZ23),0)</f>
        <v>23.75645421107183</v>
      </c>
      <c r="AZ23" s="1">
        <f>MAX(Stock!AZ23-K,0)</f>
        <v>21.126297796355495</v>
      </c>
    </row>
    <row r="24" spans="1:52" x14ac:dyDescent="0.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IF(Stock!AE24&gt;=$D$4,EXP(-rate*Dt)*(p*AF23+(1-p)*AF24),0)</f>
        <v>95.257838874659939</v>
      </c>
      <c r="AF24" s="1">
        <f>IF(Stock!AF24&gt;=$D$4,EXP(-rate*Dt)*(p*AG23+(1-p)*AG24),0)</f>
        <v>89.738806753260334</v>
      </c>
      <c r="AG24" s="1">
        <f>IF(Stock!AG24&gt;=$D$4,EXP(-rate*Dt)*(p*AH23+(1-p)*AH24),0)</f>
        <v>84.443487524774767</v>
      </c>
      <c r="AH24" s="1">
        <f>IF(Stock!AH24&gt;=$D$4,EXP(-rate*Dt)*(p*AI23+(1-p)*AI24),0)</f>
        <v>79.36275893647823</v>
      </c>
      <c r="AI24" s="1">
        <f>IF(Stock!AI24&gt;=$D$4,EXP(-rate*Dt)*(p*AJ23+(1-p)*AJ24),0)</f>
        <v>74.487870666614512</v>
      </c>
      <c r="AJ24" s="1">
        <f>IF(Stock!AJ24&gt;=$D$4,EXP(-rate*Dt)*(p*AK23+(1-p)*AK24),0)</f>
        <v>69.810429160053914</v>
      </c>
      <c r="AK24" s="1">
        <f>IF(Stock!AK24&gt;=$D$4,EXP(-rate*Dt)*(p*AL23+(1-p)*AL24),0)</f>
        <v>65.322383082230317</v>
      </c>
      <c r="AL24" s="1">
        <f>IF(Stock!AL24&gt;=$D$4,EXP(-rate*Dt)*(p*AM23+(1-p)*AM24),0)</f>
        <v>61.016009366149135</v>
      </c>
      <c r="AM24" s="1">
        <f>IF(Stock!AM24&gt;=$D$4,EXP(-rate*Dt)*(p*AN23+(1-p)*AN24),0)</f>
        <v>56.883899828285799</v>
      </c>
      <c r="AN24" s="1">
        <f>IF(Stock!AN24&gt;=$D$4,EXP(-rate*Dt)*(p*AO23+(1-p)*AO24),0)</f>
        <v>52.918948330179745</v>
      </c>
      <c r="AO24" s="1">
        <f>IF(Stock!AO24&gt;=$D$4,EXP(-rate*Dt)*(p*AP23+(1-p)*AP24),0)</f>
        <v>49.114338463474979</v>
      </c>
      <c r="AP24" s="1">
        <f>IF(Stock!AP24&gt;=$D$4,EXP(-rate*Dt)*(p*AQ23+(1-p)*AQ24),0)</f>
        <v>45.463531737065125</v>
      </c>
      <c r="AQ24" s="1">
        <f>IF(Stock!AQ24&gt;=$D$4,EXP(-rate*Dt)*(p*AR23+(1-p)*AR24),0)</f>
        <v>41.960256245871484</v>
      </c>
      <c r="AR24" s="1">
        <f>IF(Stock!AR24&gt;=$D$4,EXP(-rate*Dt)*(p*AS23+(1-p)*AS24),0)</f>
        <v>38.598495801616657</v>
      </c>
      <c r="AS24" s="1">
        <f>IF(Stock!AS24&gt;=$D$4,EXP(-rate*Dt)*(p*AT23+(1-p)*AT24),0)</f>
        <v>35.372479506757607</v>
      </c>
      <c r="AT24" s="1">
        <f>IF(Stock!AT24&gt;=$D$4,EXP(-rate*Dt)*(p*AU23+(1-p)*AU24),0)</f>
        <v>32.276671753509454</v>
      </c>
      <c r="AU24" s="1">
        <f>IF(Stock!AU24&gt;=$D$4,EXP(-rate*Dt)*(p*AV23+(1-p)*AV24),0)</f>
        <v>29.30576263062833</v>
      </c>
      <c r="AV24" s="1">
        <f>IF(Stock!AV24&gt;=$D$4,EXP(-rate*Dt)*(p*AW23+(1-p)*AW24),0)</f>
        <v>26.45465872132818</v>
      </c>
      <c r="AW24" s="1">
        <f>IF(Stock!AW24&gt;=$D$4,EXP(-rate*Dt)*(p*AX23+(1-p)*AX24),0)</f>
        <v>23.718474276384246</v>
      </c>
      <c r="AX24" s="1">
        <f>IF(Stock!AX24&gt;=$D$4,EXP(-rate*Dt)*(p*AY23+(1-p)*AY24),0)</f>
        <v>21.092522747126058</v>
      </c>
      <c r="AY24" s="1">
        <f>IF(Stock!AY24&gt;=$D$4,EXP(-rate*Dt)*(p*AZ23+(1-p)*AZ24),0)</f>
        <v>18.572308663646634</v>
      </c>
      <c r="AZ24" s="1">
        <f>MAX(Stock!AZ24-K,0)</f>
        <v>16.153519844152719</v>
      </c>
    </row>
    <row r="25" spans="1:52" x14ac:dyDescent="0.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IF(Stock!AD25&gt;=$D$4,EXP(-rate*Dt)*(p*AE24+(1-p)*AE25),0)</f>
        <v>89.59533946689055</v>
      </c>
      <c r="AE25" s="1">
        <f>IF(Stock!AE25&gt;=$D$4,EXP(-rate*Dt)*(p*AF24+(1-p)*AF25),0)</f>
        <v>84.308485974775436</v>
      </c>
      <c r="AF25" s="1">
        <f>IF(Stock!AF25&gt;=$D$4,EXP(-rate*Dt)*(p*AG24+(1-p)*AG25),0)</f>
        <v>79.235880052354631</v>
      </c>
      <c r="AG25" s="1">
        <f>IF(Stock!AG25&gt;=$D$4,EXP(-rate*Dt)*(p*AH24+(1-p)*AH25),0)</f>
        <v>74.368785367192302</v>
      </c>
      <c r="AH25" s="1">
        <f>IF(Stock!AH25&gt;=$D$4,EXP(-rate*Dt)*(p*AI24+(1-p)*AI25),0)</f>
        <v>69.698821783108954</v>
      </c>
      <c r="AI25" s="1">
        <f>IF(Stock!AI25&gt;=$D$4,EXP(-rate*Dt)*(p*AJ24+(1-p)*AJ25),0)</f>
        <v>65.217950837373493</v>
      </c>
      <c r="AJ25" s="1">
        <f>IF(Stock!AJ25&gt;=$D$4,EXP(-rate*Dt)*(p*AK24+(1-p)*AK25),0)</f>
        <v>60.918461810018322</v>
      </c>
      <c r="AK25" s="1">
        <f>IF(Stock!AK25&gt;=$D$4,EXP(-rate*Dt)*(p*AL24+(1-p)*AL25),0)</f>
        <v>56.792958361135078</v>
      </c>
      <c r="AL25" s="1">
        <f>IF(Stock!AL25&gt;=$D$4,EXP(-rate*Dt)*(p*AM24+(1-p)*AM25),0)</f>
        <v>52.834345712993752</v>
      </c>
      <c r="AM25" s="1">
        <f>IF(Stock!AM25&gt;=$D$4,EXP(-rate*Dt)*(p*AN24+(1-p)*AN25),0)</f>
        <v>49.035818354771315</v>
      </c>
      <c r="AN25" s="1">
        <f>IF(Stock!AN25&gt;=$D$4,EXP(-rate*Dt)*(p*AO24+(1-p)*AO25),0)</f>
        <v>45.390848248582401</v>
      </c>
      <c r="AO25" s="1">
        <f>IF(Stock!AO25&gt;=$D$4,EXP(-rate*Dt)*(p*AP24+(1-p)*AP25),0)</f>
        <v>41.893173516372642</v>
      </c>
      <c r="AP25" s="1">
        <f>IF(Stock!AP25&gt;=$D$4,EXP(-rate*Dt)*(p*AQ24+(1-p)*AQ25),0)</f>
        <v>38.536787588069309</v>
      </c>
      <c r="AQ25" s="1">
        <f>IF(Stock!AQ25&gt;=$D$4,EXP(-rate*Dt)*(p*AR24+(1-p)*AR25),0)</f>
        <v>35.315928792182589</v>
      </c>
      <c r="AR25" s="1">
        <f>IF(Stock!AR25&gt;=$D$4,EXP(-rate*Dt)*(p*AS24+(1-p)*AS25),0)</f>
        <v>32.225070370818266</v>
      </c>
      <c r="AS25" s="1">
        <f>IF(Stock!AS25&gt;=$D$4,EXP(-rate*Dt)*(p*AT24+(1-p)*AT25),0)</f>
        <v>29.258910901797403</v>
      </c>
      <c r="AT25" s="1">
        <f>IF(Stock!AT25&gt;=$D$4,EXP(-rate*Dt)*(p*AU24+(1-p)*AU25),0)</f>
        <v>26.412365111284714</v>
      </c>
      <c r="AU25" s="1">
        <f>IF(Stock!AU25&gt;=$D$4,EXP(-rate*Dt)*(p*AV24+(1-p)*AV25),0)</f>
        <v>23.680555061003759</v>
      </c>
      <c r="AV25" s="1">
        <f>IF(Stock!AV25&gt;=$D$4,EXP(-rate*Dt)*(p*AW24+(1-p)*AW25),0)</f>
        <v>21.058801694766363</v>
      </c>
      <c r="AW25" s="1">
        <f>IF(Stock!AW25&gt;=$D$4,EXP(-rate*Dt)*(p*AX24+(1-p)*AX25),0)</f>
        <v>18.54261672966625</v>
      </c>
      <c r="AX25" s="1">
        <f>IF(Stock!AX25&gt;=$D$4,EXP(-rate*Dt)*(p*AY24+(1-p)*AY25),0)</f>
        <v>16.127694877884387</v>
      </c>
      <c r="AY25" s="1">
        <f>IF(Stock!AY25&gt;=$D$4,EXP(-rate*Dt)*(p*AZ24+(1-p)*AZ25),0)</f>
        <v>13.809906385626244</v>
      </c>
      <c r="AZ25" s="1">
        <f>MAX(Stock!AZ25-K,0)</f>
        <v>11.585289876260966</v>
      </c>
    </row>
    <row r="26" spans="1:52" x14ac:dyDescent="0.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IF(Stock!AC26&gt;=$D$4,EXP(-rate*Dt)*(p*AD25+(1-p)*AD26),0)</f>
        <v>84.173700254546247</v>
      </c>
      <c r="AD26" s="1">
        <f>IF(Stock!AD26&gt;=$D$4,EXP(-rate*Dt)*(p*AE25+(1-p)*AE26),0)</f>
        <v>79.109204012127222</v>
      </c>
      <c r="AE26" s="1">
        <f>IF(Stock!AE26&gt;=$D$4,EXP(-rate*Dt)*(p*AF25+(1-p)*AF26),0)</f>
        <v>74.249890451901251</v>
      </c>
      <c r="AF26" s="1">
        <f>IF(Stock!AF26&gt;=$D$4,EXP(-rate*Dt)*(p*AG25+(1-p)*AG26),0)</f>
        <v>69.587392835185796</v>
      </c>
      <c r="AG26" s="1">
        <f>IF(Stock!AG26&gt;=$D$4,EXP(-rate*Dt)*(p*AH25+(1-p)*AH26),0)</f>
        <v>65.113685550506418</v>
      </c>
      <c r="AH26" s="1">
        <f>IF(Stock!AH26&gt;=$D$4,EXP(-rate*Dt)*(p*AI25+(1-p)*AI26),0)</f>
        <v>60.821070205183005</v>
      </c>
      <c r="AI26" s="1">
        <f>IF(Stock!AI26&gt;=$D$4,EXP(-rate*Dt)*(p*AJ25+(1-p)*AJ26),0)</f>
        <v>56.702162283988784</v>
      </c>
      <c r="AJ26" s="1">
        <f>IF(Stock!AJ26&gt;=$D$4,EXP(-rate*Dt)*(p*AK25+(1-p)*AK26),0)</f>
        <v>52.74987835176163</v>
      </c>
      <c r="AK26" s="1">
        <f>IF(Stock!AK26&gt;=$D$4,EXP(-rate*Dt)*(p*AL25+(1-p)*AL26),0)</f>
        <v>48.95742377778943</v>
      </c>
      <c r="AL26" s="1">
        <f>IF(Stock!AL26&gt;=$D$4,EXP(-rate*Dt)*(p*AM25+(1-p)*AM26),0)</f>
        <v>45.318280960695979</v>
      </c>
      <c r="AM26" s="1">
        <f>IF(Stock!AM26&gt;=$D$4,EXP(-rate*Dt)*(p*AN25+(1-p)*AN26),0)</f>
        <v>41.826198033420894</v>
      </c>
      <c r="AN26" s="1">
        <f>IF(Stock!AN26&gt;=$D$4,EXP(-rate*Dt)*(p*AO25+(1-p)*AO26),0)</f>
        <v>38.47517802871922</v>
      </c>
      <c r="AO26" s="1">
        <f>IF(Stock!AO26&gt;=$D$4,EXP(-rate*Dt)*(p*AP25+(1-p)*AP26),0)</f>
        <v>35.259468486404565</v>
      </c>
      <c r="AP26" s="1">
        <f>IF(Stock!AP26&gt;=$D$4,EXP(-rate*Dt)*(p*AQ25+(1-p)*AQ26),0)</f>
        <v>32.173551484324832</v>
      </c>
      <c r="AQ26" s="1">
        <f>IF(Stock!AQ26&gt;=$D$4,EXP(-rate*Dt)*(p*AR25+(1-p)*AR26),0)</f>
        <v>29.212134075794371</v>
      </c>
      <c r="AR26" s="1">
        <f>IF(Stock!AR26&gt;=$D$4,EXP(-rate*Dt)*(p*AS25+(1-p)*AS26),0)</f>
        <v>26.370139116910352</v>
      </c>
      <c r="AS26" s="1">
        <f>IF(Stock!AS26&gt;=$D$4,EXP(-rate*Dt)*(p*AT25+(1-p)*AT26),0)</f>
        <v>23.642696467857157</v>
      </c>
      <c r="AT26" s="1">
        <f>IF(Stock!AT26&gt;=$D$4,EXP(-rate*Dt)*(p*AU25+(1-p)*AU26),0)</f>
        <v>21.025134552950501</v>
      </c>
      <c r="AU26" s="1">
        <f>IF(Stock!AU26&gt;=$D$4,EXP(-rate*Dt)*(p*AV25+(1-p)*AV26),0)</f>
        <v>18.512972264794826</v>
      </c>
      <c r="AV26" s="1">
        <f>IF(Stock!AV26&gt;=$D$4,EXP(-rate*Dt)*(p*AW25+(1-p)*AW26),0)</f>
        <v>16.101911198523766</v>
      </c>
      <c r="AW26" s="1">
        <f>IF(Stock!AW26&gt;=$D$4,EXP(-rate*Dt)*(p*AX25+(1-p)*AX26),0)</f>
        <v>13.787828202665603</v>
      </c>
      <c r="AX26" s="1">
        <f>IF(Stock!AX26&gt;=$D$4,EXP(-rate*Dt)*(p*AY25+(1-p)*AY26),0)</f>
        <v>11.566768233724247</v>
      </c>
      <c r="AY26" s="1">
        <f>IF(Stock!AY26&gt;=$D$4,EXP(-rate*Dt)*(p*AZ25+(1-p)*AZ26),0)</f>
        <v>9.4349375020927386</v>
      </c>
      <c r="AZ26" s="1">
        <f>MAX(Stock!AZ26-K,0)</f>
        <v>7.388696897421049</v>
      </c>
    </row>
    <row r="27" spans="1:52" x14ac:dyDescent="0.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IF(Stock!AB27&gt;=$D$4,EXP(-rate*Dt)*(p*AC26+(1-p)*AC27),0)</f>
        <v>78.982730491505308</v>
      </c>
      <c r="AC27" s="1">
        <f>IF(Stock!AC27&gt;=$D$4,EXP(-rate*Dt)*(p*AD26+(1-p)*AD27),0)</f>
        <v>74.131185616370288</v>
      </c>
      <c r="AD27" s="1">
        <f>IF(Stock!AD27&gt;=$D$4,EXP(-rate*Dt)*(p*AE26+(1-p)*AE27),0)</f>
        <v>69.476142031026313</v>
      </c>
      <c r="AE27" s="1">
        <f>IF(Stock!AE27&gt;=$D$4,EXP(-rate*Dt)*(p*AF26+(1-p)*AF27),0)</f>
        <v>65.009586954709917</v>
      </c>
      <c r="AF27" s="1">
        <f>IF(Stock!AF27&gt;=$D$4,EXP(-rate*Dt)*(p*AG26+(1-p)*AG27),0)</f>
        <v>60.723834302320633</v>
      </c>
      <c r="AG27" s="1">
        <f>IF(Stock!AG27&gt;=$D$4,EXP(-rate*Dt)*(p*AH26+(1-p)*AH27),0)</f>
        <v>56.611511364408905</v>
      </c>
      <c r="AH27" s="1">
        <f>IF(Stock!AH27&gt;=$D$4,EXP(-rate*Dt)*(p*AI26+(1-p)*AI27),0)</f>
        <v>52.665546030246887</v>
      </c>
      <c r="AI27" s="1">
        <f>IF(Stock!AI27&gt;=$D$4,EXP(-rate*Dt)*(p*AJ26+(1-p)*AJ27),0)</f>
        <v>48.879154531839148</v>
      </c>
      <c r="AJ27" s="1">
        <f>IF(Stock!AJ27&gt;=$D$4,EXP(-rate*Dt)*(p*AK26+(1-p)*AK27),0)</f>
        <v>45.245829687633567</v>
      </c>
      <c r="AK27" s="1">
        <f>IF(Stock!AK27&gt;=$D$4,EXP(-rate*Dt)*(p*AL26+(1-p)*AL27),0)</f>
        <v>41.759329625558955</v>
      </c>
      <c r="AL27" s="1">
        <f>IF(Stock!AL27&gt;=$D$4,EXP(-rate*Dt)*(p*AM26+(1-p)*AM27),0)</f>
        <v>38.41366696584592</v>
      </c>
      <c r="AM27" s="1">
        <f>IF(Stock!AM27&gt;=$D$4,EXP(-rate*Dt)*(p*AN26+(1-p)*AN27),0)</f>
        <v>35.203098444885121</v>
      </c>
      <c r="AN27" s="1">
        <f>IF(Stock!AN27&gt;=$D$4,EXP(-rate*Dt)*(p*AO26+(1-p)*AO27),0)</f>
        <v>32.122114962140763</v>
      </c>
      <c r="AO27" s="1">
        <f>IF(Stock!AO27&gt;=$D$4,EXP(-rate*Dt)*(p*AP26+(1-p)*AP27),0)</f>
        <v>29.165432032870523</v>
      </c>
      <c r="AP27" s="1">
        <f>IF(Stock!AP27&gt;=$D$4,EXP(-rate*Dt)*(p*AQ26+(1-p)*AQ27),0)</f>
        <v>26.327980630106534</v>
      </c>
      <c r="AQ27" s="1">
        <f>IF(Stock!AQ27&gt;=$D$4,EXP(-rate*Dt)*(p*AR26+(1-p)*AR27),0)</f>
        <v>23.604898400026425</v>
      </c>
      <c r="AR27" s="1">
        <f>IF(Stock!AR27&gt;=$D$4,EXP(-rate*Dt)*(p*AS26+(1-p)*AS27),0)</f>
        <v>20.991521235490577</v>
      </c>
      <c r="AS27" s="1">
        <f>IF(Stock!AS27&gt;=$D$4,EXP(-rate*Dt)*(p*AT26+(1-p)*AT27),0)</f>
        <v>18.483375193142503</v>
      </c>
      <c r="AT27" s="1">
        <f>IF(Stock!AT27&gt;=$D$4,EXP(-rate*Dt)*(p*AU26+(1-p)*AU27),0)</f>
        <v>16.07616874006461</v>
      </c>
      <c r="AU27" s="1">
        <f>IF(Stock!AU27&gt;=$D$4,EXP(-rate*Dt)*(p*AV26+(1-p)*AV27),0)</f>
        <v>13.765785316552698</v>
      </c>
      <c r="AV27" s="1">
        <f>IF(Stock!AV27&gt;=$D$4,EXP(-rate*Dt)*(p*AW26+(1-p)*AW27),0)</f>
        <v>11.548276202120526</v>
      </c>
      <c r="AW27" s="1">
        <f>IF(Stock!AW27&gt;=$D$4,EXP(-rate*Dt)*(p*AX26+(1-p)*AX27),0)</f>
        <v>9.4198536723710458</v>
      </c>
      <c r="AX27" s="1">
        <f>IF(Stock!AX27&gt;=$D$4,EXP(-rate*Dt)*(p*AY26+(1-p)*AY27),0)</f>
        <v>7.376884434875203</v>
      </c>
      <c r="AY27" s="1">
        <f>IF(Stock!AY27&gt;=$D$4,EXP(-rate*Dt)*(p*AZ26+(1-p)*AZ27),0)</f>
        <v>5.4158833326825953</v>
      </c>
      <c r="AZ27" s="1">
        <f>MAX(Stock!AZ27-K,0)</f>
        <v>3.5335073045521099</v>
      </c>
    </row>
    <row r="28" spans="1:52" x14ac:dyDescent="0.2">
      <c r="A28" s="7">
        <f t="shared" si="1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IF(Stock!AA28&gt;=$D$4,EXP(-rate*Dt)*(p*AB27+(1-p)*AB28),0)</f>
        <v>74.012670557112571</v>
      </c>
      <c r="AB28" s="1">
        <f>IF(Stock!AB28&gt;=$D$4,EXP(-rate*Dt)*(p*AC27+(1-p)*AC28),0)</f>
        <v>69.365069086607562</v>
      </c>
      <c r="AC28" s="1">
        <f>IF(Stock!AC28&gt;=$D$4,EXP(-rate*Dt)*(p*AD27+(1-p)*AD28),0)</f>
        <v>64.905654785018811</v>
      </c>
      <c r="AD28" s="1">
        <f>IF(Stock!AD28&gt;=$D$4,EXP(-rate*Dt)*(p*AE27+(1-p)*AE28),0)</f>
        <v>60.626753855500759</v>
      </c>
      <c r="AE28" s="1">
        <f>IF(Stock!AE28&gt;=$D$4,EXP(-rate*Dt)*(p*AF27+(1-p)*AF28),0)</f>
        <v>56.521005376196413</v>
      </c>
      <c r="AF28" s="1">
        <f>IF(Stock!AF28&gt;=$D$4,EXP(-rate*Dt)*(p*AG27+(1-p)*AG28),0)</f>
        <v>52.581348544058983</v>
      </c>
      <c r="AG28" s="1">
        <f>IF(Stock!AG28&gt;=$D$4,EXP(-rate*Dt)*(p*AH27+(1-p)*AH28),0)</f>
        <v>48.801010439091925</v>
      </c>
      <c r="AH28" s="1">
        <f>IF(Stock!AH28&gt;=$D$4,EXP(-rate*Dt)*(p*AI27+(1-p)*AI28),0)</f>
        <v>45.173494288100422</v>
      </c>
      <c r="AI28" s="1">
        <f>IF(Stock!AI28&gt;=$D$4,EXP(-rate*Dt)*(p*AJ27+(1-p)*AJ28),0)</f>
        <v>41.692568208198793</v>
      </c>
      <c r="AJ28" s="1">
        <f>IF(Stock!AJ28&gt;=$D$4,EXP(-rate*Dt)*(p*AK27+(1-p)*AK28),0)</f>
        <v>38.352254411709957</v>
      </c>
      <c r="AK28" s="1">
        <f>IF(Stock!AK28&gt;=$D$4,EXP(-rate*Dt)*(p*AL27+(1-p)*AL28),0)</f>
        <v>35.146818855990468</v>
      </c>
      <c r="AL28" s="1">
        <f>IF(Stock!AL28&gt;=$D$4,EXP(-rate*Dt)*(p*AM27+(1-p)*AM28),0)</f>
        <v>32.070761324638127</v>
      </c>
      <c r="AM28" s="1">
        <f>IF(Stock!AM28&gt;=$D$4,EXP(-rate*Dt)*(p*AN27+(1-p)*AN28),0)</f>
        <v>29.118805931504294</v>
      </c>
      <c r="AN28" s="1">
        <f>IF(Stock!AN28&gt;=$D$4,EXP(-rate*Dt)*(p*AO27+(1-p)*AO28),0)</f>
        <v>26.285892047933743</v>
      </c>
      <c r="AO28" s="1">
        <f>IF(Stock!AO28&gt;=$D$4,EXP(-rate*Dt)*(p*AP27+(1-p)*AP28),0)</f>
        <v>23.567165670592633</v>
      </c>
      <c r="AP28" s="1">
        <f>IF(Stock!AP28&gt;=$D$4,EXP(-rate*Dt)*(p*AQ27+(1-p)*AQ28),0)</f>
        <v>20.957971279770419</v>
      </c>
      <c r="AQ28" s="1">
        <f>IF(Stock!AQ28&gt;=$D$4,EXP(-rate*Dt)*(p*AR27+(1-p)*AR28),0)</f>
        <v>18.453844301144546</v>
      </c>
      <c r="AR28" s="1">
        <f>IF(Stock!AR28&gt;=$D$4,EXP(-rate*Dt)*(p*AS27+(1-p)*AS28),0)</f>
        <v>16.050504407061187</v>
      </c>
      <c r="AS28" s="1">
        <f>IF(Stock!AS28&gt;=$D$4,EXP(-rate*Dt)*(p*AT27+(1-p)*AT28),0)</f>
        <v>13.743850133999253</v>
      </c>
      <c r="AT28" s="1">
        <f>IF(Stock!AT28&gt;=$D$4,EXP(-rate*Dt)*(p*AU27+(1-p)*AU28),0)</f>
        <v>11.529955763925162</v>
      </c>
      <c r="AU28" s="1">
        <f>IF(Stock!AU28&gt;=$D$4,EXP(-rate*Dt)*(p*AV27+(1-p)*AV28),0)</f>
        <v>9.4050723399501397</v>
      </c>
      <c r="AV28" s="1">
        <f>IF(Stock!AV28&gt;=$D$4,EXP(-rate*Dt)*(p*AW27+(1-p)*AW28),0)</f>
        <v>7.3656364947038151</v>
      </c>
      <c r="AW28" s="1">
        <f>IF(Stock!AW28&gt;=$D$4,EXP(-rate*Dt)*(p*AX27+(1-p)*AX28),0)</f>
        <v>5.4082943130691499</v>
      </c>
      <c r="AX28" s="1">
        <f>IF(Stock!AX28&gt;=$D$4,EXP(-rate*Dt)*(p*AY27+(1-p)*AY28),0)</f>
        <v>3.5299543952746513</v>
      </c>
      <c r="AY28" s="1">
        <f>IF(Stock!AY28&gt;=$D$4,EXP(-rate*Dt)*(p*AZ27+(1-p)*AZ28),0)</f>
        <v>1.7278978970012933</v>
      </c>
      <c r="AZ28" s="1">
        <f>MAX(Stock!AZ28-K,0)</f>
        <v>0</v>
      </c>
    </row>
    <row r="29" spans="1:52" x14ac:dyDescent="0.2">
      <c r="A29" s="7">
        <f t="shared" si="1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IF(Stock!Z29&gt;=$D$4,EXP(-rate*Dt)*(p*AA28+(1-p)*AA29),0)</f>
        <v>69.254173802447426</v>
      </c>
      <c r="AA29" s="1">
        <f>IF(Stock!AA29&gt;=$D$4,EXP(-rate*Dt)*(p*AB28+(1-p)*AB29),0)</f>
        <v>64.801888941322744</v>
      </c>
      <c r="AB29" s="1">
        <f>IF(Stock!AB29&gt;=$D$4,EXP(-rate*Dt)*(p*AC28+(1-p)*AC29),0)</f>
        <v>60.529828940729118</v>
      </c>
      <c r="AC29" s="1">
        <f>IF(Stock!AC29&gt;=$D$4,EXP(-rate*Dt)*(p*AD28+(1-p)*AD29),0)</f>
        <v>56.43064472228351</v>
      </c>
      <c r="AD29" s="1">
        <f>IF(Stock!AD29&gt;=$D$4,EXP(-rate*Dt)*(p*AE28+(1-p)*AE29),0)</f>
        <v>52.497286918671193</v>
      </c>
      <c r="AE29" s="1">
        <f>IF(Stock!AE29&gt;=$D$4,EXP(-rate*Dt)*(p*AF28+(1-p)*AF29),0)</f>
        <v>48.7229937263075</v>
      </c>
      <c r="AF29" s="1">
        <f>IF(Stock!AF29&gt;=$D$4,EXP(-rate*Dt)*(p*AG28+(1-p)*AG29),0)</f>
        <v>45.101279322509214</v>
      </c>
      <c r="AG29" s="1">
        <f>IF(Stock!AG29&gt;=$D$4,EXP(-rate*Dt)*(p*AH28+(1-p)*AH29),0)</f>
        <v>41.625922890320481</v>
      </c>
      <c r="AH29" s="1">
        <f>IF(Stock!AH29&gt;=$D$4,EXP(-rate*Dt)*(p*AI28+(1-p)*AI29),0)</f>
        <v>38.290958355596381</v>
      </c>
      <c r="AI29" s="1">
        <f>IF(Stock!AI29&gt;=$D$4,EXP(-rate*Dt)*(p*AJ28+(1-p)*AJ29),0)</f>
        <v>35.090665060304389</v>
      </c>
      <c r="AJ29" s="1">
        <f>IF(Stock!AJ29&gt;=$D$4,EXP(-rate*Dt)*(p*AK28+(1-p)*AK29),0)</f>
        <v>32.019559828613353</v>
      </c>
      <c r="AK29" s="1">
        <f>IF(Stock!AK29&gt;=$D$4,EXP(-rate*Dt)*(p*AL28+(1-p)*AL29),0)</f>
        <v>29.072391336441594</v>
      </c>
      <c r="AL29" s="1">
        <f>IF(Stock!AL29&gt;=$D$4,EXP(-rate*Dt)*(p*AM28+(1-p)*AM29),0)</f>
        <v>26.244138582386949</v>
      </c>
      <c r="AM29" s="1">
        <f>IF(Stock!AM29&gt;=$D$4,EXP(-rate*Dt)*(p*AN28+(1-p)*AN29),0)</f>
        <v>23.530016992240171</v>
      </c>
      <c r="AN29" s="1">
        <f>IF(Stock!AN29&gt;=$D$4,EXP(-rate*Dt)*(p*AO28+(1-p)*AO29),0)</f>
        <v>20.925499079891154</v>
      </c>
      <c r="AO29" s="1">
        <f>IF(Stock!AO29&gt;=$D$4,EXP(-rate*Dt)*(p*AP28+(1-p)*AP29),0)</f>
        <v>18.426363216892131</v>
      </c>
      <c r="AP29" s="1">
        <f>IF(Stock!AP29&gt;=$D$4,EXP(-rate*Dt)*(p*AQ28+(1-p)*AQ29),0)</f>
        <v>16.028797025686394</v>
      </c>
      <c r="AQ29" s="1">
        <f>IF(Stock!AQ29&gt;=$D$4,EXP(-rate*Dt)*(p*AR28+(1-p)*AR29),0)</f>
        <v>13.729607258376907</v>
      </c>
      <c r="AR29" s="1">
        <f>IF(Stock!AR29&gt;=$D$4,EXP(-rate*Dt)*(p*AS28+(1-p)*AS29),0)</f>
        <v>11.526637585533479</v>
      </c>
      <c r="AS29" s="1">
        <f>IF(Stock!AS29&gt;=$D$4,EXP(-rate*Dt)*(p*AT28+(1-p)*AT29),0)</f>
        <v>9.4195926330685591</v>
      </c>
      <c r="AT29" s="1">
        <f>IF(Stock!AT29&gt;=$D$4,EXP(-rate*Dt)*(p*AU28+(1-p)*AU29),0)</f>
        <v>7.4116561070120266</v>
      </c>
      <c r="AU29" s="1">
        <f>IF(Stock!AU29&gt;=$D$4,EXP(-rate*Dt)*(p*AV28+(1-p)*AV29),0)</f>
        <v>5.5126613905480344</v>
      </c>
      <c r="AV29" s="1">
        <f>IF(Stock!AV29&gt;=$D$4,EXP(-rate*Dt)*(p*AW28+(1-p)*AW29),0)</f>
        <v>3.7452975425837702</v>
      </c>
      <c r="AW29" s="1">
        <f>IF(Stock!AW29&gt;=$D$4,EXP(-rate*Dt)*(p*AX28+(1-p)*AX29),0)</f>
        <v>2.1572503596611958</v>
      </c>
      <c r="AX29" s="1">
        <f>IF(Stock!AX29&gt;=$D$4,EXP(-rate*Dt)*(p*AY28+(1-p)*AY29),0)</f>
        <v>0.84494834314200906</v>
      </c>
      <c r="AY29" s="1">
        <f>IF(Stock!AY29&gt;=$D$4,EXP(-rate*Dt)*(p*AZ28+(1-p)*AZ29),0)</f>
        <v>0</v>
      </c>
      <c r="AZ29" s="1">
        <f>MAX(Stock!AZ29-K,0)</f>
        <v>0</v>
      </c>
    </row>
    <row r="30" spans="1:52" x14ac:dyDescent="0.2">
      <c r="A30" s="7">
        <f t="shared" si="1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IF(Stock!Y30&gt;=$D$4,EXP(-rate*Dt)*(p*Z29+(1-p)*Z30),0)</f>
        <v>64.698289849239728</v>
      </c>
      <c r="Z30" s="1">
        <f>IF(Stock!Z30&gt;=$D$4,EXP(-rate*Dt)*(p*AA29+(1-p)*AA30),0)</f>
        <v>60.433060583424997</v>
      </c>
      <c r="AA30" s="1">
        <f>IF(Stock!AA30&gt;=$D$4,EXP(-rate*Dt)*(p*AB29+(1-p)*AB30),0)</f>
        <v>56.340431508472975</v>
      </c>
      <c r="AB30" s="1">
        <f>IF(Stock!AB30&gt;=$D$4,EXP(-rate*Dt)*(p*AC29+(1-p)*AC30),0)</f>
        <v>52.413365208668239</v>
      </c>
      <c r="AC30" s="1">
        <f>IF(Stock!AC30&gt;=$D$4,EXP(-rate*Dt)*(p*AD29+(1-p)*AD30),0)</f>
        <v>48.645111954392213</v>
      </c>
      <c r="AD30" s="1">
        <f>IF(Stock!AD30&gt;=$D$4,EXP(-rate*Dt)*(p*AE29+(1-p)*AE30),0)</f>
        <v>45.029198627574907</v>
      </c>
      <c r="AE30" s="1">
        <f>IF(Stock!AE30&gt;=$D$4,EXP(-rate*Dt)*(p*AF29+(1-p)*AF30),0)</f>
        <v>41.559418658015879</v>
      </c>
      <c r="AF30" s="1">
        <f>IF(Stock!AF30&gt;=$D$4,EXP(-rate*Dt)*(p*AG29+(1-p)*AG30),0)</f>
        <v>38.229823399977057</v>
      </c>
      <c r="AG30" s="1">
        <f>IF(Stock!AG30&gt;=$D$4,EXP(-rate*Dt)*(p*AH29+(1-p)*AH30),0)</f>
        <v>35.03471574933608</v>
      </c>
      <c r="AH30" s="1">
        <f>IF(Stock!AH30&gt;=$D$4,EXP(-rate*Dt)*(p*AI29+(1-p)*AI30),0)</f>
        <v>31.968647469630785</v>
      </c>
      <c r="AI30" s="1">
        <f>IF(Stock!AI30&gt;=$D$4,EXP(-rate*Dt)*(p*AJ29+(1-p)*AJ30),0)</f>
        <v>29.026422890307206</v>
      </c>
      <c r="AJ30" s="1">
        <f>IF(Stock!AJ30&gt;=$D$4,EXP(-rate*Dt)*(p*AK29+(1-p)*AK30),0)</f>
        <v>26.203113759735075</v>
      </c>
      <c r="AK30" s="1">
        <f>IF(Stock!AK30&gt;=$D$4,EXP(-rate*Dt)*(p*AL29+(1-p)*AL30),0)</f>
        <v>23.494093754108391</v>
      </c>
      <c r="AL30" s="1">
        <f>IF(Stock!AL30&gt;=$D$4,EXP(-rate*Dt)*(p*AM29+(1-p)*AM30),0)</f>
        <v>20.895107581424323</v>
      </c>
      <c r="AM30" s="1">
        <f>IF(Stock!AM30&gt;=$D$4,EXP(-rate*Dt)*(p*AN29+(1-p)*AN30),0)</f>
        <v>18.402400576306157</v>
      </c>
      <c r="AN30" s="1">
        <f>IF(Stock!AN30&gt;=$D$4,EXP(-rate*Dt)*(p*AO29+(1-p)*AO30),0)</f>
        <v>16.012952906863113</v>
      </c>
      <c r="AO30" s="1">
        <f>IF(Stock!AO30&gt;=$D$4,EXP(-rate*Dt)*(p*AP29+(1-p)*AP30),0)</f>
        <v>13.724891883061673</v>
      </c>
      <c r="AP30" s="1">
        <f>IF(Stock!AP30&gt;=$D$4,EXP(-rate*Dt)*(p*AQ29+(1-p)*AQ30),0)</f>
        <v>11.538200994463406</v>
      </c>
      <c r="AQ30" s="1">
        <f>IF(Stock!AQ30&gt;=$D$4,EXP(-rate*Dt)*(p*AR29+(1-p)*AR30),0)</f>
        <v>9.455908483709857</v>
      </c>
      <c r="AR30" s="1">
        <f>IF(Stock!AR30&gt;=$D$4,EXP(-rate*Dt)*(p*AS29+(1-p)*AS30),0)</f>
        <v>7.4860165500246048</v>
      </c>
      <c r="AS30" s="1">
        <f>IF(Stock!AS30&gt;=$D$4,EXP(-rate*Dt)*(p*AT29+(1-p)*AT30),0)</f>
        <v>5.644492835649312</v>
      </c>
      <c r="AT30" s="1">
        <f>IF(Stock!AT30&gt;=$D$4,EXP(-rate*Dt)*(p*AU29+(1-p)*AU30),0)</f>
        <v>3.9595829147125974</v>
      </c>
      <c r="AU30" s="1">
        <f>IF(Stock!AU30&gt;=$D$4,EXP(-rate*Dt)*(p*AV29+(1-p)*AV30),0)</f>
        <v>2.4772240002614598</v>
      </c>
      <c r="AV30" s="1">
        <f>IF(Stock!AV30&gt;=$D$4,EXP(-rate*Dt)*(p*AW29+(1-p)*AW30),0)</f>
        <v>1.2657077561752648</v>
      </c>
      <c r="AW30" s="1">
        <f>IF(Stock!AW30&gt;=$D$4,EXP(-rate*Dt)*(p*AX29+(1-p)*AX30),0)</f>
        <v>0.4131828065868014</v>
      </c>
      <c r="AX30" s="1">
        <f>IF(Stock!AX30&gt;=$D$4,EXP(-rate*Dt)*(p*AY29+(1-p)*AY30),0)</f>
        <v>0</v>
      </c>
      <c r="AY30" s="1">
        <f>IF(Stock!AY30&gt;=$D$4,EXP(-rate*Dt)*(p*AZ29+(1-p)*AZ30),0)</f>
        <v>0</v>
      </c>
      <c r="AZ30" s="1">
        <f>MAX(Stock!AZ30-K,0)</f>
        <v>0</v>
      </c>
    </row>
    <row r="31" spans="1:52" x14ac:dyDescent="0.2">
      <c r="A31" s="7">
        <f t="shared" si="1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IF(Stock!X31&gt;=$D$4,EXP(-rate*Dt)*(p*Y30+(1-p)*Y31),0)</f>
        <v>60.33645147434467</v>
      </c>
      <c r="Y31" s="1">
        <f>IF(Stock!Y31&gt;=$D$4,EXP(-rate*Dt)*(p*Z30+(1-p)*Z31),0)</f>
        <v>56.250370600785239</v>
      </c>
      <c r="Z31" s="1">
        <f>IF(Stock!Z31&gt;=$D$4,EXP(-rate*Dt)*(p*AA30+(1-p)*AA31),0)</f>
        <v>52.329591968763935</v>
      </c>
      <c r="AA31" s="1">
        <f>IF(Stock!AA31&gt;=$D$4,EXP(-rate*Dt)*(p*AB30+(1-p)*AB31),0)</f>
        <v>48.567379872498236</v>
      </c>
      <c r="AB31" s="1">
        <f>IF(Stock!AB31&gt;=$D$4,EXP(-rate*Dt)*(p*AC30+(1-p)*AC31),0)</f>
        <v>44.957277225893222</v>
      </c>
      <c r="AC31" s="1">
        <f>IF(Stock!AC31&gt;=$D$4,EXP(-rate*Dt)*(p*AD30+(1-p)*AD31),0)</f>
        <v>41.493097309449261</v>
      </c>
      <c r="AD31" s="1">
        <f>IF(Stock!AD31&gt;=$D$4,EXP(-rate*Dt)*(p*AE30+(1-p)*AE31),0)</f>
        <v>38.168918208489174</v>
      </c>
      <c r="AE31" s="1">
        <f>IF(Stock!AE31&gt;=$D$4,EXP(-rate*Dt)*(p*AF30+(1-p)*AF31),0)</f>
        <v>34.979081557569572</v>
      </c>
      <c r="AF31" s="1">
        <f>IF(Stock!AF31&gt;=$D$4,EXP(-rate*Dt)*(p*AG30+(1-p)*AG31),0)</f>
        <v>31.918198344690779</v>
      </c>
      <c r="AG31" s="1">
        <f>IF(Stock!AG31&gt;=$D$4,EXP(-rate*Dt)*(p*AH30+(1-p)*AH31),0)</f>
        <v>28.98116640542278</v>
      </c>
      <c r="AH31" s="1">
        <f>IF(Stock!AH31&gt;=$D$4,EXP(-rate*Dt)*(p*AI30+(1-p)*AI31),0)</f>
        <v>26.163207274770741</v>
      </c>
      <c r="AI31" s="1">
        <f>IF(Stock!AI31&gt;=$D$4,EXP(-rate*Dt)*(p*AJ30+(1-p)*AJ31),0)</f>
        <v>23.459934873251523</v>
      </c>
      <c r="AJ31" s="1">
        <f>IF(Stock!AJ31&gt;=$D$4,EXP(-rate*Dt)*(p*AK30+(1-p)*AK31),0)</f>
        <v>20.867475897517771</v>
      </c>
      <c r="AK31" s="1">
        <f>IF(Stock!AK31&gt;=$D$4,EXP(-rate*Dt)*(p*AL30+(1-p)*AL31),0)</f>
        <v>18.382672713964336</v>
      </c>
      <c r="AL31" s="1">
        <f>IF(Stock!AL31&gt;=$D$4,EXP(-rate*Dt)*(p*AM30+(1-p)*AM31),0)</f>
        <v>16.003414802489289</v>
      </c>
      <c r="AM31" s="1">
        <f>IF(Stock!AM31&gt;=$D$4,EXP(-rate*Dt)*(p*AN30+(1-p)*AN31),0)</f>
        <v>13.729164184093325</v>
      </c>
      <c r="AN31" s="1">
        <f>IF(Stock!AN31&gt;=$D$4,EXP(-rate*Dt)*(p*AO30+(1-p)*AO31),0)</f>
        <v>11.561760795753068</v>
      </c>
      <c r="AO31" s="1">
        <f>IF(Stock!AO31&gt;=$D$4,EXP(-rate*Dt)*(p*AP30+(1-p)*AP31),0)</f>
        <v>9.5066058665477282</v>
      </c>
      <c r="AP31" s="1">
        <f>IF(Stock!AP31&gt;=$D$4,EXP(-rate*Dt)*(p*AQ30+(1-p)*AQ31),0)</f>
        <v>7.5743017834503759</v>
      </c>
      <c r="AQ31" s="1">
        <f>IF(Stock!AQ31&gt;=$D$4,EXP(-rate*Dt)*(p*AR30+(1-p)*AR31),0)</f>
        <v>5.7827270735126461</v>
      </c>
      <c r="AR31" s="1">
        <f>IF(Stock!AR31&gt;=$D$4,EXP(-rate*Dt)*(p*AS30+(1-p)*AS31),0)</f>
        <v>4.1592543615493494</v>
      </c>
      <c r="AS31" s="1">
        <f>IF(Stock!AS31&gt;=$D$4,EXP(-rate*Dt)*(p*AT30+(1-p)*AT31),0)</f>
        <v>2.7422304071004362</v>
      </c>
      <c r="AT31" s="1">
        <f>IF(Stock!AT31&gt;=$D$4,EXP(-rate*Dt)*(p*AU30+(1-p)*AU31),0)</f>
        <v>1.5797436665120008</v>
      </c>
      <c r="AU31" s="1">
        <f>IF(Stock!AU31&gt;=$D$4,EXP(-rate*Dt)*(p*AV30+(1-p)*AV31),0)</f>
        <v>0.7220198525702739</v>
      </c>
      <c r="AV31" s="1">
        <f>IF(Stock!AV31&gt;=$D$4,EXP(-rate*Dt)*(p*AW30+(1-p)*AW31),0)</f>
        <v>0.20204789209256255</v>
      </c>
      <c r="AW31" s="1">
        <f>IF(Stock!AW31&gt;=$D$4,EXP(-rate*Dt)*(p*AX30+(1-p)*AX31),0)</f>
        <v>0</v>
      </c>
      <c r="AX31" s="1">
        <f>IF(Stock!AX31&gt;=$D$4,EXP(-rate*Dt)*(p*AY30+(1-p)*AY31),0)</f>
        <v>0</v>
      </c>
      <c r="AY31" s="1">
        <f>IF(Stock!AY31&gt;=$D$4,EXP(-rate*Dt)*(p*AZ30+(1-p)*AZ31),0)</f>
        <v>0</v>
      </c>
      <c r="AZ31" s="1">
        <f>MAX(Stock!AZ31-K,0)</f>
        <v>0</v>
      </c>
    </row>
    <row r="32" spans="1:52" x14ac:dyDescent="0.2">
      <c r="A32" s="7">
        <f t="shared" si="1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IF(Stock!W32&gt;=$D$4,EXP(-rate*Dt)*(p*X31+(1-p)*X32),0)</f>
        <v>56.160470332624861</v>
      </c>
      <c r="X32" s="1">
        <f>IF(Stock!X32&gt;=$D$4,EXP(-rate*Dt)*(p*Y31+(1-p)*Y32),0)</f>
        <v>52.245980953682881</v>
      </c>
      <c r="Y32" s="1">
        <f>IF(Stock!Y32&gt;=$D$4,EXP(-rate*Dt)*(p*Z31+(1-p)*Z32),0)</f>
        <v>48.489819776385545</v>
      </c>
      <c r="Z32" s="1">
        <f>IF(Stock!Z32&gt;=$D$4,EXP(-rate*Dt)*(p*AA31+(1-p)*AA32),0)</f>
        <v>44.885550618427295</v>
      </c>
      <c r="AA32" s="1">
        <f>IF(Stock!AA32&gt;=$D$4,EXP(-rate*Dt)*(p*AB31+(1-p)*AB32),0)</f>
        <v>41.427014291029273</v>
      </c>
      <c r="AB32" s="1">
        <f>IF(Stock!AB32&gt;=$D$4,EXP(-rate*Dt)*(p*AC31+(1-p)*AC32),0)</f>
        <v>38.108327474485939</v>
      </c>
      <c r="AC32" s="1">
        <f>IF(Stock!AC32&gt;=$D$4,EXP(-rate*Dt)*(p*AD31+(1-p)*AD32),0)</f>
        <v>34.923888424471684</v>
      </c>
      <c r="AD32" s="1">
        <f>IF(Stock!AD32&gt;=$D$4,EXP(-rate*Dt)*(p*AE31+(1-p)*AE32),0)</f>
        <v>31.868393487306061</v>
      </c>
      <c r="AE32" s="1">
        <f>IF(Stock!AE32&gt;=$D$4,EXP(-rate*Dt)*(p*AF31+(1-p)*AF32),0)</f>
        <v>28.93687067377553</v>
      </c>
      <c r="AF32" s="1">
        <f>IF(Stock!AF32&gt;=$D$4,EXP(-rate*Dt)*(p*AG31+(1-p)*AG32),0)</f>
        <v>26.124739901668377</v>
      </c>
      <c r="AG32" s="1">
        <f>IF(Stock!AG32&gt;=$D$4,EXP(-rate*Dt)*(p*AH31+(1-p)*AH32),0)</f>
        <v>23.427914305416401</v>
      </c>
      <c r="AH32" s="1">
        <f>IF(Stock!AH32&gt;=$D$4,EXP(-rate*Dt)*(p*AI31+(1-p)*AI32),0)</f>
        <v>20.842963484793387</v>
      </c>
      <c r="AI32" s="1">
        <f>IF(Stock!AI32&gt;=$D$4,EXP(-rate*Dt)*(p*AJ31+(1-p)*AJ32),0)</f>
        <v>18.36736764407404</v>
      </c>
      <c r="AJ32" s="1">
        <f>IF(Stock!AJ32&gt;=$D$4,EXP(-rate*Dt)*(p*AK31+(1-p)*AK32),0)</f>
        <v>15.999900322283827</v>
      </c>
      <c r="AK32" s="1">
        <f>IF(Stock!AK32&gt;=$D$4,EXP(-rate*Dt)*(p*AL31+(1-p)*AL32),0)</f>
        <v>13.741184089747495</v>
      </c>
      <c r="AL32" s="1">
        <f>IF(Stock!AL32&gt;=$D$4,EXP(-rate*Dt)*(p*AM31+(1-p)*AM32),0)</f>
        <v>11.59446205318474</v>
      </c>
      <c r="AM32" s="1">
        <f>IF(Stock!AM32&gt;=$D$4,EXP(-rate*Dt)*(p*AN31+(1-p)*AN32),0)</f>
        <v>9.5666064257424956</v>
      </c>
      <c r="AN32" s="1">
        <f>IF(Stock!AN32&gt;=$D$4,EXP(-rate*Dt)*(p*AO31+(1-p)*AO32),0)</f>
        <v>7.6693234324906276</v>
      </c>
      <c r="AO32" s="1">
        <f>IF(Stock!AO32&gt;=$D$4,EXP(-rate*Dt)*(p*AP31+(1-p)*AP32),0)</f>
        <v>5.9203807395418799</v>
      </c>
      <c r="AP32" s="1">
        <f>IF(Stock!AP32&gt;=$D$4,EXP(-rate*Dt)*(p*AQ31+(1-p)*AQ32),0)</f>
        <v>4.3444415025748171</v>
      </c>
      <c r="AQ32" s="1">
        <f>IF(Stock!AQ32&gt;=$D$4,EXP(-rate*Dt)*(p*AR31+(1-p)*AR32),0)</f>
        <v>2.9727103361235967</v>
      </c>
      <c r="AR32" s="1">
        <f>IF(Stock!AR32&gt;=$D$4,EXP(-rate*Dt)*(p*AS31+(1-p)*AS32),0)</f>
        <v>1.8401135773950337</v>
      </c>
      <c r="AS32" s="1">
        <f>IF(Stock!AS32&gt;=$D$4,EXP(-rate*Dt)*(p*AT31+(1-p)*AT32),0)</f>
        <v>0.97835396557913235</v>
      </c>
      <c r="AT32" s="1">
        <f>IF(Stock!AT32&gt;=$D$4,EXP(-rate*Dt)*(p*AU31+(1-p)*AU32),0)</f>
        <v>0.40347885976626119</v>
      </c>
      <c r="AU32" s="1">
        <f>IF(Stock!AU32&gt;=$D$4,EXP(-rate*Dt)*(p*AV31+(1-p)*AV32),0)</f>
        <v>9.8802152578126787E-2</v>
      </c>
      <c r="AV32" s="1">
        <f>IF(Stock!AV32&gt;=$D$4,EXP(-rate*Dt)*(p*AW31+(1-p)*AW32),0)</f>
        <v>0</v>
      </c>
      <c r="AW32" s="1">
        <f>IF(Stock!AW32&gt;=$D$4,EXP(-rate*Dt)*(p*AX31+(1-p)*AX32),0)</f>
        <v>0</v>
      </c>
      <c r="AX32" s="1">
        <f>IF(Stock!AX32&gt;=$D$4,EXP(-rate*Dt)*(p*AY31+(1-p)*AY32),0)</f>
        <v>0</v>
      </c>
      <c r="AY32" s="1">
        <f>IF(Stock!AY32&gt;=$D$4,EXP(-rate*Dt)*(p*AZ31+(1-p)*AZ32),0)</f>
        <v>0</v>
      </c>
      <c r="AZ32" s="1">
        <f>MAX(Stock!AZ32-K,0)</f>
        <v>0</v>
      </c>
    </row>
    <row r="33" spans="1:52" x14ac:dyDescent="0.2">
      <c r="A33" s="7">
        <f t="shared" si="1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>
        <f>IF(Stock!V33&gt;=$D$4,EXP(-rate*Dt)*(p*W32+(1-p)*W33),0)</f>
        <v>52.162551036517868</v>
      </c>
      <c r="W33" s="1">
        <f>IF(Stock!W33&gt;=$D$4,EXP(-rate*Dt)*(p*X32+(1-p)*X33),0)</f>
        <v>48.412460670608645</v>
      </c>
      <c r="X33" s="1">
        <f>IF(Stock!X33&gt;=$D$4,EXP(-rate*Dt)*(p*Y32+(1-p)*Y33),0)</f>
        <v>44.814062471560419</v>
      </c>
      <c r="Y33" s="1">
        <f>IF(Stock!Y33&gt;=$D$4,EXP(-rate*Dt)*(p*Z32+(1-p)*Z33),0)</f>
        <v>41.361233820490696</v>
      </c>
      <c r="Z33" s="1">
        <f>IF(Stock!Z33&gt;=$D$4,EXP(-rate*Dt)*(p*AA32+(1-p)*AA33),0)</f>
        <v>38.048143040262417</v>
      </c>
      <c r="AA33" s="1">
        <f>IF(Stock!AA33&gt;=$D$4,EXP(-rate*Dt)*(p*AB32+(1-p)*AB33),0)</f>
        <v>34.869263220328349</v>
      </c>
      <c r="AB33" s="1">
        <f>IF(Stock!AB33&gt;=$D$4,EXP(-rate*Dt)*(p*AC32+(1-p)*AC33),0)</f>
        <v>31.819400391563562</v>
      </c>
      <c r="AC33" s="1">
        <f>IF(Stock!AC33&gt;=$D$4,EXP(-rate*Dt)*(p*AD32+(1-p)*AD33),0)</f>
        <v>28.893743280464623</v>
      </c>
      <c r="AD33" s="1">
        <f>IF(Stock!AD33&gt;=$D$4,EXP(-rate*Dt)*(p*AE32+(1-p)*AE33),0)</f>
        <v>26.087944999555202</v>
      </c>
      <c r="AE33" s="1">
        <f>IF(Stock!AE33&gt;=$D$4,EXP(-rate*Dt)*(p*AF32+(1-p)*AF33),0)</f>
        <v>23.398250983701907</v>
      </c>
      <c r="AF33" s="1">
        <f>IF(Stock!AF33&gt;=$D$4,EXP(-rate*Dt)*(p*AG32+(1-p)*AG33),0)</f>
        <v>20.821692008805837</v>
      </c>
      <c r="AG33" s="1">
        <f>IF(Stock!AG33&gt;=$D$4,EXP(-rate*Dt)*(p*AH32+(1-p)*AH33),0)</f>
        <v>18.356365412578363</v>
      </c>
      <c r="AH33" s="1">
        <f>IF(Stock!AH33&gt;=$D$4,EXP(-rate*Dt)*(p*AI32+(1-p)*AI33),0)</f>
        <v>16.00182982773617</v>
      </c>
      <c r="AI33" s="1">
        <f>IF(Stock!AI33&gt;=$D$4,EXP(-rate*Dt)*(p*AJ32+(1-p)*AJ33),0)</f>
        <v>13.759635287799782</v>
      </c>
      <c r="AJ33" s="1">
        <f>IF(Stock!AJ33&gt;=$D$4,EXP(-rate*Dt)*(p*AK32+(1-p)*AK33),0)</f>
        <v>11.633995417493187</v>
      </c>
      <c r="AK33" s="1">
        <f>IF(Stock!AK33&gt;=$D$4,EXP(-rate*Dt)*(p*AL32+(1-p)*AL33),0)</f>
        <v>9.6325723315447593</v>
      </c>
      <c r="AL33" s="1">
        <f>IF(Stock!AL33&gt;=$D$4,EXP(-rate*Dt)*(p*AM32+(1-p)*AM33),0)</f>
        <v>7.7672756010792403</v>
      </c>
      <c r="AM33" s="1">
        <f>IF(Stock!AM33&gt;=$D$4,EXP(-rate*Dt)*(p*AN32+(1-p)*AN33),0)</f>
        <v>6.0548615753917021</v>
      </c>
      <c r="AN33" s="1">
        <f>IF(Stock!AN33&gt;=$D$4,EXP(-rate*Dt)*(p*AO32+(1-p)*AO33),0)</f>
        <v>4.5169532147169384</v>
      </c>
      <c r="AO33" s="1">
        <f>IF(Stock!AO33&gt;=$D$4,EXP(-rate*Dt)*(p*AP32+(1-p)*AP33),0)</f>
        <v>3.1789025200799923</v>
      </c>
      <c r="AP33" s="1">
        <f>IF(Stock!AP33&gt;=$D$4,EXP(-rate*Dt)*(p*AQ32+(1-p)*AQ33),0)</f>
        <v>2.0667614605216307</v>
      </c>
      <c r="AQ33" s="1">
        <f>IF(Stock!AQ33&gt;=$D$4,EXP(-rate*Dt)*(p*AR32+(1-p)*AR33),0)</f>
        <v>1.2016842290787482</v>
      </c>
      <c r="AR33" s="1">
        <f>IF(Stock!AR33&gt;=$D$4,EXP(-rate*Dt)*(p*AS32+(1-p)*AS33),0)</f>
        <v>0.59165811271846047</v>
      </c>
      <c r="AS33" s="1">
        <f>IF(Stock!AS33&gt;=$D$4,EXP(-rate*Dt)*(p*AT32+(1-p)*AT33),0)</f>
        <v>0.22195258161599429</v>
      </c>
      <c r="AT33" s="1">
        <f>IF(Stock!AT33&gt;=$D$4,EXP(-rate*Dt)*(p*AU32+(1-p)*AU33),0)</f>
        <v>4.8314611219004065E-2</v>
      </c>
      <c r="AU33" s="1">
        <f>IF(Stock!AU33&gt;=$D$4,EXP(-rate*Dt)*(p*AV32+(1-p)*AV33),0)</f>
        <v>0</v>
      </c>
      <c r="AV33" s="1">
        <f>IF(Stock!AV33&gt;=$D$4,EXP(-rate*Dt)*(p*AW32+(1-p)*AW33),0)</f>
        <v>0</v>
      </c>
      <c r="AW33" s="1">
        <f>IF(Stock!AW33&gt;=$D$4,EXP(-rate*Dt)*(p*AX32+(1-p)*AX33),0)</f>
        <v>0</v>
      </c>
      <c r="AX33" s="1">
        <f>IF(Stock!AX33&gt;=$D$4,EXP(-rate*Dt)*(p*AY32+(1-p)*AY33),0)</f>
        <v>0</v>
      </c>
      <c r="AY33" s="1">
        <f>IF(Stock!AY33&gt;=$D$4,EXP(-rate*Dt)*(p*AZ32+(1-p)*AZ33),0)</f>
        <v>0</v>
      </c>
      <c r="AZ33" s="1">
        <f>MAX(Stock!AZ33-K,0)</f>
        <v>0</v>
      </c>
    </row>
    <row r="34" spans="1:52" x14ac:dyDescent="0.2">
      <c r="A34" s="7">
        <f t="shared" si="1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>IF(Stock!U34&gt;=$D$4,EXP(-rate*Dt)*(p*V33+(1-p)*V34),0)</f>
        <v>48.335336735537538</v>
      </c>
      <c r="V34" s="1">
        <f>IF(Stock!V34&gt;=$D$4,EXP(-rate*Dt)*(p*W33+(1-p)*W34),0)</f>
        <v>44.742861690664959</v>
      </c>
      <c r="W34" s="1">
        <f>IF(Stock!W34&gt;=$D$4,EXP(-rate*Dt)*(p*X33+(1-p)*X34),0)</f>
        <v>41.295823954017756</v>
      </c>
      <c r="X34" s="1">
        <f>IF(Stock!X34&gt;=$D$4,EXP(-rate*Dt)*(p*Y33+(1-p)*Y34),0)</f>
        <v>37.988456445346721</v>
      </c>
      <c r="Y34" s="1">
        <f>IF(Stock!Y34&gt;=$D$4,EXP(-rate*Dt)*(p*Z33+(1-p)*Z34),0)</f>
        <v>34.815323815019703</v>
      </c>
      <c r="Z34" s="1">
        <f>IF(Stock!Z34&gt;=$D$4,EXP(-rate*Dt)*(p*AA33+(1-p)*AA34),0)</f>
        <v>31.771362058517354</v>
      </c>
      <c r="AA34" s="1">
        <f>IF(Stock!AA34&gt;=$D$4,EXP(-rate*Dt)*(p*AB33+(1-p)*AB34),0)</f>
        <v>28.851942911395511</v>
      </c>
      <c r="AB34" s="1">
        <f>IF(Stock!AB34&gt;=$D$4,EXP(-rate*Dt)*(p*AC33+(1-p)*AC34),0)</f>
        <v>26.05297306076185</v>
      </c>
      <c r="AC34" s="1">
        <f>IF(Stock!AC34&gt;=$D$4,EXP(-rate*Dt)*(p*AD33+(1-p)*AD34),0)</f>
        <v>23.37104091512774</v>
      </c>
      <c r="AD34" s="1">
        <f>IF(Stock!AD34&gt;=$D$4,EXP(-rate*Dt)*(p*AE33+(1-p)*AE34),0)</f>
        <v>20.803625980417618</v>
      </c>
      <c r="AE34" s="1">
        <f>IF(Stock!AE34&gt;=$D$4,EXP(-rate*Dt)*(p*AF33+(1-p)*AF34),0)</f>
        <v>18.349386620923404</v>
      </c>
      <c r="AF34" s="1">
        <f>IF(Stock!AF34&gt;=$D$4,EXP(-rate*Dt)*(p*AG33+(1-p)*AG34),0)</f>
        <v>16.008539078058163</v>
      </c>
      <c r="AG34" s="1">
        <f>IF(Stock!AG34&gt;=$D$4,EXP(-rate*Dt)*(p*AH33+(1-p)*AH34),0)</f>
        <v>13.783330818729668</v>
      </c>
      <c r="AH34" s="1">
        <f>IF(Stock!AH34&gt;=$D$4,EXP(-rate*Dt)*(p*AI33+(1-p)*AI34),0)</f>
        <v>11.678589975220723</v>
      </c>
      <c r="AI34" s="1">
        <f>IF(Stock!AI34&gt;=$D$4,EXP(-rate*Dt)*(p*AJ33+(1-p)*AJ34),0)</f>
        <v>9.7022941772225249</v>
      </c>
      <c r="AJ34" s="1">
        <f>IF(Stock!AJ34&gt;=$D$4,EXP(-rate*Dt)*(p*AK33+(1-p)*AK34),0)</f>
        <v>7.8660412104899171</v>
      </c>
      <c r="AK34" s="1">
        <f>IF(Stock!AK34&gt;=$D$4,EXP(-rate*Dt)*(p*AL33+(1-p)*AL34),0)</f>
        <v>6.1852192262809993</v>
      </c>
      <c r="AL34" s="1">
        <f>IF(Stock!AL34&gt;=$D$4,EXP(-rate*Dt)*(p*AM33+(1-p)*AM34),0)</f>
        <v>4.6785745785655397</v>
      </c>
      <c r="AM34" s="1">
        <f>IF(Stock!AM34&gt;=$D$4,EXP(-rate*Dt)*(p*AN33+(1-p)*AN34),0)</f>
        <v>3.366790346136082</v>
      </c>
      <c r="AN34" s="1">
        <f>IF(Stock!AN34&gt;=$D$4,EXP(-rate*Dt)*(p*AO33+(1-p)*AO34),0)</f>
        <v>2.2696811866472504</v>
      </c>
      <c r="AO34" s="1">
        <f>IF(Stock!AO34&gt;=$D$4,EXP(-rate*Dt)*(p*AP33+(1-p)*AP34),0)</f>
        <v>1.4017854875033544</v>
      </c>
      <c r="AP34" s="1">
        <f>IF(Stock!AP34&gt;=$D$4,EXP(-rate*Dt)*(p*AQ33+(1-p)*AQ34),0)</f>
        <v>0.76662910455608224</v>
      </c>
      <c r="AQ34" s="1">
        <f>IF(Stock!AQ34&gt;=$D$4,EXP(-rate*Dt)*(p*AR33+(1-p)*AR34),0)</f>
        <v>0.35084734639786835</v>
      </c>
      <c r="AR34" s="1">
        <f>IF(Stock!AR34&gt;=$D$4,EXP(-rate*Dt)*(p*AS33+(1-p)*AS34),0)</f>
        <v>0.12058953533654866</v>
      </c>
      <c r="AS34" s="1">
        <f>IF(Stock!AS34&gt;=$D$4,EXP(-rate*Dt)*(p*AT33+(1-p)*AT34),0)</f>
        <v>2.3626020246853313E-2</v>
      </c>
      <c r="AT34" s="1">
        <f>IF(Stock!AT34&gt;=$D$4,EXP(-rate*Dt)*(p*AU33+(1-p)*AU34),0)</f>
        <v>0</v>
      </c>
      <c r="AU34" s="1">
        <f>IF(Stock!AU34&gt;=$D$4,EXP(-rate*Dt)*(p*AV33+(1-p)*AV34),0)</f>
        <v>0</v>
      </c>
      <c r="AV34" s="1">
        <f>IF(Stock!AV34&gt;=$D$4,EXP(-rate*Dt)*(p*AW33+(1-p)*AW34),0)</f>
        <v>0</v>
      </c>
      <c r="AW34" s="1">
        <f>IF(Stock!AW34&gt;=$D$4,EXP(-rate*Dt)*(p*AX33+(1-p)*AX34),0)</f>
        <v>0</v>
      </c>
      <c r="AX34" s="1">
        <f>IF(Stock!AX34&gt;=$D$4,EXP(-rate*Dt)*(p*AY33+(1-p)*AY34),0)</f>
        <v>0</v>
      </c>
      <c r="AY34" s="1">
        <f>IF(Stock!AY34&gt;=$D$4,EXP(-rate*Dt)*(p*AZ33+(1-p)*AZ34),0)</f>
        <v>0</v>
      </c>
      <c r="AZ34" s="1">
        <f>MAX(Stock!AZ34-K,0)</f>
        <v>0</v>
      </c>
    </row>
    <row r="35" spans="1:52" x14ac:dyDescent="0.2">
      <c r="A35" s="7">
        <f t="shared" si="1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IF(Stock!T35&gt;=$D$4,EXP(-rate*Dt)*(p*U34+(1-p)*U35),0)</f>
        <v>44.6719995493862</v>
      </c>
      <c r="U35" s="1">
        <f>IF(Stock!U35&gt;=$D$4,EXP(-rate*Dt)*(p*V34+(1-p)*V35),0)</f>
        <v>41.230852428859485</v>
      </c>
      <c r="V35" s="1">
        <f>IF(Stock!V35&gt;=$D$4,EXP(-rate*Dt)*(p*W34+(1-p)*W35),0)</f>
        <v>37.929353582778312</v>
      </c>
      <c r="W35" s="1">
        <f>IF(Stock!W35&gt;=$D$4,EXP(-rate*Dt)*(p*X34+(1-p)*X35),0)</f>
        <v>34.762173332143661</v>
      </c>
      <c r="X35" s="1">
        <f>IF(Stock!X35&gt;=$D$4,EXP(-rate*Dt)*(p*Y34+(1-p)*Y35),0)</f>
        <v>31.724392876279943</v>
      </c>
      <c r="Y35" s="1">
        <f>IF(Stock!Y35&gt;=$D$4,EXP(-rate*Dt)*(p*Z34+(1-p)*Z35),0)</f>
        <v>28.811580796833642</v>
      </c>
      <c r="Z35" s="1">
        <f>IF(Stock!Z35&gt;=$D$4,EXP(-rate*Dt)*(p*AA34+(1-p)*AA35),0)</f>
        <v>26.019905038833798</v>
      </c>
      <c r="AA35" s="1">
        <f>IF(Stock!AA35&gt;=$D$4,EXP(-rate*Dt)*(p*AB34+(1-p)*AB35),0)</f>
        <v>23.346290676690209</v>
      </c>
      <c r="AB35" s="1">
        <f>IF(Stock!AB35&gt;=$D$4,EXP(-rate*Dt)*(p*AC34+(1-p)*AC35),0)</f>
        <v>20.788634049698658</v>
      </c>
      <c r="AC35" s="1">
        <f>IF(Stock!AC35&gt;=$D$4,EXP(-rate*Dt)*(p*AD34+(1-p)*AD35),0)</f>
        <v>18.346081800532563</v>
      </c>
      <c r="AD35" s="1">
        <f>IF(Stock!AD35&gt;=$D$4,EXP(-rate*Dt)*(p*AE34+(1-p)*AE35),0)</f>
        <v>16.019377119870772</v>
      </c>
      <c r="AE35" s="1">
        <f>IF(Stock!AE35&gt;=$D$4,EXP(-rate*Dt)*(p*AF34+(1-p)*AF35),0)</f>
        <v>13.811262588047699</v>
      </c>
      <c r="AF35" s="1">
        <f>IF(Stock!AF35&gt;=$D$4,EXP(-rate*Dt)*(p*AG34+(1-p)*AG35),0)</f>
        <v>11.726906481432852</v>
      </c>
      <c r="AG35" s="1">
        <f>IF(Stock!AG35&gt;=$D$4,EXP(-rate*Dt)*(p*AH34+(1-p)*AH35),0)</f>
        <v>9.7742846590845538</v>
      </c>
      <c r="AH35" s="1">
        <f>IF(Stock!AH35&gt;=$D$4,EXP(-rate*Dt)*(p*AI34+(1-p)*AI35),0)</f>
        <v>7.9644024547381571</v>
      </c>
      <c r="AI35" s="1">
        <f>IF(Stock!AI35&gt;=$D$4,EXP(-rate*Dt)*(p*AJ34+(1-p)*AJ35),0)</f>
        <v>6.3111843880845591</v>
      </c>
      <c r="AJ35" s="1">
        <f>IF(Stock!AJ35&gt;=$D$4,EXP(-rate*Dt)*(p*AK34+(1-p)*AK35),0)</f>
        <v>4.8308068877794952</v>
      </c>
      <c r="AK35" s="1">
        <f>IF(Stock!AK35&gt;=$D$4,EXP(-rate*Dt)*(p*AL34+(1-p)*AL35),0)</f>
        <v>3.5402272704850839</v>
      </c>
      <c r="AL35" s="1">
        <f>IF(Stock!AL35&gt;=$D$4,EXP(-rate*Dt)*(p*AM34+(1-p)*AM35),0)</f>
        <v>2.4547147092029538</v>
      </c>
      <c r="AM35" s="1">
        <f>IF(Stock!AM35&gt;=$D$4,EXP(-rate*Dt)*(p*AN34+(1-p)*AN35),0)</f>
        <v>1.5843732922172158</v>
      </c>
      <c r="AN35" s="1">
        <f>IF(Stock!AN35&gt;=$D$4,EXP(-rate*Dt)*(p*AO34+(1-p)*AO35),0)</f>
        <v>0.93001574289585276</v>
      </c>
      <c r="AO35" s="1">
        <f>IF(Stock!AO35&gt;=$D$4,EXP(-rate*Dt)*(p*AP34+(1-p)*AP35),0)</f>
        <v>0.47930054480078993</v>
      </c>
      <c r="AP35" s="1">
        <f>IF(Stock!AP35&gt;=$D$4,EXP(-rate*Dt)*(p*AQ34+(1-p)*AQ35),0)</f>
        <v>0.20465857995702846</v>
      </c>
      <c r="AQ35" s="1">
        <f>IF(Stock!AQ35&gt;=$D$4,EXP(-rate*Dt)*(p*AR34+(1-p)*AR35),0)</f>
        <v>6.4863129794292804E-2</v>
      </c>
      <c r="AR35" s="1">
        <f>IF(Stock!AR35&gt;=$D$4,EXP(-rate*Dt)*(p*AS34+(1-p)*AS35),0)</f>
        <v>1.1553209652759551E-2</v>
      </c>
      <c r="AS35" s="1">
        <f>IF(Stock!AS35&gt;=$D$4,EXP(-rate*Dt)*(p*AT34+(1-p)*AT35),0)</f>
        <v>0</v>
      </c>
      <c r="AT35" s="1">
        <f>IF(Stock!AT35&gt;=$D$4,EXP(-rate*Dt)*(p*AU34+(1-p)*AU35),0)</f>
        <v>0</v>
      </c>
      <c r="AU35" s="1">
        <f>IF(Stock!AU35&gt;=$D$4,EXP(-rate*Dt)*(p*AV34+(1-p)*AV35),0)</f>
        <v>0</v>
      </c>
      <c r="AV35" s="1">
        <f>IF(Stock!AV35&gt;=$D$4,EXP(-rate*Dt)*(p*AW34+(1-p)*AW35),0)</f>
        <v>0</v>
      </c>
      <c r="AW35" s="1">
        <f>IF(Stock!AW35&gt;=$D$4,EXP(-rate*Dt)*(p*AX34+(1-p)*AX35),0)</f>
        <v>0</v>
      </c>
      <c r="AX35" s="1">
        <f>IF(Stock!AX35&gt;=$D$4,EXP(-rate*Dt)*(p*AY34+(1-p)*AY35),0)</f>
        <v>0</v>
      </c>
      <c r="AY35" s="1">
        <f>IF(Stock!AY35&gt;=$D$4,EXP(-rate*Dt)*(p*AZ34+(1-p)*AZ35),0)</f>
        <v>0</v>
      </c>
      <c r="AZ35" s="1">
        <f>MAX(Stock!AZ35-K,0)</f>
        <v>0</v>
      </c>
    </row>
    <row r="36" spans="1:52" x14ac:dyDescent="0.2">
      <c r="A36" s="7">
        <f t="shared" si="1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IF(Stock!S36&gt;=$D$4,EXP(-rate*Dt)*(p*T35+(1-p)*T36),0)</f>
        <v>41.16638355177561</v>
      </c>
      <c r="T36" s="1">
        <f>IF(Stock!T36&gt;=$D$4,EXP(-rate*Dt)*(p*U35+(1-p)*U36),0)</f>
        <v>37.870911351842942</v>
      </c>
      <c r="U36" s="1">
        <f>IF(Stock!U36&gt;=$D$4,EXP(-rate*Dt)*(p*V35+(1-p)*V36),0)</f>
        <v>34.709897572972451</v>
      </c>
      <c r="V36" s="1">
        <f>IF(Stock!V36&gt;=$D$4,EXP(-rate*Dt)*(p*W35+(1-p)*W36),0)</f>
        <v>31.678578692652781</v>
      </c>
      <c r="W36" s="1">
        <f>IF(Stock!W36&gt;=$D$4,EXP(-rate*Dt)*(p*X35+(1-p)*X36),0)</f>
        <v>28.77272636096081</v>
      </c>
      <c r="X36" s="1">
        <f>IF(Stock!X36&gt;=$D$4,EXP(-rate*Dt)*(p*Y35+(1-p)*Y36),0)</f>
        <v>25.988767370594054</v>
      </c>
      <c r="Y36" s="1">
        <f>IF(Stock!Y36&gt;=$D$4,EXP(-rate*Dt)*(p*Z35+(1-p)*Z36),0)</f>
        <v>23.323945475441739</v>
      </c>
      <c r="Z36" s="1">
        <f>IF(Stock!Z36&gt;=$D$4,EXP(-rate*Dt)*(p*AA35+(1-p)*AA36),0)</f>
        <v>20.776531230099813</v>
      </c>
      <c r="AA36" s="1">
        <f>IF(Stock!AA36&gt;=$D$4,EXP(-rate*Dt)*(p*AB35+(1-p)*AB36),0)</f>
        <v>18.346082068722403</v>
      </c>
      <c r="AB36" s="1">
        <f>IF(Stock!AB36&gt;=$D$4,EXP(-rate*Dt)*(p*AC35+(1-p)*AC36),0)</f>
        <v>16.033746826425347</v>
      </c>
      <c r="AC36" s="1">
        <f>IF(Stock!AC36&gt;=$D$4,EXP(-rate*Dt)*(p*AD35+(1-p)*AD36),0)</f>
        <v>13.842595162372346</v>
      </c>
      <c r="AD36" s="1">
        <f>IF(Stock!AD36&gt;=$D$4,EXP(-rate*Dt)*(p*AE35+(1-p)*AE36),0)</f>
        <v>11.777931376405899</v>
      </c>
      <c r="AE36" s="1">
        <f>IF(Stock!AE36&gt;=$D$4,EXP(-rate*Dt)*(p*AF35+(1-p)*AF36),0)</f>
        <v>9.847523390544179</v>
      </c>
      <c r="AF36" s="1">
        <f>IF(Stock!AF36&gt;=$D$4,EXP(-rate*Dt)*(p*AG35+(1-p)*AG36),0)</f>
        <v>8.0616429611783751</v>
      </c>
      <c r="AG36" s="1">
        <f>IF(Stock!AG36&gt;=$D$4,EXP(-rate*Dt)*(p*AH35+(1-p)*AH36),0)</f>
        <v>6.4327784726576356</v>
      </c>
      <c r="AH36" s="1">
        <f>IF(Stock!AH36&gt;=$D$4,EXP(-rate*Dt)*(p*AI35+(1-p)*AI36),0)</f>
        <v>4.9748593297436683</v>
      </c>
      <c r="AI36" s="1">
        <f>IF(Stock!AI36&gt;=$D$4,EXP(-rate*Dt)*(p*AJ35+(1-p)*AJ36),0)</f>
        <v>3.7018414522367986</v>
      </c>
      <c r="AJ36" s="1">
        <f>IF(Stock!AJ36&gt;=$D$4,EXP(-rate*Dt)*(p*AK35+(1-p)*AK36),0)</f>
        <v>2.6255743632496733</v>
      </c>
      <c r="AK36" s="1">
        <f>IF(Stock!AK36&gt;=$D$4,EXP(-rate*Dt)*(p*AL35+(1-p)*AL36),0)</f>
        <v>1.7530305378777404</v>
      </c>
      <c r="AL36" s="1">
        <f>IF(Stock!AL36&gt;=$D$4,EXP(-rate*Dt)*(p*AM35+(1-p)*AM36),0)</f>
        <v>1.0832413184796148</v>
      </c>
      <c r="AM36" s="1">
        <f>IF(Stock!AM36&gt;=$D$4,EXP(-rate*Dt)*(p*AN35+(1-p)*AN36),0)</f>
        <v>0.6046237340219216</v>
      </c>
      <c r="AN36" s="1">
        <f>IF(Stock!AN36&gt;=$D$4,EXP(-rate*Dt)*(p*AO35+(1-p)*AO36),0)</f>
        <v>0.29369586873251519</v>
      </c>
      <c r="AO36" s="1">
        <f>IF(Stock!AO36&gt;=$D$4,EXP(-rate*Dt)*(p*AP35+(1-p)*AP36),0)</f>
        <v>0.11626136311028906</v>
      </c>
      <c r="AP36" s="1">
        <f>IF(Stock!AP36&gt;=$D$4,EXP(-rate*Dt)*(p*AQ35+(1-p)*AQ36),0)</f>
        <v>3.1718305894003741E-2</v>
      </c>
      <c r="AQ36" s="1">
        <f>IF(Stock!AQ36&gt;=$D$4,EXP(-rate*Dt)*(p*AR35+(1-p)*AR36),0)</f>
        <v>0</v>
      </c>
      <c r="AR36" s="1">
        <f>IF(Stock!AR36&gt;=$D$4,EXP(-rate*Dt)*(p*AS35+(1-p)*AS36),0)</f>
        <v>0</v>
      </c>
      <c r="AS36" s="1">
        <f>IF(Stock!AS36&gt;=$D$4,EXP(-rate*Dt)*(p*AT35+(1-p)*AT36),0)</f>
        <v>0</v>
      </c>
      <c r="AT36" s="1">
        <f>IF(Stock!AT36&gt;=$D$4,EXP(-rate*Dt)*(p*AU35+(1-p)*AU36),0)</f>
        <v>0</v>
      </c>
      <c r="AU36" s="1">
        <f>IF(Stock!AU36&gt;=$D$4,EXP(-rate*Dt)*(p*AV35+(1-p)*AV36),0)</f>
        <v>0</v>
      </c>
      <c r="AV36" s="1">
        <f>IF(Stock!AV36&gt;=$D$4,EXP(-rate*Dt)*(p*AW35+(1-p)*AW36),0)</f>
        <v>0</v>
      </c>
      <c r="AW36" s="1">
        <f>IF(Stock!AW36&gt;=$D$4,EXP(-rate*Dt)*(p*AX35+(1-p)*AX36),0)</f>
        <v>0</v>
      </c>
      <c r="AX36" s="1">
        <f>IF(Stock!AX36&gt;=$D$4,EXP(-rate*Dt)*(p*AY35+(1-p)*AY36),0)</f>
        <v>0</v>
      </c>
      <c r="AY36" s="1">
        <f>IF(Stock!AY36&gt;=$D$4,EXP(-rate*Dt)*(p*AZ35+(1-p)*AZ36),0)</f>
        <v>0</v>
      </c>
      <c r="AZ36" s="1">
        <f>MAX(Stock!AZ36-K,0)</f>
        <v>0</v>
      </c>
    </row>
    <row r="37" spans="1:52" x14ac:dyDescent="0.2">
      <c r="A37" s="7">
        <f t="shared" si="1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IF(Stock!R37&gt;=$D$4,EXP(-rate*Dt)*(p*S36+(1-p)*S37),0)</f>
        <v>37.813195905917681</v>
      </c>
      <c r="S37" s="1">
        <f>IF(Stock!S37&gt;=$D$4,EXP(-rate*Dt)*(p*T36+(1-p)*T37),0)</f>
        <v>34.658564564482361</v>
      </c>
      <c r="T37" s="1">
        <f>IF(Stock!T37&gt;=$D$4,EXP(-rate*Dt)*(p*U36+(1-p)*U37),0)</f>
        <v>31.633979137474764</v>
      </c>
      <c r="U37" s="1">
        <f>IF(Stock!U37&gt;=$D$4,EXP(-rate*Dt)*(p*V36+(1-p)*V37),0)</f>
        <v>28.735414242781324</v>
      </c>
      <c r="V37" s="1">
        <f>IF(Stock!V37&gt;=$D$4,EXP(-rate*Dt)*(p*W36+(1-p)*W37),0)</f>
        <v>25.959545667705079</v>
      </c>
      <c r="W37" s="1">
        <f>IF(Stock!W37&gt;=$D$4,EXP(-rate*Dt)*(p*X36+(1-p)*X37),0)</f>
        <v>23.303910569461543</v>
      </c>
      <c r="X37" s="1">
        <f>IF(Stock!X37&gt;=$D$4,EXP(-rate*Dt)*(p*Y36+(1-p)*Y37),0)</f>
        <v>20.767106486102374</v>
      </c>
      <c r="Y37" s="1">
        <f>IF(Stock!Y37&gt;=$D$4,EXP(-rate*Dt)*(p*Z36+(1-p)*Z37),0)</f>
        <v>18.349026306787248</v>
      </c>
      <c r="Z37" s="1">
        <f>IF(Stock!Z37&gt;=$D$4,EXP(-rate*Dt)*(p*AA36+(1-p)*AA37),0)</f>
        <v>16.051117697197586</v>
      </c>
      <c r="AA37" s="1">
        <f>IF(Stock!AA37&gt;=$D$4,EXP(-rate*Dt)*(p*AB36+(1-p)*AB37),0)</f>
        <v>13.876642305277855</v>
      </c>
      <c r="AB37" s="1">
        <f>IF(Stock!AB37&gt;=$D$4,EXP(-rate*Dt)*(p*AC36+(1-p)*AC37),0)</f>
        <v>11.830891939959946</v>
      </c>
      <c r="AC37" s="1">
        <f>IF(Stock!AC37&gt;=$D$4,EXP(-rate*Dt)*(p*AD36+(1-p)*AD37),0)</f>
        <v>9.921296548421104</v>
      </c>
      <c r="AD37" s="1">
        <f>IF(Stock!AD37&gt;=$D$4,EXP(-rate*Dt)*(p*AE36+(1-p)*AE37),0)</f>
        <v>8.1573350735737549</v>
      </c>
      <c r="AE37" s="1">
        <f>IF(Stock!AE37&gt;=$D$4,EXP(-rate*Dt)*(p*AF36+(1-p)*AF37),0)</f>
        <v>6.5501412623801798</v>
      </c>
      <c r="AF37" s="1">
        <f>IF(Stock!AF37&gt;=$D$4,EXP(-rate*Dt)*(p*AG36+(1-p)*AG37),0)</f>
        <v>5.1116924971334354</v>
      </c>
      <c r="AG37" s="1">
        <f>IF(Stock!AG37&gt;=$D$4,EXP(-rate*Dt)*(p*AH36+(1-p)*AH37),0)</f>
        <v>3.8534951578825671</v>
      </c>
      <c r="AH37" s="1">
        <f>IF(Stock!AH37&gt;=$D$4,EXP(-rate*Dt)*(p*AI36+(1-p)*AI37),0)</f>
        <v>2.7847512850400582</v>
      </c>
      <c r="AI37" s="1">
        <f>IF(Stock!AI37&gt;=$D$4,EXP(-rate*Dt)*(p*AJ36+(1-p)*AJ37),0)</f>
        <v>1.9101209342692014</v>
      </c>
      <c r="AJ37" s="1">
        <f>IF(Stock!AJ37&gt;=$D$4,EXP(-rate*Dt)*(p*AK36+(1-p)*AK37),0)</f>
        <v>1.227380641230094</v>
      </c>
      <c r="AK37" s="1">
        <f>IF(Stock!AK37&gt;=$D$4,EXP(-rate*Dt)*(p*AL36+(1-p)*AL37),0)</f>
        <v>0.72548950723585726</v>
      </c>
      <c r="AL37" s="1">
        <f>IF(Stock!AL37&gt;=$D$4,EXP(-rate*Dt)*(p*AM36+(1-p)*AM37),0)</f>
        <v>0.3837354779274445</v>
      </c>
      <c r="AM37" s="1">
        <f>IF(Stock!AM37&gt;=$D$4,EXP(-rate*Dt)*(p*AN36+(1-p)*AN37),0)</f>
        <v>0.17262416463649807</v>
      </c>
      <c r="AN37" s="1">
        <f>IF(Stock!AN37&gt;=$D$4,EXP(-rate*Dt)*(p*AO36+(1-p)*AO37),0)</f>
        <v>5.6852228538476379E-2</v>
      </c>
      <c r="AO37" s="1">
        <f>IF(Stock!AO37&gt;=$D$4,EXP(-rate*Dt)*(p*AP36+(1-p)*AP37),0)</f>
        <v>0</v>
      </c>
      <c r="AP37" s="1">
        <f>IF(Stock!AP37&gt;=$D$4,EXP(-rate*Dt)*(p*AQ36+(1-p)*AQ37),0)</f>
        <v>0</v>
      </c>
      <c r="AQ37" s="1">
        <f>IF(Stock!AQ37&gt;=$D$4,EXP(-rate*Dt)*(p*AR36+(1-p)*AR37),0)</f>
        <v>0</v>
      </c>
      <c r="AR37" s="1">
        <f>IF(Stock!AR37&gt;=$D$4,EXP(-rate*Dt)*(p*AS36+(1-p)*AS37),0)</f>
        <v>0</v>
      </c>
      <c r="AS37" s="1">
        <f>IF(Stock!AS37&gt;=$D$4,EXP(-rate*Dt)*(p*AT36+(1-p)*AT37),0)</f>
        <v>0</v>
      </c>
      <c r="AT37" s="1">
        <f>IF(Stock!AT37&gt;=$D$4,EXP(-rate*Dt)*(p*AU36+(1-p)*AU37),0)</f>
        <v>0</v>
      </c>
      <c r="AU37" s="1">
        <f>IF(Stock!AU37&gt;=$D$4,EXP(-rate*Dt)*(p*AV36+(1-p)*AV37),0)</f>
        <v>0</v>
      </c>
      <c r="AV37" s="1">
        <f>IF(Stock!AV37&gt;=$D$4,EXP(-rate*Dt)*(p*AW36+(1-p)*AW37),0)</f>
        <v>0</v>
      </c>
      <c r="AW37" s="1">
        <f>IF(Stock!AW37&gt;=$D$4,EXP(-rate*Dt)*(p*AX36+(1-p)*AX37),0)</f>
        <v>0</v>
      </c>
      <c r="AX37" s="1">
        <f>IF(Stock!AX37&gt;=$D$4,EXP(-rate*Dt)*(p*AY36+(1-p)*AY37),0)</f>
        <v>0</v>
      </c>
      <c r="AY37" s="1">
        <f>IF(Stock!AY37&gt;=$D$4,EXP(-rate*Dt)*(p*AZ36+(1-p)*AZ37),0)</f>
        <v>0</v>
      </c>
      <c r="AZ37" s="1">
        <f>MAX(Stock!AZ37-K,0)</f>
        <v>0</v>
      </c>
    </row>
    <row r="38" spans="1:52" x14ac:dyDescent="0.2">
      <c r="A38" s="7">
        <f t="shared" si="1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IF(Stock!Q38&gt;=$D$4,EXP(-rate*Dt)*(p*R37+(1-p)*R38),0)</f>
        <v>34.608225394783808</v>
      </c>
      <c r="R38" s="1">
        <f>IF(Stock!R38&gt;=$D$4,EXP(-rate*Dt)*(p*S37+(1-p)*S38),0)</f>
        <v>31.590630939461061</v>
      </c>
      <c r="S38" s="1">
        <f>IF(Stock!S38&gt;=$D$4,EXP(-rate*Dt)*(p*T37+(1-p)*T38),0)</f>
        <v>28.699651230416158</v>
      </c>
      <c r="T38" s="1">
        <f>IF(Stock!T38&gt;=$D$4,EXP(-rate*Dt)*(p*U37+(1-p)*U38),0)</f>
        <v>25.932196082201774</v>
      </c>
      <c r="U38" s="1">
        <f>IF(Stock!U38&gt;=$D$4,EXP(-rate*Dt)*(p*V37+(1-p)*V38),0)</f>
        <v>23.286066815358318</v>
      </c>
      <c r="V38" s="1">
        <f>IF(Stock!V38&gt;=$D$4,EXP(-rate*Dt)*(p*W37+(1-p)*W38),0)</f>
        <v>20.760140083936701</v>
      </c>
      <c r="W38" s="1">
        <f>IF(Stock!W38&gt;=$D$4,EXP(-rate*Dt)*(p*X37+(1-p)*X38),0)</f>
        <v>18.354574636735368</v>
      </c>
      <c r="X38" s="1">
        <f>IF(Stock!X38&gt;=$D$4,EXP(-rate*Dt)*(p*Y37+(1-p)*Y38),0)</f>
        <v>16.071025830987068</v>
      </c>
      <c r="Y38" s="1">
        <f>IF(Stock!Y38&gt;=$D$4,EXP(-rate*Dt)*(p*Z37+(1-p)*Z38),0)</f>
        <v>13.912840875434449</v>
      </c>
      <c r="Z38" s="1">
        <f>IF(Stock!Z38&gt;=$D$4,EXP(-rate*Dt)*(p*AA37+(1-p)*AA38),0)</f>
        <v>11.885192863160913</v>
      </c>
      <c r="AA38" s="1">
        <f>IF(Stock!AA38&gt;=$D$4,EXP(-rate*Dt)*(p*AB37+(1-p)*AB38),0)</f>
        <v>9.9950950411511013</v>
      </c>
      <c r="AB38" s="1">
        <f>IF(Stock!AB38&gt;=$D$4,EXP(-rate*Dt)*(p*AC37+(1-p)*AC38),0)</f>
        <v>8.2512215801585143</v>
      </c>
      <c r="AC38" s="1">
        <f>IF(Stock!AC38&gt;=$D$4,EXP(-rate*Dt)*(p*AD37+(1-p)*AD38),0)</f>
        <v>6.6634527865663378</v>
      </c>
      <c r="AD38" s="1">
        <f>IF(Stock!AD38&gt;=$D$4,EXP(-rate*Dt)*(p*AE37+(1-p)*AE38),0)</f>
        <v>5.2420691443404124</v>
      </c>
      <c r="AE38" s="1">
        <f>IF(Stock!AE38&gt;=$D$4,EXP(-rate*Dt)*(p*AF37+(1-p)*AF38),0)</f>
        <v>3.9965494317286323</v>
      </c>
      <c r="AF38" s="1">
        <f>IF(Stock!AF38&gt;=$D$4,EXP(-rate*Dt)*(p*AG37+(1-p)*AG38),0)</f>
        <v>2.9339924694455064</v>
      </c>
      <c r="AG38" s="1">
        <f>IF(Stock!AG38&gt;=$D$4,EXP(-rate*Dt)*(p*AH37+(1-p)*AH38),0)</f>
        <v>2.0572837311431864</v>
      </c>
      <c r="AH38" s="1">
        <f>IF(Stock!AH38&gt;=$D$4,EXP(-rate*Dt)*(p*AI37+(1-p)*AI38),0)</f>
        <v>1.3632590302649463</v>
      </c>
      <c r="AI38" s="1">
        <f>IF(Stock!AI38&gt;=$D$4,EXP(-rate*Dt)*(p*AJ37+(1-p)*AJ38),0)</f>
        <v>0.84124998970658338</v>
      </c>
      <c r="AJ38" s="1">
        <f>IF(Stock!AJ38&gt;=$D$4,EXP(-rate*Dt)*(p*AK37+(1-p)*AK38),0)</f>
        <v>0.47247739127064764</v>
      </c>
      <c r="AK38" s="1">
        <f>IF(Stock!AK38&gt;=$D$4,EXP(-rate*Dt)*(p*AL37+(1-p)*AL38),0)</f>
        <v>0.23071570484510792</v>
      </c>
      <c r="AL38" s="1">
        <f>IF(Stock!AL38&gt;=$D$4,EXP(-rate*Dt)*(p*AM37+(1-p)*AM38),0)</f>
        <v>8.4413843056939192E-2</v>
      </c>
      <c r="AM38" s="1">
        <f>IF(Stock!AM38&gt;=$D$4,EXP(-rate*Dt)*(p*AN37+(1-p)*AN38),0)</f>
        <v>0</v>
      </c>
      <c r="AN38" s="1">
        <f>IF(Stock!AN38&gt;=$D$4,EXP(-rate*Dt)*(p*AO37+(1-p)*AO38),0)</f>
        <v>0</v>
      </c>
      <c r="AO38" s="1">
        <f>IF(Stock!AO38&gt;=$D$4,EXP(-rate*Dt)*(p*AP37+(1-p)*AP38),0)</f>
        <v>0</v>
      </c>
      <c r="AP38" s="1">
        <f>IF(Stock!AP38&gt;=$D$4,EXP(-rate*Dt)*(p*AQ37+(1-p)*AQ38),0)</f>
        <v>0</v>
      </c>
      <c r="AQ38" s="1">
        <f>IF(Stock!AQ38&gt;=$D$4,EXP(-rate*Dt)*(p*AR37+(1-p)*AR38),0)</f>
        <v>0</v>
      </c>
      <c r="AR38" s="1">
        <f>IF(Stock!AR38&gt;=$D$4,EXP(-rate*Dt)*(p*AS37+(1-p)*AS38),0)</f>
        <v>0</v>
      </c>
      <c r="AS38" s="1">
        <f>IF(Stock!AS38&gt;=$D$4,EXP(-rate*Dt)*(p*AT37+(1-p)*AT38),0)</f>
        <v>0</v>
      </c>
      <c r="AT38" s="1">
        <f>IF(Stock!AT38&gt;=$D$4,EXP(-rate*Dt)*(p*AU37+(1-p)*AU38),0)</f>
        <v>0</v>
      </c>
      <c r="AU38" s="1">
        <f>IF(Stock!AU38&gt;=$D$4,EXP(-rate*Dt)*(p*AV37+(1-p)*AV38),0)</f>
        <v>0</v>
      </c>
      <c r="AV38" s="1">
        <f>IF(Stock!AV38&gt;=$D$4,EXP(-rate*Dt)*(p*AW37+(1-p)*AW38),0)</f>
        <v>0</v>
      </c>
      <c r="AW38" s="1">
        <f>IF(Stock!AW38&gt;=$D$4,EXP(-rate*Dt)*(p*AX37+(1-p)*AX38),0)</f>
        <v>0</v>
      </c>
      <c r="AX38" s="1">
        <f>IF(Stock!AX38&gt;=$D$4,EXP(-rate*Dt)*(p*AY37+(1-p)*AY38),0)</f>
        <v>0</v>
      </c>
      <c r="AY38" s="1">
        <f>IF(Stock!AY38&gt;=$D$4,EXP(-rate*Dt)*(p*AZ37+(1-p)*AZ38),0)</f>
        <v>0</v>
      </c>
      <c r="AZ38" s="1">
        <f>MAX(Stock!AZ38-K,0)</f>
        <v>0</v>
      </c>
    </row>
    <row r="39" spans="1:52" x14ac:dyDescent="0.2">
      <c r="A39" s="7">
        <f t="shared" si="1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IF(Stock!P39&gt;=$D$4,EXP(-rate*Dt)*(p*Q38+(1-p)*Q39),0)</f>
        <v>31.548551495655886</v>
      </c>
      <c r="Q39" s="1">
        <f>IF(Stock!Q39&gt;=$D$4,EXP(-rate*Dt)*(p*R38+(1-p)*R39),0)</f>
        <v>28.66542245660461</v>
      </c>
      <c r="R39" s="1">
        <f>IF(Stock!R39&gt;=$D$4,EXP(-rate*Dt)*(p*S38+(1-p)*S39),0)</f>
        <v>25.906654270789957</v>
      </c>
      <c r="S39" s="1">
        <f>IF(Stock!S39&gt;=$D$4,EXP(-rate*Dt)*(p*T38+(1-p)*T39),0)</f>
        <v>23.270281592299217</v>
      </c>
      <c r="T39" s="1">
        <f>IF(Stock!T39&gt;=$D$4,EXP(-rate*Dt)*(p*U38+(1-p)*U39),0)</f>
        <v>20.755414109569138</v>
      </c>
      <c r="U39" s="1">
        <f>IF(Stock!U39&gt;=$D$4,EXP(-rate*Dt)*(p*V38+(1-p)*V39),0)</f>
        <v>18.362414135167043</v>
      </c>
      <c r="V39" s="1">
        <f>IF(Stock!V39&gt;=$D$4,EXP(-rate*Dt)*(p*W38+(1-p)*W39),0)</f>
        <v>16.093068495293323</v>
      </c>
      <c r="W39" s="1">
        <f>IF(Stock!W39&gt;=$D$4,EXP(-rate*Dt)*(p*X38+(1-p)*X39),0)</f>
        <v>13.950727265505263</v>
      </c>
      <c r="X39" s="1">
        <f>IF(Stock!X39&gt;=$D$4,EXP(-rate*Dt)*(p*Y38+(1-p)*Y39),0)</f>
        <v>11.940370093672549</v>
      </c>
      <c r="Y39" s="1">
        <f>IF(Stock!Y39&gt;=$D$4,EXP(-rate*Dt)*(p*Z38+(1-p)*Z39),0)</f>
        <v>10.068549061980024</v>
      </c>
      <c r="Z39" s="1">
        <f>IF(Stock!Z39&gt;=$D$4,EXP(-rate*Dt)*(p*AA38+(1-p)*AA39),0)</f>
        <v>8.3431482295896799</v>
      </c>
      <c r="AA39" s="1">
        <f>IF(Stock!AA39&gt;=$D$4,EXP(-rate*Dt)*(p*AB38+(1-p)*AB39),0)</f>
        <v>6.7728986526132324</v>
      </c>
      <c r="AB39" s="1">
        <f>IF(Stock!AB39&gt;=$D$4,EXP(-rate*Dt)*(p*AC38+(1-p)*AC39),0)</f>
        <v>5.3665995945792364</v>
      </c>
      <c r="AC39" s="1">
        <f>IF(Stock!AC39&gt;=$D$4,EXP(-rate*Dt)*(p*AD38+(1-p)*AD39),0)</f>
        <v>4.1320279735293566</v>
      </c>
      <c r="AD39" s="1">
        <f>IF(Stock!AD39&gt;=$D$4,EXP(-rate*Dt)*(p*AE38+(1-p)*AE39),0)</f>
        <v>3.074573326716028</v>
      </c>
      <c r="AE39" s="1">
        <f>IF(Stock!AE39&gt;=$D$4,EXP(-rate*Dt)*(p*AF38+(1-p)*AF39),0)</f>
        <v>2.1957142609191207</v>
      </c>
      <c r="AF39" s="1">
        <f>IF(Stock!AF39&gt;=$D$4,EXP(-rate*Dt)*(p*AG38+(1-p)*AG39),0)</f>
        <v>1.491544944617595</v>
      </c>
      <c r="AG39" s="1">
        <f>IF(Stock!AG39&gt;=$D$4,EXP(-rate*Dt)*(p*AH38+(1-p)*AH39),0)</f>
        <v>0.95164422316570108</v>
      </c>
      <c r="AH39" s="1">
        <f>IF(Stock!AH39&gt;=$D$4,EXP(-rate*Dt)*(p*AI38+(1-p)*AI39),0)</f>
        <v>0.55861908696016027</v>
      </c>
      <c r="AI39" s="1">
        <f>IF(Stock!AI39&gt;=$D$4,EXP(-rate*Dt)*(p*AJ38+(1-p)*AJ39),0)</f>
        <v>0.28860396668624722</v>
      </c>
      <c r="AJ39" s="1">
        <f>IF(Stock!AJ39&gt;=$D$4,EXP(-rate*Dt)*(p*AK38+(1-p)*AK39),0)</f>
        <v>0.11282081706565607</v>
      </c>
      <c r="AK39" s="1">
        <f>IF(Stock!AK39&gt;=$D$4,EXP(-rate*Dt)*(p*AL38+(1-p)*AL39),0)</f>
        <v>0</v>
      </c>
      <c r="AL39" s="1">
        <f>IF(Stock!AL39&gt;=$D$4,EXP(-rate*Dt)*(p*AM38+(1-p)*AM39),0)</f>
        <v>0</v>
      </c>
      <c r="AM39" s="1">
        <f>IF(Stock!AM39&gt;=$D$4,EXP(-rate*Dt)*(p*AN38+(1-p)*AN39),0)</f>
        <v>0</v>
      </c>
      <c r="AN39" s="1">
        <f>IF(Stock!AN39&gt;=$D$4,EXP(-rate*Dt)*(p*AO38+(1-p)*AO39),0)</f>
        <v>0</v>
      </c>
      <c r="AO39" s="1">
        <f>IF(Stock!AO39&gt;=$D$4,EXP(-rate*Dt)*(p*AP38+(1-p)*AP39),0)</f>
        <v>0</v>
      </c>
      <c r="AP39" s="1">
        <f>IF(Stock!AP39&gt;=$D$4,EXP(-rate*Dt)*(p*AQ38+(1-p)*AQ39),0)</f>
        <v>0</v>
      </c>
      <c r="AQ39" s="1">
        <f>IF(Stock!AQ39&gt;=$D$4,EXP(-rate*Dt)*(p*AR38+(1-p)*AR39),0)</f>
        <v>0</v>
      </c>
      <c r="AR39" s="1">
        <f>IF(Stock!AR39&gt;=$D$4,EXP(-rate*Dt)*(p*AS38+(1-p)*AS39),0)</f>
        <v>0</v>
      </c>
      <c r="AS39" s="1">
        <f>IF(Stock!AS39&gt;=$D$4,EXP(-rate*Dt)*(p*AT38+(1-p)*AT39),0)</f>
        <v>0</v>
      </c>
      <c r="AT39" s="1">
        <f>IF(Stock!AT39&gt;=$D$4,EXP(-rate*Dt)*(p*AU38+(1-p)*AU39),0)</f>
        <v>0</v>
      </c>
      <c r="AU39" s="1">
        <f>IF(Stock!AU39&gt;=$D$4,EXP(-rate*Dt)*(p*AV38+(1-p)*AV39),0)</f>
        <v>0</v>
      </c>
      <c r="AV39" s="1">
        <f>IF(Stock!AV39&gt;=$D$4,EXP(-rate*Dt)*(p*AW38+(1-p)*AW39),0)</f>
        <v>0</v>
      </c>
      <c r="AW39" s="1">
        <f>IF(Stock!AW39&gt;=$D$4,EXP(-rate*Dt)*(p*AX38+(1-p)*AX39),0)</f>
        <v>0</v>
      </c>
      <c r="AX39" s="1">
        <f>IF(Stock!AX39&gt;=$D$4,EXP(-rate*Dt)*(p*AY38+(1-p)*AY39),0)</f>
        <v>0</v>
      </c>
      <c r="AY39" s="1">
        <f>IF(Stock!AY39&gt;=$D$4,EXP(-rate*Dt)*(p*AZ38+(1-p)*AZ39),0)</f>
        <v>0</v>
      </c>
      <c r="AZ39" s="1">
        <f>MAX(Stock!AZ39-K,0)</f>
        <v>0</v>
      </c>
    </row>
    <row r="40" spans="1:52" x14ac:dyDescent="0.2">
      <c r="A40" s="7">
        <f t="shared" si="1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IF(Stock!O40&gt;=$D$4,EXP(-rate*Dt)*(p*P39+(1-p)*P40),0)</f>
        <v>28.632696639387987</v>
      </c>
      <c r="P40" s="1">
        <f>IF(Stock!P40&gt;=$D$4,EXP(-rate*Dt)*(p*Q39+(1-p)*Q40),0)</f>
        <v>25.882842245553988</v>
      </c>
      <c r="Q40" s="1">
        <f>IF(Stock!Q40&gt;=$D$4,EXP(-rate*Dt)*(p*R39+(1-p)*R40),0)</f>
        <v>23.256416291444712</v>
      </c>
      <c r="R40" s="1">
        <f>IF(Stock!R40&gt;=$D$4,EXP(-rate*Dt)*(p*S39+(1-p)*S40),0)</f>
        <v>20.752718556276459</v>
      </c>
      <c r="S40" s="1">
        <f>IF(Stock!S40&gt;=$D$4,EXP(-rate*Dt)*(p*T39+(1-p)*T40),0)</f>
        <v>18.372260294837602</v>
      </c>
      <c r="T40" s="1">
        <f>IF(Stock!T40&gt;=$D$4,EXP(-rate*Dt)*(p*U39+(1-p)*U40),0)</f>
        <v>16.116896909940706</v>
      </c>
      <c r="U40" s="1">
        <f>IF(Stock!U40&gt;=$D$4,EXP(-rate*Dt)*(p*V39+(1-p)*V40),0)</f>
        <v>13.989917781316819</v>
      </c>
      <c r="V40" s="1">
        <f>IF(Stock!V40&gt;=$D$4,EXP(-rate*Dt)*(p*W39+(1-p)*W40),0)</f>
        <v>11.996057583414709</v>
      </c>
      <c r="W40" s="1">
        <f>IF(Stock!W40&gt;=$D$4,EXP(-rate*Dt)*(p*X39+(1-p)*X40),0)</f>
        <v>10.141385495828231</v>
      </c>
      <c r="X40" s="1">
        <f>IF(Stock!X40&gt;=$D$4,EXP(-rate*Dt)*(p*Y39+(1-p)*Y40),0)</f>
        <v>8.4330244846219422</v>
      </c>
      <c r="Y40" s="1">
        <f>IF(Stock!Y40&gt;=$D$4,EXP(-rate*Dt)*(p*Z39+(1-p)*Z40),0)</f>
        <v>6.8786558503003032</v>
      </c>
      <c r="Z40" s="1">
        <f>IF(Stock!Z40&gt;=$D$4,EXP(-rate*Dt)*(p*AA39+(1-p)*AA40),0)</f>
        <v>5.4857785967394772</v>
      </c>
      <c r="AA40" s="1">
        <f>IF(Stock!AA40&gt;=$D$4,EXP(-rate*Dt)*(p*AB39+(1-p)*AB40),0)</f>
        <v>4.2607226077052802</v>
      </c>
      <c r="AB40" s="1">
        <f>IF(Stock!AB40&gt;=$D$4,EXP(-rate*Dt)*(p*AC39+(1-p)*AC40),0)</f>
        <v>3.207460884201478</v>
      </c>
      <c r="AC40" s="1">
        <f>IF(Stock!AC40&gt;=$D$4,EXP(-rate*Dt)*(p*AD39+(1-p)*AD40),0)</f>
        <v>2.3263267483719026</v>
      </c>
      <c r="AD40" s="1">
        <f>IF(Stock!AD40&gt;=$D$4,EXP(-rate*Dt)*(p*AE39+(1-p)*AE40),0)</f>
        <v>1.6128078598235696</v>
      </c>
      <c r="AE40" s="1">
        <f>IF(Stock!AE40&gt;=$D$4,EXP(-rate*Dt)*(p*AF39+(1-p)*AF40),0)</f>
        <v>1.0566427163280179</v>
      </c>
      <c r="AF40" s="1">
        <f>IF(Stock!AF40&gt;=$D$4,EXP(-rate*Dt)*(p*AG39+(1-p)*AG40),0)</f>
        <v>0.64146206932659611</v>
      </c>
      <c r="AG40" s="1">
        <f>IF(Stock!AG40&gt;=$D$4,EXP(-rate*Dt)*(p*AH39+(1-p)*AH40),0)</f>
        <v>0.34516999713695945</v>
      </c>
      <c r="AH40" s="1">
        <f>IF(Stock!AH40&gt;=$D$4,EXP(-rate*Dt)*(p*AI39+(1-p)*AI40),0)</f>
        <v>0.14112838721486889</v>
      </c>
      <c r="AI40" s="1">
        <f>IF(Stock!AI40&gt;=$D$4,EXP(-rate*Dt)*(p*AJ39+(1-p)*AJ40),0)</f>
        <v>0</v>
      </c>
      <c r="AJ40" s="1">
        <f>IF(Stock!AJ40&gt;=$D$4,EXP(-rate*Dt)*(p*AK39+(1-p)*AK40),0)</f>
        <v>0</v>
      </c>
      <c r="AK40" s="1">
        <f>IF(Stock!AK40&gt;=$D$4,EXP(-rate*Dt)*(p*AL39+(1-p)*AL40),0)</f>
        <v>0</v>
      </c>
      <c r="AL40" s="1">
        <f>IF(Stock!AL40&gt;=$D$4,EXP(-rate*Dt)*(p*AM39+(1-p)*AM40),0)</f>
        <v>0</v>
      </c>
      <c r="AM40" s="1">
        <f>IF(Stock!AM40&gt;=$D$4,EXP(-rate*Dt)*(p*AN39+(1-p)*AN40),0)</f>
        <v>0</v>
      </c>
      <c r="AN40" s="1">
        <f>IF(Stock!AN40&gt;=$D$4,EXP(-rate*Dt)*(p*AO39+(1-p)*AO40),0)</f>
        <v>0</v>
      </c>
      <c r="AO40" s="1">
        <f>IF(Stock!AO40&gt;=$D$4,EXP(-rate*Dt)*(p*AP39+(1-p)*AP40),0)</f>
        <v>0</v>
      </c>
      <c r="AP40" s="1">
        <f>IF(Stock!AP40&gt;=$D$4,EXP(-rate*Dt)*(p*AQ39+(1-p)*AQ40),0)</f>
        <v>0</v>
      </c>
      <c r="AQ40" s="1">
        <f>IF(Stock!AQ40&gt;=$D$4,EXP(-rate*Dt)*(p*AR39+(1-p)*AR40),0)</f>
        <v>0</v>
      </c>
      <c r="AR40" s="1">
        <f>IF(Stock!AR40&gt;=$D$4,EXP(-rate*Dt)*(p*AS39+(1-p)*AS40),0)</f>
        <v>0</v>
      </c>
      <c r="AS40" s="1">
        <f>IF(Stock!AS40&gt;=$D$4,EXP(-rate*Dt)*(p*AT39+(1-p)*AT40),0)</f>
        <v>0</v>
      </c>
      <c r="AT40" s="1">
        <f>IF(Stock!AT40&gt;=$D$4,EXP(-rate*Dt)*(p*AU39+(1-p)*AU40),0)</f>
        <v>0</v>
      </c>
      <c r="AU40" s="1">
        <f>IF(Stock!AU40&gt;=$D$4,EXP(-rate*Dt)*(p*AV39+(1-p)*AV40),0)</f>
        <v>0</v>
      </c>
      <c r="AV40" s="1">
        <f>IF(Stock!AV40&gt;=$D$4,EXP(-rate*Dt)*(p*AW39+(1-p)*AW40),0)</f>
        <v>0</v>
      </c>
      <c r="AW40" s="1">
        <f>IF(Stock!AW40&gt;=$D$4,EXP(-rate*Dt)*(p*AX39+(1-p)*AX40),0)</f>
        <v>0</v>
      </c>
      <c r="AX40" s="1">
        <f>IF(Stock!AX40&gt;=$D$4,EXP(-rate*Dt)*(p*AY39+(1-p)*AY40),0)</f>
        <v>0</v>
      </c>
      <c r="AY40" s="1">
        <f>IF(Stock!AY40&gt;=$D$4,EXP(-rate*Dt)*(p*AZ39+(1-p)*AZ40),0)</f>
        <v>0</v>
      </c>
      <c r="AZ40" s="1">
        <f>MAX(Stock!AZ40-K,0)</f>
        <v>0</v>
      </c>
    </row>
    <row r="41" spans="1:52" x14ac:dyDescent="0.2">
      <c r="A41" s="7">
        <f t="shared" si="1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>IF(Stock!N41&gt;=$D$4,EXP(-rate*Dt)*(p*O40+(1-p)*O41),0)</f>
        <v>25.860673498848204</v>
      </c>
      <c r="O41" s="1">
        <f>IF(Stock!O41&gt;=$D$4,EXP(-rate*Dt)*(p*P40+(1-p)*P41),0)</f>
        <v>23.244331337890308</v>
      </c>
      <c r="P41" s="1">
        <f>IF(Stock!P41&gt;=$D$4,EXP(-rate*Dt)*(p*Q40+(1-p)*Q41),0)</f>
        <v>20.751854601658206</v>
      </c>
      <c r="Q41" s="1">
        <f>IF(Stock!Q41&gt;=$D$4,EXP(-rate*Dt)*(p*R40+(1-p)*R41),0)</f>
        <v>18.383856269363463</v>
      </c>
      <c r="R41" s="1">
        <f>IF(Stock!R41&gt;=$D$4,EXP(-rate*Dt)*(p*S40+(1-p)*S41),0)</f>
        <v>16.142208931978065</v>
      </c>
      <c r="S41" s="1">
        <f>IF(Stock!S41&gt;=$D$4,EXP(-rate*Dt)*(p*T40+(1-p)*T41),0)</f>
        <v>14.030092903203572</v>
      </c>
      <c r="T41" s="1">
        <f>IF(Stock!T41&gt;=$D$4,EXP(-rate*Dt)*(p*U40+(1-p)*U41),0)</f>
        <v>12.051963356965846</v>
      </c>
      <c r="U41" s="1">
        <f>IF(Stock!U41&gt;=$D$4,EXP(-rate*Dt)*(p*V40+(1-p)*V41),0)</f>
        <v>10.213399818479759</v>
      </c>
      <c r="V41" s="1">
        <f>IF(Stock!V41&gt;=$D$4,EXP(-rate*Dt)*(p*W40+(1-p)*W41),0)</f>
        <v>8.5208003147932043</v>
      </c>
      <c r="W41" s="1">
        <f>IF(Stock!W41&gt;=$D$4,EXP(-rate*Dt)*(p*X40+(1-p)*X41),0)</f>
        <v>6.9808880886533391</v>
      </c>
      <c r="X41" s="1">
        <f>IF(Stock!X41&gt;=$D$4,EXP(-rate*Dt)*(p*Y40+(1-p)*Y41),0)</f>
        <v>5.6000138015787568</v>
      </c>
      <c r="Y41" s="1">
        <f>IF(Stock!Y41&gt;=$D$4,EXP(-rate*Dt)*(p*Z40+(1-p)*Z41),0)</f>
        <v>4.3832627035156602</v>
      </c>
      <c r="Z41" s="1">
        <f>IF(Stock!Z41&gt;=$D$4,EXP(-rate*Dt)*(p*AA40+(1-p)*AA41),0)</f>
        <v>3.3334145260057908</v>
      </c>
      <c r="AA41" s="1">
        <f>IF(Stock!AA41&gt;=$D$4,EXP(-rate*Dt)*(p*AB40+(1-p)*AB41),0)</f>
        <v>2.4498506750825593</v>
      </c>
      <c r="AB41" s="1">
        <f>IF(Stock!AB41&gt;=$D$4,EXP(-rate*Dt)*(p*AC40+(1-p)*AC41),0)</f>
        <v>1.7275507224952542</v>
      </c>
      <c r="AC41" s="1">
        <f>IF(Stock!AC41&gt;=$D$4,EXP(-rate*Dt)*(p*AD40+(1-p)*AD41),0)</f>
        <v>1.1563550100437237</v>
      </c>
      <c r="AD41" s="1">
        <f>IF(Stock!AD41&gt;=$D$4,EXP(-rate*Dt)*(p*AE40+(1-p)*AE41),0)</f>
        <v>0.72067522145598317</v>
      </c>
      <c r="AE41" s="1">
        <f>IF(Stock!AE41&gt;=$D$4,EXP(-rate*Dt)*(p*AF40+(1-p)*AF41),0)</f>
        <v>0.39979306389054886</v>
      </c>
      <c r="AF41" s="1">
        <f>IF(Stock!AF41&gt;=$D$4,EXP(-rate*Dt)*(p*AG40+(1-p)*AG41),0)</f>
        <v>0.16878938141504526</v>
      </c>
      <c r="AG41" s="1">
        <f>IF(Stock!AG41&gt;=$D$4,EXP(-rate*Dt)*(p*AH40+(1-p)*AH41),0)</f>
        <v>0</v>
      </c>
      <c r="AH41" s="1">
        <f>IF(Stock!AH41&gt;=$D$4,EXP(-rate*Dt)*(p*AI40+(1-p)*AI41),0)</f>
        <v>0</v>
      </c>
      <c r="AI41" s="1">
        <f>IF(Stock!AI41&gt;=$D$4,EXP(-rate*Dt)*(p*AJ40+(1-p)*AJ41),0)</f>
        <v>0</v>
      </c>
      <c r="AJ41" s="1">
        <f>IF(Stock!AJ41&gt;=$D$4,EXP(-rate*Dt)*(p*AK40+(1-p)*AK41),0)</f>
        <v>0</v>
      </c>
      <c r="AK41" s="1">
        <f>IF(Stock!AK41&gt;=$D$4,EXP(-rate*Dt)*(p*AL40+(1-p)*AL41),0)</f>
        <v>0</v>
      </c>
      <c r="AL41" s="1">
        <f>IF(Stock!AL41&gt;=$D$4,EXP(-rate*Dt)*(p*AM40+(1-p)*AM41),0)</f>
        <v>0</v>
      </c>
      <c r="AM41" s="1">
        <f>IF(Stock!AM41&gt;=$D$4,EXP(-rate*Dt)*(p*AN40+(1-p)*AN41),0)</f>
        <v>0</v>
      </c>
      <c r="AN41" s="1">
        <f>IF(Stock!AN41&gt;=$D$4,EXP(-rate*Dt)*(p*AO40+(1-p)*AO41),0)</f>
        <v>0</v>
      </c>
      <c r="AO41" s="1">
        <f>IF(Stock!AO41&gt;=$D$4,EXP(-rate*Dt)*(p*AP40+(1-p)*AP41),0)</f>
        <v>0</v>
      </c>
      <c r="AP41" s="1">
        <f>IF(Stock!AP41&gt;=$D$4,EXP(-rate*Dt)*(p*AQ40+(1-p)*AQ41),0)</f>
        <v>0</v>
      </c>
      <c r="AQ41" s="1">
        <f>IF(Stock!AQ41&gt;=$D$4,EXP(-rate*Dt)*(p*AR40+(1-p)*AR41),0)</f>
        <v>0</v>
      </c>
      <c r="AR41" s="1">
        <f>IF(Stock!AR41&gt;=$D$4,EXP(-rate*Dt)*(p*AS40+(1-p)*AS41),0)</f>
        <v>0</v>
      </c>
      <c r="AS41" s="1">
        <f>IF(Stock!AS41&gt;=$D$4,EXP(-rate*Dt)*(p*AT40+(1-p)*AT41),0)</f>
        <v>0</v>
      </c>
      <c r="AT41" s="1">
        <f>IF(Stock!AT41&gt;=$D$4,EXP(-rate*Dt)*(p*AU40+(1-p)*AU41),0)</f>
        <v>0</v>
      </c>
      <c r="AU41" s="1">
        <f>IF(Stock!AU41&gt;=$D$4,EXP(-rate*Dt)*(p*AV40+(1-p)*AV41),0)</f>
        <v>0</v>
      </c>
      <c r="AV41" s="1">
        <f>IF(Stock!AV41&gt;=$D$4,EXP(-rate*Dt)*(p*AW40+(1-p)*AW41),0)</f>
        <v>0</v>
      </c>
      <c r="AW41" s="1">
        <f>IF(Stock!AW41&gt;=$D$4,EXP(-rate*Dt)*(p*AX40+(1-p)*AX41),0)</f>
        <v>0</v>
      </c>
      <c r="AX41" s="1">
        <f>IF(Stock!AX41&gt;=$D$4,EXP(-rate*Dt)*(p*AY40+(1-p)*AY41),0)</f>
        <v>0</v>
      </c>
      <c r="AY41" s="1">
        <f>IF(Stock!AY41&gt;=$D$4,EXP(-rate*Dt)*(p*AZ40+(1-p)*AZ41),0)</f>
        <v>0</v>
      </c>
      <c r="AZ41" s="1">
        <f>MAX(Stock!AZ41-K,0)</f>
        <v>0</v>
      </c>
    </row>
    <row r="42" spans="1:52" x14ac:dyDescent="0.2">
      <c r="A42" s="7">
        <f t="shared" si="1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>IF(Stock!M42&gt;=$D$4,EXP(-rate*Dt)*(p*N41+(1-p)*N42),0)</f>
        <v>23.233889477292514</v>
      </c>
      <c r="N42" s="1">
        <f>IF(Stock!N42&gt;=$D$4,EXP(-rate*Dt)*(p*O41+(1-p)*O42),0)</f>
        <v>20.752636137508322</v>
      </c>
      <c r="O42" s="1">
        <f>IF(Stock!O42&gt;=$D$4,EXP(-rate*Dt)*(p*P41+(1-p)*P42),0)</f>
        <v>18.396971058478663</v>
      </c>
      <c r="P42" s="1">
        <f>IF(Stock!P42&gt;=$D$4,EXP(-rate*Dt)*(p*Q41+(1-p)*Q42),0)</f>
        <v>16.168742357841481</v>
      </c>
      <c r="Q42" s="1">
        <f>IF(Stock!Q42&gt;=$D$4,EXP(-rate*Dt)*(p*R41+(1-p)*R42),0)</f>
        <v>14.07098488197644</v>
      </c>
      <c r="R42" s="1">
        <f>IF(Stock!R42&gt;=$D$4,EXP(-rate*Dt)*(p*S41+(1-p)*S42),0)</f>
        <v>12.107852210547515</v>
      </c>
      <c r="S42" s="1">
        <f>IF(Stock!S42&gt;=$D$4,EXP(-rate*Dt)*(p*T41+(1-p)*T42),0)</f>
        <v>10.284437270988168</v>
      </c>
      <c r="T42" s="1">
        <f>IF(Stock!T42&gt;=$D$4,EXP(-rate*Dt)*(p*U41+(1-p)*U42),0)</f>
        <v>8.6064522352283461</v>
      </c>
      <c r="U42" s="1">
        <f>IF(Stock!U42&gt;=$D$4,EXP(-rate*Dt)*(p*V41+(1-p)*V42),0)</f>
        <v>7.0797453651346203</v>
      </c>
      <c r="V42" s="1">
        <f>IF(Stock!V42&gt;=$D$4,EXP(-rate*Dt)*(p*W41+(1-p)*W42),0)</f>
        <v>5.7096471606289638</v>
      </c>
      <c r="W42" s="1">
        <f>IF(Stock!W42&gt;=$D$4,EXP(-rate*Dt)*(p*X41+(1-p)*X42),0)</f>
        <v>4.5001615869562004</v>
      </c>
      <c r="X42" s="1">
        <f>IF(Stock!X42&gt;=$D$4,EXP(-rate*Dt)*(p*Y41+(1-p)*Y42),0)</f>
        <v>3.4530496683038892</v>
      </c>
      <c r="Y42" s="1">
        <f>IF(Stock!Y42&gt;=$D$4,EXP(-rate*Dt)*(p*Z41+(1-p)*Z42),0)</f>
        <v>2.5668890483395148</v>
      </c>
      <c r="Z42" s="1">
        <f>IF(Stock!Z42&gt;=$D$4,EXP(-rate*Dt)*(p*AA41+(1-p)*AA42),0)</f>
        <v>1.8362276039932659</v>
      </c>
      <c r="AA42" s="1">
        <f>IF(Stock!AA42&gt;=$D$4,EXP(-rate*Dt)*(p*AB41+(1-p)*AB42),0)</f>
        <v>1.2509719174279128</v>
      </c>
      <c r="AB42" s="1">
        <f>IF(Stock!AB42&gt;=$D$4,EXP(-rate*Dt)*(p*AC41+(1-p)*AC42),0)</f>
        <v>0.79615048775941022</v>
      </c>
      <c r="AC42" s="1">
        <f>IF(Stock!AC42&gt;=$D$4,EXP(-rate*Dt)*(p*AD41+(1-p)*AD42),0)</f>
        <v>0.4521563842918262</v>
      </c>
      <c r="AD42" s="1">
        <f>IF(Stock!AD42&gt;=$D$4,EXP(-rate*Dt)*(p*AE41+(1-p)*AE42),0)</f>
        <v>0.1955002593152261</v>
      </c>
      <c r="AE42" s="1">
        <f>IF(Stock!AE42&gt;=$D$4,EXP(-rate*Dt)*(p*AF41+(1-p)*AF42),0)</f>
        <v>0</v>
      </c>
      <c r="AF42" s="1">
        <f>IF(Stock!AF42&gt;=$D$4,EXP(-rate*Dt)*(p*AG41+(1-p)*AG42),0)</f>
        <v>0</v>
      </c>
      <c r="AG42" s="1">
        <f>IF(Stock!AG42&gt;=$D$4,EXP(-rate*Dt)*(p*AH41+(1-p)*AH42),0)</f>
        <v>0</v>
      </c>
      <c r="AH42" s="1">
        <f>IF(Stock!AH42&gt;=$D$4,EXP(-rate*Dt)*(p*AI41+(1-p)*AI42),0)</f>
        <v>0</v>
      </c>
      <c r="AI42" s="1">
        <f>IF(Stock!AI42&gt;=$D$4,EXP(-rate*Dt)*(p*AJ41+(1-p)*AJ42),0)</f>
        <v>0</v>
      </c>
      <c r="AJ42" s="1">
        <f>IF(Stock!AJ42&gt;=$D$4,EXP(-rate*Dt)*(p*AK41+(1-p)*AK42),0)</f>
        <v>0</v>
      </c>
      <c r="AK42" s="1">
        <f>IF(Stock!AK42&gt;=$D$4,EXP(-rate*Dt)*(p*AL41+(1-p)*AL42),0)</f>
        <v>0</v>
      </c>
      <c r="AL42" s="1">
        <f>IF(Stock!AL42&gt;=$D$4,EXP(-rate*Dt)*(p*AM41+(1-p)*AM42),0)</f>
        <v>0</v>
      </c>
      <c r="AM42" s="1">
        <f>IF(Stock!AM42&gt;=$D$4,EXP(-rate*Dt)*(p*AN41+(1-p)*AN42),0)</f>
        <v>0</v>
      </c>
      <c r="AN42" s="1">
        <f>IF(Stock!AN42&gt;=$D$4,EXP(-rate*Dt)*(p*AO41+(1-p)*AO42),0)</f>
        <v>0</v>
      </c>
      <c r="AO42" s="1">
        <f>IF(Stock!AO42&gt;=$D$4,EXP(-rate*Dt)*(p*AP41+(1-p)*AP42),0)</f>
        <v>0</v>
      </c>
      <c r="AP42" s="1">
        <f>IF(Stock!AP42&gt;=$D$4,EXP(-rate*Dt)*(p*AQ41+(1-p)*AQ42),0)</f>
        <v>0</v>
      </c>
      <c r="AQ42" s="1">
        <f>IF(Stock!AQ42&gt;=$D$4,EXP(-rate*Dt)*(p*AR41+(1-p)*AR42),0)</f>
        <v>0</v>
      </c>
      <c r="AR42" s="1">
        <f>IF(Stock!AR42&gt;=$D$4,EXP(-rate*Dt)*(p*AS41+(1-p)*AS42),0)</f>
        <v>0</v>
      </c>
      <c r="AS42" s="1">
        <f>IF(Stock!AS42&gt;=$D$4,EXP(-rate*Dt)*(p*AT41+(1-p)*AT42),0)</f>
        <v>0</v>
      </c>
      <c r="AT42" s="1">
        <f>IF(Stock!AT42&gt;=$D$4,EXP(-rate*Dt)*(p*AU41+(1-p)*AU42),0)</f>
        <v>0</v>
      </c>
      <c r="AU42" s="1">
        <f>IF(Stock!AU42&gt;=$D$4,EXP(-rate*Dt)*(p*AV41+(1-p)*AV42),0)</f>
        <v>0</v>
      </c>
      <c r="AV42" s="1">
        <f>IF(Stock!AV42&gt;=$D$4,EXP(-rate*Dt)*(p*AW41+(1-p)*AW42),0)</f>
        <v>0</v>
      </c>
      <c r="AW42" s="1">
        <f>IF(Stock!AW42&gt;=$D$4,EXP(-rate*Dt)*(p*AX41+(1-p)*AX42),0)</f>
        <v>0</v>
      </c>
      <c r="AX42" s="1">
        <f>IF(Stock!AX42&gt;=$D$4,EXP(-rate*Dt)*(p*AY41+(1-p)*AY42),0)</f>
        <v>0</v>
      </c>
      <c r="AY42" s="1">
        <f>IF(Stock!AY42&gt;=$D$4,EXP(-rate*Dt)*(p*AZ41+(1-p)*AZ42),0)</f>
        <v>0</v>
      </c>
      <c r="AZ42" s="1">
        <f>MAX(Stock!AZ42-K,0)</f>
        <v>0</v>
      </c>
    </row>
    <row r="43" spans="1:52" x14ac:dyDescent="0.2">
      <c r="A43" s="7">
        <f t="shared" si="1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>IF(Stock!L43&gt;=$D$4,EXP(-rate*Dt)*(p*M42+(1-p)*M43),0)</f>
        <v>20.754890238140796</v>
      </c>
      <c r="M43" s="1">
        <f>IF(Stock!M43&gt;=$D$4,EXP(-rate*Dt)*(p*N42+(1-p)*N43),0)</f>
        <v>18.411397275863624</v>
      </c>
      <c r="N43" s="1">
        <f>IF(Stock!N43&gt;=$D$4,EXP(-rate*Dt)*(p*O42+(1-p)*O43),0)</f>
        <v>16.19626908191303</v>
      </c>
      <c r="O43" s="1">
        <f>IF(Stock!O43&gt;=$D$4,EXP(-rate*Dt)*(p*P42+(1-p)*P43),0)</f>
        <v>14.112368028893</v>
      </c>
      <c r="P43" s="1">
        <f>IF(Stock!P43&gt;=$D$4,EXP(-rate*Dt)*(p*Q42+(1-p)*Q43),0)</f>
        <v>12.163533099706024</v>
      </c>
      <c r="Q43" s="1">
        <f>IF(Stock!Q43&gt;=$D$4,EXP(-rate*Dt)*(p*R42+(1-p)*R43),0)</f>
        <v>10.354380027954836</v>
      </c>
      <c r="R43" s="1">
        <f>IF(Stock!R43&gt;=$D$4,EXP(-rate*Dt)*(p*S42+(1-p)*S43),0)</f>
        <v>8.6899747384489174</v>
      </c>
      <c r="S43" s="1">
        <f>IF(Stock!S43&gt;=$D$4,EXP(-rate*Dt)*(p*T42+(1-p)*T43),0)</f>
        <v>7.175365215344427</v>
      </c>
      <c r="T43" s="1">
        <f>IF(Stock!T43&gt;=$D$4,EXP(-rate*Dt)*(p*U42+(1-p)*U43),0)</f>
        <v>5.8149707569088109</v>
      </c>
      <c r="U43" s="1">
        <f>IF(Stock!U43&gt;=$D$4,EXP(-rate*Dt)*(p*V42+(1-p)*V43),0)</f>
        <v>4.611847982319655</v>
      </c>
      <c r="V43" s="1">
        <f>IF(Stock!V43&gt;=$D$4,EXP(-rate*Dt)*(p*W42+(1-p)*W43),0)</f>
        <v>3.5668788756761938</v>
      </c>
      <c r="W43" s="1">
        <f>IF(Stock!W43&gt;=$D$4,EXP(-rate*Dt)*(p*X42+(1-p)*X43),0)</f>
        <v>2.6779545063278416</v>
      </c>
      <c r="X43" s="1">
        <f>IF(Stock!X43&gt;=$D$4,EXP(-rate*Dt)*(p*Y42+(1-p)*Y43),0)</f>
        <v>1.9392534373147148</v>
      </c>
      <c r="Y43" s="1">
        <f>IF(Stock!Y43&gt;=$D$4,EXP(-rate*Dt)*(p*Z42+(1-p)*Z43),0)</f>
        <v>1.3407287599687294</v>
      </c>
      <c r="Z43" s="1">
        <f>IF(Stock!Z43&gt;=$D$4,EXP(-rate*Dt)*(p*AA42+(1-p)*AA43),0)</f>
        <v>0.86791389534558794</v>
      </c>
      <c r="AA43" s="1">
        <f>IF(Stock!AA43&gt;=$D$4,EXP(-rate*Dt)*(p*AB42+(1-p)*AB43),0)</f>
        <v>0.50212808528396968</v>
      </c>
      <c r="AB43" s="1">
        <f>IF(Stock!AB43&gt;=$D$4,EXP(-rate*Dt)*(p*AC42+(1-p)*AC43),0)</f>
        <v>0.22110611304724223</v>
      </c>
      <c r="AC43" s="1">
        <f>IF(Stock!AC43&gt;=$D$4,EXP(-rate*Dt)*(p*AD42+(1-p)*AD43),0)</f>
        <v>0</v>
      </c>
      <c r="AD43" s="1">
        <f>IF(Stock!AD43&gt;=$D$4,EXP(-rate*Dt)*(p*AE42+(1-p)*AE43),0)</f>
        <v>0</v>
      </c>
      <c r="AE43" s="1">
        <f>IF(Stock!AE43&gt;=$D$4,EXP(-rate*Dt)*(p*AF42+(1-p)*AF43),0)</f>
        <v>0</v>
      </c>
      <c r="AF43" s="1">
        <f>IF(Stock!AF43&gt;=$D$4,EXP(-rate*Dt)*(p*AG42+(1-p)*AG43),0)</f>
        <v>0</v>
      </c>
      <c r="AG43" s="1">
        <f>IF(Stock!AG43&gt;=$D$4,EXP(-rate*Dt)*(p*AH42+(1-p)*AH43),0)</f>
        <v>0</v>
      </c>
      <c r="AH43" s="1">
        <f>IF(Stock!AH43&gt;=$D$4,EXP(-rate*Dt)*(p*AI42+(1-p)*AI43),0)</f>
        <v>0</v>
      </c>
      <c r="AI43" s="1">
        <f>IF(Stock!AI43&gt;=$D$4,EXP(-rate*Dt)*(p*AJ42+(1-p)*AJ43),0)</f>
        <v>0</v>
      </c>
      <c r="AJ43" s="1">
        <f>IF(Stock!AJ43&gt;=$D$4,EXP(-rate*Dt)*(p*AK42+(1-p)*AK43),0)</f>
        <v>0</v>
      </c>
      <c r="AK43" s="1">
        <f>IF(Stock!AK43&gt;=$D$4,EXP(-rate*Dt)*(p*AL42+(1-p)*AL43),0)</f>
        <v>0</v>
      </c>
      <c r="AL43" s="1">
        <f>IF(Stock!AL43&gt;=$D$4,EXP(-rate*Dt)*(p*AM42+(1-p)*AM43),0)</f>
        <v>0</v>
      </c>
      <c r="AM43" s="1">
        <f>IF(Stock!AM43&gt;=$D$4,EXP(-rate*Dt)*(p*AN42+(1-p)*AN43),0)</f>
        <v>0</v>
      </c>
      <c r="AN43" s="1">
        <f>IF(Stock!AN43&gt;=$D$4,EXP(-rate*Dt)*(p*AO42+(1-p)*AO43),0)</f>
        <v>0</v>
      </c>
      <c r="AO43" s="1">
        <f>IF(Stock!AO43&gt;=$D$4,EXP(-rate*Dt)*(p*AP42+(1-p)*AP43),0)</f>
        <v>0</v>
      </c>
      <c r="AP43" s="1">
        <f>IF(Stock!AP43&gt;=$D$4,EXP(-rate*Dt)*(p*AQ42+(1-p)*AQ43),0)</f>
        <v>0</v>
      </c>
      <c r="AQ43" s="1">
        <f>IF(Stock!AQ43&gt;=$D$4,EXP(-rate*Dt)*(p*AR42+(1-p)*AR43),0)</f>
        <v>0</v>
      </c>
      <c r="AR43" s="1">
        <f>IF(Stock!AR43&gt;=$D$4,EXP(-rate*Dt)*(p*AS42+(1-p)*AS43),0)</f>
        <v>0</v>
      </c>
      <c r="AS43" s="1">
        <f>IF(Stock!AS43&gt;=$D$4,EXP(-rate*Dt)*(p*AT42+(1-p)*AT43),0)</f>
        <v>0</v>
      </c>
      <c r="AT43" s="1">
        <f>IF(Stock!AT43&gt;=$D$4,EXP(-rate*Dt)*(p*AU42+(1-p)*AU43),0)</f>
        <v>0</v>
      </c>
      <c r="AU43" s="1">
        <f>IF(Stock!AU43&gt;=$D$4,EXP(-rate*Dt)*(p*AV42+(1-p)*AV43),0)</f>
        <v>0</v>
      </c>
      <c r="AV43" s="1">
        <f>IF(Stock!AV43&gt;=$D$4,EXP(-rate*Dt)*(p*AW42+(1-p)*AW43),0)</f>
        <v>0</v>
      </c>
      <c r="AW43" s="1">
        <f>IF(Stock!AW43&gt;=$D$4,EXP(-rate*Dt)*(p*AX42+(1-p)*AX43),0)</f>
        <v>0</v>
      </c>
      <c r="AX43" s="1">
        <f>IF(Stock!AX43&gt;=$D$4,EXP(-rate*Dt)*(p*AY42+(1-p)*AY43),0)</f>
        <v>0</v>
      </c>
      <c r="AY43" s="1">
        <f>IF(Stock!AY43&gt;=$D$4,EXP(-rate*Dt)*(p*AZ42+(1-p)*AZ43),0)</f>
        <v>0</v>
      </c>
      <c r="AZ43" s="1">
        <f>MAX(Stock!AZ43-K,0)</f>
        <v>0</v>
      </c>
    </row>
    <row r="44" spans="1:52" x14ac:dyDescent="0.2">
      <c r="A44" s="7">
        <f t="shared" si="1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>IF(Stock!K44&gt;=$D$4,EXP(-rate*Dt)*(p*L43+(1-p)*L44),0)</f>
        <v>18.426948842972696</v>
      </c>
      <c r="L44" s="1">
        <f>IF(Stock!L44&gt;=$D$4,EXP(-rate*Dt)*(p*M43+(1-p)*M44),0)</f>
        <v>16.224590127485364</v>
      </c>
      <c r="M44" s="1">
        <f>IF(Stock!M44&gt;=$D$4,EXP(-rate*Dt)*(p*N43+(1-p)*N44),0)</f>
        <v>14.154051115656014</v>
      </c>
      <c r="N44" s="1">
        <f>IF(Stock!N44&gt;=$D$4,EXP(-rate*Dt)*(p*O43+(1-p)*O44),0)</f>
        <v>12.218849841887351</v>
      </c>
      <c r="O44" s="1">
        <f>IF(Stock!O44&gt;=$D$4,EXP(-rate*Dt)*(p*P43+(1-p)*P44),0)</f>
        <v>10.423138280996648</v>
      </c>
      <c r="P44" s="1">
        <f>IF(Stock!P44&gt;=$D$4,EXP(-rate*Dt)*(p*Q43+(1-p)*Q44),0)</f>
        <v>8.7713749061318733</v>
      </c>
      <c r="Q44" s="1">
        <f>IF(Stock!Q44&gt;=$D$4,EXP(-rate*Dt)*(p*R43+(1-p)*R44),0)</f>
        <v>7.2678744506199449</v>
      </c>
      <c r="R44" s="1">
        <f>IF(Stock!R44&gt;=$D$4,EXP(-rate*Dt)*(p*S43+(1-p)*S44),0)</f>
        <v>5.9162384229432519</v>
      </c>
      <c r="S44" s="1">
        <f>IF(Stock!S44&gt;=$D$4,EXP(-rate*Dt)*(p*T43+(1-p)*T44),0)</f>
        <v>4.718687586053588</v>
      </c>
      <c r="T44" s="1">
        <f>IF(Stock!T44&gt;=$D$4,EXP(-rate*Dt)*(p*U43+(1-p)*U44),0)</f>
        <v>3.6753389733618627</v>
      </c>
      <c r="U44" s="1">
        <f>IF(Stock!U44&gt;=$D$4,EXP(-rate*Dt)*(p*V43+(1-p)*V44),0)</f>
        <v>2.7834923234058722</v>
      </c>
      <c r="V44" s="1">
        <f>IF(Stock!V44&gt;=$D$4,EXP(-rate*Dt)*(p*W43+(1-p)*W44),0)</f>
        <v>2.0370096996855458</v>
      </c>
      <c r="W44" s="1">
        <f>IF(Stock!W44&gt;=$D$4,EXP(-rate*Dt)*(p*X43+(1-p)*X44),0)</f>
        <v>1.4258819001539469</v>
      </c>
      <c r="X44" s="1">
        <f>IF(Stock!X44&gt;=$D$4,EXP(-rate*Dt)*(p*Y43+(1-p)*Y44),0)</f>
        <v>0.93607022487494262</v>
      </c>
      <c r="Y44" s="1">
        <f>IF(Stock!Y44&gt;=$D$4,EXP(-rate*Dt)*(p*Z43+(1-p)*Z44),0)</f>
        <v>0.54968799346800457</v>
      </c>
      <c r="Z44" s="1">
        <f>IF(Stock!Z44&gt;=$D$4,EXP(-rate*Dt)*(p*AA43+(1-p)*AA44),0)</f>
        <v>0.24554245620766679</v>
      </c>
      <c r="AA44" s="1">
        <f>IF(Stock!AA44&gt;=$D$4,EXP(-rate*Dt)*(p*AB43+(1-p)*AB44),0)</f>
        <v>0</v>
      </c>
      <c r="AB44" s="1">
        <f>IF(Stock!AB44&gt;=$D$4,EXP(-rate*Dt)*(p*AC43+(1-p)*AC44),0)</f>
        <v>0</v>
      </c>
      <c r="AC44" s="1">
        <f>IF(Stock!AC44&gt;=$D$4,EXP(-rate*Dt)*(p*AD43+(1-p)*AD44),0)</f>
        <v>0</v>
      </c>
      <c r="AD44" s="1">
        <f>IF(Stock!AD44&gt;=$D$4,EXP(-rate*Dt)*(p*AE43+(1-p)*AE44),0)</f>
        <v>0</v>
      </c>
      <c r="AE44" s="1">
        <f>IF(Stock!AE44&gt;=$D$4,EXP(-rate*Dt)*(p*AF43+(1-p)*AF44),0)</f>
        <v>0</v>
      </c>
      <c r="AF44" s="1">
        <f>IF(Stock!AF44&gt;=$D$4,EXP(-rate*Dt)*(p*AG43+(1-p)*AG44),0)</f>
        <v>0</v>
      </c>
      <c r="AG44" s="1">
        <f>IF(Stock!AG44&gt;=$D$4,EXP(-rate*Dt)*(p*AH43+(1-p)*AH44),0)</f>
        <v>0</v>
      </c>
      <c r="AH44" s="1">
        <f>IF(Stock!AH44&gt;=$D$4,EXP(-rate*Dt)*(p*AI43+(1-p)*AI44),0)</f>
        <v>0</v>
      </c>
      <c r="AI44" s="1">
        <f>IF(Stock!AI44&gt;=$D$4,EXP(-rate*Dt)*(p*AJ43+(1-p)*AJ44),0)</f>
        <v>0</v>
      </c>
      <c r="AJ44" s="1">
        <f>IF(Stock!AJ44&gt;=$D$4,EXP(-rate*Dt)*(p*AK43+(1-p)*AK44),0)</f>
        <v>0</v>
      </c>
      <c r="AK44" s="1">
        <f>IF(Stock!AK44&gt;=$D$4,EXP(-rate*Dt)*(p*AL43+(1-p)*AL44),0)</f>
        <v>0</v>
      </c>
      <c r="AL44" s="1">
        <f>IF(Stock!AL44&gt;=$D$4,EXP(-rate*Dt)*(p*AM43+(1-p)*AM44),0)</f>
        <v>0</v>
      </c>
      <c r="AM44" s="1">
        <f>IF(Stock!AM44&gt;=$D$4,EXP(-rate*Dt)*(p*AN43+(1-p)*AN44),0)</f>
        <v>0</v>
      </c>
      <c r="AN44" s="1">
        <f>IF(Stock!AN44&gt;=$D$4,EXP(-rate*Dt)*(p*AO43+(1-p)*AO44),0)</f>
        <v>0</v>
      </c>
      <c r="AO44" s="1">
        <f>IF(Stock!AO44&gt;=$D$4,EXP(-rate*Dt)*(p*AP43+(1-p)*AP44),0)</f>
        <v>0</v>
      </c>
      <c r="AP44" s="1">
        <f>IF(Stock!AP44&gt;=$D$4,EXP(-rate*Dt)*(p*AQ43+(1-p)*AQ44),0)</f>
        <v>0</v>
      </c>
      <c r="AQ44" s="1">
        <f>IF(Stock!AQ44&gt;=$D$4,EXP(-rate*Dt)*(p*AR43+(1-p)*AR44),0)</f>
        <v>0</v>
      </c>
      <c r="AR44" s="1">
        <f>IF(Stock!AR44&gt;=$D$4,EXP(-rate*Dt)*(p*AS43+(1-p)*AS44),0)</f>
        <v>0</v>
      </c>
      <c r="AS44" s="1">
        <f>IF(Stock!AS44&gt;=$D$4,EXP(-rate*Dt)*(p*AT43+(1-p)*AT44),0)</f>
        <v>0</v>
      </c>
      <c r="AT44" s="1">
        <f>IF(Stock!AT44&gt;=$D$4,EXP(-rate*Dt)*(p*AU43+(1-p)*AU44),0)</f>
        <v>0</v>
      </c>
      <c r="AU44" s="1">
        <f>IF(Stock!AU44&gt;=$D$4,EXP(-rate*Dt)*(p*AV43+(1-p)*AV44),0)</f>
        <v>0</v>
      </c>
      <c r="AV44" s="1">
        <f>IF(Stock!AV44&gt;=$D$4,EXP(-rate*Dt)*(p*AW43+(1-p)*AW44),0)</f>
        <v>0</v>
      </c>
      <c r="AW44" s="1">
        <f>IF(Stock!AW44&gt;=$D$4,EXP(-rate*Dt)*(p*AX43+(1-p)*AX44),0)</f>
        <v>0</v>
      </c>
      <c r="AX44" s="1">
        <f>IF(Stock!AX44&gt;=$D$4,EXP(-rate*Dt)*(p*AY43+(1-p)*AY44),0)</f>
        <v>0</v>
      </c>
      <c r="AY44" s="1">
        <f>IF(Stock!AY44&gt;=$D$4,EXP(-rate*Dt)*(p*AZ43+(1-p)*AZ44),0)</f>
        <v>0</v>
      </c>
      <c r="AZ44" s="1">
        <f>MAX(Stock!AZ44-K,0)</f>
        <v>0</v>
      </c>
    </row>
    <row r="45" spans="1:52" x14ac:dyDescent="0.2">
      <c r="A45" s="7">
        <f t="shared" si="1"/>
        <v>8</v>
      </c>
      <c r="B45" s="1"/>
      <c r="C45" s="1"/>
      <c r="D45" s="1"/>
      <c r="E45" s="1"/>
      <c r="F45" s="1"/>
      <c r="G45" s="1"/>
      <c r="H45" s="1"/>
      <c r="I45" s="1"/>
      <c r="J45" s="1">
        <f>IF(Stock!J45&gt;=$D$4,EXP(-rate*Dt)*(p*K44+(1-p)*K45),0)</f>
        <v>16.253531471591501</v>
      </c>
      <c r="K45" s="1">
        <f>IF(Stock!K45&gt;=$D$4,EXP(-rate*Dt)*(p*L44+(1-p)*L45),0)</f>
        <v>14.195871401337618</v>
      </c>
      <c r="L45" s="1">
        <f>IF(Stock!L45&gt;=$D$4,EXP(-rate*Dt)*(p*M44+(1-p)*M45),0)</f>
        <v>12.273674171665624</v>
      </c>
      <c r="M45" s="1">
        <f>IF(Stock!M45&gt;=$D$4,EXP(-rate*Dt)*(p*N44+(1-p)*N45),0)</f>
        <v>10.490643911101657</v>
      </c>
      <c r="N45" s="1">
        <f>IF(Stock!N45&gt;=$D$4,EXP(-rate*Dt)*(p*O44+(1-p)*O45),0)</f>
        <v>8.8506689179663489</v>
      </c>
      <c r="O45" s="1">
        <f>IF(Stock!O45&gt;=$D$4,EXP(-rate*Dt)*(p*P44+(1-p)*P45),0)</f>
        <v>7.3573908614439061</v>
      </c>
      <c r="P45" s="1">
        <f>IF(Stock!P45&gt;=$D$4,EXP(-rate*Dt)*(p*Q44+(1-p)*Q45),0)</f>
        <v>6.0136742439118978</v>
      </c>
      <c r="Q45" s="1">
        <f>IF(Stock!Q45&gt;=$D$4,EXP(-rate*Dt)*(p*R44+(1-p)*R45),0)</f>
        <v>4.8209980677519413</v>
      </c>
      <c r="R45" s="1">
        <f>IF(Stock!R45&gt;=$D$4,EXP(-rate*Dt)*(p*S44+(1-p)*S45),0)</f>
        <v>3.7788093142097079</v>
      </c>
      <c r="S45" s="1">
        <f>IF(Stock!S45&gt;=$D$4,EXP(-rate*Dt)*(p*T44+(1-p)*T45),0)</f>
        <v>2.883895536146416</v>
      </c>
      <c r="T45" s="1">
        <f>IF(Stock!T45&gt;=$D$4,EXP(-rate*Dt)*(p*U44+(1-p)*U45),0)</f>
        <v>2.1298480739934975</v>
      </c>
      <c r="U45" s="1">
        <f>IF(Stock!U45&gt;=$D$4,EXP(-rate*Dt)*(p*V44+(1-p)*V45),0)</f>
        <v>1.5066938683231306</v>
      </c>
      <c r="V45" s="1">
        <f>IF(Stock!V45&gt;=$D$4,EXP(-rate*Dt)*(p*W44+(1-p)*W45),0)</f>
        <v>1.0007684122244018</v>
      </c>
      <c r="W45" s="1">
        <f>IF(Stock!W45&gt;=$D$4,EXP(-rate*Dt)*(p*X44+(1-p)*X45),0)</f>
        <v>0.59488231394555036</v>
      </c>
      <c r="X45" s="1">
        <f>IF(Stock!X45&gt;=$D$4,EXP(-rate*Dt)*(p*Y44+(1-p)*Y45),0)</f>
        <v>0.26879942393118056</v>
      </c>
      <c r="Y45" s="1">
        <f>IF(Stock!Y45&gt;=$D$4,EXP(-rate*Dt)*(p*Z44+(1-p)*Z45),0)</f>
        <v>0</v>
      </c>
      <c r="Z45" s="1">
        <f>IF(Stock!Z45&gt;=$D$4,EXP(-rate*Dt)*(p*AA44+(1-p)*AA45),0)</f>
        <v>0</v>
      </c>
      <c r="AA45" s="1">
        <f>IF(Stock!AA45&gt;=$D$4,EXP(-rate*Dt)*(p*AB44+(1-p)*AB45),0)</f>
        <v>0</v>
      </c>
      <c r="AB45" s="1">
        <f>IF(Stock!AB45&gt;=$D$4,EXP(-rate*Dt)*(p*AC44+(1-p)*AC45),0)</f>
        <v>0</v>
      </c>
      <c r="AC45" s="1">
        <f>IF(Stock!AC45&gt;=$D$4,EXP(-rate*Dt)*(p*AD44+(1-p)*AD45),0)</f>
        <v>0</v>
      </c>
      <c r="AD45" s="1">
        <f>IF(Stock!AD45&gt;=$D$4,EXP(-rate*Dt)*(p*AE44+(1-p)*AE45),0)</f>
        <v>0</v>
      </c>
      <c r="AE45" s="1">
        <f>IF(Stock!AE45&gt;=$D$4,EXP(-rate*Dt)*(p*AF44+(1-p)*AF45),0)</f>
        <v>0</v>
      </c>
      <c r="AF45" s="1">
        <f>IF(Stock!AF45&gt;=$D$4,EXP(-rate*Dt)*(p*AG44+(1-p)*AG45),0)</f>
        <v>0</v>
      </c>
      <c r="AG45" s="1">
        <f>IF(Stock!AG45&gt;=$D$4,EXP(-rate*Dt)*(p*AH44+(1-p)*AH45),0)</f>
        <v>0</v>
      </c>
      <c r="AH45" s="1">
        <f>IF(Stock!AH45&gt;=$D$4,EXP(-rate*Dt)*(p*AI44+(1-p)*AI45),0)</f>
        <v>0</v>
      </c>
      <c r="AI45" s="1">
        <f>IF(Stock!AI45&gt;=$D$4,EXP(-rate*Dt)*(p*AJ44+(1-p)*AJ45),0)</f>
        <v>0</v>
      </c>
      <c r="AJ45" s="1">
        <f>IF(Stock!AJ45&gt;=$D$4,EXP(-rate*Dt)*(p*AK44+(1-p)*AK45),0)</f>
        <v>0</v>
      </c>
      <c r="AK45" s="1">
        <f>IF(Stock!AK45&gt;=$D$4,EXP(-rate*Dt)*(p*AL44+(1-p)*AL45),0)</f>
        <v>0</v>
      </c>
      <c r="AL45" s="1">
        <f>IF(Stock!AL45&gt;=$D$4,EXP(-rate*Dt)*(p*AM44+(1-p)*AM45),0)</f>
        <v>0</v>
      </c>
      <c r="AM45" s="1">
        <f>IF(Stock!AM45&gt;=$D$4,EXP(-rate*Dt)*(p*AN44+(1-p)*AN45),0)</f>
        <v>0</v>
      </c>
      <c r="AN45" s="1">
        <f>IF(Stock!AN45&gt;=$D$4,EXP(-rate*Dt)*(p*AO44+(1-p)*AO45),0)</f>
        <v>0</v>
      </c>
      <c r="AO45" s="1">
        <f>IF(Stock!AO45&gt;=$D$4,EXP(-rate*Dt)*(p*AP44+(1-p)*AP45),0)</f>
        <v>0</v>
      </c>
      <c r="AP45" s="1">
        <f>IF(Stock!AP45&gt;=$D$4,EXP(-rate*Dt)*(p*AQ44+(1-p)*AQ45),0)</f>
        <v>0</v>
      </c>
      <c r="AQ45" s="1">
        <f>IF(Stock!AQ45&gt;=$D$4,EXP(-rate*Dt)*(p*AR44+(1-p)*AR45),0)</f>
        <v>0</v>
      </c>
      <c r="AR45" s="1">
        <f>IF(Stock!AR45&gt;=$D$4,EXP(-rate*Dt)*(p*AS44+(1-p)*AS45),0)</f>
        <v>0</v>
      </c>
      <c r="AS45" s="1">
        <f>IF(Stock!AS45&gt;=$D$4,EXP(-rate*Dt)*(p*AT44+(1-p)*AT45),0)</f>
        <v>0</v>
      </c>
      <c r="AT45" s="1">
        <f>IF(Stock!AT45&gt;=$D$4,EXP(-rate*Dt)*(p*AU44+(1-p)*AU45),0)</f>
        <v>0</v>
      </c>
      <c r="AU45" s="1">
        <f>IF(Stock!AU45&gt;=$D$4,EXP(-rate*Dt)*(p*AV44+(1-p)*AV45),0)</f>
        <v>0</v>
      </c>
      <c r="AV45" s="1">
        <f>IF(Stock!AV45&gt;=$D$4,EXP(-rate*Dt)*(p*AW44+(1-p)*AW45),0)</f>
        <v>0</v>
      </c>
      <c r="AW45" s="1">
        <f>IF(Stock!AW45&gt;=$D$4,EXP(-rate*Dt)*(p*AX44+(1-p)*AX45),0)</f>
        <v>0</v>
      </c>
      <c r="AX45" s="1">
        <f>IF(Stock!AX45&gt;=$D$4,EXP(-rate*Dt)*(p*AY44+(1-p)*AY45),0)</f>
        <v>0</v>
      </c>
      <c r="AY45" s="1">
        <f>IF(Stock!AY45&gt;=$D$4,EXP(-rate*Dt)*(p*AZ44+(1-p)*AZ45),0)</f>
        <v>0</v>
      </c>
      <c r="AZ45" s="1">
        <f>MAX(Stock!AZ45-K,0)</f>
        <v>0</v>
      </c>
    </row>
    <row r="46" spans="1:52" x14ac:dyDescent="0.2">
      <c r="A46" s="7">
        <f t="shared" si="1"/>
        <v>7</v>
      </c>
      <c r="B46" s="1"/>
      <c r="C46" s="1"/>
      <c r="D46" s="1"/>
      <c r="E46" s="1"/>
      <c r="F46" s="1"/>
      <c r="G46" s="1"/>
      <c r="H46" s="1"/>
      <c r="I46" s="1">
        <f>IF(Stock!I46&gt;=$D$4,EXP(-rate*Dt)*(p*J45+(1-p)*J46),0)</f>
        <v>14.237689905305761</v>
      </c>
      <c r="J46" s="1">
        <f>IF(Stock!J46&gt;=$D$4,EXP(-rate*Dt)*(p*K45+(1-p)*K46),0)</f>
        <v>12.32790047728249</v>
      </c>
      <c r="K46" s="1">
        <f>IF(Stock!K46&gt;=$D$4,EXP(-rate*Dt)*(p*L45+(1-p)*L46),0)</f>
        <v>10.556845897056988</v>
      </c>
      <c r="L46" s="1">
        <f>IF(Stock!L46&gt;=$D$4,EXP(-rate*Dt)*(p*M45+(1-p)*M46),0)</f>
        <v>8.927879708334606</v>
      </c>
      <c r="M46" s="1">
        <f>IF(Stock!M46&gt;=$D$4,EXP(-rate*Dt)*(p*N45+(1-p)*N46),0)</f>
        <v>7.4440246892730073</v>
      </c>
      <c r="N46" s="1">
        <f>IF(Stock!N46&gt;=$D$4,EXP(-rate*Dt)*(p*O45+(1-p)*O46),0)</f>
        <v>6.1074787885991508</v>
      </c>
      <c r="O46" s="1">
        <f>IF(Stock!O46&gt;=$D$4,EXP(-rate*Dt)*(p*P45+(1-p)*P46),0)</f>
        <v>4.9190596503434856</v>
      </c>
      <c r="P46" s="1">
        <f>IF(Stock!P46&gt;=$D$4,EXP(-rate*Dt)*(p*Q45+(1-p)*Q46),0)</f>
        <v>3.8776243662118475</v>
      </c>
      <c r="Q46" s="1">
        <f>IF(Stock!Q46&gt;=$D$4,EXP(-rate*Dt)*(p*R45+(1-p)*R46),0)</f>
        <v>2.9795152373947729</v>
      </c>
      <c r="R46" s="1">
        <f>IF(Stock!R46&gt;=$D$4,EXP(-rate*Dt)*(p*S45+(1-p)*S46),0)</f>
        <v>2.2180931172740754</v>
      </c>
      <c r="S46" s="1">
        <f>IF(Stock!S46&gt;=$D$4,EXP(-rate*Dt)*(p*T45+(1-p)*T46),0)</f>
        <v>1.5834240952553393</v>
      </c>
      <c r="T46" s="1">
        <f>IF(Stock!T46&gt;=$D$4,EXP(-rate*Dt)*(p*U45+(1-p)*U46),0)</f>
        <v>1.0621798747554538</v>
      </c>
      <c r="U46" s="1">
        <f>IF(Stock!U46&gt;=$D$4,EXP(-rate*Dt)*(p*V45+(1-p)*V46),0)</f>
        <v>0.63779540452093086</v>
      </c>
      <c r="V46" s="1">
        <f>IF(Stock!V46&gt;=$D$4,EXP(-rate*Dt)*(p*W45+(1-p)*W46),0)</f>
        <v>0.29089961068017955</v>
      </c>
      <c r="W46" s="1">
        <f>IF(Stock!W46&gt;=$D$4,EXP(-rate*Dt)*(p*X45+(1-p)*X46),0)</f>
        <v>0</v>
      </c>
      <c r="X46" s="1">
        <f>IF(Stock!X46&gt;=$D$4,EXP(-rate*Dt)*(p*Y45+(1-p)*Y46),0)</f>
        <v>0</v>
      </c>
      <c r="Y46" s="1">
        <f>IF(Stock!Y46&gt;=$D$4,EXP(-rate*Dt)*(p*Z45+(1-p)*Z46),0)</f>
        <v>0</v>
      </c>
      <c r="Z46" s="1">
        <f>IF(Stock!Z46&gt;=$D$4,EXP(-rate*Dt)*(p*AA45+(1-p)*AA46),0)</f>
        <v>0</v>
      </c>
      <c r="AA46" s="1">
        <f>IF(Stock!AA46&gt;=$D$4,EXP(-rate*Dt)*(p*AB45+(1-p)*AB46),0)</f>
        <v>0</v>
      </c>
      <c r="AB46" s="1">
        <f>IF(Stock!AB46&gt;=$D$4,EXP(-rate*Dt)*(p*AC45+(1-p)*AC46),0)</f>
        <v>0</v>
      </c>
      <c r="AC46" s="1">
        <f>IF(Stock!AC46&gt;=$D$4,EXP(-rate*Dt)*(p*AD45+(1-p)*AD46),0)</f>
        <v>0</v>
      </c>
      <c r="AD46" s="1">
        <f>IF(Stock!AD46&gt;=$D$4,EXP(-rate*Dt)*(p*AE45+(1-p)*AE46),0)</f>
        <v>0</v>
      </c>
      <c r="AE46" s="1">
        <f>IF(Stock!AE46&gt;=$D$4,EXP(-rate*Dt)*(p*AF45+(1-p)*AF46),0)</f>
        <v>0</v>
      </c>
      <c r="AF46" s="1">
        <f>IF(Stock!AF46&gt;=$D$4,EXP(-rate*Dt)*(p*AG45+(1-p)*AG46),0)</f>
        <v>0</v>
      </c>
      <c r="AG46" s="1">
        <f>IF(Stock!AG46&gt;=$D$4,EXP(-rate*Dt)*(p*AH45+(1-p)*AH46),0)</f>
        <v>0</v>
      </c>
      <c r="AH46" s="1">
        <f>IF(Stock!AH46&gt;=$D$4,EXP(-rate*Dt)*(p*AI45+(1-p)*AI46),0)</f>
        <v>0</v>
      </c>
      <c r="AI46" s="1">
        <f>IF(Stock!AI46&gt;=$D$4,EXP(-rate*Dt)*(p*AJ45+(1-p)*AJ46),0)</f>
        <v>0</v>
      </c>
      <c r="AJ46" s="1">
        <f>IF(Stock!AJ46&gt;=$D$4,EXP(-rate*Dt)*(p*AK45+(1-p)*AK46),0)</f>
        <v>0</v>
      </c>
      <c r="AK46" s="1">
        <f>IF(Stock!AK46&gt;=$D$4,EXP(-rate*Dt)*(p*AL45+(1-p)*AL46),0)</f>
        <v>0</v>
      </c>
      <c r="AL46" s="1">
        <f>IF(Stock!AL46&gt;=$D$4,EXP(-rate*Dt)*(p*AM45+(1-p)*AM46),0)</f>
        <v>0</v>
      </c>
      <c r="AM46" s="1">
        <f>IF(Stock!AM46&gt;=$D$4,EXP(-rate*Dt)*(p*AN45+(1-p)*AN46),0)</f>
        <v>0</v>
      </c>
      <c r="AN46" s="1">
        <f>IF(Stock!AN46&gt;=$D$4,EXP(-rate*Dt)*(p*AO45+(1-p)*AO46),0)</f>
        <v>0</v>
      </c>
      <c r="AO46" s="1">
        <f>IF(Stock!AO46&gt;=$D$4,EXP(-rate*Dt)*(p*AP45+(1-p)*AP46),0)</f>
        <v>0</v>
      </c>
      <c r="AP46" s="1">
        <f>IF(Stock!AP46&gt;=$D$4,EXP(-rate*Dt)*(p*AQ45+(1-p)*AQ46),0)</f>
        <v>0</v>
      </c>
      <c r="AQ46" s="1">
        <f>IF(Stock!AQ46&gt;=$D$4,EXP(-rate*Dt)*(p*AR45+(1-p)*AR46),0)</f>
        <v>0</v>
      </c>
      <c r="AR46" s="1">
        <f>IF(Stock!AR46&gt;=$D$4,EXP(-rate*Dt)*(p*AS45+(1-p)*AS46),0)</f>
        <v>0</v>
      </c>
      <c r="AS46" s="1">
        <f>IF(Stock!AS46&gt;=$D$4,EXP(-rate*Dt)*(p*AT45+(1-p)*AT46),0)</f>
        <v>0</v>
      </c>
      <c r="AT46" s="1">
        <f>IF(Stock!AT46&gt;=$D$4,EXP(-rate*Dt)*(p*AU45+(1-p)*AU46),0)</f>
        <v>0</v>
      </c>
      <c r="AU46" s="1">
        <f>IF(Stock!AU46&gt;=$D$4,EXP(-rate*Dt)*(p*AV45+(1-p)*AV46),0)</f>
        <v>0</v>
      </c>
      <c r="AV46" s="1">
        <f>IF(Stock!AV46&gt;=$D$4,EXP(-rate*Dt)*(p*AW45+(1-p)*AW46),0)</f>
        <v>0</v>
      </c>
      <c r="AW46" s="1">
        <f>IF(Stock!AW46&gt;=$D$4,EXP(-rate*Dt)*(p*AX45+(1-p)*AX46),0)</f>
        <v>0</v>
      </c>
      <c r="AX46" s="1">
        <f>IF(Stock!AX46&gt;=$D$4,EXP(-rate*Dt)*(p*AY45+(1-p)*AY46),0)</f>
        <v>0</v>
      </c>
      <c r="AY46" s="1">
        <f>IF(Stock!AY46&gt;=$D$4,EXP(-rate*Dt)*(p*AZ45+(1-p)*AZ46),0)</f>
        <v>0</v>
      </c>
      <c r="AZ46" s="1">
        <f>MAX(Stock!AZ46-K,0)</f>
        <v>0</v>
      </c>
    </row>
    <row r="47" spans="1:52" x14ac:dyDescent="0.2">
      <c r="A47" s="7">
        <f t="shared" si="1"/>
        <v>6</v>
      </c>
      <c r="B47" s="1"/>
      <c r="C47" s="1"/>
      <c r="D47" s="1"/>
      <c r="E47" s="1"/>
      <c r="F47" s="1"/>
      <c r="G47" s="1"/>
      <c r="H47" s="1">
        <f>IF(Stock!H47&gt;=$D$4,EXP(-rate*Dt)*(p*I46+(1-p)*I47),0)</f>
        <v>12.38144175001916</v>
      </c>
      <c r="I47" s="1">
        <f>IF(Stock!I47&gt;=$D$4,EXP(-rate*Dt)*(p*J46+(1-p)*J47),0)</f>
        <v>10.621706906818661</v>
      </c>
      <c r="J47" s="1">
        <f>IF(Stock!J47&gt;=$D$4,EXP(-rate*Dt)*(p*K46+(1-p)*K47),0)</f>
        <v>9.0030353301218256</v>
      </c>
      <c r="K47" s="1">
        <f>IF(Stock!K47&gt;=$D$4,EXP(-rate*Dt)*(p*L46+(1-p)*L47),0)</f>
        <v>7.5278798204014237</v>
      </c>
      <c r="L47" s="1">
        <f>IF(Stock!L47&gt;=$D$4,EXP(-rate*Dt)*(p*M46+(1-p)*M47),0)</f>
        <v>6.1978336953804716</v>
      </c>
      <c r="M47" s="1">
        <f>IF(Stock!M47&gt;=$D$4,EXP(-rate*Dt)*(p*N46+(1-p)*N47),0)</f>
        <v>5.0131226880649731</v>
      </c>
      <c r="N47" s="1">
        <f>IF(Stock!N47&gt;=$D$4,EXP(-rate*Dt)*(p*O46+(1-p)*O47),0)</f>
        <v>3.9720825934235799</v>
      </c>
      <c r="O47" s="1">
        <f>IF(Stock!O47&gt;=$D$4,EXP(-rate*Dt)*(p*P46+(1-p)*P47),0)</f>
        <v>3.0706678424258684</v>
      </c>
      <c r="P47" s="1">
        <f>IF(Stock!P47&gt;=$D$4,EXP(-rate*Dt)*(p*Q46+(1-p)*Q47),0)</f>
        <v>2.3020444379247818</v>
      </c>
      <c r="Q47" s="1">
        <f>IF(Stock!Q47&gt;=$D$4,EXP(-rate*Dt)*(p*R46+(1-p)*R47),0)</f>
        <v>1.6563233131177095</v>
      </c>
      <c r="R47" s="1">
        <f>IF(Stock!R47&gt;=$D$4,EXP(-rate*Dt)*(p*S46+(1-p)*S47),0)</f>
        <v>1.1204849793746565</v>
      </c>
      <c r="S47" s="1">
        <f>IF(Stock!S47&gt;=$D$4,EXP(-rate*Dt)*(p*T46+(1-p)*T47),0)</f>
        <v>0.67853213516878419</v>
      </c>
      <c r="T47" s="1">
        <f>IF(Stock!T47&gt;=$D$4,EXP(-rate*Dt)*(p*U46+(1-p)*U47),0)</f>
        <v>0.31188426772715999</v>
      </c>
      <c r="U47" s="1">
        <f>IF(Stock!U47&gt;=$D$4,EXP(-rate*Dt)*(p*V46+(1-p)*V47),0)</f>
        <v>0</v>
      </c>
      <c r="V47" s="1">
        <f>IF(Stock!V47&gt;=$D$4,EXP(-rate*Dt)*(p*W46+(1-p)*W47),0)</f>
        <v>0</v>
      </c>
      <c r="W47" s="1">
        <f>IF(Stock!W47&gt;=$D$4,EXP(-rate*Dt)*(p*X46+(1-p)*X47),0)</f>
        <v>0</v>
      </c>
      <c r="X47" s="1">
        <f>IF(Stock!X47&gt;=$D$4,EXP(-rate*Dt)*(p*Y46+(1-p)*Y47),0)</f>
        <v>0</v>
      </c>
      <c r="Y47" s="1">
        <f>IF(Stock!Y47&gt;=$D$4,EXP(-rate*Dt)*(p*Z46+(1-p)*Z47),0)</f>
        <v>0</v>
      </c>
      <c r="Z47" s="1">
        <f>IF(Stock!Z47&gt;=$D$4,EXP(-rate*Dt)*(p*AA46+(1-p)*AA47),0)</f>
        <v>0</v>
      </c>
      <c r="AA47" s="1">
        <f>IF(Stock!AA47&gt;=$D$4,EXP(-rate*Dt)*(p*AB46+(1-p)*AB47),0)</f>
        <v>0</v>
      </c>
      <c r="AB47" s="1">
        <f>IF(Stock!AB47&gt;=$D$4,EXP(-rate*Dt)*(p*AC46+(1-p)*AC47),0)</f>
        <v>0</v>
      </c>
      <c r="AC47" s="1">
        <f>IF(Stock!AC47&gt;=$D$4,EXP(-rate*Dt)*(p*AD46+(1-p)*AD47),0)</f>
        <v>0</v>
      </c>
      <c r="AD47" s="1">
        <f>IF(Stock!AD47&gt;=$D$4,EXP(-rate*Dt)*(p*AE46+(1-p)*AE47),0)</f>
        <v>0</v>
      </c>
      <c r="AE47" s="1">
        <f>IF(Stock!AE47&gt;=$D$4,EXP(-rate*Dt)*(p*AF46+(1-p)*AF47),0)</f>
        <v>0</v>
      </c>
      <c r="AF47" s="1">
        <f>IF(Stock!AF47&gt;=$D$4,EXP(-rate*Dt)*(p*AG46+(1-p)*AG47),0)</f>
        <v>0</v>
      </c>
      <c r="AG47" s="1">
        <f>IF(Stock!AG47&gt;=$D$4,EXP(-rate*Dt)*(p*AH46+(1-p)*AH47),0)</f>
        <v>0</v>
      </c>
      <c r="AH47" s="1">
        <f>IF(Stock!AH47&gt;=$D$4,EXP(-rate*Dt)*(p*AI46+(1-p)*AI47),0)</f>
        <v>0</v>
      </c>
      <c r="AI47" s="1">
        <f>IF(Stock!AI47&gt;=$D$4,EXP(-rate*Dt)*(p*AJ46+(1-p)*AJ47),0)</f>
        <v>0</v>
      </c>
      <c r="AJ47" s="1">
        <f>IF(Stock!AJ47&gt;=$D$4,EXP(-rate*Dt)*(p*AK46+(1-p)*AK47),0)</f>
        <v>0</v>
      </c>
      <c r="AK47" s="1">
        <f>IF(Stock!AK47&gt;=$D$4,EXP(-rate*Dt)*(p*AL46+(1-p)*AL47),0)</f>
        <v>0</v>
      </c>
      <c r="AL47" s="1">
        <f>IF(Stock!AL47&gt;=$D$4,EXP(-rate*Dt)*(p*AM46+(1-p)*AM47),0)</f>
        <v>0</v>
      </c>
      <c r="AM47" s="1">
        <f>IF(Stock!AM47&gt;=$D$4,EXP(-rate*Dt)*(p*AN46+(1-p)*AN47),0)</f>
        <v>0</v>
      </c>
      <c r="AN47" s="1">
        <f>IF(Stock!AN47&gt;=$D$4,EXP(-rate*Dt)*(p*AO46+(1-p)*AO47),0)</f>
        <v>0</v>
      </c>
      <c r="AO47" s="1">
        <f>IF(Stock!AO47&gt;=$D$4,EXP(-rate*Dt)*(p*AP46+(1-p)*AP47),0)</f>
        <v>0</v>
      </c>
      <c r="AP47" s="1">
        <f>IF(Stock!AP47&gt;=$D$4,EXP(-rate*Dt)*(p*AQ46+(1-p)*AQ47),0)</f>
        <v>0</v>
      </c>
      <c r="AQ47" s="1">
        <f>IF(Stock!AQ47&gt;=$D$4,EXP(-rate*Dt)*(p*AR46+(1-p)*AR47),0)</f>
        <v>0</v>
      </c>
      <c r="AR47" s="1">
        <f>IF(Stock!AR47&gt;=$D$4,EXP(-rate*Dt)*(p*AS46+(1-p)*AS47),0)</f>
        <v>0</v>
      </c>
      <c r="AS47" s="1">
        <f>IF(Stock!AS47&gt;=$D$4,EXP(-rate*Dt)*(p*AT46+(1-p)*AT47),0)</f>
        <v>0</v>
      </c>
      <c r="AT47" s="1">
        <f>IF(Stock!AT47&gt;=$D$4,EXP(-rate*Dt)*(p*AU46+(1-p)*AU47),0)</f>
        <v>0</v>
      </c>
      <c r="AU47" s="1">
        <f>IF(Stock!AU47&gt;=$D$4,EXP(-rate*Dt)*(p*AV46+(1-p)*AV47),0)</f>
        <v>0</v>
      </c>
      <c r="AV47" s="1">
        <f>IF(Stock!AV47&gt;=$D$4,EXP(-rate*Dt)*(p*AW46+(1-p)*AW47),0)</f>
        <v>0</v>
      </c>
      <c r="AW47" s="1">
        <f>IF(Stock!AW47&gt;=$D$4,EXP(-rate*Dt)*(p*AX46+(1-p)*AX47),0)</f>
        <v>0</v>
      </c>
      <c r="AX47" s="1">
        <f>IF(Stock!AX47&gt;=$D$4,EXP(-rate*Dt)*(p*AY46+(1-p)*AY47),0)</f>
        <v>0</v>
      </c>
      <c r="AY47" s="1">
        <f>IF(Stock!AY47&gt;=$D$4,EXP(-rate*Dt)*(p*AZ46+(1-p)*AZ47),0)</f>
        <v>0</v>
      </c>
      <c r="AZ47" s="1">
        <f>MAX(Stock!AZ47-K,0)</f>
        <v>0</v>
      </c>
    </row>
    <row r="48" spans="1:52" x14ac:dyDescent="0.2">
      <c r="A48" s="7">
        <f t="shared" si="1"/>
        <v>5</v>
      </c>
      <c r="B48" s="1"/>
      <c r="C48" s="1"/>
      <c r="D48" s="1"/>
      <c r="E48" s="1"/>
      <c r="F48" s="1"/>
      <c r="G48" s="1">
        <f>IF(Stock!G48&gt;=$D$4,EXP(-rate*Dt)*(p*H47+(1-p)*H48),0)</f>
        <v>10.68520070951581</v>
      </c>
      <c r="H48" s="1">
        <f>IF(Stock!H48&gt;=$D$4,EXP(-rate*Dt)*(p*I47+(1-p)*I48),0)</f>
        <v>9.0761677645398251</v>
      </c>
      <c r="I48" s="1">
        <f>IF(Stock!I48&gt;=$D$4,EXP(-rate*Dt)*(p*J47+(1-p)*J48),0)</f>
        <v>7.6090547202205858</v>
      </c>
      <c r="J48" s="1">
        <f>IF(Stock!J48&gt;=$D$4,EXP(-rate*Dt)*(p*K47+(1-p)*K48),0)</f>
        <v>6.2849050716226165</v>
      </c>
      <c r="K48" s="1">
        <f>IF(Stock!K48&gt;=$D$4,EXP(-rate*Dt)*(p*L47+(1-p)*L48),0)</f>
        <v>5.1034131851105196</v>
      </c>
      <c r="L48" s="1">
        <f>IF(Stock!L48&gt;=$D$4,EXP(-rate*Dt)*(p*M47+(1-p)*M48),0)</f>
        <v>4.0624528771838913</v>
      </c>
      <c r="M48" s="1">
        <f>IF(Stock!M48&gt;=$D$4,EXP(-rate*Dt)*(p*N47+(1-p)*N48),0)</f>
        <v>3.1576404115270522</v>
      </c>
      <c r="N48" s="1">
        <f>IF(Stock!N48&gt;=$D$4,EXP(-rate*Dt)*(p*O47+(1-p)*O48),0)</f>
        <v>2.3819786161031979</v>
      </c>
      <c r="O48" s="1">
        <f>IF(Stock!O48&gt;=$D$4,EXP(-rate*Dt)*(p*P47+(1-p)*P48),0)</f>
        <v>1.7256303551719971</v>
      </c>
      <c r="P48" s="1">
        <f>IF(Stock!P48&gt;=$D$4,EXP(-rate*Dt)*(p*Q47+(1-p)*Q48),0)</f>
        <v>1.1758646830926602</v>
      </c>
      <c r="Q48" s="1">
        <f>IF(Stock!Q48&gt;=$D$4,EXP(-rate*Dt)*(p*R47+(1-p)*R48),0)</f>
        <v>0.7172068697648013</v>
      </c>
      <c r="R48" s="1">
        <f>IF(Stock!R48&gt;=$D$4,EXP(-rate*Dt)*(p*S47+(1-p)*S48),0)</f>
        <v>0.33180467687035148</v>
      </c>
      <c r="S48" s="1">
        <f>IF(Stock!S48&gt;=$D$4,EXP(-rate*Dt)*(p*T47+(1-p)*T48),0)</f>
        <v>0</v>
      </c>
      <c r="T48" s="1">
        <f>IF(Stock!T48&gt;=$D$4,EXP(-rate*Dt)*(p*U47+(1-p)*U48),0)</f>
        <v>0</v>
      </c>
      <c r="U48" s="1">
        <f>IF(Stock!U48&gt;=$D$4,EXP(-rate*Dt)*(p*V47+(1-p)*V48),0)</f>
        <v>0</v>
      </c>
      <c r="V48" s="1">
        <f>IF(Stock!V48&gt;=$D$4,EXP(-rate*Dt)*(p*W47+(1-p)*W48),0)</f>
        <v>0</v>
      </c>
      <c r="W48" s="1">
        <f>IF(Stock!W48&gt;=$D$4,EXP(-rate*Dt)*(p*X47+(1-p)*X48),0)</f>
        <v>0</v>
      </c>
      <c r="X48" s="1">
        <f>IF(Stock!X48&gt;=$D$4,EXP(-rate*Dt)*(p*Y47+(1-p)*Y48),0)</f>
        <v>0</v>
      </c>
      <c r="Y48" s="1">
        <f>IF(Stock!Y48&gt;=$D$4,EXP(-rate*Dt)*(p*Z47+(1-p)*Z48),0)</f>
        <v>0</v>
      </c>
      <c r="Z48" s="1">
        <f>IF(Stock!Z48&gt;=$D$4,EXP(-rate*Dt)*(p*AA47+(1-p)*AA48),0)</f>
        <v>0</v>
      </c>
      <c r="AA48" s="1">
        <f>IF(Stock!AA48&gt;=$D$4,EXP(-rate*Dt)*(p*AB47+(1-p)*AB48),0)</f>
        <v>0</v>
      </c>
      <c r="AB48" s="1">
        <f>IF(Stock!AB48&gt;=$D$4,EXP(-rate*Dt)*(p*AC47+(1-p)*AC48),0)</f>
        <v>0</v>
      </c>
      <c r="AC48" s="1">
        <f>IF(Stock!AC48&gt;=$D$4,EXP(-rate*Dt)*(p*AD47+(1-p)*AD48),0)</f>
        <v>0</v>
      </c>
      <c r="AD48" s="1">
        <f>IF(Stock!AD48&gt;=$D$4,EXP(-rate*Dt)*(p*AE47+(1-p)*AE48),0)</f>
        <v>0</v>
      </c>
      <c r="AE48" s="1">
        <f>IF(Stock!AE48&gt;=$D$4,EXP(-rate*Dt)*(p*AF47+(1-p)*AF48),0)</f>
        <v>0</v>
      </c>
      <c r="AF48" s="1">
        <f>IF(Stock!AF48&gt;=$D$4,EXP(-rate*Dt)*(p*AG47+(1-p)*AG48),0)</f>
        <v>0</v>
      </c>
      <c r="AG48" s="1">
        <f>IF(Stock!AG48&gt;=$D$4,EXP(-rate*Dt)*(p*AH47+(1-p)*AH48),0)</f>
        <v>0</v>
      </c>
      <c r="AH48" s="1">
        <f>IF(Stock!AH48&gt;=$D$4,EXP(-rate*Dt)*(p*AI47+(1-p)*AI48),0)</f>
        <v>0</v>
      </c>
      <c r="AI48" s="1">
        <f>IF(Stock!AI48&gt;=$D$4,EXP(-rate*Dt)*(p*AJ47+(1-p)*AJ48),0)</f>
        <v>0</v>
      </c>
      <c r="AJ48" s="1">
        <f>IF(Stock!AJ48&gt;=$D$4,EXP(-rate*Dt)*(p*AK47+(1-p)*AK48),0)</f>
        <v>0</v>
      </c>
      <c r="AK48" s="1">
        <f>IF(Stock!AK48&gt;=$D$4,EXP(-rate*Dt)*(p*AL47+(1-p)*AL48),0)</f>
        <v>0</v>
      </c>
      <c r="AL48" s="1">
        <f>IF(Stock!AL48&gt;=$D$4,EXP(-rate*Dt)*(p*AM47+(1-p)*AM48),0)</f>
        <v>0</v>
      </c>
      <c r="AM48" s="1">
        <f>IF(Stock!AM48&gt;=$D$4,EXP(-rate*Dt)*(p*AN47+(1-p)*AN48),0)</f>
        <v>0</v>
      </c>
      <c r="AN48" s="1">
        <f>IF(Stock!AN48&gt;=$D$4,EXP(-rate*Dt)*(p*AO47+(1-p)*AO48),0)</f>
        <v>0</v>
      </c>
      <c r="AO48" s="1">
        <f>IF(Stock!AO48&gt;=$D$4,EXP(-rate*Dt)*(p*AP47+(1-p)*AP48),0)</f>
        <v>0</v>
      </c>
      <c r="AP48" s="1">
        <f>IF(Stock!AP48&gt;=$D$4,EXP(-rate*Dt)*(p*AQ47+(1-p)*AQ48),0)</f>
        <v>0</v>
      </c>
      <c r="AQ48" s="1">
        <f>IF(Stock!AQ48&gt;=$D$4,EXP(-rate*Dt)*(p*AR47+(1-p)*AR48),0)</f>
        <v>0</v>
      </c>
      <c r="AR48" s="1">
        <f>IF(Stock!AR48&gt;=$D$4,EXP(-rate*Dt)*(p*AS47+(1-p)*AS48),0)</f>
        <v>0</v>
      </c>
      <c r="AS48" s="1">
        <f>IF(Stock!AS48&gt;=$D$4,EXP(-rate*Dt)*(p*AT47+(1-p)*AT48),0)</f>
        <v>0</v>
      </c>
      <c r="AT48" s="1">
        <f>IF(Stock!AT48&gt;=$D$4,EXP(-rate*Dt)*(p*AU47+(1-p)*AU48),0)</f>
        <v>0</v>
      </c>
      <c r="AU48" s="1">
        <f>IF(Stock!AU48&gt;=$D$4,EXP(-rate*Dt)*(p*AV47+(1-p)*AV48),0)</f>
        <v>0</v>
      </c>
      <c r="AV48" s="1">
        <f>IF(Stock!AV48&gt;=$D$4,EXP(-rate*Dt)*(p*AW47+(1-p)*AW48),0)</f>
        <v>0</v>
      </c>
      <c r="AW48" s="1">
        <f>IF(Stock!AW48&gt;=$D$4,EXP(-rate*Dt)*(p*AX47+(1-p)*AX48),0)</f>
        <v>0</v>
      </c>
      <c r="AX48" s="1">
        <f>IF(Stock!AX48&gt;=$D$4,EXP(-rate*Dt)*(p*AY47+(1-p)*AY48),0)</f>
        <v>0</v>
      </c>
      <c r="AY48" s="1">
        <f>IF(Stock!AY48&gt;=$D$4,EXP(-rate*Dt)*(p*AZ47+(1-p)*AZ48),0)</f>
        <v>0</v>
      </c>
      <c r="AZ48" s="1">
        <f>MAX(Stock!AZ48-K,0)</f>
        <v>0</v>
      </c>
    </row>
    <row r="49" spans="1:52" x14ac:dyDescent="0.2">
      <c r="A49" s="7">
        <f t="shared" si="1"/>
        <v>4</v>
      </c>
      <c r="B49" s="1"/>
      <c r="C49" s="1"/>
      <c r="D49" s="1"/>
      <c r="E49" s="1"/>
      <c r="F49" s="1">
        <f>IF(Stock!F49&gt;=$D$4,EXP(-rate*Dt)*(p*G48+(1-p)*G49),0)</f>
        <v>9.1473120208908565</v>
      </c>
      <c r="G49" s="1">
        <f>IF(Stock!G49&gt;=$D$4,EXP(-rate*Dt)*(p*H48+(1-p)*H49),0)</f>
        <v>7.6876431492236783</v>
      </c>
      <c r="H49" s="1">
        <f>IF(Stock!H49&gt;=$D$4,EXP(-rate*Dt)*(p*I48+(1-p)*I49),0)</f>
        <v>6.3688460378102922</v>
      </c>
      <c r="I49" s="1">
        <f>IF(Stock!I49&gt;=$D$4,EXP(-rate*Dt)*(p*J48+(1-p)*J49),0)</f>
        <v>5.1901368867405209</v>
      </c>
      <c r="J49" s="1">
        <f>IF(Stock!J49&gt;=$D$4,EXP(-rate*Dt)*(p*K48+(1-p)*K49),0)</f>
        <v>4.1489792766125513</v>
      </c>
      <c r="K49" s="1">
        <f>IF(Stock!K49&gt;=$D$4,EXP(-rate*Dt)*(p*L48+(1-p)*L49),0)</f>
        <v>3.2406946912973806</v>
      </c>
      <c r="L49" s="1">
        <f>IF(Stock!L49&gt;=$D$4,EXP(-rate*Dt)*(p*M48+(1-p)*M49),0)</f>
        <v>2.4581509702989059</v>
      </c>
      <c r="M49" s="1">
        <f>IF(Stock!M49&gt;=$D$4,EXP(-rate*Dt)*(p*N48+(1-p)*N49),0)</f>
        <v>1.7915705168176801</v>
      </c>
      <c r="N49" s="1">
        <f>IF(Stock!N49&gt;=$D$4,EXP(-rate*Dt)*(p*O48+(1-p)*O49),0)</f>
        <v>1.2284954799954892</v>
      </c>
      <c r="O49" s="1">
        <f>IF(Stock!O49&gt;=$D$4,EXP(-rate*Dt)*(p*P48+(1-p)*P49),0)</f>
        <v>0.75393662936242001</v>
      </c>
      <c r="P49" s="1">
        <f>IF(Stock!P49&gt;=$D$4,EXP(-rate*Dt)*(p*Q48+(1-p)*Q49),0)</f>
        <v>0.35071676246005756</v>
      </c>
      <c r="Q49" s="1">
        <f>IF(Stock!Q49&gt;=$D$4,EXP(-rate*Dt)*(p*R48+(1-p)*R49),0)</f>
        <v>0</v>
      </c>
      <c r="R49" s="1">
        <f>IF(Stock!R49&gt;=$D$4,EXP(-rate*Dt)*(p*S48+(1-p)*S49),0)</f>
        <v>0</v>
      </c>
      <c r="S49" s="1">
        <f>IF(Stock!S49&gt;=$D$4,EXP(-rate*Dt)*(p*T48+(1-p)*T49),0)</f>
        <v>0</v>
      </c>
      <c r="T49" s="1">
        <f>IF(Stock!T49&gt;=$D$4,EXP(-rate*Dt)*(p*U48+(1-p)*U49),0)</f>
        <v>0</v>
      </c>
      <c r="U49" s="1">
        <f>IF(Stock!U49&gt;=$D$4,EXP(-rate*Dt)*(p*V48+(1-p)*V49),0)</f>
        <v>0</v>
      </c>
      <c r="V49" s="1">
        <f>IF(Stock!V49&gt;=$D$4,EXP(-rate*Dt)*(p*W48+(1-p)*W49),0)</f>
        <v>0</v>
      </c>
      <c r="W49" s="1">
        <f>IF(Stock!W49&gt;=$D$4,EXP(-rate*Dt)*(p*X48+(1-p)*X49),0)</f>
        <v>0</v>
      </c>
      <c r="X49" s="1">
        <f>IF(Stock!X49&gt;=$D$4,EXP(-rate*Dt)*(p*Y48+(1-p)*Y49),0)</f>
        <v>0</v>
      </c>
      <c r="Y49" s="1">
        <f>IF(Stock!Y49&gt;=$D$4,EXP(-rate*Dt)*(p*Z48+(1-p)*Z49),0)</f>
        <v>0</v>
      </c>
      <c r="Z49" s="1">
        <f>IF(Stock!Z49&gt;=$D$4,EXP(-rate*Dt)*(p*AA48+(1-p)*AA49),0)</f>
        <v>0</v>
      </c>
      <c r="AA49" s="1">
        <f>IF(Stock!AA49&gt;=$D$4,EXP(-rate*Dt)*(p*AB48+(1-p)*AB49),0)</f>
        <v>0</v>
      </c>
      <c r="AB49" s="1">
        <f>IF(Stock!AB49&gt;=$D$4,EXP(-rate*Dt)*(p*AC48+(1-p)*AC49),0)</f>
        <v>0</v>
      </c>
      <c r="AC49" s="1">
        <f>IF(Stock!AC49&gt;=$D$4,EXP(-rate*Dt)*(p*AD48+(1-p)*AD49),0)</f>
        <v>0</v>
      </c>
      <c r="AD49" s="1">
        <f>IF(Stock!AD49&gt;=$D$4,EXP(-rate*Dt)*(p*AE48+(1-p)*AE49),0)</f>
        <v>0</v>
      </c>
      <c r="AE49" s="1">
        <f>IF(Stock!AE49&gt;=$D$4,EXP(-rate*Dt)*(p*AF48+(1-p)*AF49),0)</f>
        <v>0</v>
      </c>
      <c r="AF49" s="1">
        <f>IF(Stock!AF49&gt;=$D$4,EXP(-rate*Dt)*(p*AG48+(1-p)*AG49),0)</f>
        <v>0</v>
      </c>
      <c r="AG49" s="1">
        <f>IF(Stock!AG49&gt;=$D$4,EXP(-rate*Dt)*(p*AH48+(1-p)*AH49),0)</f>
        <v>0</v>
      </c>
      <c r="AH49" s="1">
        <f>IF(Stock!AH49&gt;=$D$4,EXP(-rate*Dt)*(p*AI48+(1-p)*AI49),0)</f>
        <v>0</v>
      </c>
      <c r="AI49" s="1">
        <f>IF(Stock!AI49&gt;=$D$4,EXP(-rate*Dt)*(p*AJ48+(1-p)*AJ49),0)</f>
        <v>0</v>
      </c>
      <c r="AJ49" s="1">
        <f>IF(Stock!AJ49&gt;=$D$4,EXP(-rate*Dt)*(p*AK48+(1-p)*AK49),0)</f>
        <v>0</v>
      </c>
      <c r="AK49" s="1">
        <f>IF(Stock!AK49&gt;=$D$4,EXP(-rate*Dt)*(p*AL48+(1-p)*AL49),0)</f>
        <v>0</v>
      </c>
      <c r="AL49" s="1">
        <f>IF(Stock!AL49&gt;=$D$4,EXP(-rate*Dt)*(p*AM48+(1-p)*AM49),0)</f>
        <v>0</v>
      </c>
      <c r="AM49" s="1">
        <f>IF(Stock!AM49&gt;=$D$4,EXP(-rate*Dt)*(p*AN48+(1-p)*AN49),0)</f>
        <v>0</v>
      </c>
      <c r="AN49" s="1">
        <f>IF(Stock!AN49&gt;=$D$4,EXP(-rate*Dt)*(p*AO48+(1-p)*AO49),0)</f>
        <v>0</v>
      </c>
      <c r="AO49" s="1">
        <f>IF(Stock!AO49&gt;=$D$4,EXP(-rate*Dt)*(p*AP48+(1-p)*AP49),0)</f>
        <v>0</v>
      </c>
      <c r="AP49" s="1">
        <f>IF(Stock!AP49&gt;=$D$4,EXP(-rate*Dt)*(p*AQ48+(1-p)*AQ49),0)</f>
        <v>0</v>
      </c>
      <c r="AQ49" s="1">
        <f>IF(Stock!AQ49&gt;=$D$4,EXP(-rate*Dt)*(p*AR48+(1-p)*AR49),0)</f>
        <v>0</v>
      </c>
      <c r="AR49" s="1">
        <f>IF(Stock!AR49&gt;=$D$4,EXP(-rate*Dt)*(p*AS48+(1-p)*AS49),0)</f>
        <v>0</v>
      </c>
      <c r="AS49" s="1">
        <f>IF(Stock!AS49&gt;=$D$4,EXP(-rate*Dt)*(p*AT48+(1-p)*AT49),0)</f>
        <v>0</v>
      </c>
      <c r="AT49" s="1">
        <f>IF(Stock!AT49&gt;=$D$4,EXP(-rate*Dt)*(p*AU48+(1-p)*AU49),0)</f>
        <v>0</v>
      </c>
      <c r="AU49" s="1">
        <f>IF(Stock!AU49&gt;=$D$4,EXP(-rate*Dt)*(p*AV48+(1-p)*AV49),0)</f>
        <v>0</v>
      </c>
      <c r="AV49" s="1">
        <f>IF(Stock!AV49&gt;=$D$4,EXP(-rate*Dt)*(p*AW48+(1-p)*AW49),0)</f>
        <v>0</v>
      </c>
      <c r="AW49" s="1">
        <f>IF(Stock!AW49&gt;=$D$4,EXP(-rate*Dt)*(p*AX48+(1-p)*AX49),0)</f>
        <v>0</v>
      </c>
      <c r="AX49" s="1">
        <f>IF(Stock!AX49&gt;=$D$4,EXP(-rate*Dt)*(p*AY48+(1-p)*AY49),0)</f>
        <v>0</v>
      </c>
      <c r="AY49" s="1">
        <f>IF(Stock!AY49&gt;=$D$4,EXP(-rate*Dt)*(p*AZ48+(1-p)*AZ49),0)</f>
        <v>0</v>
      </c>
      <c r="AZ49" s="1">
        <f>MAX(Stock!AZ49-K,0)</f>
        <v>0</v>
      </c>
    </row>
    <row r="50" spans="1:52" x14ac:dyDescent="0.2">
      <c r="A50" s="7">
        <f t="shared" si="1"/>
        <v>3</v>
      </c>
      <c r="B50" s="1"/>
      <c r="C50" s="1"/>
      <c r="D50" s="1"/>
      <c r="E50" s="1">
        <f>IF(Stock!E50&gt;=$D$4,EXP(-rate*Dt)*(p*F49+(1-p)*F50),0)</f>
        <v>7.763734705838071</v>
      </c>
      <c r="F50" s="1">
        <f>IF(Stock!F50&gt;=$D$4,EXP(-rate*Dt)*(p*G49+(1-p)*G50),0)</f>
        <v>6.4497986543544599</v>
      </c>
      <c r="G50" s="1">
        <f>IF(Stock!G50&gt;=$D$4,EXP(-rate*Dt)*(p*H49+(1-p)*H50),0)</f>
        <v>5.27348236961826</v>
      </c>
      <c r="H50" s="1">
        <f>IF(Stock!H50&gt;=$D$4,EXP(-rate*Dt)*(p*I49+(1-p)*I50),0)</f>
        <v>4.2318846473114213</v>
      </c>
      <c r="I50" s="1">
        <f>IF(Stock!I50&gt;=$D$4,EXP(-rate*Dt)*(p*J49+(1-p)*J50),0)</f>
        <v>3.3200702862366005</v>
      </c>
      <c r="J50" s="1">
        <f>IF(Stock!J50&gt;=$D$4,EXP(-rate*Dt)*(p*K49+(1-p)*K50),0)</f>
        <v>2.5307972109871506</v>
      </c>
      <c r="K50" s="1">
        <f>IF(Stock!K50&gt;=$D$4,EXP(-rate*Dt)*(p*L49+(1-p)*L50),0)</f>
        <v>1.8543549233723398</v>
      </c>
      <c r="L50" s="1">
        <f>IF(Stock!L50&gt;=$D$4,EXP(-rate*Dt)*(p*M49+(1-p)*M50),0)</f>
        <v>1.2785464688858472</v>
      </c>
      <c r="M50" s="1">
        <f>IF(Stock!M50&gt;=$D$4,EXP(-rate*Dt)*(p*N49+(1-p)*N50),0)</f>
        <v>0.78883691556278734</v>
      </c>
      <c r="N50" s="1">
        <f>IF(Stock!N50&gt;=$D$4,EXP(-rate*Dt)*(p*O49+(1-p)*O50),0)</f>
        <v>0.36867774821614413</v>
      </c>
      <c r="O50" s="1">
        <f>IF(Stock!O50&gt;=$D$4,EXP(-rate*Dt)*(p*P49+(1-p)*P50),0)</f>
        <v>0</v>
      </c>
      <c r="P50" s="1">
        <f>IF(Stock!P50&gt;=$D$4,EXP(-rate*Dt)*(p*Q49+(1-p)*Q50),0)</f>
        <v>0</v>
      </c>
      <c r="Q50" s="1">
        <f>IF(Stock!Q50&gt;=$D$4,EXP(-rate*Dt)*(p*R49+(1-p)*R50),0)</f>
        <v>0</v>
      </c>
      <c r="R50" s="1">
        <f>IF(Stock!R50&gt;=$D$4,EXP(-rate*Dt)*(p*S49+(1-p)*S50),0)</f>
        <v>0</v>
      </c>
      <c r="S50" s="1">
        <f>IF(Stock!S50&gt;=$D$4,EXP(-rate*Dt)*(p*T49+(1-p)*T50),0)</f>
        <v>0</v>
      </c>
      <c r="T50" s="1">
        <f>IF(Stock!T50&gt;=$D$4,EXP(-rate*Dt)*(p*U49+(1-p)*U50),0)</f>
        <v>0</v>
      </c>
      <c r="U50" s="1">
        <f>IF(Stock!U50&gt;=$D$4,EXP(-rate*Dt)*(p*V49+(1-p)*V50),0)</f>
        <v>0</v>
      </c>
      <c r="V50" s="1">
        <f>IF(Stock!V50&gt;=$D$4,EXP(-rate*Dt)*(p*W49+(1-p)*W50),0)</f>
        <v>0</v>
      </c>
      <c r="W50" s="1">
        <f>IF(Stock!W50&gt;=$D$4,EXP(-rate*Dt)*(p*X49+(1-p)*X50),0)</f>
        <v>0</v>
      </c>
      <c r="X50" s="1">
        <f>IF(Stock!X50&gt;=$D$4,EXP(-rate*Dt)*(p*Y49+(1-p)*Y50),0)</f>
        <v>0</v>
      </c>
      <c r="Y50" s="1">
        <f>IF(Stock!Y50&gt;=$D$4,EXP(-rate*Dt)*(p*Z49+(1-p)*Z50),0)</f>
        <v>0</v>
      </c>
      <c r="Z50" s="1">
        <f>IF(Stock!Z50&gt;=$D$4,EXP(-rate*Dt)*(p*AA49+(1-p)*AA50),0)</f>
        <v>0</v>
      </c>
      <c r="AA50" s="1">
        <f>IF(Stock!AA50&gt;=$D$4,EXP(-rate*Dt)*(p*AB49+(1-p)*AB50),0)</f>
        <v>0</v>
      </c>
      <c r="AB50" s="1">
        <f>IF(Stock!AB50&gt;=$D$4,EXP(-rate*Dt)*(p*AC49+(1-p)*AC50),0)</f>
        <v>0</v>
      </c>
      <c r="AC50" s="1">
        <f>IF(Stock!AC50&gt;=$D$4,EXP(-rate*Dt)*(p*AD49+(1-p)*AD50),0)</f>
        <v>0</v>
      </c>
      <c r="AD50" s="1">
        <f>IF(Stock!AD50&gt;=$D$4,EXP(-rate*Dt)*(p*AE49+(1-p)*AE50),0)</f>
        <v>0</v>
      </c>
      <c r="AE50" s="1">
        <f>IF(Stock!AE50&gt;=$D$4,EXP(-rate*Dt)*(p*AF49+(1-p)*AF50),0)</f>
        <v>0</v>
      </c>
      <c r="AF50" s="1">
        <f>IF(Stock!AF50&gt;=$D$4,EXP(-rate*Dt)*(p*AG49+(1-p)*AG50),0)</f>
        <v>0</v>
      </c>
      <c r="AG50" s="1">
        <f>IF(Stock!AG50&gt;=$D$4,EXP(-rate*Dt)*(p*AH49+(1-p)*AH50),0)</f>
        <v>0</v>
      </c>
      <c r="AH50" s="1">
        <f>IF(Stock!AH50&gt;=$D$4,EXP(-rate*Dt)*(p*AI49+(1-p)*AI50),0)</f>
        <v>0</v>
      </c>
      <c r="AI50" s="1">
        <f>IF(Stock!AI50&gt;=$D$4,EXP(-rate*Dt)*(p*AJ49+(1-p)*AJ50),0)</f>
        <v>0</v>
      </c>
      <c r="AJ50" s="1">
        <f>IF(Stock!AJ50&gt;=$D$4,EXP(-rate*Dt)*(p*AK49+(1-p)*AK50),0)</f>
        <v>0</v>
      </c>
      <c r="AK50" s="1">
        <f>IF(Stock!AK50&gt;=$D$4,EXP(-rate*Dt)*(p*AL49+(1-p)*AL50),0)</f>
        <v>0</v>
      </c>
      <c r="AL50" s="1">
        <f>IF(Stock!AL50&gt;=$D$4,EXP(-rate*Dt)*(p*AM49+(1-p)*AM50),0)</f>
        <v>0</v>
      </c>
      <c r="AM50" s="1">
        <f>IF(Stock!AM50&gt;=$D$4,EXP(-rate*Dt)*(p*AN49+(1-p)*AN50),0)</f>
        <v>0</v>
      </c>
      <c r="AN50" s="1">
        <f>IF(Stock!AN50&gt;=$D$4,EXP(-rate*Dt)*(p*AO49+(1-p)*AO50),0)</f>
        <v>0</v>
      </c>
      <c r="AO50" s="1">
        <f>IF(Stock!AO50&gt;=$D$4,EXP(-rate*Dt)*(p*AP49+(1-p)*AP50),0)</f>
        <v>0</v>
      </c>
      <c r="AP50" s="1">
        <f>IF(Stock!AP50&gt;=$D$4,EXP(-rate*Dt)*(p*AQ49+(1-p)*AQ50),0)</f>
        <v>0</v>
      </c>
      <c r="AQ50" s="1">
        <f>IF(Stock!AQ50&gt;=$D$4,EXP(-rate*Dt)*(p*AR49+(1-p)*AR50),0)</f>
        <v>0</v>
      </c>
      <c r="AR50" s="1">
        <f>IF(Stock!AR50&gt;=$D$4,EXP(-rate*Dt)*(p*AS49+(1-p)*AS50),0)</f>
        <v>0</v>
      </c>
      <c r="AS50" s="1">
        <f>IF(Stock!AS50&gt;=$D$4,EXP(-rate*Dt)*(p*AT49+(1-p)*AT50),0)</f>
        <v>0</v>
      </c>
      <c r="AT50" s="1">
        <f>IF(Stock!AT50&gt;=$D$4,EXP(-rate*Dt)*(p*AU49+(1-p)*AU50),0)</f>
        <v>0</v>
      </c>
      <c r="AU50" s="1">
        <f>IF(Stock!AU50&gt;=$D$4,EXP(-rate*Dt)*(p*AV49+(1-p)*AV50),0)</f>
        <v>0</v>
      </c>
      <c r="AV50" s="1">
        <f>IF(Stock!AV50&gt;=$D$4,EXP(-rate*Dt)*(p*AW49+(1-p)*AW50),0)</f>
        <v>0</v>
      </c>
      <c r="AW50" s="1">
        <f>IF(Stock!AW50&gt;=$D$4,EXP(-rate*Dt)*(p*AX49+(1-p)*AX50),0)</f>
        <v>0</v>
      </c>
      <c r="AX50" s="1">
        <f>IF(Stock!AX50&gt;=$D$4,EXP(-rate*Dt)*(p*AY49+(1-p)*AY50),0)</f>
        <v>0</v>
      </c>
      <c r="AY50" s="1">
        <f>IF(Stock!AY50&gt;=$D$4,EXP(-rate*Dt)*(p*AZ49+(1-p)*AZ50),0)</f>
        <v>0</v>
      </c>
      <c r="AZ50" s="1">
        <f>MAX(Stock!AZ50-K,0)</f>
        <v>0</v>
      </c>
    </row>
    <row r="51" spans="1:52" x14ac:dyDescent="0.2">
      <c r="A51" s="7">
        <f t="shared" si="1"/>
        <v>2</v>
      </c>
      <c r="B51" s="1"/>
      <c r="C51" s="1"/>
      <c r="D51" s="1">
        <f>IF(Stock!D51&gt;=$D$4,EXP(-rate*Dt)*(p*E50+(1-p)*E51),0)</f>
        <v>6.5278954014295989</v>
      </c>
      <c r="E51" s="1">
        <f>IF(Stock!E51&gt;=$D$4,EXP(-rate*Dt)*(p*F50+(1-p)*F51),0)</f>
        <v>5.3536234220492442</v>
      </c>
      <c r="F51" s="1">
        <f>IF(Stock!F51&gt;=$D$4,EXP(-rate*Dt)*(p*G50+(1-p)*G51),0)</f>
        <v>4.3113734599305591</v>
      </c>
      <c r="G51" s="1">
        <f>IF(Stock!G51&gt;=$D$4,EXP(-rate*Dt)*(p*H50+(1-p)*H51),0)</f>
        <v>3.3959872212476241</v>
      </c>
      <c r="H51" s="1">
        <f>IF(Stock!H51&gt;=$D$4,EXP(-rate*Dt)*(p*I50+(1-p)*I51),0)</f>
        <v>2.6001349948223842</v>
      </c>
      <c r="I51" s="1">
        <f>IF(Stock!I51&gt;=$D$4,EXP(-rate*Dt)*(p*J50+(1-p)*J51),0)</f>
        <v>1.9141805364908013</v>
      </c>
      <c r="J51" s="1">
        <f>IF(Stock!J51&gt;=$D$4,EXP(-rate*Dt)*(p*K50+(1-p)*K51),0)</f>
        <v>1.3261777809022712</v>
      </c>
      <c r="K51" s="1">
        <f>IF(Stock!K51&gt;=$D$4,EXP(-rate*Dt)*(p*L50+(1-p)*L51),0)</f>
        <v>0.82201923456150094</v>
      </c>
      <c r="L51" s="1">
        <f>IF(Stock!L51&gt;=$D$4,EXP(-rate*Dt)*(p*M50+(1-p)*M51),0)</f>
        <v>0.38574411484079213</v>
      </c>
      <c r="M51" s="1">
        <f>IF(Stock!M51&gt;=$D$4,EXP(-rate*Dt)*(p*N50+(1-p)*N51),0)</f>
        <v>0</v>
      </c>
      <c r="N51" s="1">
        <f>IF(Stock!N51&gt;=$D$4,EXP(-rate*Dt)*(p*O50+(1-p)*O51),0)</f>
        <v>0</v>
      </c>
      <c r="O51" s="1">
        <f>IF(Stock!O51&gt;=$D$4,EXP(-rate*Dt)*(p*P50+(1-p)*P51),0)</f>
        <v>0</v>
      </c>
      <c r="P51" s="1">
        <f>IF(Stock!P51&gt;=$D$4,EXP(-rate*Dt)*(p*Q50+(1-p)*Q51),0)</f>
        <v>0</v>
      </c>
      <c r="Q51" s="1">
        <f>IF(Stock!Q51&gt;=$D$4,EXP(-rate*Dt)*(p*R50+(1-p)*R51),0)</f>
        <v>0</v>
      </c>
      <c r="R51" s="1">
        <f>IF(Stock!R51&gt;=$D$4,EXP(-rate*Dt)*(p*S50+(1-p)*S51),0)</f>
        <v>0</v>
      </c>
      <c r="S51" s="1">
        <f>IF(Stock!S51&gt;=$D$4,EXP(-rate*Dt)*(p*T50+(1-p)*T51),0)</f>
        <v>0</v>
      </c>
      <c r="T51" s="1">
        <f>IF(Stock!T51&gt;=$D$4,EXP(-rate*Dt)*(p*U50+(1-p)*U51),0)</f>
        <v>0</v>
      </c>
      <c r="U51" s="1">
        <f>IF(Stock!U51&gt;=$D$4,EXP(-rate*Dt)*(p*V50+(1-p)*V51),0)</f>
        <v>0</v>
      </c>
      <c r="V51" s="1">
        <f>IF(Stock!V51&gt;=$D$4,EXP(-rate*Dt)*(p*W50+(1-p)*W51),0)</f>
        <v>0</v>
      </c>
      <c r="W51" s="1">
        <f>IF(Stock!W51&gt;=$D$4,EXP(-rate*Dt)*(p*X50+(1-p)*X51),0)</f>
        <v>0</v>
      </c>
      <c r="X51" s="1">
        <f>IF(Stock!X51&gt;=$D$4,EXP(-rate*Dt)*(p*Y50+(1-p)*Y51),0)</f>
        <v>0</v>
      </c>
      <c r="Y51" s="1">
        <f>IF(Stock!Y51&gt;=$D$4,EXP(-rate*Dt)*(p*Z50+(1-p)*Z51),0)</f>
        <v>0</v>
      </c>
      <c r="Z51" s="1">
        <f>IF(Stock!Z51&gt;=$D$4,EXP(-rate*Dt)*(p*AA50+(1-p)*AA51),0)</f>
        <v>0</v>
      </c>
      <c r="AA51" s="1">
        <f>IF(Stock!AA51&gt;=$D$4,EXP(-rate*Dt)*(p*AB50+(1-p)*AB51),0)</f>
        <v>0</v>
      </c>
      <c r="AB51" s="1">
        <f>IF(Stock!AB51&gt;=$D$4,EXP(-rate*Dt)*(p*AC50+(1-p)*AC51),0)</f>
        <v>0</v>
      </c>
      <c r="AC51" s="1">
        <f>IF(Stock!AC51&gt;=$D$4,EXP(-rate*Dt)*(p*AD50+(1-p)*AD51),0)</f>
        <v>0</v>
      </c>
      <c r="AD51" s="1">
        <f>IF(Stock!AD51&gt;=$D$4,EXP(-rate*Dt)*(p*AE50+(1-p)*AE51),0)</f>
        <v>0</v>
      </c>
      <c r="AE51" s="1">
        <f>IF(Stock!AE51&gt;=$D$4,EXP(-rate*Dt)*(p*AF50+(1-p)*AF51),0)</f>
        <v>0</v>
      </c>
      <c r="AF51" s="1">
        <f>IF(Stock!AF51&gt;=$D$4,EXP(-rate*Dt)*(p*AG50+(1-p)*AG51),0)</f>
        <v>0</v>
      </c>
      <c r="AG51" s="1">
        <f>IF(Stock!AG51&gt;=$D$4,EXP(-rate*Dt)*(p*AH50+(1-p)*AH51),0)</f>
        <v>0</v>
      </c>
      <c r="AH51" s="1">
        <f>IF(Stock!AH51&gt;=$D$4,EXP(-rate*Dt)*(p*AI50+(1-p)*AI51),0)</f>
        <v>0</v>
      </c>
      <c r="AI51" s="1">
        <f>IF(Stock!AI51&gt;=$D$4,EXP(-rate*Dt)*(p*AJ50+(1-p)*AJ51),0)</f>
        <v>0</v>
      </c>
      <c r="AJ51" s="1">
        <f>IF(Stock!AJ51&gt;=$D$4,EXP(-rate*Dt)*(p*AK50+(1-p)*AK51),0)</f>
        <v>0</v>
      </c>
      <c r="AK51" s="1">
        <f>IF(Stock!AK51&gt;=$D$4,EXP(-rate*Dt)*(p*AL50+(1-p)*AL51),0)</f>
        <v>0</v>
      </c>
      <c r="AL51" s="1">
        <f>IF(Stock!AL51&gt;=$D$4,EXP(-rate*Dt)*(p*AM50+(1-p)*AM51),0)</f>
        <v>0</v>
      </c>
      <c r="AM51" s="1">
        <f>IF(Stock!AM51&gt;=$D$4,EXP(-rate*Dt)*(p*AN50+(1-p)*AN51),0)</f>
        <v>0</v>
      </c>
      <c r="AN51" s="1">
        <f>IF(Stock!AN51&gt;=$D$4,EXP(-rate*Dt)*(p*AO50+(1-p)*AO51),0)</f>
        <v>0</v>
      </c>
      <c r="AO51" s="1">
        <f>IF(Stock!AO51&gt;=$D$4,EXP(-rate*Dt)*(p*AP50+(1-p)*AP51),0)</f>
        <v>0</v>
      </c>
      <c r="AP51" s="1">
        <f>IF(Stock!AP51&gt;=$D$4,EXP(-rate*Dt)*(p*AQ50+(1-p)*AQ51),0)</f>
        <v>0</v>
      </c>
      <c r="AQ51" s="1">
        <f>IF(Stock!AQ51&gt;=$D$4,EXP(-rate*Dt)*(p*AR50+(1-p)*AR51),0)</f>
        <v>0</v>
      </c>
      <c r="AR51" s="1">
        <f>IF(Stock!AR51&gt;=$D$4,EXP(-rate*Dt)*(p*AS50+(1-p)*AS51),0)</f>
        <v>0</v>
      </c>
      <c r="AS51" s="1">
        <f>IF(Stock!AS51&gt;=$D$4,EXP(-rate*Dt)*(p*AT50+(1-p)*AT51),0)</f>
        <v>0</v>
      </c>
      <c r="AT51" s="1">
        <f>IF(Stock!AT51&gt;=$D$4,EXP(-rate*Dt)*(p*AU50+(1-p)*AU51),0)</f>
        <v>0</v>
      </c>
      <c r="AU51" s="1">
        <f>IF(Stock!AU51&gt;=$D$4,EXP(-rate*Dt)*(p*AV50+(1-p)*AV51),0)</f>
        <v>0</v>
      </c>
      <c r="AV51" s="1">
        <f>IF(Stock!AV51&gt;=$D$4,EXP(-rate*Dt)*(p*AW50+(1-p)*AW51),0)</f>
        <v>0</v>
      </c>
      <c r="AW51" s="1">
        <f>IF(Stock!AW51&gt;=$D$4,EXP(-rate*Dt)*(p*AX50+(1-p)*AX51),0)</f>
        <v>0</v>
      </c>
      <c r="AX51" s="1">
        <f>IF(Stock!AX51&gt;=$D$4,EXP(-rate*Dt)*(p*AY50+(1-p)*AY51),0)</f>
        <v>0</v>
      </c>
      <c r="AY51" s="1">
        <f>IF(Stock!AY51&gt;=$D$4,EXP(-rate*Dt)*(p*AZ50+(1-p)*AZ51),0)</f>
        <v>0</v>
      </c>
      <c r="AZ51" s="1">
        <f>MAX(Stock!AZ51-K,0)</f>
        <v>0</v>
      </c>
    </row>
    <row r="52" spans="1:52" x14ac:dyDescent="0.2">
      <c r="A52" s="7">
        <f>A53+1</f>
        <v>1</v>
      </c>
      <c r="B52" s="1"/>
      <c r="C52" s="1">
        <f>IF(Stock!C52&gt;=$D$4,EXP(-rate*Dt)*(p*D51+(1-p)*D52),0)</f>
        <v>5.4307209137995134</v>
      </c>
      <c r="D52" s="1">
        <f>IF(Stock!D52&gt;=$D$4,EXP(-rate*Dt)*(p*E51+(1-p)*E52),0)</f>
        <v>4.3876340466988717</v>
      </c>
      <c r="E52" s="1">
        <f>IF(Stock!E52&gt;=$D$4,EXP(-rate*Dt)*(p*F51+(1-p)*F52),0)</f>
        <v>3.468648063533831</v>
      </c>
      <c r="F52" s="1">
        <f>IF(Stock!F52&gt;=$D$4,EXP(-rate*Dt)*(p*G51+(1-p)*G52),0)</f>
        <v>2.6663653821315383</v>
      </c>
      <c r="G52" s="1">
        <f>IF(Stock!G52&gt;=$D$4,EXP(-rate*Dt)*(p*H51+(1-p)*H52),0)</f>
        <v>1.9712305548346405</v>
      </c>
      <c r="H52" s="1">
        <f>IF(Stock!H52&gt;=$D$4,EXP(-rate*Dt)*(p*I51+(1-p)*I52),0)</f>
        <v>1.371539875208849</v>
      </c>
      <c r="I52" s="1">
        <f>IF(Stock!I52&gt;=$D$4,EXP(-rate*Dt)*(p*J51+(1-p)*J52),0)</f>
        <v>0.85358971052795973</v>
      </c>
      <c r="J52" s="1">
        <f>IF(Stock!J52&gt;=$D$4,EXP(-rate*Dt)*(p*K51+(1-p)*K52),0)</f>
        <v>0.40197038926836709</v>
      </c>
      <c r="K52" s="1">
        <f>IF(Stock!K52&gt;=$D$4,EXP(-rate*Dt)*(p*L51+(1-p)*L52),0)</f>
        <v>0</v>
      </c>
      <c r="L52" s="1">
        <f>IF(Stock!L52&gt;=$D$4,EXP(-rate*Dt)*(p*M51+(1-p)*M52),0)</f>
        <v>0</v>
      </c>
      <c r="M52" s="1">
        <f>IF(Stock!M52&gt;=$D$4,EXP(-rate*Dt)*(p*N51+(1-p)*N52),0)</f>
        <v>0</v>
      </c>
      <c r="N52" s="1">
        <f>IF(Stock!N52&gt;=$D$4,EXP(-rate*Dt)*(p*O51+(1-p)*O52),0)</f>
        <v>0</v>
      </c>
      <c r="O52" s="1">
        <f>IF(Stock!O52&gt;=$D$4,EXP(-rate*Dt)*(p*P51+(1-p)*P52),0)</f>
        <v>0</v>
      </c>
      <c r="P52" s="1">
        <f>IF(Stock!P52&gt;=$D$4,EXP(-rate*Dt)*(p*Q51+(1-p)*Q52),0)</f>
        <v>0</v>
      </c>
      <c r="Q52" s="1">
        <f>IF(Stock!Q52&gt;=$D$4,EXP(-rate*Dt)*(p*R51+(1-p)*R52),0)</f>
        <v>0</v>
      </c>
      <c r="R52" s="1">
        <f>IF(Stock!R52&gt;=$D$4,EXP(-rate*Dt)*(p*S51+(1-p)*S52),0)</f>
        <v>0</v>
      </c>
      <c r="S52" s="1">
        <f>IF(Stock!S52&gt;=$D$4,EXP(-rate*Dt)*(p*T51+(1-p)*T52),0)</f>
        <v>0</v>
      </c>
      <c r="T52" s="1">
        <f>IF(Stock!T52&gt;=$D$4,EXP(-rate*Dt)*(p*U51+(1-p)*U52),0)</f>
        <v>0</v>
      </c>
      <c r="U52" s="1">
        <f>IF(Stock!U52&gt;=$D$4,EXP(-rate*Dt)*(p*V51+(1-p)*V52),0)</f>
        <v>0</v>
      </c>
      <c r="V52" s="1">
        <f>IF(Stock!V52&gt;=$D$4,EXP(-rate*Dt)*(p*W51+(1-p)*W52),0)</f>
        <v>0</v>
      </c>
      <c r="W52" s="1">
        <f>IF(Stock!W52&gt;=$D$4,EXP(-rate*Dt)*(p*X51+(1-p)*X52),0)</f>
        <v>0</v>
      </c>
      <c r="X52" s="1">
        <f>IF(Stock!X52&gt;=$D$4,EXP(-rate*Dt)*(p*Y51+(1-p)*Y52),0)</f>
        <v>0</v>
      </c>
      <c r="Y52" s="1">
        <f>IF(Stock!Y52&gt;=$D$4,EXP(-rate*Dt)*(p*Z51+(1-p)*Z52),0)</f>
        <v>0</v>
      </c>
      <c r="Z52" s="1">
        <f>IF(Stock!Z52&gt;=$D$4,EXP(-rate*Dt)*(p*AA51+(1-p)*AA52),0)</f>
        <v>0</v>
      </c>
      <c r="AA52" s="1">
        <f>IF(Stock!AA52&gt;=$D$4,EXP(-rate*Dt)*(p*AB51+(1-p)*AB52),0)</f>
        <v>0</v>
      </c>
      <c r="AB52" s="1">
        <f>IF(Stock!AB52&gt;=$D$4,EXP(-rate*Dt)*(p*AC51+(1-p)*AC52),0)</f>
        <v>0</v>
      </c>
      <c r="AC52" s="1">
        <f>IF(Stock!AC52&gt;=$D$4,EXP(-rate*Dt)*(p*AD51+(1-p)*AD52),0)</f>
        <v>0</v>
      </c>
      <c r="AD52" s="1">
        <f>IF(Stock!AD52&gt;=$D$4,EXP(-rate*Dt)*(p*AE51+(1-p)*AE52),0)</f>
        <v>0</v>
      </c>
      <c r="AE52" s="1">
        <f>IF(Stock!AE52&gt;=$D$4,EXP(-rate*Dt)*(p*AF51+(1-p)*AF52),0)</f>
        <v>0</v>
      </c>
      <c r="AF52" s="1">
        <f>IF(Stock!AF52&gt;=$D$4,EXP(-rate*Dt)*(p*AG51+(1-p)*AG52),0)</f>
        <v>0</v>
      </c>
      <c r="AG52" s="1">
        <f>IF(Stock!AG52&gt;=$D$4,EXP(-rate*Dt)*(p*AH51+(1-p)*AH52),0)</f>
        <v>0</v>
      </c>
      <c r="AH52" s="1">
        <f>IF(Stock!AH52&gt;=$D$4,EXP(-rate*Dt)*(p*AI51+(1-p)*AI52),0)</f>
        <v>0</v>
      </c>
      <c r="AI52" s="1">
        <f>IF(Stock!AI52&gt;=$D$4,EXP(-rate*Dt)*(p*AJ51+(1-p)*AJ52),0)</f>
        <v>0</v>
      </c>
      <c r="AJ52" s="1">
        <f>IF(Stock!AJ52&gt;=$D$4,EXP(-rate*Dt)*(p*AK51+(1-p)*AK52),0)</f>
        <v>0</v>
      </c>
      <c r="AK52" s="1">
        <f>IF(Stock!AK52&gt;=$D$4,EXP(-rate*Dt)*(p*AL51+(1-p)*AL52),0)</f>
        <v>0</v>
      </c>
      <c r="AL52" s="1">
        <f>IF(Stock!AL52&gt;=$D$4,EXP(-rate*Dt)*(p*AM51+(1-p)*AM52),0)</f>
        <v>0</v>
      </c>
      <c r="AM52" s="1">
        <f>IF(Stock!AM52&gt;=$D$4,EXP(-rate*Dt)*(p*AN51+(1-p)*AN52),0)</f>
        <v>0</v>
      </c>
      <c r="AN52" s="1">
        <f>IF(Stock!AN52&gt;=$D$4,EXP(-rate*Dt)*(p*AO51+(1-p)*AO52),0)</f>
        <v>0</v>
      </c>
      <c r="AO52" s="1">
        <f>IF(Stock!AO52&gt;=$D$4,EXP(-rate*Dt)*(p*AP51+(1-p)*AP52),0)</f>
        <v>0</v>
      </c>
      <c r="AP52" s="1">
        <f>IF(Stock!AP52&gt;=$D$4,EXP(-rate*Dt)*(p*AQ51+(1-p)*AQ52),0)</f>
        <v>0</v>
      </c>
      <c r="AQ52" s="1">
        <f>IF(Stock!AQ52&gt;=$D$4,EXP(-rate*Dt)*(p*AR51+(1-p)*AR52),0)</f>
        <v>0</v>
      </c>
      <c r="AR52" s="1">
        <f>IF(Stock!AR52&gt;=$D$4,EXP(-rate*Dt)*(p*AS51+(1-p)*AS52),0)</f>
        <v>0</v>
      </c>
      <c r="AS52" s="1">
        <f>IF(Stock!AS52&gt;=$D$4,EXP(-rate*Dt)*(p*AT51+(1-p)*AT52),0)</f>
        <v>0</v>
      </c>
      <c r="AT52" s="1">
        <f>IF(Stock!AT52&gt;=$D$4,EXP(-rate*Dt)*(p*AU51+(1-p)*AU52),0)</f>
        <v>0</v>
      </c>
      <c r="AU52" s="1">
        <f>IF(Stock!AU52&gt;=$D$4,EXP(-rate*Dt)*(p*AV51+(1-p)*AV52),0)</f>
        <v>0</v>
      </c>
      <c r="AV52" s="1">
        <f>IF(Stock!AV52&gt;=$D$4,EXP(-rate*Dt)*(p*AW51+(1-p)*AW52),0)</f>
        <v>0</v>
      </c>
      <c r="AW52" s="1">
        <f>IF(Stock!AW52&gt;=$D$4,EXP(-rate*Dt)*(p*AX51+(1-p)*AX52),0)</f>
        <v>0</v>
      </c>
      <c r="AX52" s="1">
        <f>IF(Stock!AX52&gt;=$D$4,EXP(-rate*Dt)*(p*AY51+(1-p)*AY52),0)</f>
        <v>0</v>
      </c>
      <c r="AY52" s="1">
        <f>IF(Stock!AY52&gt;=$D$4,EXP(-rate*Dt)*(p*AZ51+(1-p)*AZ52),0)</f>
        <v>0</v>
      </c>
      <c r="AZ52" s="1">
        <f>MAX(Stock!AZ52-K,0)</f>
        <v>0</v>
      </c>
    </row>
    <row r="53" spans="1:52" x14ac:dyDescent="0.2">
      <c r="A53" s="7">
        <v>0</v>
      </c>
      <c r="B53" s="1">
        <f>IF(Stock!B53&gt;=$D$4,EXP(-rate*Dt)*(p*C52+(1-p)*C53),0)</f>
        <v>4.4608404304094131</v>
      </c>
      <c r="C53" s="1">
        <f>IF(Stock!C53&gt;=$D$4,EXP(-rate*Dt)*(p*D52+(1-p)*D53),0)</f>
        <v>3.5382397153142593</v>
      </c>
      <c r="D53" s="1">
        <f>IF(Stock!D53&gt;=$D$4,EXP(-rate*Dt)*(p*E52+(1-p)*E53),0)</f>
        <v>2.7296741974746936</v>
      </c>
      <c r="E53" s="1">
        <f>IF(Stock!E53&gt;=$D$4,EXP(-rate*Dt)*(p*F52+(1-p)*F53),0)</f>
        <v>2.0256750470539262</v>
      </c>
      <c r="F53" s="1">
        <f>IF(Stock!F53&gt;=$D$4,EXP(-rate*Dt)*(p*G52+(1-p)*G53),0)</f>
        <v>1.4147733827069475</v>
      </c>
      <c r="G53" s="1">
        <f>IF(Stock!G53&gt;=$D$4,EXP(-rate*Dt)*(p*H52+(1-p)*H53),0)</f>
        <v>0.88364839524981975</v>
      </c>
      <c r="H53" s="1">
        <f>IF(Stock!H53&gt;=$D$4,EXP(-rate*Dt)*(p*I52+(1-p)*I53),0)</f>
        <v>0.41740846660288922</v>
      </c>
      <c r="I53" s="1">
        <f>IF(Stock!I53&gt;=$D$4,EXP(-rate*Dt)*(p*J52+(1-p)*J53),0)</f>
        <v>0</v>
      </c>
      <c r="J53" s="1">
        <f>IF(Stock!J53&gt;=$D$4,EXP(-rate*Dt)*(p*K52+(1-p)*K53),0)</f>
        <v>0</v>
      </c>
      <c r="K53" s="1">
        <f>IF(Stock!K53&gt;=$D$4,EXP(-rate*Dt)*(p*L52+(1-p)*L53),0)</f>
        <v>0</v>
      </c>
      <c r="L53" s="1">
        <f>IF(Stock!L53&gt;=$D$4,EXP(-rate*Dt)*(p*M52+(1-p)*M53),0)</f>
        <v>0</v>
      </c>
      <c r="M53" s="1">
        <f>IF(Stock!M53&gt;=$D$4,EXP(-rate*Dt)*(p*N52+(1-p)*N53),0)</f>
        <v>0</v>
      </c>
      <c r="N53" s="1">
        <f>IF(Stock!N53&gt;=$D$4,EXP(-rate*Dt)*(p*O52+(1-p)*O53),0)</f>
        <v>0</v>
      </c>
      <c r="O53" s="1">
        <f>IF(Stock!O53&gt;=$D$4,EXP(-rate*Dt)*(p*P52+(1-p)*P53),0)</f>
        <v>0</v>
      </c>
      <c r="P53" s="1">
        <f>IF(Stock!P53&gt;=$D$4,EXP(-rate*Dt)*(p*Q52+(1-p)*Q53),0)</f>
        <v>0</v>
      </c>
      <c r="Q53" s="1">
        <f>IF(Stock!Q53&gt;=$D$4,EXP(-rate*Dt)*(p*R52+(1-p)*R53),0)</f>
        <v>0</v>
      </c>
      <c r="R53" s="1">
        <f>IF(Stock!R53&gt;=$D$4,EXP(-rate*Dt)*(p*S52+(1-p)*S53),0)</f>
        <v>0</v>
      </c>
      <c r="S53" s="1">
        <f>IF(Stock!S53&gt;=$D$4,EXP(-rate*Dt)*(p*T52+(1-p)*T53),0)</f>
        <v>0</v>
      </c>
      <c r="T53" s="1">
        <f>IF(Stock!T53&gt;=$D$4,EXP(-rate*Dt)*(p*U52+(1-p)*U53),0)</f>
        <v>0</v>
      </c>
      <c r="U53" s="1">
        <f>IF(Stock!U53&gt;=$D$4,EXP(-rate*Dt)*(p*V52+(1-p)*V53),0)</f>
        <v>0</v>
      </c>
      <c r="V53" s="1">
        <f>IF(Stock!V53&gt;=$D$4,EXP(-rate*Dt)*(p*W52+(1-p)*W53),0)</f>
        <v>0</v>
      </c>
      <c r="W53" s="1">
        <f>IF(Stock!W53&gt;=$D$4,EXP(-rate*Dt)*(p*X52+(1-p)*X53),0)</f>
        <v>0</v>
      </c>
      <c r="X53" s="1">
        <f>IF(Stock!X53&gt;=$D$4,EXP(-rate*Dt)*(p*Y52+(1-p)*Y53),0)</f>
        <v>0</v>
      </c>
      <c r="Y53" s="1">
        <f>IF(Stock!Y53&gt;=$D$4,EXP(-rate*Dt)*(p*Z52+(1-p)*Z53),0)</f>
        <v>0</v>
      </c>
      <c r="Z53" s="1">
        <f>IF(Stock!Z53&gt;=$D$4,EXP(-rate*Dt)*(p*AA52+(1-p)*AA53),0)</f>
        <v>0</v>
      </c>
      <c r="AA53" s="1">
        <f>IF(Stock!AA53&gt;=$D$4,EXP(-rate*Dt)*(p*AB52+(1-p)*AB53),0)</f>
        <v>0</v>
      </c>
      <c r="AB53" s="1">
        <f>IF(Stock!AB53&gt;=$D$4,EXP(-rate*Dt)*(p*AC52+(1-p)*AC53),0)</f>
        <v>0</v>
      </c>
      <c r="AC53" s="1">
        <f>IF(Stock!AC53&gt;=$D$4,EXP(-rate*Dt)*(p*AD52+(1-p)*AD53),0)</f>
        <v>0</v>
      </c>
      <c r="AD53" s="1">
        <f>IF(Stock!AD53&gt;=$D$4,EXP(-rate*Dt)*(p*AE52+(1-p)*AE53),0)</f>
        <v>0</v>
      </c>
      <c r="AE53" s="1">
        <f>IF(Stock!AE53&gt;=$D$4,EXP(-rate*Dt)*(p*AF52+(1-p)*AF53),0)</f>
        <v>0</v>
      </c>
      <c r="AF53" s="1">
        <f>IF(Stock!AF53&gt;=$D$4,EXP(-rate*Dt)*(p*AG52+(1-p)*AG53),0)</f>
        <v>0</v>
      </c>
      <c r="AG53" s="1">
        <f>IF(Stock!AG53&gt;=$D$4,EXP(-rate*Dt)*(p*AH52+(1-p)*AH53),0)</f>
        <v>0</v>
      </c>
      <c r="AH53" s="1">
        <f>IF(Stock!AH53&gt;=$D$4,EXP(-rate*Dt)*(p*AI52+(1-p)*AI53),0)</f>
        <v>0</v>
      </c>
      <c r="AI53" s="1">
        <f>IF(Stock!AI53&gt;=$D$4,EXP(-rate*Dt)*(p*AJ52+(1-p)*AJ53),0)</f>
        <v>0</v>
      </c>
      <c r="AJ53" s="1">
        <f>IF(Stock!AJ53&gt;=$D$4,EXP(-rate*Dt)*(p*AK52+(1-p)*AK53),0)</f>
        <v>0</v>
      </c>
      <c r="AK53" s="1">
        <f>IF(Stock!AK53&gt;=$D$4,EXP(-rate*Dt)*(p*AL52+(1-p)*AL53),0)</f>
        <v>0</v>
      </c>
      <c r="AL53" s="1">
        <f>IF(Stock!AL53&gt;=$D$4,EXP(-rate*Dt)*(p*AM52+(1-p)*AM53),0)</f>
        <v>0</v>
      </c>
      <c r="AM53" s="1">
        <f>IF(Stock!AM53&gt;=$D$4,EXP(-rate*Dt)*(p*AN52+(1-p)*AN53),0)</f>
        <v>0</v>
      </c>
      <c r="AN53" s="1">
        <f>IF(Stock!AN53&gt;=$D$4,EXP(-rate*Dt)*(p*AO52+(1-p)*AO53),0)</f>
        <v>0</v>
      </c>
      <c r="AO53" s="1">
        <f>IF(Stock!AO53&gt;=$D$4,EXP(-rate*Dt)*(p*AP52+(1-p)*AP53),0)</f>
        <v>0</v>
      </c>
      <c r="AP53" s="1">
        <f>IF(Stock!AP53&gt;=$D$4,EXP(-rate*Dt)*(p*AQ52+(1-p)*AQ53),0)</f>
        <v>0</v>
      </c>
      <c r="AQ53" s="1">
        <f>IF(Stock!AQ53&gt;=$D$4,EXP(-rate*Dt)*(p*AR52+(1-p)*AR53),0)</f>
        <v>0</v>
      </c>
      <c r="AR53" s="1">
        <f>IF(Stock!AR53&gt;=$D$4,EXP(-rate*Dt)*(p*AS52+(1-p)*AS53),0)</f>
        <v>0</v>
      </c>
      <c r="AS53" s="1">
        <f>IF(Stock!AS53&gt;=$D$4,EXP(-rate*Dt)*(p*AT52+(1-p)*AT53),0)</f>
        <v>0</v>
      </c>
      <c r="AT53" s="1">
        <f>IF(Stock!AT53&gt;=$D$4,EXP(-rate*Dt)*(p*AU52+(1-p)*AU53),0)</f>
        <v>0</v>
      </c>
      <c r="AU53" s="1">
        <f>IF(Stock!AU53&gt;=$D$4,EXP(-rate*Dt)*(p*AV52+(1-p)*AV53),0)</f>
        <v>0</v>
      </c>
      <c r="AV53" s="1">
        <f>IF(Stock!AV53&gt;=$D$4,EXP(-rate*Dt)*(p*AW52+(1-p)*AW53),0)</f>
        <v>0</v>
      </c>
      <c r="AW53" s="1">
        <f>IF(Stock!AW53&gt;=$D$4,EXP(-rate*Dt)*(p*AX52+(1-p)*AX53),0)</f>
        <v>0</v>
      </c>
      <c r="AX53" s="1">
        <f>IF(Stock!AX53&gt;=$D$4,EXP(-rate*Dt)*(p*AY52+(1-p)*AY53),0)</f>
        <v>0</v>
      </c>
      <c r="AY53" s="1">
        <f>IF(Stock!AY53&gt;=$D$4,EXP(-rate*Dt)*(p*AZ52+(1-p)*AZ53),0)</f>
        <v>0</v>
      </c>
      <c r="AZ53" s="1">
        <f>MAX(Stock!AZ53-K,0)</f>
        <v>0</v>
      </c>
    </row>
    <row r="55" spans="1:52" s="1" customFormat="1" x14ac:dyDescent="0.2">
      <c r="A55" s="2" t="s">
        <v>11</v>
      </c>
      <c r="B55" s="1">
        <v>0</v>
      </c>
      <c r="C55" s="1">
        <f>C56*Dt</f>
        <v>0.02</v>
      </c>
      <c r="D55" s="1">
        <f t="shared" ref="D55:AZ55" si="2">D56*Dt</f>
        <v>0.04</v>
      </c>
      <c r="E55" s="1">
        <f t="shared" si="2"/>
        <v>0.06</v>
      </c>
      <c r="F55" s="1">
        <f t="shared" si="2"/>
        <v>0.08</v>
      </c>
      <c r="G55" s="1">
        <f t="shared" si="2"/>
        <v>0.1</v>
      </c>
      <c r="H55" s="1">
        <f t="shared" si="2"/>
        <v>0.12</v>
      </c>
      <c r="I55" s="1">
        <f t="shared" si="2"/>
        <v>0.14000000000000001</v>
      </c>
      <c r="J55" s="1">
        <f t="shared" si="2"/>
        <v>0.16</v>
      </c>
      <c r="K55" s="1">
        <f t="shared" si="2"/>
        <v>0.18</v>
      </c>
      <c r="L55" s="1">
        <f t="shared" si="2"/>
        <v>0.2</v>
      </c>
      <c r="M55" s="1">
        <f t="shared" si="2"/>
        <v>0.22</v>
      </c>
      <c r="N55" s="1">
        <f t="shared" si="2"/>
        <v>0.24</v>
      </c>
      <c r="O55" s="1">
        <f t="shared" si="2"/>
        <v>0.26</v>
      </c>
      <c r="P55" s="1">
        <f t="shared" si="2"/>
        <v>0.28000000000000003</v>
      </c>
      <c r="Q55" s="1">
        <f t="shared" si="2"/>
        <v>0.3</v>
      </c>
      <c r="R55" s="1">
        <f t="shared" si="2"/>
        <v>0.32</v>
      </c>
      <c r="S55" s="1">
        <f t="shared" si="2"/>
        <v>0.34</v>
      </c>
      <c r="T55" s="1">
        <f t="shared" si="2"/>
        <v>0.36</v>
      </c>
      <c r="U55" s="1">
        <f t="shared" si="2"/>
        <v>0.38</v>
      </c>
      <c r="V55" s="1">
        <f t="shared" si="2"/>
        <v>0.4</v>
      </c>
      <c r="W55" s="1">
        <f t="shared" si="2"/>
        <v>0.42</v>
      </c>
      <c r="X55" s="1">
        <f t="shared" si="2"/>
        <v>0.44</v>
      </c>
      <c r="Y55" s="1">
        <f t="shared" si="2"/>
        <v>0.46</v>
      </c>
      <c r="Z55" s="1">
        <f t="shared" si="2"/>
        <v>0.48</v>
      </c>
      <c r="AA55" s="1">
        <f t="shared" si="2"/>
        <v>0.5</v>
      </c>
      <c r="AB55" s="1">
        <f t="shared" si="2"/>
        <v>0.52</v>
      </c>
      <c r="AC55" s="1">
        <f t="shared" si="2"/>
        <v>0.54</v>
      </c>
      <c r="AD55" s="1">
        <f t="shared" si="2"/>
        <v>0.56000000000000005</v>
      </c>
      <c r="AE55" s="1">
        <f t="shared" si="2"/>
        <v>0.57999999999999996</v>
      </c>
      <c r="AF55" s="1">
        <f t="shared" si="2"/>
        <v>0.6</v>
      </c>
      <c r="AG55" s="1">
        <f t="shared" si="2"/>
        <v>0.62</v>
      </c>
      <c r="AH55" s="1">
        <f t="shared" si="2"/>
        <v>0.64</v>
      </c>
      <c r="AI55" s="1">
        <f t="shared" si="2"/>
        <v>0.66</v>
      </c>
      <c r="AJ55" s="1">
        <f t="shared" si="2"/>
        <v>0.68</v>
      </c>
      <c r="AK55" s="1">
        <f t="shared" si="2"/>
        <v>0.70000000000000007</v>
      </c>
      <c r="AL55" s="1">
        <f t="shared" si="2"/>
        <v>0.72</v>
      </c>
      <c r="AM55" s="1">
        <f t="shared" si="2"/>
        <v>0.74</v>
      </c>
      <c r="AN55" s="1">
        <f t="shared" si="2"/>
        <v>0.76</v>
      </c>
      <c r="AO55" s="1">
        <f t="shared" si="2"/>
        <v>0.78</v>
      </c>
      <c r="AP55" s="1">
        <f t="shared" si="2"/>
        <v>0.8</v>
      </c>
      <c r="AQ55" s="1">
        <f t="shared" si="2"/>
        <v>0.82000000000000006</v>
      </c>
      <c r="AR55" s="1">
        <f t="shared" si="2"/>
        <v>0.84</v>
      </c>
      <c r="AS55" s="1">
        <f t="shared" si="2"/>
        <v>0.86</v>
      </c>
      <c r="AT55" s="1">
        <f t="shared" si="2"/>
        <v>0.88</v>
      </c>
      <c r="AU55" s="1">
        <f t="shared" si="2"/>
        <v>0.9</v>
      </c>
      <c r="AV55" s="1">
        <f t="shared" si="2"/>
        <v>0.92</v>
      </c>
      <c r="AW55" s="1">
        <f t="shared" si="2"/>
        <v>0.94000000000000006</v>
      </c>
      <c r="AX55" s="1">
        <f t="shared" si="2"/>
        <v>0.96</v>
      </c>
      <c r="AY55" s="1">
        <f t="shared" si="2"/>
        <v>0.98</v>
      </c>
      <c r="AZ55" s="1">
        <f t="shared" si="2"/>
        <v>1</v>
      </c>
    </row>
    <row r="56" spans="1:52" s="1" customFormat="1" x14ac:dyDescent="0.2">
      <c r="A56" s="2" t="s">
        <v>24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AU56" si="3">E56+1</f>
        <v>4</v>
      </c>
      <c r="G56" s="1">
        <f t="shared" si="3"/>
        <v>5</v>
      </c>
      <c r="H56" s="1">
        <f t="shared" si="3"/>
        <v>6</v>
      </c>
      <c r="I56" s="1">
        <f t="shared" si="3"/>
        <v>7</v>
      </c>
      <c r="J56" s="1">
        <f t="shared" si="3"/>
        <v>8</v>
      </c>
      <c r="K56" s="1">
        <f t="shared" si="3"/>
        <v>9</v>
      </c>
      <c r="L56" s="1">
        <f t="shared" si="3"/>
        <v>10</v>
      </c>
      <c r="M56" s="1">
        <f t="shared" si="3"/>
        <v>11</v>
      </c>
      <c r="N56" s="1">
        <f t="shared" si="3"/>
        <v>12</v>
      </c>
      <c r="O56" s="1">
        <f t="shared" si="3"/>
        <v>13</v>
      </c>
      <c r="P56" s="1">
        <f t="shared" si="3"/>
        <v>14</v>
      </c>
      <c r="Q56" s="1">
        <f t="shared" si="3"/>
        <v>15</v>
      </c>
      <c r="R56" s="1">
        <f t="shared" si="3"/>
        <v>16</v>
      </c>
      <c r="S56" s="1">
        <f t="shared" si="3"/>
        <v>17</v>
      </c>
      <c r="T56" s="1">
        <f t="shared" si="3"/>
        <v>18</v>
      </c>
      <c r="U56" s="1">
        <f t="shared" si="3"/>
        <v>19</v>
      </c>
      <c r="V56" s="1">
        <f t="shared" si="3"/>
        <v>20</v>
      </c>
      <c r="W56" s="1">
        <f t="shared" si="3"/>
        <v>21</v>
      </c>
      <c r="X56" s="1">
        <f t="shared" si="3"/>
        <v>22</v>
      </c>
      <c r="Y56" s="1">
        <f t="shared" si="3"/>
        <v>23</v>
      </c>
      <c r="Z56" s="1">
        <f t="shared" si="3"/>
        <v>24</v>
      </c>
      <c r="AA56" s="1">
        <f t="shared" si="3"/>
        <v>25</v>
      </c>
      <c r="AB56" s="1">
        <f t="shared" si="3"/>
        <v>26</v>
      </c>
      <c r="AC56" s="1">
        <f t="shared" si="3"/>
        <v>27</v>
      </c>
      <c r="AD56" s="1">
        <f t="shared" si="3"/>
        <v>28</v>
      </c>
      <c r="AE56" s="1">
        <f t="shared" si="3"/>
        <v>29</v>
      </c>
      <c r="AF56" s="1">
        <f t="shared" si="3"/>
        <v>30</v>
      </c>
      <c r="AG56" s="1">
        <f t="shared" si="3"/>
        <v>31</v>
      </c>
      <c r="AH56" s="1">
        <f t="shared" si="3"/>
        <v>32</v>
      </c>
      <c r="AI56" s="1">
        <f t="shared" si="3"/>
        <v>33</v>
      </c>
      <c r="AJ56" s="1">
        <f t="shared" si="3"/>
        <v>34</v>
      </c>
      <c r="AK56" s="1">
        <f t="shared" si="3"/>
        <v>35</v>
      </c>
      <c r="AL56" s="1">
        <f t="shared" si="3"/>
        <v>36</v>
      </c>
      <c r="AM56" s="1">
        <f t="shared" si="3"/>
        <v>37</v>
      </c>
      <c r="AN56" s="1">
        <f t="shared" si="3"/>
        <v>38</v>
      </c>
      <c r="AO56" s="1">
        <f t="shared" si="3"/>
        <v>39</v>
      </c>
      <c r="AP56" s="1">
        <f t="shared" si="3"/>
        <v>40</v>
      </c>
      <c r="AQ56" s="1">
        <f t="shared" si="3"/>
        <v>41</v>
      </c>
      <c r="AR56" s="1">
        <f t="shared" si="3"/>
        <v>42</v>
      </c>
      <c r="AS56" s="1">
        <f t="shared" si="3"/>
        <v>43</v>
      </c>
      <c r="AT56" s="1">
        <f t="shared" si="3"/>
        <v>44</v>
      </c>
      <c r="AU56" s="1">
        <f t="shared" si="3"/>
        <v>45</v>
      </c>
      <c r="AV56" s="1">
        <f>AU56+1</f>
        <v>46</v>
      </c>
      <c r="AW56" s="1">
        <f>AV56+1</f>
        <v>47</v>
      </c>
      <c r="AX56" s="1">
        <f>AW56+1</f>
        <v>48</v>
      </c>
      <c r="AY56" s="1">
        <f>AX56+1</f>
        <v>49</v>
      </c>
      <c r="AZ56" s="1">
        <f>AY56+1</f>
        <v>50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tabSelected="1" topLeftCell="W13" workbookViewId="0">
      <selection activeCell="AM16" sqref="AM16"/>
    </sheetView>
  </sheetViews>
  <sheetFormatPr defaultColWidth="8.85546875" defaultRowHeight="12.75" x14ac:dyDescent="0.2"/>
  <cols>
    <col min="5" max="5" width="22.28515625" customWidth="1"/>
  </cols>
  <sheetData>
    <row r="1" spans="1:52" x14ac:dyDescent="0.2">
      <c r="A1" s="7" t="s">
        <v>20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2" x14ac:dyDescent="0.2">
      <c r="A2" s="10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8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8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x14ac:dyDescent="0.2">
      <c r="A3" s="7">
        <f t="shared" ref="A3:A51" si="1">A4+1</f>
        <v>50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8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8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>
        <f>MAX(Ratio*Stock!AZ3+$F$20,Face+$AZ$58)</f>
        <v>667.8622199727937</v>
      </c>
    </row>
    <row r="4" spans="1:52" x14ac:dyDescent="0.2">
      <c r="A4" s="7">
        <f t="shared" si="1"/>
        <v>49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8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8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>
        <f>MIN(MAX(EXP(-rate*Dt)*(p*AZ3+(1-p)*AZ4),Ratio*Stock!AY4),MAX(Ratio*Stock!AY4,100+AY$58))</f>
        <v>639.00944038146963</v>
      </c>
      <c r="AZ4" s="12">
        <f>MAX(Ratio*Stock!AZ4+$F$20,Face+$AZ$58)</f>
        <v>613.58079518531656</v>
      </c>
    </row>
    <row r="5" spans="1:52" x14ac:dyDescent="0.2">
      <c r="A5" s="7">
        <f t="shared" si="1"/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8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8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>
        <f>MIN(MAX(EXP(-rate*Dt)*(p*AY4+(1-p)*AY5),Ratio*Stock!AX5),MAX(Ratio*Stock!AX5,100+AX$58))</f>
        <v>611.97585007816053</v>
      </c>
      <c r="AY5" s="12">
        <f>MIN(MAX(EXP(-rate*Dt)*(p*AZ4+(1-p)*AZ5),Ratio*Stock!AY5),MAX(Ratio*Stock!AY5,100+AY$58))</f>
        <v>587.02441640758377</v>
      </c>
      <c r="AZ5" s="12">
        <f>MAX(Ratio*Stock!AZ5+$F$20,Face+$AZ$58)</f>
        <v>563.71530072780263</v>
      </c>
    </row>
    <row r="6" spans="1:52" x14ac:dyDescent="0.2">
      <c r="A6" s="7">
        <f t="shared" si="1"/>
        <v>47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8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8"/>
      <c r="AN6" s="12"/>
      <c r="AO6" s="12"/>
      <c r="AP6" s="12"/>
      <c r="AQ6" s="12"/>
      <c r="AR6" s="12"/>
      <c r="AS6" s="12"/>
      <c r="AT6" s="12"/>
      <c r="AU6" s="12"/>
      <c r="AV6" s="12"/>
      <c r="AW6" s="12">
        <f>MIN(MAX(EXP(-rate*Dt)*(p*AX5+(1-p)*AX6),Ratio*Stock!AW6),MAX(Ratio*Stock!AW6,100+AW$58))</f>
        <v>586.08592833200271</v>
      </c>
      <c r="AX6" s="12">
        <f>MIN(MAX(EXP(-rate*Dt)*(p*AY5+(1-p)*AY6),Ratio*Stock!AX6),MAX(Ratio*Stock!AX6,100+AX$58))</f>
        <v>562.19007661797411</v>
      </c>
      <c r="AY6" s="12">
        <f>MIN(MAX(EXP(-rate*Dt)*(p*AZ5+(1-p)*AZ6),Ratio*Stock!AY6),MAX(Ratio*Stock!AY6,100+AY$58))</f>
        <v>539.26850478601614</v>
      </c>
      <c r="AZ6" s="12">
        <f>MAX(Ratio*Stock!AZ6+$F$20,Face+$AZ$58)</f>
        <v>517.90648956951532</v>
      </c>
    </row>
    <row r="7" spans="1:52" x14ac:dyDescent="0.2">
      <c r="A7" s="7">
        <f t="shared" si="1"/>
        <v>46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8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8"/>
      <c r="AN7" s="12"/>
      <c r="AO7" s="12"/>
      <c r="AP7" s="12"/>
      <c r="AQ7" s="12"/>
      <c r="AR7" s="12"/>
      <c r="AS7" s="12"/>
      <c r="AT7" s="12"/>
      <c r="AU7" s="12"/>
      <c r="AV7" s="12">
        <f>MIN(MAX(EXP(-rate*Dt)*(p*AW6+(1-p)*AW7),Ratio*Stock!AV7),MAX(Ratio*Stock!AV7,100+AV$58))</f>
        <v>561.29129171504826</v>
      </c>
      <c r="AW7" s="12">
        <f>MIN(MAX(EXP(-rate*Dt)*(p*AX6+(1-p)*AX7),Ratio*Stock!AW7),MAX(Ratio*Stock!AW7,100+AW$58))</f>
        <v>538.40636507405145</v>
      </c>
      <c r="AX7" s="12">
        <f>MIN(MAX(EXP(-rate*Dt)*(p*AY6+(1-p)*AY7),Ratio*Stock!AX7),MAX(Ratio*Stock!AX7,100+AX$58))</f>
        <v>516.45450095352123</v>
      </c>
      <c r="AY7" s="12">
        <f>MIN(MAX(EXP(-rate*Dt)*(p*AZ6+(1-p)*AZ7),Ratio*Stock!AY7),MAX(Ratio*Stock!AY7,100+AY$58))</f>
        <v>495.39765659803408</v>
      </c>
      <c r="AZ7" s="12">
        <f>MAX(Ratio*Stock!AZ7+$F$20,Face+$AZ$58)</f>
        <v>475.82434032855014</v>
      </c>
    </row>
    <row r="8" spans="1:52" x14ac:dyDescent="0.2">
      <c r="A8" s="7">
        <f t="shared" si="1"/>
        <v>45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8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8"/>
      <c r="AN8" s="12"/>
      <c r="AO8" s="12"/>
      <c r="AP8" s="12"/>
      <c r="AQ8" s="12"/>
      <c r="AR8" s="12"/>
      <c r="AS8" s="12"/>
      <c r="AT8" s="12"/>
      <c r="AU8" s="12">
        <f>MIN(MAX(EXP(-rate*Dt)*(p*AV7+(1-p)*AV8),Ratio*Stock!AU8),MAX(Ratio*Stock!AU8,100+AU$58))</f>
        <v>537.54560368267505</v>
      </c>
      <c r="AV8" s="12">
        <f>MIN(MAX(EXP(-rate*Dt)*(p*AW7+(1-p)*AW8),Ratio*Stock!AV8),MAX(Ratio*Stock!AV8,100+AV$58))</f>
        <v>515.62883446133173</v>
      </c>
      <c r="AW8" s="12">
        <f>MIN(MAX(EXP(-rate*Dt)*(p*AX7+(1-p)*AX8),Ratio*Stock!AW8),MAX(Ratio*Stock!AW8,100+AW$58))</f>
        <v>494.60565411842157</v>
      </c>
      <c r="AX8" s="12">
        <f>MIN(MAX(EXP(-rate*Dt)*(p*AY7+(1-p)*AY8),Ratio*Stock!AX8),MAX(Ratio*Stock!AX8,100+AX$58))</f>
        <v>474.43962931490688</v>
      </c>
      <c r="AY8" s="12">
        <f>MIN(MAX(EXP(-rate*Dt)*(p*AZ7+(1-p)*AZ8),Ratio*Stock!AY8),MAX(Ratio*Stock!AY8,100+AY$58))</f>
        <v>455.09581216912903</v>
      </c>
      <c r="AZ8" s="12">
        <f>MAX(Ratio*Stock!AZ8+$F$20,Face+$AZ$58)</f>
        <v>437.1656796918507</v>
      </c>
    </row>
    <row r="9" spans="1:52" x14ac:dyDescent="0.2">
      <c r="A9" s="7">
        <f t="shared" si="1"/>
        <v>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8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8"/>
      <c r="AN9" s="12"/>
      <c r="AO9" s="12"/>
      <c r="AP9" s="12"/>
      <c r="AQ9" s="12"/>
      <c r="AR9" s="12"/>
      <c r="AS9" s="12"/>
      <c r="AT9" s="12">
        <f>MIN(MAX(EXP(-rate*Dt)*(p*AU8+(1-p)*AU9),Ratio*Stock!AT9),MAX(Ratio*Stock!AT9,100+AT$58))</f>
        <v>514.80448797923975</v>
      </c>
      <c r="AU9" s="12">
        <f>MIN(MAX(EXP(-rate*Dt)*(p*AV8+(1-p)*AV9),Ratio*Stock!AU9),MAX(Ratio*Stock!AU9,100+AU$58))</f>
        <v>493.81491782955379</v>
      </c>
      <c r="AV9" s="12">
        <f>MIN(MAX(EXP(-rate*Dt)*(p*AW8+(1-p)*AW9),Ratio*Stock!AV9),MAX(Ratio*Stock!AV9,100+AV$58))</f>
        <v>473.68113286697405</v>
      </c>
      <c r="AW9" s="12">
        <f>MIN(MAX(EXP(-rate*Dt)*(p*AX8+(1-p)*AX9),Ratio*Stock!AW9),MAX(Ratio*Stock!AW9,100+AW$58))</f>
        <v>454.36824108174335</v>
      </c>
      <c r="AX9" s="12">
        <f>MIN(MAX(EXP(-rate*Dt)*(p*AY8+(1-p)*AY9),Ratio*Stock!AX9),MAX(Ratio*Stock!AX9,100+AX$58))</f>
        <v>435.84277307852108</v>
      </c>
      <c r="AY9" s="12">
        <f>MIN(MAX(EXP(-rate*Dt)*(p*AZ8+(1-p)*AZ9),Ratio*Stock!AY9),MAX(Ratio*Stock!AY9,100+AY$58))</f>
        <v>418.0726240736542</v>
      </c>
      <c r="AZ9" s="12">
        <f>MAX(Ratio*Stock!AZ9+$F$20,Face+$AZ$58)</f>
        <v>401.65199825733248</v>
      </c>
    </row>
    <row r="10" spans="1:52" x14ac:dyDescent="0.2">
      <c r="A10" s="7">
        <f t="shared" si="1"/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8"/>
      <c r="AN10" s="12"/>
      <c r="AO10" s="12"/>
      <c r="AP10" s="12"/>
      <c r="AQ10" s="12"/>
      <c r="AR10" s="12"/>
      <c r="AS10" s="12">
        <f>MIN(MAX(EXP(-rate*Dt)*(p*AT9+(1-p)*AT10),Ratio*Stock!AS10),MAX(Ratio*Stock!AS10,100+AS$58))</f>
        <v>498.0055007142879</v>
      </c>
      <c r="AT10" s="12">
        <f>MIN(MAX(EXP(-rate*Dt)*(p*AU9+(1-p)*AU10),Ratio*Stock!AT10),MAX(Ratio*Stock!AT10,100+AT$58))</f>
        <v>472.92384904300013</v>
      </c>
      <c r="AU10" s="12">
        <f>MIN(MAX(EXP(-rate*Dt)*(p*AV9+(1-p)*AV10),Ratio*Stock!AU10),MAX(Ratio*Stock!AU10,100+AU$58))</f>
        <v>453.64183317730323</v>
      </c>
      <c r="AV10" s="12">
        <f>MIN(MAX(EXP(-rate*Dt)*(p*AW9+(1-p)*AW10),Ratio*Stock!AV10),MAX(Ratio*Stock!AV10,100+AV$58))</f>
        <v>435.14598222292847</v>
      </c>
      <c r="AW10" s="12">
        <f>MIN(MAX(EXP(-rate*Dt)*(p*AX9+(1-p)*AX10),Ratio*Stock!AW10),MAX(Ratio*Stock!AW10,100+AW$58))</f>
        <v>417.40424272280501</v>
      </c>
      <c r="AX10" s="12">
        <f>MIN(MAX(EXP(-rate*Dt)*(p*AY9+(1-p)*AY10),Ratio*Stock!AX10),MAX(Ratio*Stock!AX10,100+AX$58))</f>
        <v>400.38586810102009</v>
      </c>
      <c r="AY10" s="12">
        <f>MIN(MAX(EXP(-rate*Dt)*(p*AZ9+(1-p)*AZ10),Ratio*Stock!AY10),MAX(Ratio*Stock!AY10,100+AY$58))</f>
        <v>384.06136537875915</v>
      </c>
      <c r="AZ10" s="12">
        <f>MAX(Ratio*Stock!AZ10+$F$20,Face+$AZ$58)</f>
        <v>369.0274440627378</v>
      </c>
    </row>
    <row r="11" spans="1:52" x14ac:dyDescent="0.2">
      <c r="A11" s="7">
        <f t="shared" si="1"/>
        <v>42</v>
      </c>
      <c r="B11" s="1"/>
      <c r="C11" s="1"/>
      <c r="D11" s="1"/>
      <c r="E11" s="5" t="s">
        <v>15</v>
      </c>
      <c r="F11" s="1"/>
      <c r="G11" s="1"/>
      <c r="H11" s="1"/>
      <c r="I11" s="1"/>
      <c r="J11" s="1"/>
      <c r="K11" s="1"/>
      <c r="L11" s="1"/>
      <c r="M11" s="1"/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8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8"/>
      <c r="AN11" s="12"/>
      <c r="AO11" s="12"/>
      <c r="AP11" s="12"/>
      <c r="AQ11" s="12"/>
      <c r="AR11" s="12">
        <f>MIN(MAX(EXP(-rate*Dt)*(p*AS10+(1-p)*AS11),Ratio*Stock!AR11),MAX(Ratio*Stock!AR11,100+AR$58))</f>
        <v>476.93714737811894</v>
      </c>
      <c r="AS11" s="12">
        <f>MIN(MAX(EXP(-rate*Dt)*(p*AT10+(1-p)*AT11),Ratio*Stock!AS11),MAX(Ratio*Stock!AS11,100+AS$58))</f>
        <v>457.49150161232711</v>
      </c>
      <c r="AT11" s="12">
        <f>MIN(MAX(EXP(-rate*Dt)*(p*AU10+(1-p)*AU11),Ratio*Stock!AT11),MAX(Ratio*Stock!AT11,100+AT$58))</f>
        <v>434.45030534128824</v>
      </c>
      <c r="AU11" s="12">
        <f>MIN(MAX(EXP(-rate*Dt)*(p*AV10+(1-p)*AV11),Ratio*Stock!AU11),MAX(Ratio*Stock!AU11,100+AU$58))</f>
        <v>416.73692992704503</v>
      </c>
      <c r="AV11" s="12">
        <f>MIN(MAX(EXP(-rate*Dt)*(p*AW10+(1-p)*AW11),Ratio*Stock!AV11),MAX(Ratio*Stock!AV11,100+AV$58))</f>
        <v>399.74576293274879</v>
      </c>
      <c r="AW11" s="12">
        <f>MIN(MAX(EXP(-rate*Dt)*(p*AX10+(1-p)*AX11),Ratio*Stock!AW11),MAX(Ratio*Stock!AW11,100+AW$58))</f>
        <v>383.44735853061968</v>
      </c>
      <c r="AX11" s="12">
        <f>MIN(MAX(EXP(-rate*Dt)*(p*AY10+(1-p)*AY11),Ratio*Stock!AX11),MAX(Ratio*Stock!AX11,100+AX$58))</f>
        <v>367.8134714559701</v>
      </c>
      <c r="AY11" s="12">
        <f>MIN(MAX(EXP(-rate*Dt)*(p*AZ10+(1-p)*AZ11),Ratio*Stock!AY11),MAX(Ratio*Stock!AY11,100+AY$58))</f>
        <v>352.81700805793565</v>
      </c>
      <c r="AZ11" s="12">
        <f>MAX(Ratio*Stock!AZ11+$F$20,Face+$AZ$58)</f>
        <v>339.05697934596151</v>
      </c>
    </row>
    <row r="12" spans="1:52" x14ac:dyDescent="0.2">
      <c r="A12" s="7">
        <f t="shared" si="1"/>
        <v>41</v>
      </c>
      <c r="B12" s="1"/>
      <c r="C12" s="1"/>
      <c r="D12" s="1"/>
      <c r="E12" s="5" t="s">
        <v>16</v>
      </c>
      <c r="F12" s="1"/>
      <c r="G12" s="1"/>
      <c r="H12" s="1"/>
      <c r="I12" s="1"/>
      <c r="J12" s="1"/>
      <c r="K12" s="1"/>
      <c r="L12" s="1"/>
      <c r="M12" s="1"/>
      <c r="N12" s="1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8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8"/>
      <c r="AN12" s="12"/>
      <c r="AO12" s="12"/>
      <c r="AP12" s="12"/>
      <c r="AQ12" s="12">
        <f>MIN(MAX(EXP(-rate*Dt)*(p*AR11+(1-p)*AR12),Ratio*Stock!AQ12),MAX(Ratio*Stock!AQ12,100+AQ$58))</f>
        <v>456.76010048668002</v>
      </c>
      <c r="AR12" s="12">
        <f>MIN(MAX(EXP(-rate*Dt)*(p*AS11+(1-p)*AS12),Ratio*Stock!AR12),MAX(Ratio*Stock!AR12,100+AR$58))</f>
        <v>438.13711177037072</v>
      </c>
      <c r="AS12" s="12">
        <f>MIN(MAX(EXP(-rate*Dt)*(p*AT11+(1-p)*AT12),Ratio*Stock!AS12),MAX(Ratio*Stock!AS12,100+AS$58))</f>
        <v>420.27341815964996</v>
      </c>
      <c r="AT12" s="12">
        <f>MIN(MAX(EXP(-rate*Dt)*(p*AU11+(1-p)*AU12),Ratio*Stock!AT12),MAX(Ratio*Stock!AT12,100+AT$58))</f>
        <v>399.10668111384882</v>
      </c>
      <c r="AU12" s="12">
        <f>MIN(MAX(EXP(-rate*Dt)*(p*AV11+(1-p)*AV12),Ratio*Stock!AU12),MAX(Ratio*Stock!AU12,100+AU$58))</f>
        <v>382.83433330792747</v>
      </c>
      <c r="AV12" s="12">
        <f>MIN(MAX(EXP(-rate*Dt)*(p*AW11+(1-p)*AW12),Ratio*Stock!AV12),MAX(Ratio*Stock!AV12,100+AV$58))</f>
        <v>367.22544045189039</v>
      </c>
      <c r="AW12" s="12">
        <f>MIN(MAX(EXP(-rate*Dt)*(p*AX11+(1-p)*AX12),Ratio*Stock!AW12),MAX(Ratio*Stock!AW12,100+AW$58))</f>
        <v>352.25295221005297</v>
      </c>
      <c r="AX12" s="12">
        <f>MIN(MAX(EXP(-rate*Dt)*(p*AY11+(1-p)*AY12),Ratio*Stock!AX12),MAX(Ratio*Stock!AX12,100+AX$58))</f>
        <v>337.89092114099793</v>
      </c>
      <c r="AY12" s="12">
        <f>MIN(MAX(EXP(-rate*Dt)*(p*AZ11+(1-p)*AZ12),Ratio*Stock!AY12),MAX(Ratio*Stock!AY12,100+AY$58))</f>
        <v>324.11445773045142</v>
      </c>
      <c r="AZ12" s="12">
        <f>MAX(Ratio*Stock!AZ12+$F$20,Face+$AZ$58)</f>
        <v>311.5246872575587</v>
      </c>
    </row>
    <row r="13" spans="1:52" x14ac:dyDescent="0.2">
      <c r="A13" s="7">
        <f t="shared" si="1"/>
        <v>40</v>
      </c>
      <c r="B13" s="1"/>
      <c r="C13" s="1"/>
      <c r="D13" s="1"/>
      <c r="E13" s="5" t="s">
        <v>17</v>
      </c>
      <c r="F13" s="1"/>
      <c r="G13" s="1"/>
      <c r="H13" s="1"/>
      <c r="I13" s="1"/>
      <c r="J13" s="1"/>
      <c r="K13" s="1"/>
      <c r="L13" s="1"/>
      <c r="M13" s="1"/>
      <c r="N13" s="1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8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8"/>
      <c r="AN13" s="12"/>
      <c r="AO13" s="12"/>
      <c r="AP13" s="12">
        <f>MIN(MAX(EXP(-rate*Dt)*(p*AQ12+(1-p)*AQ13),Ratio*Stock!AP13),MAX(Ratio*Stock!AP13,100+AP$58))</f>
        <v>437.4366529080591</v>
      </c>
      <c r="AQ13" s="12">
        <f>MIN(MAX(EXP(-rate*Dt)*(p*AR12+(1-p)*AR13),Ratio*Stock!AQ13),MAX(Ratio*Stock!AQ13,100+AQ$58))</f>
        <v>419.60151835377798</v>
      </c>
      <c r="AR13" s="12">
        <f>MIN(MAX(EXP(-rate*Dt)*(p*AS12+(1-p)*AS13),Ratio*Stock!AR13),MAX(Ratio*Stock!AR13,100+AR$58))</f>
        <v>402.49355657401077</v>
      </c>
      <c r="AS13" s="12">
        <f>MIN(MAX(EXP(-rate*Dt)*(p*AT12+(1-p)*AT13),Ratio*Stock!AS13),MAX(Ratio*Stock!AS13,100+AS$58))</f>
        <v>386.0831193346844</v>
      </c>
      <c r="AT13" s="12">
        <f>MIN(MAX(EXP(-rate*Dt)*(p*AU12+(1-p)*AU13),Ratio*Stock!AT13),MAX(Ratio*Stock!AT13,100+AT$58))</f>
        <v>366.63834954513874</v>
      </c>
      <c r="AU13" s="12">
        <f>MIN(MAX(EXP(-rate*Dt)*(p*AV12+(1-p)*AV13),Ratio*Stock!AU13),MAX(Ratio*Stock!AU13,100+AU$58))</f>
        <v>351.68979812992052</v>
      </c>
      <c r="AV13" s="12">
        <f>MIN(MAX(EXP(-rate*Dt)*(p*AW12+(1-p)*AW13),Ratio*Stock!AV13),MAX(Ratio*Stock!AV13,100+AV$58))</f>
        <v>337.35072793697657</v>
      </c>
      <c r="AW13" s="12">
        <f>MIN(MAX(EXP(-rate*Dt)*(p*AX12+(1-p)*AX13),Ratio*Stock!AW13),MAX(Ratio*Stock!AW13,100+AW$58))</f>
        <v>323.59628924341513</v>
      </c>
      <c r="AX13" s="12">
        <f>MIN(MAX(EXP(-rate*Dt)*(p*AY12+(1-p)*AY13),Ratio*Stock!AX13),MAX(Ratio*Stock!AX13,100+AX$58))</f>
        <v>310.40264549739021</v>
      </c>
      <c r="AY13" s="12">
        <f>MIN(MAX(EXP(-rate*Dt)*(p*AZ12+(1-p)*AZ13),Ratio*Stock!AY13),MAX(Ratio*Stock!AY13,100+AY$58))</f>
        <v>297.74693200916926</v>
      </c>
      <c r="AZ13" s="12">
        <f>MAX(Ratio*Stock!AZ13+$F$20,Face+$AZ$58)</f>
        <v>286.23221632644152</v>
      </c>
    </row>
    <row r="14" spans="1:52" x14ac:dyDescent="0.2">
      <c r="A14" s="7">
        <f t="shared" si="1"/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8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8"/>
      <c r="AN14" s="12"/>
      <c r="AO14" s="12">
        <f>MIN(MAX(EXP(-rate*Dt)*(p*AP13+(1-p)*AP14),Ratio*Stock!AO14),MAX(Ratio*Stock!AO14,100+AO$58))</f>
        <v>418.93069272802194</v>
      </c>
      <c r="AP14" s="12">
        <f>MIN(MAX(EXP(-rate*Dt)*(p*AQ13+(1-p)*AQ14),Ratio*Stock!AP14),MAX(Ratio*Stock!AP14,100+AP$58))</f>
        <v>401.85008180058583</v>
      </c>
      <c r="AQ14" s="12">
        <f>MIN(MAX(EXP(-rate*Dt)*(p*AR13+(1-p)*AR14),Ratio*Stock!AQ14),MAX(Ratio*Stock!AQ14,100+AQ$58))</f>
        <v>385.46588026668104</v>
      </c>
      <c r="AR14" s="12">
        <f>MIN(MAX(EXP(-rate*Dt)*(p*AS13+(1-p)*AS14),Ratio*Stock!AR14),MAX(Ratio*Stock!AR14,100+AR$58))</f>
        <v>369.74969417450717</v>
      </c>
      <c r="AS14" s="12">
        <f>MIN(MAX(EXP(-rate*Dt)*(p*AT13+(1-p)*AT14),Ratio*Stock!AS14),MAX(Ratio*Stock!AS14,100+AS$58))</f>
        <v>354.67428724834673</v>
      </c>
      <c r="AT14" s="12">
        <f>MIN(MAX(EXP(-rate*Dt)*(p*AU13+(1-p)*AU14),Ratio*Stock!AT14),MAX(Ratio*Stock!AT14,100+AT$58))</f>
        <v>336.81139835100316</v>
      </c>
      <c r="AU14" s="12">
        <f>MIN(MAX(EXP(-rate*Dt)*(p*AV13+(1-p)*AV14),Ratio*Stock!AU14),MAX(Ratio*Stock!AU14,100+AU$58))</f>
        <v>323.07894916305565</v>
      </c>
      <c r="AV14" s="12">
        <f>MIN(MAX(EXP(-rate*Dt)*(p*AW13+(1-p)*AW14),Ratio*Stock!AV14),MAX(Ratio*Stock!AV14,100+AV$58))</f>
        <v>309.90639836816399</v>
      </c>
      <c r="AW14" s="12">
        <f>MIN(MAX(EXP(-rate*Dt)*(p*AX13+(1-p)*AX14),Ratio*Stock!AW14),MAX(Ratio*Stock!AW14,100+AW$58))</f>
        <v>297.27091783084683</v>
      </c>
      <c r="AX14" s="12">
        <f>MIN(MAX(EXP(-rate*Dt)*(p*AY13+(1-p)*AY14),Ratio*Stock!AX14),MAX(Ratio*Stock!AX14,100+AX$58))</f>
        <v>285.1506101626594</v>
      </c>
      <c r="AY14" s="12">
        <f>MIN(MAX(EXP(-rate*Dt)*(p*AZ13+(1-p)*AZ14),Ratio*Stock!AY14),MAX(Ratio*Stock!AY14,100+AY$58))</f>
        <v>273.52447077384312</v>
      </c>
      <c r="AZ14" s="12">
        <f>MAX(Ratio*Stock!AZ14+$F$20,Face+$AZ$58)</f>
        <v>262.99735147220463</v>
      </c>
    </row>
    <row r="15" spans="1:52" x14ac:dyDescent="0.2">
      <c r="A15" s="7">
        <f t="shared" si="1"/>
        <v>38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8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8"/>
      <c r="AN15" s="12">
        <f>MIN(MAX(EXP(-rate*Dt)*(p*AO14+(1-p)*AO15),Ratio*Stock!AN15),MAX(Ratio*Stock!AN15,100+AN$58))</f>
        <v>401.20763576358956</v>
      </c>
      <c r="AO15" s="12">
        <f>MIN(MAX(EXP(-rate*Dt)*(p*AP14+(1-p)*AP15),Ratio*Stock!AO15),MAX(Ratio*Stock!AO15,100+AO$58))</f>
        <v>384.84962799154169</v>
      </c>
      <c r="AP15" s="12">
        <f>MIN(MAX(EXP(-rate*Dt)*(p*AQ14+(1-p)*AQ15),Ratio*Stock!AP15),MAX(Ratio*Stock!AP15,100+AP$58))</f>
        <v>369.15856769112173</v>
      </c>
      <c r="AQ15" s="12">
        <f>MIN(MAX(EXP(-rate*Dt)*(p*AR14+(1-p)*AR15),Ratio*Stock!AQ15),MAX(Ratio*Stock!AQ15,100+AQ$58))</f>
        <v>354.10726212980944</v>
      </c>
      <c r="AR15" s="12">
        <f>MIN(MAX(EXP(-rate*Dt)*(p*AS14+(1-p)*AS15),Ratio*Stock!AR15),MAX(Ratio*Stock!AR15,100+AR$58))</f>
        <v>339.66962727514482</v>
      </c>
      <c r="AS15" s="12">
        <f>MIN(MAX(EXP(-rate*Dt)*(p*AT14+(1-p)*AT15),Ratio*Stock!AS15),MAX(Ratio*Stock!AS15,100+AS$58))</f>
        <v>325.82064259089157</v>
      </c>
      <c r="AT15" s="12">
        <f>MIN(MAX(EXP(-rate*Dt)*(p*AU14+(1-p)*AU15),Ratio*Stock!AT15),MAX(Ratio*Stock!AT15,100+AT$58))</f>
        <v>309.41094459948653</v>
      </c>
      <c r="AU15" s="12">
        <f>MIN(MAX(EXP(-rate*Dt)*(p*AV14+(1-p)*AV15),Ratio*Stock!AU15),MAX(Ratio*Stock!AU15,100+AU$58))</f>
        <v>296.79566466623663</v>
      </c>
      <c r="AV15" s="12">
        <f>MIN(MAX(EXP(-rate*Dt)*(p*AW14+(1-p)*AW15),Ratio*Stock!AV15),MAX(Ratio*Stock!AV15,100+AV$58))</f>
        <v>284.69473398459513</v>
      </c>
      <c r="AW15" s="12">
        <f>MIN(MAX(EXP(-rate*Dt)*(p*AX14+(1-p)*AX15),Ratio*Stock!AW15),MAX(Ratio*Stock!AW15,100+AW$58))</f>
        <v>273.08718154527605</v>
      </c>
      <c r="AX15" s="12">
        <f>MIN(MAX(EXP(-rate*Dt)*(p*AY14+(1-p)*AY15),Ratio*Stock!AX15),MAX(Ratio*Stock!AX15,100+AX$58))</f>
        <v>261.95289136741786</v>
      </c>
      <c r="AY15" s="12">
        <f>MIN(MAX(EXP(-rate*Dt)*(p*AZ14+(1-p)*AZ15),Ratio*Stock!AY15),MAX(Ratio*Stock!AY15,100+AY$58))</f>
        <v>251.27256763742875</v>
      </c>
      <c r="AZ15" s="12">
        <f>MAX(Ratio*Stock!AZ15+$F$20,Face+$AZ$58)</f>
        <v>241.6527012691889</v>
      </c>
    </row>
    <row r="16" spans="1:52" x14ac:dyDescent="0.2">
      <c r="A16" s="7">
        <f t="shared" si="1"/>
        <v>37</v>
      </c>
      <c r="B16" s="1"/>
      <c r="C16" s="1"/>
      <c r="D16" s="1"/>
      <c r="E16" s="7" t="s">
        <v>13</v>
      </c>
      <c r="F16" s="6">
        <v>2</v>
      </c>
      <c r="G16" s="1"/>
      <c r="H16" s="1"/>
      <c r="I16" s="1"/>
      <c r="J16" s="1"/>
      <c r="K16" s="1"/>
      <c r="L16" s="1"/>
      <c r="M16" s="1"/>
      <c r="N16" s="1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8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8">
        <f>MIN(MAX(EXP(-rate*Dt)*(p*AN15+(1-p)*AN16)+$F$20*EXP(-rate*(0.75-$AM$55)),Ratio*Stock!AM16),MAX(Ratio*Stock!AM16,100+AM$58))</f>
        <v>384.23436093166004</v>
      </c>
      <c r="AN16" s="12">
        <f>MIN(MAX(EXP(-rate*Dt)*(p*AO15+(1-p)*AO16),Ratio*Stock!AN16),MAX(Ratio*Stock!AN16,100+AN$58))</f>
        <v>368.56838625387115</v>
      </c>
      <c r="AO16" s="12">
        <f>MIN(MAX(EXP(-rate*Dt)*(p*AP15+(1-p)*AP16),Ratio*Stock!AO16),MAX(Ratio*Stock!AO16,100+AO$58))</f>
        <v>353.54114352605677</v>
      </c>
      <c r="AP16" s="12">
        <f>MIN(MAX(EXP(-rate*Dt)*(p*AQ15+(1-p)*AQ16),Ratio*Stock!AP16),MAX(Ratio*Stock!AP16,100+AP$58))</f>
        <v>339.12659041683901</v>
      </c>
      <c r="AQ16" s="12">
        <f>MIN(MAX(EXP(-rate*Dt)*(p*AR15+(1-p)*AR16),Ratio*Stock!AQ16),MAX(Ratio*Stock!AQ16,100+AQ$58))</f>
        <v>325.29974639083065</v>
      </c>
      <c r="AR16" s="12">
        <f>MIN(MAX(EXP(-rate*Dt)*(p*AS15+(1-p)*AS16),Ratio*Stock!AR16),MAX(Ratio*Stock!AR16,100+AR$58))</f>
        <v>312.03664941716801</v>
      </c>
      <c r="AS16" s="12">
        <f>MIN(MAX(EXP(-rate*Dt)*(p*AT15+(1-p)*AT16),Ratio*Stock!AS16),MAX(Ratio*Stock!AS16,100+AS$58))</f>
        <v>299.31431444312102</v>
      </c>
      <c r="AT16" s="12">
        <f>MIN(MAX(EXP(-rate*Dt)*(p*AU15+(1-p)*AU16),Ratio*Stock!AT16),MAX(Ratio*Stock!AT16,100+AT$58))</f>
        <v>284.2395866252055</v>
      </c>
      <c r="AU16" s="12">
        <f>MIN(MAX(EXP(-rate*Dt)*(p*AV15+(1-p)*AV16),Ratio*Stock!AU16),MAX(Ratio*Stock!AU16,100+AU$58))</f>
        <v>272.65059142004293</v>
      </c>
      <c r="AV16" s="12">
        <f>MIN(MAX(EXP(-rate*Dt)*(p*AW15+(1-p)*AW16),Ratio*Stock!AV16),MAX(Ratio*Stock!AV16,100+AV$58))</f>
        <v>261.53410186217582</v>
      </c>
      <c r="AW16" s="12">
        <f>MIN(MAX(EXP(-rate*Dt)*(p*AX15+(1-p)*AX16),Ratio*Stock!AW16),MAX(Ratio*Stock!AW16,100+AW$58))</f>
        <v>250.87085298662873</v>
      </c>
      <c r="AX16" s="12">
        <f>MIN(MAX(EXP(-rate*Dt)*(p*AY15+(1-p)*AY16),Ratio*Stock!AX16),MAX(Ratio*Stock!AX16,100+AX$58))</f>
        <v>240.64236529813985</v>
      </c>
      <c r="AY16" s="12">
        <f>MIN(MAX(EXP(-rate*Dt)*(p*AZ15+(1-p)*AZ16),Ratio*Stock!AY16),MAX(Ratio*Stock!AY16,100+AY$58))</f>
        <v>230.83091274604928</v>
      </c>
      <c r="AZ16" s="12">
        <f>MAX(Ratio*Stock!AZ16+$F$20,Face+$AZ$58)</f>
        <v>222.04449200491018</v>
      </c>
    </row>
    <row r="17" spans="1:52" x14ac:dyDescent="0.2">
      <c r="A17" s="7">
        <f t="shared" si="1"/>
        <v>36</v>
      </c>
      <c r="B17" s="1"/>
      <c r="C17" s="1"/>
      <c r="D17" s="1"/>
      <c r="E17" s="7" t="s">
        <v>14</v>
      </c>
      <c r="F17" s="6">
        <v>100</v>
      </c>
      <c r="G17" s="1"/>
      <c r="H17" s="1"/>
      <c r="I17" s="1"/>
      <c r="J17" s="1"/>
      <c r="K17" s="1"/>
      <c r="L17" s="1"/>
      <c r="M17" s="1"/>
      <c r="N17" s="1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8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>
        <f>MIN(MAX(EXP(-rate*Dt)*(p*AM16+(1-p)*AM17),Ratio*Stock!AL17),MAX(Ratio*Stock!AL17,100+AL$58))</f>
        <v>367.97914835189056</v>
      </c>
      <c r="AM17" s="18">
        <f>MIN(MAX(EXP(-rate*Dt)*(p*AN16+(1-p)*AN17)+$F$20*EXP(-rate*(0.75-$AM$55)),Ratio*Stock!AM17),MAX(Ratio*Stock!AM17,100+AM$58))</f>
        <v>352.9759299878246</v>
      </c>
      <c r="AN17" s="12">
        <f>MIN(MAX(EXP(-rate*Dt)*(p*AO16+(1-p)*AO17),Ratio*Stock!AN17),MAX(Ratio*Stock!AN17,100+AN$58))</f>
        <v>338.58442172279001</v>
      </c>
      <c r="AO17" s="12">
        <f>MIN(MAX(EXP(-rate*Dt)*(p*AP16+(1-p)*AP17),Ratio*Stock!AO17),MAX(Ratio*Stock!AO17,100+AO$58))</f>
        <v>324.77968295829811</v>
      </c>
      <c r="AP17" s="12">
        <f>MIN(MAX(EXP(-rate*Dt)*(p*AQ16+(1-p)*AQ17),Ratio*Stock!AP17),MAX(Ratio*Stock!AP17,100+AP$58))</f>
        <v>311.53778997207991</v>
      </c>
      <c r="AQ17" s="12">
        <f>MIN(MAX(EXP(-rate*Dt)*(p*AR16+(1-p)*AR17),Ratio*Stock!AQ17),MAX(Ratio*Stock!AQ17,100+AQ$58))</f>
        <v>298.83579445808431</v>
      </c>
      <c r="AR17" s="12">
        <f>MIN(MAX(EXP(-rate*Dt)*(p*AS16+(1-p)*AS17),Ratio*Stock!AR17),MAX(Ratio*Stock!AR17,100+AR$58))</f>
        <v>286.65168375688143</v>
      </c>
      <c r="AS17" s="12">
        <f>MIN(MAX(EXP(-rate*Dt)*(p*AT16+(1-p)*AT17),Ratio*Stock!AS17),MAX(Ratio*Stock!AS17,100+AS$58))</f>
        <v>274.96434270754844</v>
      </c>
      <c r="AT17" s="12">
        <f>MIN(MAX(EXP(-rate*Dt)*(p*AU16+(1-p)*AU17),Ratio*Stock!AT17),MAX(Ratio*Stock!AT17,100+AT$58))</f>
        <v>261.11598188437745</v>
      </c>
      <c r="AU17" s="12">
        <f>MIN(MAX(EXP(-rate*Dt)*(p*AV16+(1-p)*AV17),Ratio*Stock!AU17),MAX(Ratio*Stock!AU17,100+AU$58))</f>
        <v>250.46978056534917</v>
      </c>
      <c r="AV17" s="12">
        <f>MIN(MAX(EXP(-rate*Dt)*(p*AW16+(1-p)*AW17),Ratio*Stock!AV17),MAX(Ratio*Stock!AV17,100+AV$58))</f>
        <v>240.25764537167768</v>
      </c>
      <c r="AW17" s="12">
        <f>MIN(MAX(EXP(-rate*Dt)*(p*AX16+(1-p)*AX17),Ratio*Stock!AW17),MAX(Ratio*Stock!AW17,100+AW$58))</f>
        <v>230.46187859170618</v>
      </c>
      <c r="AX17" s="12">
        <f>MIN(MAX(EXP(-rate*Dt)*(p*AY16+(1-p)*AY17),Ratio*Stock!AX17),MAX(Ratio*Stock!AX17,100+AX$58))</f>
        <v>221.06550408355693</v>
      </c>
      <c r="AY17" s="12">
        <f>MIN(MAX(EXP(-rate*Dt)*(p*AZ16+(1-p)*AZ17),Ratio*Stock!AY17),MAX(Ratio*Stock!AY17,100+AY$58))</f>
        <v>212.05223785534042</v>
      </c>
      <c r="AZ17" s="12">
        <f>MAX(Ratio*Stock!AZ17+$F$20,Face+$AZ$58)</f>
        <v>204.0314598448698</v>
      </c>
    </row>
    <row r="18" spans="1:52" x14ac:dyDescent="0.2">
      <c r="A18" s="7">
        <f t="shared" si="1"/>
        <v>35</v>
      </c>
      <c r="B18" s="1"/>
      <c r="C18" s="1"/>
      <c r="D18" s="1"/>
      <c r="E18" s="9" t="s">
        <v>27</v>
      </c>
      <c r="F18" s="25">
        <v>2.5000000000000001E-2</v>
      </c>
      <c r="G18" s="1"/>
      <c r="H18" s="1"/>
      <c r="I18" s="1"/>
      <c r="J18" s="1"/>
      <c r="K18" s="1"/>
      <c r="L18" s="1"/>
      <c r="M18" s="1"/>
      <c r="N18" s="1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8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f>MIN(MAX(EXP(-rate*Dt)*(p*AL17+(1-p)*AL18),Ratio*Stock!AK18),MAX(Ratio*Stock!AK18,100+AK$58))</f>
        <v>352.41162006816586</v>
      </c>
      <c r="AL18" s="12">
        <f>MIN(MAX(EXP(-rate*Dt)*(p*AM17+(1-p)*AM18),Ratio*Stock!AL18),MAX(Ratio*Stock!AL18,100+AL$58))</f>
        <v>338.04311980504548</v>
      </c>
      <c r="AM18" s="18">
        <f>MIN(MAX(EXP(-rate*Dt)*(p*AN17+(1-p)*AN18)+$F$20*EXP(-rate*(0.75-$AM$55)),Ratio*Stock!AM18),MAX(Ratio*Stock!AM18,100+AM$58))</f>
        <v>324.2604509619315</v>
      </c>
      <c r="AN18" s="12">
        <f>MIN(MAX(EXP(-rate*Dt)*(p*AO17+(1-p)*AO18),Ratio*Stock!AN18),MAX(Ratio*Stock!AN18,100+AN$58))</f>
        <v>311.03972806390425</v>
      </c>
      <c r="AO18" s="12">
        <f>MIN(MAX(EXP(-rate*Dt)*(p*AP17+(1-p)*AP18),Ratio*Stock!AO18),MAX(Ratio*Stock!AO18,100+AO$58))</f>
        <v>298.35803949284457</v>
      </c>
      <c r="AP18" s="12">
        <f>MIN(MAX(EXP(-rate*Dt)*(p*AQ17+(1-p)*AQ18),Ratio*Stock!AP18),MAX(Ratio*Stock!AP18,100+AP$58))</f>
        <v>286.19340778141634</v>
      </c>
      <c r="AQ18" s="12">
        <f>MIN(MAX(EXP(-rate*Dt)*(p*AR17+(1-p)*AR18),Ratio*Stock!AQ18),MAX(Ratio*Stock!AQ18,100+AQ$58))</f>
        <v>274.52475152594099</v>
      </c>
      <c r="AR18" s="12">
        <f>MIN(MAX(EXP(-rate*Dt)*(p*AS17+(1-p)*AS18),Ratio*Stock!AR18),MAX(Ratio*Stock!AR18,100+AR$58))</f>
        <v>263.33184885215701</v>
      </c>
      <c r="AS18" s="12">
        <f>MIN(MAX(EXP(-rate*Dt)*(p*AT17+(1-p)*AT18),Ratio*Stock!AS18),MAX(Ratio*Stock!AS18,100+AS$58))</f>
        <v>252.59530237055017</v>
      </c>
      <c r="AT18" s="12">
        <f>MIN(MAX(EXP(-rate*Dt)*(p*AU17+(1-p)*AU18),Ratio*Stock!AT18),MAX(Ratio*Stock!AT18,100+AT$58))</f>
        <v>239.87354050491868</v>
      </c>
      <c r="AU18" s="12">
        <f>MIN(MAX(EXP(-rate*Dt)*(p*AV17+(1-p)*AV18),Ratio*Stock!AU18),MAX(Ratio*Stock!AU18,100+AU$58))</f>
        <v>230.09343441989841</v>
      </c>
      <c r="AV18" s="12">
        <f>MIN(MAX(EXP(-rate*Dt)*(p*AW17+(1-p)*AW18),Ratio*Stock!AV18),MAX(Ratio*Stock!AV18,100+AV$58))</f>
        <v>220.71208209001458</v>
      </c>
      <c r="AW18" s="12">
        <f>MIN(MAX(EXP(-rate*Dt)*(p*AX17+(1-p)*AX18),Ratio*Stock!AW18),MAX(Ratio*Stock!AW18,100+AW$58))</f>
        <v>211.71322555693331</v>
      </c>
      <c r="AX18" s="12">
        <f>MIN(MAX(EXP(-rate*Dt)*(p*AY17+(1-p)*AY18),Ratio*Stock!AX18),MAX(Ratio*Stock!AX18,100+AX$58))</f>
        <v>203.08126973058316</v>
      </c>
      <c r="AY18" s="12">
        <f>MIN(MAX(EXP(-rate*Dt)*(p*AZ17+(1-p)*AZ18),Ratio*Stock!AY18),MAX(Ratio*Stock!AY18,100+AY$58))</f>
        <v>194.80125536274181</v>
      </c>
      <c r="AZ18" s="12">
        <f>MAX(Ratio*Stock!AZ18+$F$20,Face+$AZ$58)</f>
        <v>187.48383312253767</v>
      </c>
    </row>
    <row r="19" spans="1:52" x14ac:dyDescent="0.2">
      <c r="A19" s="7">
        <f t="shared" si="1"/>
        <v>34</v>
      </c>
      <c r="B19" s="1"/>
      <c r="C19" s="1"/>
      <c r="D19" s="1"/>
      <c r="E19" s="9" t="s">
        <v>25</v>
      </c>
      <c r="F19" s="6">
        <v>4</v>
      </c>
      <c r="G19" s="1"/>
      <c r="H19" s="1"/>
      <c r="I19" s="1"/>
      <c r="J19" s="1"/>
      <c r="K19" s="1"/>
      <c r="L19" s="1"/>
      <c r="M19" s="1"/>
      <c r="N19" s="1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8"/>
      <c r="AB19" s="12"/>
      <c r="AC19" s="12"/>
      <c r="AD19" s="12"/>
      <c r="AE19" s="12"/>
      <c r="AF19" s="12"/>
      <c r="AG19" s="12"/>
      <c r="AH19" s="12"/>
      <c r="AI19" s="12"/>
      <c r="AJ19" s="12">
        <f>MIN(MAX(EXP(-rate*Dt)*(p*AK18+(1-p)*AK19),Ratio*Stock!AJ19),MAX(Ratio*Stock!AJ19,100+AJ$58))</f>
        <v>337.50268327787222</v>
      </c>
      <c r="AK19" s="12">
        <f>MIN(MAX(EXP(-rate*Dt)*(p*AL18+(1-p)*AL19),Ratio*Stock!AK19),MAX(Ratio*Stock!AK19,100+AK$58))</f>
        <v>323.74204907249634</v>
      </c>
      <c r="AL19" s="12">
        <f>MIN(MAX(EXP(-rate*Dt)*(p*AM18+(1-p)*AM19),Ratio*Stock!AL19),MAX(Ratio*Stock!AL19,100+AL$58))</f>
        <v>310.54246241760245</v>
      </c>
      <c r="AM19" s="18">
        <f>MIN(MAX(EXP(-rate*Dt)*(p*AN18+(1-p)*AN19)+$F$20*EXP(-rate*(0.75-$AM$55)),Ratio*Stock!AM19),MAX(Ratio*Stock!AM19,100+AM$58))</f>
        <v>297.88104832434885</v>
      </c>
      <c r="AN19" s="12">
        <f>MIN(MAX(EXP(-rate*Dt)*(p*AO18+(1-p)*AO19),Ratio*Stock!AN19),MAX(Ratio*Stock!AN19,100+AN$58))</f>
        <v>285.73586446123142</v>
      </c>
      <c r="AO19" s="12">
        <f>MIN(MAX(EXP(-rate*Dt)*(p*AP18+(1-p)*AP19),Ratio*Stock!AO19),MAX(Ratio*Stock!AO19,100+AO$58))</f>
        <v>274.08586312784746</v>
      </c>
      <c r="AP19" s="12">
        <f>MIN(MAX(EXP(-rate*Dt)*(p*AQ18+(1-p)*AQ19),Ratio*Stock!AP19),MAX(Ratio*Stock!AP19,100+AP$58))</f>
        <v>262.91085477906398</v>
      </c>
      <c r="AQ19" s="12">
        <f>MIN(MAX(EXP(-rate*Dt)*(p*AR18+(1-p)*AR19),Ratio*Stock!AQ19),MAX(Ratio*Stock!AQ19,100+AQ$58))</f>
        <v>252.19147303637499</v>
      </c>
      <c r="AR19" s="12">
        <f>MIN(MAX(EXP(-rate*Dt)*(p*AS18+(1-p)*AS19),Ratio*Stock!AR19),MAX(Ratio*Stock!AR19,100+AR$58))</f>
        <v>241.90914112581254</v>
      </c>
      <c r="AS19" s="12">
        <f>MIN(MAX(EXP(-rate*Dt)*(p*AT18+(1-p)*AT19),Ratio*Stock!AS19),MAX(Ratio*Stock!AS19,100+AS$58))</f>
        <v>232.04603968425073</v>
      </c>
      <c r="AT19" s="12">
        <f>MIN(MAX(EXP(-rate*Dt)*(p*AU18+(1-p)*AU19),Ratio*Stock!AT19),MAX(Ratio*Stock!AT19,100+AT$58))</f>
        <v>220.35922511952319</v>
      </c>
      <c r="AU19" s="12">
        <f>MIN(MAX(EXP(-rate*Dt)*(p*AV18+(1-p)*AV19),Ratio*Stock!AU19),MAX(Ratio*Stock!AU19,100+AU$58))</f>
        <v>211.374755244499</v>
      </c>
      <c r="AV19" s="12">
        <f>MIN(MAX(EXP(-rate*Dt)*(p*AW18+(1-p)*AW19),Ratio*Stock!AV19),MAX(Ratio*Stock!AV19,100+AV$58))</f>
        <v>202.75659950445819</v>
      </c>
      <c r="AW19" s="12">
        <f>MIN(MAX(EXP(-rate*Dt)*(p*AX18+(1-p)*AX19),Ratio*Stock!AW19),MAX(Ratio*Stock!AW19,100+AW$58))</f>
        <v>194.48982256683701</v>
      </c>
      <c r="AX19" s="12">
        <f>MIN(MAX(EXP(-rate*Dt)*(p*AY18+(1-p)*AY19),Ratio*Stock!AX19),MAX(Ratio*Stock!AX19,100+AX$58))</f>
        <v>186.5600980413368</v>
      </c>
      <c r="AY19" s="12">
        <f>MIN(MAX(EXP(-rate*Dt)*(p*AZ18+(1-p)*AZ19),Ratio*Stock!AY19),MAX(Ratio*Stock!AY19,100+AY$58))</f>
        <v>178.95368365217379</v>
      </c>
      <c r="AZ19" s="12">
        <f>MAX(Ratio*Stock!AZ19+$F$20,Face+$AZ$58)</f>
        <v>172.28239742260712</v>
      </c>
    </row>
    <row r="20" spans="1:52" x14ac:dyDescent="0.2">
      <c r="A20" s="7">
        <f t="shared" si="1"/>
        <v>33</v>
      </c>
      <c r="B20" s="1"/>
      <c r="C20" s="1"/>
      <c r="D20" s="1"/>
      <c r="E20" s="2" t="s">
        <v>26</v>
      </c>
      <c r="F20" s="22">
        <f>Face*F18/F19</f>
        <v>0.625</v>
      </c>
      <c r="G20" s="1"/>
      <c r="H20" s="1"/>
      <c r="I20" s="1"/>
      <c r="J20" s="1"/>
      <c r="K20" s="1"/>
      <c r="L20" s="1"/>
      <c r="M20" s="1"/>
      <c r="N20" s="1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8"/>
      <c r="AB20" s="12"/>
      <c r="AC20" s="12"/>
      <c r="AD20" s="12"/>
      <c r="AE20" s="12"/>
      <c r="AF20" s="12"/>
      <c r="AG20" s="12"/>
      <c r="AH20" s="12"/>
      <c r="AI20" s="12">
        <f>MIN(MAX(EXP(-rate*Dt)*(p*AJ19+(1-p)*AJ20),Ratio*Stock!AI20),MAX(Ratio*Stock!AI20,100+AI$58))</f>
        <v>323.22447596288356</v>
      </c>
      <c r="AJ20" s="12">
        <f>MIN(MAX(EXP(-rate*Dt)*(p*AK19+(1-p)*AK20),Ratio*Stock!AJ20),MAX(Ratio*Stock!AJ20,100+AJ$58))</f>
        <v>310.04599176017393</v>
      </c>
      <c r="AK20" s="12">
        <f>MIN(MAX(EXP(-rate*Dt)*(p*AL19+(1-p)*AL20),Ratio*Stock!AK20),MAX(Ratio*Stock!AK20,100+AK$58))</f>
        <v>297.40481973149969</v>
      </c>
      <c r="AL20" s="12">
        <f>MIN(MAX(EXP(-rate*Dt)*(p*AM19+(1-p)*AM20),Ratio*Stock!AL20),MAX(Ratio*Stock!AL20,100+AL$58))</f>
        <v>285.27905262501554</v>
      </c>
      <c r="AM20" s="18">
        <f>MIN(MAX(EXP(-rate*Dt)*(p*AN19+(1-p)*AN20)+$F$20*EXP(-rate*(0.75-$AM$55)),Ratio*Stock!AM20),MAX(Ratio*Stock!AM20,100+AM$58))</f>
        <v>273.64767638971324</v>
      </c>
      <c r="AN20" s="12">
        <f>MIN(MAX(EXP(-rate*Dt)*(p*AO19+(1-p)*AO20),Ratio*Stock!AN20),MAX(Ratio*Stock!AN20,100+AN$58))</f>
        <v>262.49053375790288</v>
      </c>
      <c r="AO20" s="12">
        <f>MIN(MAX(EXP(-rate*Dt)*(p*AP19+(1-p)*AP20),Ratio*Stock!AO20),MAX(Ratio*Stock!AO20,100+AO$58))</f>
        <v>251.78828931250828</v>
      </c>
      <c r="AP20" s="12">
        <f>MIN(MAX(EXP(-rate*Dt)*(p*AQ19+(1-p)*AQ20),Ratio*Stock!AP20),MAX(Ratio*Stock!AP20,100+AP$58))</f>
        <v>241.52239597863471</v>
      </c>
      <c r="AQ20" s="12">
        <f>MIN(MAX(EXP(-rate*Dt)*(p*AR19+(1-p)*AR20),Ratio*Stock!AQ20),MAX(Ratio*Stock!AQ20,100+AQ$58))</f>
        <v>231.67506288133993</v>
      </c>
      <c r="AR20" s="12">
        <f>MIN(MAX(EXP(-rate*Dt)*(p*AS19+(1-p)*AS20),Ratio*Stock!AR20),MAX(Ratio*Stock!AR20,100+AR$58))</f>
        <v>222.22922451390735</v>
      </c>
      <c r="AS20" s="12">
        <f>MIN(MAX(EXP(-rate*Dt)*(p*AT19+(1-p)*AT20),Ratio*Stock!AS20),MAX(Ratio*Stock!AS20,100+AS$58))</f>
        <v>213.16851116318563</v>
      </c>
      <c r="AT20" s="12">
        <f>MIN(MAX(EXP(-rate*Dt)*(p*AU19+(1-p)*AU20),Ratio*Stock!AT20),MAX(Ratio*Stock!AT20,100+AT$58))</f>
        <v>202.43244833533845</v>
      </c>
      <c r="AU20" s="12">
        <f>MIN(MAX(EXP(-rate*Dt)*(p*AV19+(1-p)*AV20),Ratio*Stock!AU20),MAX(Ratio*Stock!AU20,100+AU$58))</f>
        <v>194.17888766498439</v>
      </c>
      <c r="AV20" s="12">
        <f>MIN(MAX(EXP(-rate*Dt)*(p*AW19+(1-p)*AW20),Ratio*Stock!AV20),MAX(Ratio*Stock!AV20,100+AV$58))</f>
        <v>186.26184055408859</v>
      </c>
      <c r="AW20" s="12">
        <f>MIN(MAX(EXP(-rate*Dt)*(p*AX19+(1-p)*AX20),Ratio*Stock!AW20),MAX(Ratio*Stock!AW20,100+AW$58))</f>
        <v>178.66758669692859</v>
      </c>
      <c r="AX20" s="12">
        <f>MIN(MAX(EXP(-rate*Dt)*(p*AY19+(1-p)*AY20),Ratio*Stock!AX20),MAX(Ratio*Stock!AX20,100+AX$58))</f>
        <v>171.38296519106177</v>
      </c>
      <c r="AY20" s="12">
        <f>MIN(MAX(EXP(-rate*Dt)*(p*AZ19+(1-p)*AZ20),Ratio*Stock!AY20),MAX(Ratio*Stock!AY20,100+AY$58))</f>
        <v>164.39535172937789</v>
      </c>
      <c r="AZ20" s="12">
        <f>MAX(Ratio*Stock!AZ20+$F$20,Face+$AZ$58)</f>
        <v>158.31763672207359</v>
      </c>
    </row>
    <row r="21" spans="1:52" x14ac:dyDescent="0.2">
      <c r="A21" s="7">
        <f t="shared" si="1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8"/>
      <c r="AB21" s="12"/>
      <c r="AC21" s="12"/>
      <c r="AD21" s="12"/>
      <c r="AE21" s="12"/>
      <c r="AF21" s="12"/>
      <c r="AG21" s="12"/>
      <c r="AH21" s="12">
        <f>MIN(MAX(EXP(-rate*Dt)*(p*AI20+(1-p)*AI21),Ratio*Stock!AH21),MAX(Ratio*Stock!AH21,100+AH$58))</f>
        <v>309.55031482065363</v>
      </c>
      <c r="AI21" s="12">
        <f>MIN(MAX(EXP(-rate*Dt)*(p*AJ20+(1-p)*AJ21),Ratio*Stock!AI21),MAX(Ratio*Stock!AI21,100+AI$58))</f>
        <v>296.92935249515131</v>
      </c>
      <c r="AJ21" s="12">
        <f>MIN(MAX(EXP(-rate*Dt)*(p*AK20+(1-p)*AK21),Ratio*Stock!AJ21),MAX(Ratio*Stock!AJ21,100+AJ$58))</f>
        <v>284.8229711033303</v>
      </c>
      <c r="AK21" s="12">
        <f>MIN(MAX(EXP(-rate*Dt)*(p*AL20+(1-p)*AL21),Ratio*Stock!AK21),MAX(Ratio*Stock!AK21,100+AK$58))</f>
        <v>273.21019018977995</v>
      </c>
      <c r="AL21" s="12">
        <f>MIN(MAX(EXP(-rate*Dt)*(p*AM20+(1-p)*AM21),Ratio*Stock!AL21),MAX(Ratio*Stock!AL21,100+AL$58))</f>
        <v>262.07088471265155</v>
      </c>
      <c r="AM21" s="18">
        <f>MIN(MAX(EXP(-rate*Dt)*(p*AN20+(1-p)*AN21)+$F$20*EXP(-rate*(0.75-$AM$55)),Ratio*Stock!AM21),MAX(Ratio*Stock!AM21,100+AM$58))</f>
        <v>251.38575016679982</v>
      </c>
      <c r="AN21" s="12">
        <f>MIN(MAX(EXP(-rate*Dt)*(p*AO20+(1-p)*AO21),Ratio*Stock!AN21),MAX(Ratio*Stock!AN21,100+AN$58))</f>
        <v>241.13626912892227</v>
      </c>
      <c r="AO21" s="12">
        <f>MIN(MAX(EXP(-rate*Dt)*(p*AP20+(1-p)*AP21),Ratio*Stock!AO21),MAX(Ratio*Stock!AO21,100+AO$58))</f>
        <v>231.30467916671677</v>
      </c>
      <c r="AP21" s="12">
        <f>MIN(MAX(EXP(-rate*Dt)*(p*AQ20+(1-p)*AQ21),Ratio*Stock!AP21),MAX(Ratio*Stock!AP21,100+AP$58))</f>
        <v>221.8739420564446</v>
      </c>
      <c r="AQ21" s="12">
        <f>MIN(MAX(EXP(-rate*Dt)*(p*AR20+(1-p)*AR21),Ratio*Stock!AQ21),MAX(Ratio*Stock!AQ21,100+AQ$58))</f>
        <v>212.82771425555393</v>
      </c>
      <c r="AR21" s="12">
        <f>MIN(MAX(EXP(-rate*Dt)*(p*AS20+(1-p)*AS21),Ratio*Stock!AR21),MAX(Ratio*Stock!AR21,100+AR$58))</f>
        <v>204.1503185791891</v>
      </c>
      <c r="AS21" s="12">
        <f>MIN(MAX(EXP(-rate*Dt)*(p*AT20+(1-p)*AT21),Ratio*Stock!AS21),MAX(Ratio*Stock!AS21,100+AS$58))</f>
        <v>195.8267170315051</v>
      </c>
      <c r="AT21" s="12">
        <f>MIN(MAX(EXP(-rate*Dt)*(p*AU20+(1-p)*AU21),Ratio*Stock!AT21),MAX(Ratio*Stock!AT21,100+AT$58))</f>
        <v>185.96405989725412</v>
      </c>
      <c r="AU21" s="12">
        <f>MIN(MAX(EXP(-rate*Dt)*(p*AV20+(1-p)*AV21),Ratio*Stock!AU21),MAX(Ratio*Stock!AU21,100+AU$58))</f>
        <v>178.38194713080273</v>
      </c>
      <c r="AV21" s="12">
        <f>MIN(MAX(EXP(-rate*Dt)*(p*AW20+(1-p)*AW21),Ratio*Stock!AV21),MAX(Ratio*Stock!AV21,100+AV$58))</f>
        <v>171.10897170000092</v>
      </c>
      <c r="AW21" s="12">
        <f>MIN(MAX(EXP(-rate*Dt)*(p*AX20+(1-p)*AX21),Ratio*Stock!AW21),MAX(Ratio*Stock!AW21,100+AW$58))</f>
        <v>164.13252948047878</v>
      </c>
      <c r="AX21" s="12">
        <f>MIN(MAX(EXP(-rate*Dt)*(p*AY20+(1-p)*AY21),Ratio*Stock!AX21),MAX(Ratio*Stock!AX21,100+AX$58))</f>
        <v>157.44053024228475</v>
      </c>
      <c r="AY21" s="12">
        <f>MIN(MAX(EXP(-rate*Dt)*(p*AZ20+(1-p)*AZ21),Ratio*Stock!AY21),MAX(Ratio*Stock!AY21,100+AY$58))</f>
        <v>151.0213766974201</v>
      </c>
      <c r="AZ21" s="12">
        <f>MAX(Ratio*Stock!AZ21+$F$20,Face+$AZ$58)</f>
        <v>145.48894440164636</v>
      </c>
    </row>
    <row r="22" spans="1:52" x14ac:dyDescent="0.2">
      <c r="A22" s="7">
        <f t="shared" si="1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8"/>
      <c r="AB22" s="12"/>
      <c r="AC22" s="12"/>
      <c r="AD22" s="12"/>
      <c r="AE22" s="12"/>
      <c r="AF22" s="12"/>
      <c r="AG22" s="12">
        <f>MIN(MAX(EXP(-rate*Dt)*(p*AH21+(1-p)*AH22),Ratio*Stock!AG22),MAX(Ratio*Stock!AG22,100+AG$58))</f>
        <v>299.44913676576516</v>
      </c>
      <c r="AH22" s="12">
        <f>MIN(MAX(EXP(-rate*Dt)*(p*AI21+(1-p)*AI22),Ratio*Stock!AH22),MAX(Ratio*Stock!AH22,100+AH$58))</f>
        <v>284.36761872860654</v>
      </c>
      <c r="AI22" s="12">
        <f>MIN(MAX(EXP(-rate*Dt)*(p*AJ21+(1-p)*AJ22),Ratio*Stock!AI22),MAX(Ratio*Stock!AI22,100+AI$58))</f>
        <v>272.77340340808286</v>
      </c>
      <c r="AJ22" s="12">
        <f>MIN(MAX(EXP(-rate*Dt)*(p*AK21+(1-p)*AK22),Ratio*Stock!AJ22),MAX(Ratio*Stock!AJ22,100+AJ$58))</f>
        <v>261.65190656900819</v>
      </c>
      <c r="AK22" s="12">
        <f>MIN(MAX(EXP(-rate*Dt)*(p*AL21+(1-p)*AL22),Ratio*Stock!AK22),MAX(Ratio*Stock!AK22,100+AK$58))</f>
        <v>250.98385456874911</v>
      </c>
      <c r="AL22" s="12">
        <f>MIN(MAX(EXP(-rate*Dt)*(p*AM21+(1-p)*AM22),Ratio*Stock!AL22),MAX(Ratio*Stock!AL22,100+AL$58))</f>
        <v>240.75075958819059</v>
      </c>
      <c r="AM22" s="18">
        <f>MIN(MAX(EXP(-rate*Dt)*(p*AN21+(1-p)*AN22)+$F$20*EXP(-rate*(0.75-$AM$55)),Ratio*Stock!AM22),MAX(Ratio*Stock!AM22,100+AM$58))</f>
        <v>230.93488759219841</v>
      </c>
      <c r="AN22" s="12">
        <f>MIN(MAX(EXP(-rate*Dt)*(p*AO21+(1-p)*AO22),Ratio*Stock!AN22),MAX(Ratio*Stock!AN22,100+AN$58))</f>
        <v>221.51922759639484</v>
      </c>
      <c r="AO22" s="12">
        <f>MIN(MAX(EXP(-rate*Dt)*(p*AP21+(1-p)*AP22),Ratio*Stock!AO22),MAX(Ratio*Stock!AO22,100+AO$58))</f>
        <v>212.48746218698693</v>
      </c>
      <c r="AP22" s="12">
        <f>MIN(MAX(EXP(-rate*Dt)*(p*AQ21+(1-p)*AQ22),Ratio*Stock!AP22),MAX(Ratio*Stock!AP22,100+AP$58))</f>
        <v>203.82393924255925</v>
      </c>
      <c r="AQ22" s="12">
        <f>MIN(MAX(EXP(-rate*Dt)*(p*AR21+(1-p)*AR22),Ratio*Stock!AQ22),MAX(Ratio*Stock!AQ22,100+AQ$58))</f>
        <v>195.51364480882162</v>
      </c>
      <c r="AR22" s="12">
        <f>MIN(MAX(EXP(-rate*Dt)*(p*AS21+(1-p)*AS22),Ratio*Stock!AR22),MAX(Ratio*Stock!AR22,100+AR$58))</f>
        <v>187.54217707930744</v>
      </c>
      <c r="AS22" s="12">
        <f>MIN(MAX(EXP(-rate*Dt)*(p*AT21+(1-p)*AT22),Ratio*Stock!AS22),MAX(Ratio*Stock!AS22,100+AS$58))</f>
        <v>179.8957214369284</v>
      </c>
      <c r="AT22" s="12">
        <f>MIN(MAX(EXP(-rate*Dt)*(p*AU21+(1-p)*AU22),Ratio*Stock!AT22),MAX(Ratio*Stock!AT22,100+AT$58))</f>
        <v>170.83541624800091</v>
      </c>
      <c r="AU22" s="12">
        <f>MIN(MAX(EXP(-rate*Dt)*(p*AV21+(1-p)*AV22),Ratio*Stock!AU22),MAX(Ratio*Stock!AU22,100+AU$58))</f>
        <v>163.8701274109448</v>
      </c>
      <c r="AV22" s="12">
        <f>MIN(MAX(EXP(-rate*Dt)*(p*AW21+(1-p)*AW22),Ratio*Stock!AV22),MAX(Ratio*Stock!AV22,100+AV$58))</f>
        <v>157.18882681033941</v>
      </c>
      <c r="AW22" s="12">
        <f>MIN(MAX(EXP(-rate*Dt)*(p*AX21+(1-p)*AX22),Ratio*Stock!AW22),MAX(Ratio*Stock!AW22,100+AW$58))</f>
        <v>150.77993569901031</v>
      </c>
      <c r="AX22" s="12">
        <f>MIN(MAX(EXP(-rate*Dt)*(p*AY21+(1-p)*AY22),Ratio*Stock!AX22),MAX(Ratio*Stock!AX22,100+AX$58))</f>
        <v>144.63234741759825</v>
      </c>
      <c r="AY22" s="12">
        <f>MIN(MAX(EXP(-rate*Dt)*(p*AZ21+(1-p)*AZ22),Ratio*Stock!AY22),MAX(Ratio*Stock!AY22,100+AY$58))</f>
        <v>138.73540814663014</v>
      </c>
      <c r="AZ22" s="12">
        <f>MAX(Ratio*Stock!AZ22+$F$20,Face+$AZ$58)</f>
        <v>133.70389844336495</v>
      </c>
    </row>
    <row r="23" spans="1:52" x14ac:dyDescent="0.2">
      <c r="A23" s="7">
        <f t="shared" si="1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8"/>
      <c r="AB23" s="12"/>
      <c r="AC23" s="12"/>
      <c r="AD23" s="12"/>
      <c r="AE23" s="12"/>
      <c r="AF23" s="12">
        <f>MIN(MAX(EXP(-rate*Dt)*(p*AG22+(1-p)*AG23),Ratio*Stock!AF23),MAX(Ratio*Stock!AF23,100+AF$58))</f>
        <v>286.78080235872932</v>
      </c>
      <c r="AG23" s="12">
        <f>MIN(MAX(EXP(-rate*Dt)*(p*AH22+(1-p)*AH23),Ratio*Stock!AG23),MAX(Ratio*Stock!AG23,100+AG$58))</f>
        <v>275.08819689540144</v>
      </c>
      <c r="AH23" s="12">
        <f>MIN(MAX(EXP(-rate*Dt)*(p*AI22+(1-p)*AI23),Ratio*Stock!AH23),MAX(Ratio*Stock!AH23,100+AH$58))</f>
        <v>261.2335982543886</v>
      </c>
      <c r="AI23" s="12">
        <f>MIN(MAX(EXP(-rate*Dt)*(p*AJ22+(1-p)*AJ23),Ratio*Stock!AI23),MAX(Ratio*Stock!AI23,100+AI$58))</f>
        <v>250.58260148950313</v>
      </c>
      <c r="AJ23" s="12">
        <f>MIN(MAX(EXP(-rate*Dt)*(p*AK22+(1-p)*AK23),Ratio*Stock!AJ23),MAX(Ratio*Stock!AJ23,100+AJ$58))</f>
        <v>240.36586636953496</v>
      </c>
      <c r="AK23" s="12">
        <f>MIN(MAX(EXP(-rate*Dt)*(p*AL22+(1-p)*AL23),Ratio*Stock!AK23),MAX(Ratio*Stock!AK23,100+AK$58))</f>
        <v>230.56568721111847</v>
      </c>
      <c r="AL23" s="12">
        <f>MIN(MAX(EXP(-rate*Dt)*(p*AM22+(1-p)*AM23),Ratio*Stock!AL23),MAX(Ratio*Stock!AL23,100+AL$58))</f>
        <v>221.16508022568851</v>
      </c>
      <c r="AM23" s="18">
        <f>MIN(MAX(EXP(-rate*Dt)*(p*AN22+(1-p)*AN23)+$F$20*EXP(-rate*(0.75-$AM$55)),Ratio*Stock!AM23),MAX(Ratio*Stock!AM23,100+AM$58))</f>
        <v>212.14775408643933</v>
      </c>
      <c r="AN23" s="12">
        <f>MIN(MAX(EXP(-rate*Dt)*(p*AO22+(1-p)*AO23),Ratio*Stock!AN23),MAX(Ratio*Stock!AN23,100+AN$58))</f>
        <v>203.49808169532514</v>
      </c>
      <c r="AO23" s="12">
        <f>MIN(MAX(EXP(-rate*Dt)*(p*AP22+(1-p)*AP23),Ratio*Stock!AO23),MAX(Ratio*Stock!AO23,100+AO$58))</f>
        <v>195.20107310117555</v>
      </c>
      <c r="AP23" s="12">
        <f>MIN(MAX(EXP(-rate*Dt)*(p*AQ22+(1-p)*AQ23),Ratio*Stock!AP23),MAX(Ratio*Stock!AP23,100+AP$58))</f>
        <v>187.24234952198964</v>
      </c>
      <c r="AQ23" s="12">
        <f>MIN(MAX(EXP(-rate*Dt)*(p*AR22+(1-p)*AR23),Ratio*Stock!AQ23),MAX(Ratio*Stock!AQ23,100+AQ$58))</f>
        <v>179.60811842639293</v>
      </c>
      <c r="AR23" s="12">
        <f>MIN(MAX(EXP(-rate*Dt)*(p*AS22+(1-p)*AS23),Ratio*Stock!AR23),MAX(Ratio*Stock!AR23,100+AR$58))</f>
        <v>172.28514963107065</v>
      </c>
      <c r="AS23" s="12">
        <f>MIN(MAX(EXP(-rate*Dt)*(p*AT22+(1-p)*AT23),Ratio*Stock!AS23),MAX(Ratio*Stock!AS23,100+AS$58))</f>
        <v>165.2607523727539</v>
      </c>
      <c r="AT23" s="12">
        <f>MIN(MAX(EXP(-rate*Dt)*(p*AU22+(1-p)*AU23),Ratio*Stock!AT23),MAX(Ratio*Stock!AT23,100+AT$58))</f>
        <v>156.93752578187659</v>
      </c>
      <c r="AU23" s="12">
        <f>MIN(MAX(EXP(-rate*Dt)*(p*AV22+(1-p)*AV23),Ratio*Stock!AU23),MAX(Ratio*Stock!AU23,100+AU$58))</f>
        <v>150.53888069731832</v>
      </c>
      <c r="AV23" s="12">
        <f>MIN(MAX(EXP(-rate*Dt)*(p*AW22+(1-p)*AW23),Ratio*Stock!AV23),MAX(Ratio*Stock!AV23,100+AV$58))</f>
        <v>144.40112069243855</v>
      </c>
      <c r="AW23" s="12">
        <f>MIN(MAX(EXP(-rate*Dt)*(p*AX22+(1-p)*AX23),Ratio*Stock!AW23),MAX(Ratio*Stock!AW23,100+AW$58))</f>
        <v>138.51360898024572</v>
      </c>
      <c r="AX23" s="12">
        <f>MIN(MAX(EXP(-rate*Dt)*(p*AY22+(1-p)*AY23),Ratio*Stock!AX23),MAX(Ratio*Stock!AX23,100+AX$58))</f>
        <v>132.8661424560334</v>
      </c>
      <c r="AY23" s="12">
        <f>MIN(MAX(EXP(-rate*Dt)*(p*AZ22+(1-p)*AZ23),Ratio*Stock!AY23),MAX(Ratio*Stock!AY23,100+AY$58))</f>
        <v>127.4489340153184</v>
      </c>
      <c r="AZ23" s="12">
        <f>MAX(Ratio*Stock!AZ23+$F$20,Face+$AZ$58)</f>
        <v>122.87759559271099</v>
      </c>
    </row>
    <row r="24" spans="1:52" x14ac:dyDescent="0.2">
      <c r="A24" s="7">
        <f t="shared" si="1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8"/>
      <c r="AB24" s="12"/>
      <c r="AC24" s="12"/>
      <c r="AD24" s="12"/>
      <c r="AE24" s="12">
        <f>MIN(MAX(EXP(-rate*Dt)*(p*AF23+(1-p)*AF24),Ratio*Stock!AE24),MAX(Ratio*Stock!AE24,100+AE$58))</f>
        <v>274.6484077055423</v>
      </c>
      <c r="AF24" s="12">
        <f>MIN(MAX(EXP(-rate*Dt)*(p*AG23+(1-p)*AG24),Ratio*Stock!AF24),MAX(Ratio*Stock!AF24,100+AF$58))</f>
        <v>263.45046333123548</v>
      </c>
      <c r="AG24" s="12">
        <f>MIN(MAX(EXP(-rate*Dt)*(p*AH23+(1-p)*AH24),Ratio*Stock!AG24),MAX(Ratio*Stock!AG24,100+AG$58))</f>
        <v>252.7090807089433</v>
      </c>
      <c r="AH24" s="12">
        <f>MIN(MAX(EXP(-rate*Dt)*(p*AI23+(1-p)*AI24),Ratio*Stock!AH24),MAX(Ratio*Stock!AH24,100+AH$58))</f>
        <v>239.98158848762847</v>
      </c>
      <c r="AI24" s="12">
        <f>MIN(MAX(EXP(-rate*Dt)*(p*AJ23+(1-p)*AJ24),Ratio*Stock!AI24),MAX(Ratio*Stock!AI24,100+AI$58))</f>
        <v>230.19707707832373</v>
      </c>
      <c r="AJ24" s="12">
        <f>MIN(MAX(EXP(-rate*Dt)*(p*AK23+(1-p)*AK24),Ratio*Stock!AJ24),MAX(Ratio*Stock!AJ24,100+AJ$58))</f>
        <v>220.81149903770842</v>
      </c>
      <c r="AK24" s="12">
        <f>MIN(MAX(EXP(-rate*Dt)*(p*AL23+(1-p)*AL24),Ratio*Stock!AK24),MAX(Ratio*Stock!AK24,100+AK$58))</f>
        <v>211.80858908425787</v>
      </c>
      <c r="AL24" s="12">
        <f>MIN(MAX(EXP(-rate*Dt)*(p*AM23+(1-p)*AM24),Ratio*Stock!AL24),MAX(Ratio*Stock!AL24,100+AL$58))</f>
        <v>203.17274510329148</v>
      </c>
      <c r="AM24" s="18">
        <f>MIN(MAX(EXP(-rate*Dt)*(p*AN23+(1-p)*AN24)+$F$20*EXP(-rate*(0.75-$AM$55)),Ratio*Stock!AM24),MAX(Ratio*Stock!AM24,100+AM$58))</f>
        <v>194.88900110838318</v>
      </c>
      <c r="AN24" s="12">
        <f>MIN(MAX(EXP(-rate*Dt)*(p*AO23+(1-p)*AO24),Ratio*Stock!AN24),MAX(Ratio*Stock!AN24,100+AN$58))</f>
        <v>186.94300130518883</v>
      </c>
      <c r="AO24" s="12">
        <f>MIN(MAX(EXP(-rate*Dt)*(p*AP23+(1-p)*AP24),Ratio*Stock!AO24),MAX(Ratio*Stock!AO24,100+AO$58))</f>
        <v>179.32097521273889</v>
      </c>
      <c r="AP24" s="12">
        <f>MIN(MAX(EXP(-rate*Dt)*(p*AQ23+(1-p)*AQ24),Ratio*Stock!AP24),MAX(Ratio*Stock!AP24,100+AP$58))</f>
        <v>172.00971379908606</v>
      </c>
      <c r="AQ24" s="12">
        <f>MIN(MAX(EXP(-rate*Dt)*(p*AR23+(1-p)*AR24),Ratio*Stock!AQ24),MAX(Ratio*Stock!AQ24,100+AQ$58))</f>
        <v>164.99654658994766</v>
      </c>
      <c r="AR24" s="12">
        <f>MIN(MAX(EXP(-rate*Dt)*(p*AS23+(1-p)*AS24),Ratio*Stock!AR24),MAX(Ratio*Stock!AR24,100+AR$58))</f>
        <v>158.26931971067205</v>
      </c>
      <c r="AS24" s="12">
        <f>MIN(MAX(EXP(-rate*Dt)*(p*AT23+(1-p)*AT24),Ratio*Stock!AS24),MAX(Ratio*Stock!AS24,100+AS$58))</f>
        <v>151.81637482347796</v>
      </c>
      <c r="AT24" s="12">
        <f>MIN(MAX(EXP(-rate*Dt)*(p*AU23+(1-p)*AU24),Ratio*Stock!AT24),MAX(Ratio*Stock!AT24,100+AT$58))</f>
        <v>144.17026363422673</v>
      </c>
      <c r="AU24" s="12">
        <f>MIN(MAX(EXP(-rate*Dt)*(p*AV23+(1-p)*AV24),Ratio*Stock!AU24),MAX(Ratio*Stock!AU24,100+AU$58))</f>
        <v>138.29216440877599</v>
      </c>
      <c r="AV24" s="12">
        <f>MIN(MAX(EXP(-rate*Dt)*(p*AW23+(1-p)*AW24),Ratio*Stock!AV24),MAX(Ratio*Stock!AV24,100+AV$58))</f>
        <v>132.65372660609901</v>
      </c>
      <c r="AW24" s="12">
        <f>MIN(MAX(EXP(-rate*Dt)*(p*AX23+(1-p)*AX24),Ratio*Stock!AW24),MAX(Ratio*Stock!AW24,100+AW$58))</f>
        <v>127.24517876855909</v>
      </c>
      <c r="AX24" s="12">
        <f>MIN(MAX(EXP(-rate*Dt)*(p*AY23+(1-p)*AY24),Ratio*Stock!AX24),MAX(Ratio*Stock!AX24,100+AX$58))</f>
        <v>122.05714783966066</v>
      </c>
      <c r="AY24" s="12">
        <f>MIN(MAX(EXP(-rate*Dt)*(p*AZ23+(1-p)*AZ24),Ratio*Stock!AY24),MAX(Ratio*Stock!AY24,100+AY$58))</f>
        <v>117.08064292046792</v>
      </c>
      <c r="AZ24" s="12">
        <f>MAX(Ratio*Stock!AZ24+$F$20,Face+$AZ$58)</f>
        <v>112.93203968830544</v>
      </c>
    </row>
    <row r="25" spans="1:52" x14ac:dyDescent="0.2">
      <c r="A25" s="7">
        <f t="shared" si="1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8"/>
      <c r="AB25" s="12"/>
      <c r="AC25" s="12"/>
      <c r="AD25" s="12">
        <f>MIN(MAX(EXP(-rate*Dt)*(p*AE24+(1-p)*AE25),Ratio*Stock!AD25),MAX(Ratio*Stock!AD25,100+AD$58))</f>
        <v>263.02927962672157</v>
      </c>
      <c r="AE25" s="12">
        <f>MIN(MAX(EXP(-rate*Dt)*(p*AF24+(1-p)*AF25),Ratio*Stock!AE25),MAX(Ratio*Stock!AE25,100+AE$58))</f>
        <v>252.30506947498517</v>
      </c>
      <c r="AF25" s="12">
        <f>MIN(MAX(EXP(-rate*Dt)*(p*AG24+(1-p)*AG25),Ratio*Stock!AF25),MAX(Ratio*Stock!AF25,100+AF$58))</f>
        <v>242.01810601890872</v>
      </c>
      <c r="AG25" s="12">
        <f>MIN(MAX(EXP(-rate*Dt)*(p*AH24+(1-p)*AH25),Ratio*Stock!AG25),MAX(Ratio*Stock!AG25,100+AG$58))</f>
        <v>232.15056186886065</v>
      </c>
      <c r="AH25" s="12">
        <f>MIN(MAX(EXP(-rate*Dt)*(p*AI24+(1-p)*AI25),Ratio*Stock!AH25),MAX(Ratio*Stock!AH25,100+AH$58))</f>
        <v>220.45848312728648</v>
      </c>
      <c r="AI25" s="12">
        <f>MIN(MAX(EXP(-rate*Dt)*(p*AJ24+(1-p)*AJ25),Ratio*Stock!AI25),MAX(Ratio*Stock!AI25,100+AI$58))</f>
        <v>211.46996631218022</v>
      </c>
      <c r="AJ25" s="12">
        <f>MIN(MAX(EXP(-rate*Dt)*(p*AK24+(1-p)*AK25),Ratio*Stock!AJ25),MAX(Ratio*Stock!AJ25,100+AJ$58))</f>
        <v>202.84792863359604</v>
      </c>
      <c r="AK25" s="12">
        <f>MIN(MAX(EXP(-rate*Dt)*(p*AL24+(1-p)*AL25),Ratio*Stock!AK25),MAX(Ratio*Stock!AK25,100+AK$58))</f>
        <v>194.57742803154025</v>
      </c>
      <c r="AL25" s="12">
        <f>MIN(MAX(EXP(-rate*Dt)*(p*AM24+(1-p)*AM25),Ratio*Stock!AL25),MAX(Ratio*Stock!AL25,100+AL$58))</f>
        <v>186.64413166257339</v>
      </c>
      <c r="AM25" s="18">
        <f>MIN(MAX(EXP(-rate*Dt)*(p*AN24+(1-p)*AN25)+$F$20*EXP(-rate*(0.75-$AM$55)),Ratio*Stock!AM25),MAX(Ratio*Stock!AM25,100+AM$58))</f>
        <v>179.03429106087924</v>
      </c>
      <c r="AN25" s="12">
        <f>MIN(MAX(EXP(-rate*Dt)*(p*AO24+(1-p)*AO25),Ratio*Stock!AN25),MAX(Ratio*Stock!AN25,100+AN$58))</f>
        <v>171.73471831206288</v>
      </c>
      <c r="AO25" s="12">
        <f>MIN(MAX(EXP(-rate*Dt)*(p*AP24+(1-p)*AP25),Ratio*Stock!AO25),MAX(Ratio*Stock!AO25,100+AO$58))</f>
        <v>164.73276319839067</v>
      </c>
      <c r="AP25" s="12">
        <f>MIN(MAX(EXP(-rate*Dt)*(p*AQ24+(1-p)*AQ25),Ratio*Stock!AP25),MAX(Ratio*Stock!AP25,100+AP$58))</f>
        <v>158.01629127586224</v>
      </c>
      <c r="AQ25" s="12">
        <f>MIN(MAX(EXP(-rate*Dt)*(p*AR24+(1-p)*AR25),Ratio*Stock!AQ25),MAX(Ratio*Stock!AQ25,100+AQ$58))</f>
        <v>151.57366284512156</v>
      </c>
      <c r="AR25" s="12">
        <f>MIN(MAX(EXP(-rate*Dt)*(p*AS24+(1-p)*AS25),Ratio*Stock!AR25),MAX(Ratio*Stock!AR25,100+AR$58))</f>
        <v>145.39371277976625</v>
      </c>
      <c r="AS25" s="12">
        <f>MIN(MAX(EXP(-rate*Dt)*(p*AT24+(1-p)*AT25),Ratio*Stock!AS25),MAX(Ratio*Stock!AS25,100+AS$58))</f>
        <v>139.46573117709363</v>
      </c>
      <c r="AT25" s="12">
        <f>MIN(MAX(EXP(-rate*Dt)*(p*AU24+(1-p)*AU25),Ratio*Stock!AT25),MAX(Ratio*Stock!AT25,100+AT$58))</f>
        <v>132.44165034977723</v>
      </c>
      <c r="AU25" s="12">
        <f>MIN(MAX(EXP(-rate*Dt)*(p*AV24+(1-p)*AV25),Ratio*Stock!AU25),MAX(Ratio*Stock!AU25,100+AU$58))</f>
        <v>127.04174926952686</v>
      </c>
      <c r="AV25" s="12">
        <f>MIN(MAX(EXP(-rate*Dt)*(p*AW24+(1-p)*AW25),Ratio*Stock!AV25),MAX(Ratio*Stock!AV25,100+AV$58))</f>
        <v>121.86201255297541</v>
      </c>
      <c r="AW25" s="12">
        <f>MIN(MAX(EXP(-rate*Dt)*(p*AX24+(1-p)*AX25),Ratio*Stock!AW25),MAX(Ratio*Stock!AW25,100+AW$58))</f>
        <v>116.89346367512307</v>
      </c>
      <c r="AX25" s="12">
        <f>MIN(MAX(EXP(-rate*Dt)*(p*AY24+(1-p)*AY25),Ratio*Stock!AX25),MAX(Ratio*Stock!AX25,100+AX$58))</f>
        <v>112.12749210117724</v>
      </c>
      <c r="AY25" s="12">
        <f>MIN(MAX(EXP(-rate*Dt)*(p*AZ24+(1-p)*AZ25),Ratio*Stock!AY25),MAX(Ratio*Stock!AY25,100+AY$58))</f>
        <v>107.5558383644272</v>
      </c>
      <c r="AZ25" s="12">
        <f>MAX(Ratio*Stock!AZ25+$F$20,Face+$AZ$58)</f>
        <v>103.79557975252193</v>
      </c>
    </row>
    <row r="26" spans="1:52" x14ac:dyDescent="0.2">
      <c r="A26" s="7">
        <f t="shared" si="1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8"/>
      <c r="AB26" s="12"/>
      <c r="AC26" s="12">
        <f>MIN(MAX(EXP(-rate*Dt)*(p*AD25+(1-p)*AD26),Ratio*Stock!AC26),MAX(Ratio*Stock!AC26,100+AC$58))</f>
        <v>251.90170414214268</v>
      </c>
      <c r="AD26" s="12">
        <f>MIN(MAX(EXP(-rate*Dt)*(p*AE25+(1-p)*AE26),Ratio*Stock!AD26),MAX(Ratio*Stock!AD26,100+AD$58))</f>
        <v>241.6311866673025</v>
      </c>
      <c r="AE26" s="12">
        <f>MIN(MAX(EXP(-rate*Dt)*(p*AF25+(1-p)*AF26),Ratio*Stock!AE26),MAX(Ratio*Stock!AE26,100+AE$58))</f>
        <v>231.77941796417159</v>
      </c>
      <c r="AF26" s="12">
        <f>MIN(MAX(EXP(-rate*Dt)*(p*AG25+(1-p)*AG26),Ratio*Stock!AF26),MAX(Ratio*Stock!AF26,100+AF$58))</f>
        <v>222.32932483909266</v>
      </c>
      <c r="AG26" s="12">
        <f>MIN(MAX(EXP(-rate*Dt)*(p*AH25+(1-p)*AH26),Ratio*Stock!AG26),MAX(Ratio*Stock!AG26,100+AG$58))</f>
        <v>213.26453020538571</v>
      </c>
      <c r="AH26" s="12">
        <f>MIN(MAX(EXP(-rate*Dt)*(p*AI25+(1-p)*AI26),Ratio*Stock!AH26),MAX(Ratio*Stock!AH26,100+AH$58))</f>
        <v>202.52363145470878</v>
      </c>
      <c r="AI26" s="12">
        <f>MIN(MAX(EXP(-rate*Dt)*(p*AJ25+(1-p)*AJ26),Ratio*Stock!AI26),MAX(Ratio*Stock!AI26,100+AI$58))</f>
        <v>194.26635307301916</v>
      </c>
      <c r="AJ26" s="12">
        <f>MIN(MAX(EXP(-rate*Dt)*(p*AK25+(1-p)*AK26),Ratio*Stock!AJ26),MAX(Ratio*Stock!AJ26,100+AJ$58))</f>
        <v>186.34573982903711</v>
      </c>
      <c r="AK26" s="12">
        <f>MIN(MAX(EXP(-rate*Dt)*(p*AL25+(1-p)*AL26),Ratio*Stock!AK26),MAX(Ratio*Stock!AK26,100+AK$58))</f>
        <v>178.74806523690245</v>
      </c>
      <c r="AL26" s="12">
        <f>MIN(MAX(EXP(-rate*Dt)*(p*AM25+(1-p)*AM26),Ratio*Stock!AL26),MAX(Ratio*Stock!AL26,100+AL$58))</f>
        <v>171.46016246601229</v>
      </c>
      <c r="AM26" s="18">
        <f>MIN(MAX(EXP(-rate*Dt)*(p*AN25+(1-p)*AN26)+$F$20*EXP(-rate*(0.75-$AM$55)),Ratio*Stock!AM26),MAX(Ratio*Stock!AM26,100+AM$58))</f>
        <v>164.4694015227976</v>
      </c>
      <c r="AN26" s="12">
        <f>MIN(MAX(EXP(-rate*Dt)*(p*AO25+(1-p)*AO26),Ratio*Stock!AN26),MAX(Ratio*Stock!AN26,100+AN$58))</f>
        <v>157.76366736284427</v>
      </c>
      <c r="AO26" s="12">
        <f>MIN(MAX(EXP(-rate*Dt)*(p*AP25+(1-p)*AP26),Ratio*Stock!AO26),MAX(Ratio*Stock!AO26,100+AO$58))</f>
        <v>151.33133889542492</v>
      </c>
      <c r="AP26" s="12">
        <f>MIN(MAX(EXP(-rate*Dt)*(p*AQ25+(1-p)*AQ26),Ratio*Stock!AP26),MAX(Ratio*Stock!AP26,100+AP$58))</f>
        <v>145.16126884405517</v>
      </c>
      <c r="AQ26" s="12">
        <f>MIN(MAX(EXP(-rate*Dt)*(p*AR25+(1-p)*AR26),Ratio*Stock!AQ26),MAX(Ratio*Stock!AQ26,100+AQ$58))</f>
        <v>139.24276442817569</v>
      </c>
      <c r="AR26" s="12">
        <f>MIN(MAX(EXP(-rate*Dt)*(p*AS25+(1-p)*AS26),Ratio*Stock!AR26),MAX(Ratio*Stock!AR26,100+AR$58))</f>
        <v>133.56556883247745</v>
      </c>
      <c r="AS26" s="12">
        <f>MIN(MAX(EXP(-rate*Dt)*(p*AT25+(1-p)*AT26),Ratio*Stock!AS26),MAX(Ratio*Stock!AS26,100+AS$58))</f>
        <v>128.11984343175979</v>
      </c>
      <c r="AT26" s="12">
        <f>MIN(MAX(EXP(-rate*Dt)*(p*AU25+(1-p)*AU26),Ratio*Stock!AT26),MAX(Ratio*Stock!AT26,100+AT$58))</f>
        <v>121.6671892331088</v>
      </c>
      <c r="AU26" s="12">
        <f>MIN(MAX(EXP(-rate*Dt)*(p*AV25+(1-p)*AV26),Ratio*Stock!AU26),MAX(Ratio*Stock!AU26,100+AU$58))</f>
        <v>116.70658367710902</v>
      </c>
      <c r="AV26" s="12">
        <f>MIN(MAX(EXP(-rate*Dt)*(p*AW25+(1-p)*AW26),Ratio*Stock!AV26),MAX(Ratio*Stock!AV26,100+AV$58))</f>
        <v>111.9482315604902</v>
      </c>
      <c r="AW26" s="12">
        <f>MIN(MAX(EXP(-rate*Dt)*(p*AX25+(1-p)*AX26),Ratio*Stock!AW26),MAX(Ratio*Stock!AW26,100+AW$58))</f>
        <v>107.3838866211217</v>
      </c>
      <c r="AX26" s="12">
        <f>MIN(MAX(EXP(-rate*Dt)*(p*AY25+(1-p)*AY26),Ratio*Stock!AX26),MAX(Ratio*Stock!AX26,100+AX$58))</f>
        <v>103.00563881285704</v>
      </c>
      <c r="AY26" s="12">
        <f>MIN(MAX(EXP(-rate*Dt)*(p*AZ25+(1-p)*AZ26),Ratio*Stock!AY26),MAX(Ratio*Stock!AY26,100+AY$58))</f>
        <v>100.575</v>
      </c>
      <c r="AZ26" s="12">
        <f>MAX(Ratio*Stock!AZ26+$F$20,Face+$AZ$58)</f>
        <v>100.625</v>
      </c>
    </row>
    <row r="27" spans="1:52" x14ac:dyDescent="0.2">
      <c r="A27" s="7">
        <f t="shared" si="1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8"/>
      <c r="AB27" s="12">
        <f>MIN(MAX(EXP(-rate*Dt)*(p*AC26+(1-p)*AC27),Ratio*Stock!AB27),MAX(Ratio*Stock!AB27,100+AB$58))</f>
        <v>241.24488589166609</v>
      </c>
      <c r="AC27" s="12">
        <f>MIN(MAX(EXP(-rate*Dt)*(p*AD26+(1-p)*AD27),Ratio*Stock!AC27),MAX(Ratio*Stock!AC27,100+AC$58))</f>
        <v>231.40886741491906</v>
      </c>
      <c r="AD27" s="12">
        <f>MIN(MAX(EXP(-rate*Dt)*(p*AE26+(1-p)*AE27),Ratio*Stock!AD27),MAX(Ratio*Stock!AD27,100+AD$58))</f>
        <v>221.9738823491698</v>
      </c>
      <c r="AE27" s="12">
        <f>MIN(MAX(EXP(-rate*Dt)*(p*AF26+(1-p)*AF27),Ratio*Stock!AE27),MAX(Ratio*Stock!AE27,100+AE$58))</f>
        <v>212.92357979012539</v>
      </c>
      <c r="AF27" s="12">
        <f>MIN(MAX(EXP(-rate*Dt)*(p*AG26+(1-p)*AG27),Ratio*Stock!AF27),MAX(Ratio*Stock!AF27,100+AF$58))</f>
        <v>204.24227549134207</v>
      </c>
      <c r="AG27" s="12">
        <f>MIN(MAX(EXP(-rate*Dt)*(p*AH26+(1-p)*AH27),Ratio*Stock!AG27),MAX(Ratio*Stock!AG27,100+AG$58))</f>
        <v>195.91492468330114</v>
      </c>
      <c r="AH27" s="12">
        <f>MIN(MAX(EXP(-rate*Dt)*(p*AI26+(1-p)*AI27),Ratio*Stock!AH27),MAX(Ratio*Stock!AH27,100+AH$58))</f>
        <v>186.04782504069638</v>
      </c>
      <c r="AI27" s="12">
        <f>MIN(MAX(EXP(-rate*Dt)*(p*AJ26+(1-p)*AJ27),Ratio*Stock!AI27),MAX(Ratio*Stock!AI27,100+AI$58))</f>
        <v>178.46229700807044</v>
      </c>
      <c r="AJ27" s="12">
        <f>MIN(MAX(EXP(-rate*Dt)*(p*AK26+(1-p)*AK27),Ratio*Stock!AJ27),MAX(Ratio*Stock!AJ27,100+AJ$58))</f>
        <v>171.18604555807124</v>
      </c>
      <c r="AK27" s="12">
        <f>MIN(MAX(EXP(-rate*Dt)*(p*AL26+(1-p)*AL27),Ratio*Stock!AK27),MAX(Ratio*Stock!AK27,100+AK$58))</f>
        <v>164.20646088896214</v>
      </c>
      <c r="AL27" s="12">
        <f>MIN(MAX(EXP(-rate*Dt)*(p*AM26+(1-p)*AM27),Ratio*Stock!AL27),MAX(Ratio*Stock!AL27,100+AL$58))</f>
        <v>157.51144732490107</v>
      </c>
      <c r="AM27" s="18">
        <f>MIN(MAX(EXP(-rate*Dt)*(p*AN26+(1-p)*AN27)+$F$20*EXP(-rate*(0.75-$AM$55)),Ratio*Stock!AM27),MAX(Ratio*Stock!AM27,100+AM$58))</f>
        <v>151.08940235403838</v>
      </c>
      <c r="AN27" s="12">
        <f>MIN(MAX(EXP(-rate*Dt)*(p*AO26+(1-p)*AO27),Ratio*Stock!AN27),MAX(Ratio*Stock!AN27,100+AN$58))</f>
        <v>144.92919652127168</v>
      </c>
      <c r="AO27" s="12">
        <f>MIN(MAX(EXP(-rate*Dt)*(p*AP26+(1-p)*AP27),Ratio*Stock!AO27),MAX(Ratio*Stock!AO27,100+AO$58))</f>
        <v>139.02015414081063</v>
      </c>
      <c r="AP27" s="12">
        <f>MIN(MAX(EXP(-rate*Dt)*(p*AQ26+(1-p)*AQ27),Ratio*Stock!AP27),MAX(Ratio*Stock!AP27,100+AP$58))</f>
        <v>133.35203479512933</v>
      </c>
      <c r="AQ27" s="12">
        <f>MIN(MAX(EXP(-rate*Dt)*(p*AR26+(1-p)*AR27),Ratio*Stock!AQ27),MAX(Ratio*Stock!AQ27,100+AQ$58))</f>
        <v>127.91501558824038</v>
      </c>
      <c r="AR27" s="12">
        <f>MIN(MAX(EXP(-rate*Dt)*(p*AS26+(1-p)*AS27),Ratio*Stock!AR27),MAX(Ratio*Stock!AR27,100+AR$58))</f>
        <v>122.6996741225385</v>
      </c>
      <c r="AS27" s="12">
        <f>MIN(MAX(EXP(-rate*Dt)*(p*AT26+(1-p)*AT27),Ratio*Stock!AS27),MAX(Ratio*Stock!AS27,100+AS$58))</f>
        <v>117.69697216970997</v>
      </c>
      <c r="AT27" s="12">
        <f>MIN(MAX(EXP(-rate*Dt)*(p*AU26+(1-p)*AU27),Ratio*Stock!AT27),MAX(Ratio*Stock!AT27,100+AT$58))</f>
        <v>111.76925760733705</v>
      </c>
      <c r="AU27" s="12">
        <f>MIN(MAX(EXP(-rate*Dt)*(p*AV26+(1-p)*AV27),Ratio*Stock!AU27),MAX(Ratio*Stock!AU27,100+AU$58))</f>
        <v>107.21220978062475</v>
      </c>
      <c r="AV27" s="12">
        <f>MIN(MAX(EXP(-rate*Dt)*(p*AW26+(1-p)*AW27),Ratio*Stock!AV27),MAX(Ratio*Stock!AV27,100+AV$58))</f>
        <v>102.84096156768366</v>
      </c>
      <c r="AW27" s="12">
        <f>MIN(MAX(EXP(-rate*Dt)*(p*AX26+(1-p)*AX27),Ratio*Stock!AW27),MAX(Ratio*Stock!AW27,100+AW$58))</f>
        <v>100.47499999999999</v>
      </c>
      <c r="AX27" s="12">
        <f>MIN(MAX(EXP(-rate*Dt)*(p*AY26+(1-p)*AY27),Ratio*Stock!AX27),MAX(Ratio*Stock!AX27,100+AX$58))</f>
        <v>100.4790276003169</v>
      </c>
      <c r="AY27" s="12">
        <f>MIN(MAX(EXP(-rate*Dt)*(p*AZ26+(1-p)*AZ27),Ratio*Stock!AY27),MAX(Ratio*Stock!AY27,100+AY$58))</f>
        <v>100.54453219141504</v>
      </c>
      <c r="AZ27" s="12">
        <f>MAX(Ratio*Stock!AZ27+$F$20,Face+$AZ$58)</f>
        <v>100.625</v>
      </c>
    </row>
    <row r="28" spans="1:52" x14ac:dyDescent="0.2">
      <c r="A28" s="7">
        <f t="shared" si="1"/>
        <v>25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8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8">
        <f>MIN(MAX(EXP(-rate*Dt)*(p*AB27+(1-p)*AB28)+$F$20,Ratio*Stock!AA28),MAX(Ratio*Stock!AA28,100+AA$58))</f>
        <v>231.03890927249347</v>
      </c>
      <c r="AB28" s="12">
        <f>MIN(MAX(EXP(-rate*Dt)*(p*AC27+(1-p)*AC28),Ratio*Stock!AB28),MAX(Ratio*Stock!AB28,100+AB$58))</f>
        <v>221.61900811250692</v>
      </c>
      <c r="AC28" s="12">
        <f>MIN(MAX(EXP(-rate*Dt)*(p*AD27+(1-p)*AD28),Ratio*Stock!AC28),MAX(Ratio*Stock!AC28,100+AC$58))</f>
        <v>212.58317445934563</v>
      </c>
      <c r="AD28" s="12">
        <f>MIN(MAX(EXP(-rate*Dt)*(p*AE27+(1-p)*AE28),Ratio*Stock!AD28),MAX(Ratio*Stock!AD28,100+AD$58))</f>
        <v>203.91574914129492</v>
      </c>
      <c r="AE28" s="12">
        <f>MIN(MAX(EXP(-rate*Dt)*(p*AF27+(1-p)*AF28),Ratio*Stock!AE28),MAX(Ratio*Stock!AE28,100+AE$58))</f>
        <v>195.60171144122032</v>
      </c>
      <c r="AF28" s="12">
        <f>MIN(MAX(EXP(-rate*Dt)*(p*AG27+(1-p)*AG28),Ratio*Stock!AF28),MAX(Ratio*Stock!AF28,100+AF$58))</f>
        <v>187.6266530655449</v>
      </c>
      <c r="AG28" s="12">
        <f>MIN(MAX(EXP(-rate*Dt)*(p*AH27+(1-p)*AH28),Ratio*Stock!AG28),MAX(Ratio*Stock!AG28,100+AG$58))</f>
        <v>179.97675317456168</v>
      </c>
      <c r="AH28" s="12">
        <f>MIN(MAX(EXP(-rate*Dt)*(p*AI27+(1-p)*AI28),Ratio*Stock!AH28),MAX(Ratio*Stock!AH28,100+AH$58))</f>
        <v>170.91236688650042</v>
      </c>
      <c r="AI28" s="12">
        <f>MIN(MAX(EXP(-rate*Dt)*(p*AJ27+(1-p)*AJ28),Ratio*Stock!AI28),MAX(Ratio*Stock!AI28,100+AI$58))</f>
        <v>163.94394062375625</v>
      </c>
      <c r="AJ28" s="12">
        <f>MIN(MAX(EXP(-rate*Dt)*(p*AK27+(1-p)*AK28),Ratio*Stock!AJ28),MAX(Ratio*Stock!AJ28,100+AJ$58))</f>
        <v>157.25963051634895</v>
      </c>
      <c r="AK28" s="12">
        <f>MIN(MAX(EXP(-rate*Dt)*(p*AL27+(1-p)*AL28),Ratio*Stock!AK28),MAX(Ratio*Stock!AK28,100+AK$58))</f>
        <v>150.84785260160453</v>
      </c>
      <c r="AL28" s="12">
        <f>MIN(MAX(EXP(-rate*Dt)*(p*AM27+(1-p)*AM28),Ratio*Stock!AL28),MAX(Ratio*Stock!AL28,100+AL$58))</f>
        <v>144.69749521731035</v>
      </c>
      <c r="AM28" s="18">
        <f>MIN(MAX(EXP(-rate*Dt)*(p*AN27+(1-p)*AN28)+$F$20*EXP(-rate*(0.75-$AM$55)),Ratio*Stock!AM28),MAX(Ratio*Stock!AM28,100+AM$58))</f>
        <v>138.79789974511618</v>
      </c>
      <c r="AN28" s="12">
        <f>MIN(MAX(EXP(-rate*Dt)*(p*AO27+(1-p)*AO28),Ratio*Stock!AN28),MAX(Ratio*Stock!AN28,100+AN$58))</f>
        <v>133.13884213906303</v>
      </c>
      <c r="AO28" s="12">
        <f>MIN(MAX(EXP(-rate*Dt)*(p*AP27+(1-p)*AP28),Ratio*Stock!AO28),MAX(Ratio*Stock!AO28,100+AO$58))</f>
        <v>127.71051520723077</v>
      </c>
      <c r="AP28" s="12">
        <f>MIN(MAX(EXP(-rate*Dt)*(p*AQ27+(1-p)*AQ28),Ratio*Stock!AP28),MAX(Ratio*Stock!AP28,100+AP$58))</f>
        <v>122.50351161579583</v>
      </c>
      <c r="AQ28" s="12">
        <f>MIN(MAX(EXP(-rate*Dt)*(p*AR27+(1-p)*AR28),Ratio*Stock!AQ28),MAX(Ratio*Stock!AQ28,100+AQ$58))</f>
        <v>117.50880758604713</v>
      </c>
      <c r="AR28" s="12">
        <f>MIN(MAX(EXP(-rate*Dt)*(p*AS27+(1-p)*AS28),Ratio*Stock!AR28),MAX(Ratio*Stock!AR28,100+AR$58))</f>
        <v>112.71774725610541</v>
      </c>
      <c r="AS28" s="12">
        <f>MIN(MAX(EXP(-rate*Dt)*(p*AT27+(1-p)*AT28),Ratio*Stock!AS28),MAX(Ratio*Stock!AS28,100+AS$58))</f>
        <v>108.12202768024579</v>
      </c>
      <c r="AT28" s="12">
        <f>MIN(MAX(EXP(-rate*Dt)*(p*AU27+(1-p)*AU28),Ratio*Stock!AT28),MAX(Ratio*Stock!AT28,100+AT$58))</f>
        <v>102.67654759542819</v>
      </c>
      <c r="AU28" s="12">
        <f>MIN(MAX(EXP(-rate*Dt)*(p*AV27+(1-p)*AV28),Ratio*Stock!AU28),MAX(Ratio*Stock!AU28,100+AU$58))</f>
        <v>100.375</v>
      </c>
      <c r="AV28" s="12">
        <f>MIN(MAX(EXP(-rate*Dt)*(p*AW27+(1-p)*AW28),Ratio*Stock!AV28),MAX(Ratio*Stock!AV28,100+AV$58))</f>
        <v>100.35183397257012</v>
      </c>
      <c r="AW28" s="12">
        <f>MIN(MAX(EXP(-rate*Dt)*(p*AX27+(1-p)*AX28),Ratio*Stock!AW28),MAX(Ratio*Stock!AW28,100+AW$58))</f>
        <v>100.39107516930792</v>
      </c>
      <c r="AX28" s="12">
        <f>MIN(MAX(EXP(-rate*Dt)*(p*AY27+(1-p)*AY28),Ratio*Stock!AX28),MAX(Ratio*Stock!AX28,100+AX$58))</f>
        <v>100.46412873133413</v>
      </c>
      <c r="AY28" s="12">
        <f>MIN(MAX(EXP(-rate*Dt)*(p*AZ27+(1-p)*AZ28),Ratio*Stock!AY28),MAX(Ratio*Stock!AY28,100+AY$58))</f>
        <v>100.54453219141504</v>
      </c>
      <c r="AZ28" s="12">
        <f>MAX(Ratio*Stock!AZ28+$F$20,Face+$AZ$58)</f>
        <v>100.625</v>
      </c>
    </row>
    <row r="29" spans="1:52" x14ac:dyDescent="0.2">
      <c r="A29" s="7">
        <f t="shared" si="1"/>
        <v>24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8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>
        <f>MIN(MAX(EXP(-rate*Dt)*(p*AA28+(1-p)*AA29),Ratio*Stock!Z29))</f>
        <v>221.26470122062582</v>
      </c>
      <c r="AA29" s="18">
        <f>MIN(MAX(EXP(-rate*Dt)*(p*AB28+(1-p)*AB29)+$F$20,Ratio*Stock!AA29),MAX(Ratio*Stock!AA29,100+AA$58))</f>
        <v>212.24331334160851</v>
      </c>
      <c r="AB29" s="12">
        <f>MIN(MAX(EXP(-rate*Dt)*(p*AC28+(1-p)*AC29),Ratio*Stock!AB29),MAX(Ratio*Stock!AB29,100+AB$58))</f>
        <v>203.58974481567694</v>
      </c>
      <c r="AC29" s="12">
        <f>MIN(MAX(EXP(-rate*Dt)*(p*AD28+(1-p)*AD29),Ratio*Stock!AC29),MAX(Ratio*Stock!AC29,100+AC$58))</f>
        <v>195.28899893962765</v>
      </c>
      <c r="AD29" s="12">
        <f>MIN(MAX(EXP(-rate*Dt)*(p*AE28+(1-p)*AE29),Ratio*Stock!AD29),MAX(Ratio*Stock!AD29,100+AD$58))</f>
        <v>187.32669045472068</v>
      </c>
      <c r="AE29" s="12">
        <f>MIN(MAX(EXP(-rate*Dt)*(p*AF28+(1-p)*AF29),Ratio*Stock!AE29),MAX(Ratio*Stock!AE29,100+AE$58))</f>
        <v>179.68902061691145</v>
      </c>
      <c r="AF29" s="12">
        <f>MIN(MAX(EXP(-rate*Dt)*(p*AG28+(1-p)*AG29),Ratio*Stock!AF29),MAX(Ratio*Stock!AF29,100+AF$58))</f>
        <v>172.36275328351721</v>
      </c>
      <c r="AG29" s="12">
        <f>MIN(MAX(EXP(-rate*Dt)*(p*AH28+(1-p)*AH29),Ratio*Stock!AG29),MAX(Ratio*Stock!AG29,100+AG$58))</f>
        <v>165.33519197487675</v>
      </c>
      <c r="AH29" s="12">
        <f>MIN(MAX(EXP(-rate*Dt)*(p*AI28+(1-p)*AI29),Ratio*Stock!AH29),MAX(Ratio*Stock!AH29,100+AH$58))</f>
        <v>157.00821629253682</v>
      </c>
      <c r="AI29" s="12">
        <f>MIN(MAX(EXP(-rate*Dt)*(p*AJ28+(1-p)*AJ29),Ratio*Stock!AI29),MAX(Ratio*Stock!AI29,100+AI$58))</f>
        <v>150.60668901975563</v>
      </c>
      <c r="AJ29" s="12">
        <f>MIN(MAX(EXP(-rate*Dt)*(p*AK28+(1-p)*AK29),Ratio*Stock!AJ29),MAX(Ratio*Stock!AJ29,100+AJ$58))</f>
        <v>144.4661643390159</v>
      </c>
      <c r="AK29" s="12">
        <f>MIN(MAX(EXP(-rate*Dt)*(p*AL28+(1-p)*AL29),Ratio*Stock!AK29),MAX(Ratio*Stock!AK29,100+AK$58))</f>
        <v>138.57600067212078</v>
      </c>
      <c r="AL29" s="12">
        <f>MIN(MAX(EXP(-rate*Dt)*(p*AM28+(1-p)*AM29),Ratio*Stock!AL29),MAX(Ratio*Stock!AL29,100+AL$58))</f>
        <v>132.92599031850537</v>
      </c>
      <c r="AM29" s="18">
        <f>MIN(MAX(EXP(-rate*Dt)*(p*AN28+(1-p)*AN29)+$F$20*EXP(-rate*(0.75-$AM$55)),Ratio*Stock!AM29),MAX(Ratio*Stock!AM29,100+AM$58))</f>
        <v>127.50634176520978</v>
      </c>
      <c r="AN29" s="12">
        <f>MIN(MAX(EXP(-rate*Dt)*(p*AO28+(1-p)*AO29),Ratio*Stock!AN29),MAX(Ratio*Stock!AN29,100+AN$58))</f>
        <v>122.30766271810982</v>
      </c>
      <c r="AO29" s="12">
        <f>MIN(MAX(EXP(-rate*Dt)*(p*AP28+(1-p)*AP29),Ratio*Stock!AO29),MAX(Ratio*Stock!AO29,100+AO$58))</f>
        <v>117.32094382499589</v>
      </c>
      <c r="AP29" s="12">
        <f>MIN(MAX(EXP(-rate*Dt)*(p*AQ28+(1-p)*AQ29),Ratio*Stock!AP29),MAX(Ratio*Stock!AP29,100+AP$58))</f>
        <v>112.53754306229425</v>
      </c>
      <c r="AQ29" s="12">
        <f>MIN(MAX(EXP(-rate*Dt)*(p*AR28+(1-p)*AR29),Ratio*Stock!AQ29),MAX(Ratio*Stock!AQ29,100+AQ$58))</f>
        <v>107.94917075837098</v>
      </c>
      <c r="AR29" s="12">
        <f>MIN(MAX(EXP(-rate*Dt)*(p*AS28+(1-p)*AS29),Ratio*Stock!AR29),MAX(Ratio*Stock!AR29,100+AR$58))</f>
        <v>103.54787522746525</v>
      </c>
      <c r="AS29" s="12">
        <f>MIN(MAX(EXP(-rate*Dt)*(p*AT28+(1-p)*AT29),Ratio*Stock!AS29),MAX(Ratio*Stock!AS29,100+AS$58))</f>
        <v>100.27500000000001</v>
      </c>
      <c r="AT29" s="12">
        <f>MIN(MAX(EXP(-rate*Dt)*(p*AU28+(1-p)*AU29),Ratio*Stock!AT29),MAX(Ratio*Stock!AT29,100+AT$58))</f>
        <v>100.23031973932294</v>
      </c>
      <c r="AU29" s="12">
        <f>MIN(MAX(EXP(-rate*Dt)*(p*AV28+(1-p)*AV29),Ratio*Stock!AU29),MAX(Ratio*Stock!AU29,100+AU$58))</f>
        <v>100.24874992168489</v>
      </c>
      <c r="AV29" s="12">
        <f>MIN(MAX(EXP(-rate*Dt)*(p*AW28+(1-p)*AW29),Ratio*Stock!AV29),MAX(Ratio*Stock!AV29,100+AV$58))</f>
        <v>100.30707733622954</v>
      </c>
      <c r="AW29" s="12">
        <f>MIN(MAX(EXP(-rate*Dt)*(p*AX28+(1-p)*AX29),Ratio*Stock!AW29),MAX(Ratio*Stock!AW29,100+AW$58))</f>
        <v>100.38378956829901</v>
      </c>
      <c r="AX29" s="12">
        <f>MIN(MAX(EXP(-rate*Dt)*(p*AY28+(1-p)*AY29),Ratio*Stock!AX29),MAX(Ratio*Stock!AX29,100+AX$58))</f>
        <v>100.46412873133413</v>
      </c>
      <c r="AY29" s="12">
        <f>MIN(MAX(EXP(-rate*Dt)*(p*AZ28+(1-p)*AZ29),Ratio*Stock!AY29),MAX(Ratio*Stock!AY29,100+AY$58))</f>
        <v>100.54453219141504</v>
      </c>
      <c r="AZ29" s="12">
        <f>MAX(Ratio*Stock!AZ29+$F$20,Face+$AZ$58)</f>
        <v>100.625</v>
      </c>
    </row>
    <row r="30" spans="1:52" x14ac:dyDescent="0.2">
      <c r="A30" s="7">
        <f t="shared" si="1"/>
        <v>23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8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>
        <f>MIN(MAX(EXP(-rate*Dt)*(p*Z29+(1-p)*Z30),Ratio*Stock!Y30))</f>
        <v>211.90399556686947</v>
      </c>
      <c r="Z30" s="21">
        <f>MIN(MAX(EXP(-rate*Dt)*(p*AA29+(1-p)*AA30),Ratio*Stock!Z30),MAX(Ratio*Stock!Z30,100+Z$58))</f>
        <v>203.26426167991681</v>
      </c>
      <c r="AA30" s="18">
        <f>MIN(MAX(EXP(-rate*Dt)*(p*AB29+(1-p)*AB30)+$F$20,Ratio*Stock!AA30),MAX(Ratio*Stock!AA30,100+AA$58))</f>
        <v>194.97678637797893</v>
      </c>
      <c r="AB30" s="12">
        <f>MIN(MAX(EXP(-rate*Dt)*(p*AC29+(1-p)*AC30),Ratio*Stock!AB30),MAX(Ratio*Stock!AB30,100+AB$58))</f>
        <v>187.02720740032638</v>
      </c>
      <c r="AC30" s="12">
        <f>MIN(MAX(EXP(-rate*Dt)*(p*AD29+(1-p)*AD30),Ratio*Stock!AC30),MAX(Ratio*Stock!AC30,100+AC$58))</f>
        <v>179.40174806325209</v>
      </c>
      <c r="AD30" s="12">
        <f>MIN(MAX(EXP(-rate*Dt)*(p*AE29+(1-p)*AE30),Ratio*Stock!AD30),MAX(Ratio*Stock!AD30,100+AD$58))</f>
        <v>172.08719338496854</v>
      </c>
      <c r="AE30" s="12">
        <f>MIN(MAX(EXP(-rate*Dt)*(p*AF29+(1-p)*AF30),Ratio*Stock!AE30),MAX(Ratio*Stock!AE30,100+AE$58))</f>
        <v>165.0708671839389</v>
      </c>
      <c r="AF30" s="12">
        <f>MIN(MAX(EXP(-rate*Dt)*(p*AG29+(1-p)*AG30),Ratio*Stock!AF30),MAX(Ratio*Stock!AF30,100+AF$58))</f>
        <v>158.3406101109538</v>
      </c>
      <c r="AG30" s="12">
        <f>MIN(MAX(EXP(-rate*Dt)*(p*AH29+(1-p)*AH30),Ratio*Stock!AG30),MAX(Ratio*Stock!AG30,100+AG$58))</f>
        <v>151.88475857688169</v>
      </c>
      <c r="AH30" s="12">
        <f>MIN(MAX(EXP(-rate*Dt)*(p*AI29+(1-p)*AI30),Ratio*Stock!AH30),MAX(Ratio*Stock!AH30,100+AH$58))</f>
        <v>144.23520329418102</v>
      </c>
      <c r="AI30" s="12">
        <f>MIN(MAX(EXP(-rate*Dt)*(p*AJ29+(1-p)*AJ30),Ratio*Stock!AI30),MAX(Ratio*Stock!AI30,100+AI$58))</f>
        <v>138.35445635376288</v>
      </c>
      <c r="AJ30" s="12">
        <f>MIN(MAX(EXP(-rate*Dt)*(p*AK29+(1-p)*AK30),Ratio*Stock!AJ30),MAX(Ratio*Stock!AJ30,100+AJ$58))</f>
        <v>132.71347878855545</v>
      </c>
      <c r="AK30" s="12">
        <f>MIN(MAX(EXP(-rate*Dt)*(p*AL29+(1-p)*AL30),Ratio*Stock!AK30),MAX(Ratio*Stock!AK30,100+AK$58))</f>
        <v>127.30249473949338</v>
      </c>
      <c r="AL30" s="12">
        <f>MIN(MAX(EXP(-rate*Dt)*(p*AM29+(1-p)*AM30),Ratio*Stock!AL30),MAX(Ratio*Stock!AL30,100+AL$58))</f>
        <v>122.11212692810712</v>
      </c>
      <c r="AM30" s="18">
        <f>MIN(MAX(EXP(-rate*Dt)*(p*AN29+(1-p)*AN30)+$F$20*EXP(-rate*(0.75-$AM$55)),Ratio*Stock!AM30),MAX(Ratio*Stock!AM30,100+AM$58))</f>
        <v>117.13338040562495</v>
      </c>
      <c r="AN30" s="12">
        <f>MIN(MAX(EXP(-rate*Dt)*(p*AO29+(1-p)*AO30),Ratio*Stock!AN30),MAX(Ratio*Stock!AN30,100+AN$58))</f>
        <v>112.35762696465478</v>
      </c>
      <c r="AO30" s="12">
        <f>MIN(MAX(EXP(-rate*Dt)*(p*AP29+(1-p)*AP30),Ratio*Stock!AO30),MAX(Ratio*Stock!AO30,100+AO$58))</f>
        <v>107.77659018643233</v>
      </c>
      <c r="AP30" s="12">
        <f>MIN(MAX(EXP(-rate*Dt)*(p*AQ29+(1-p)*AQ30),Ratio*Stock!AP30),MAX(Ratio*Stock!AP30,100+AP$58))</f>
        <v>103.38233109772113</v>
      </c>
      <c r="AQ30" s="12">
        <f>MIN(MAX(EXP(-rate*Dt)*(p*AR29+(1-p)*AR30),Ratio*Stock!AQ30),MAX(Ratio*Stock!AQ30,100+AQ$58))</f>
        <v>100.175</v>
      </c>
      <c r="AR30" s="12">
        <f>MIN(MAX(EXP(-rate*Dt)*(p*AS29+(1-p)*AS30),Ratio*Stock!AR30),MAX(Ratio*Stock!AR30,100+AR$58))</f>
        <v>100.11190488401046</v>
      </c>
      <c r="AS30" s="12">
        <f>MIN(MAX(EXP(-rate*Dt)*(p*AT29+(1-p)*AT30),Ratio*Stock!AS30),MAX(Ratio*Stock!AS30,100+AS$58))</f>
        <v>100.11249954281993</v>
      </c>
      <c r="AT30" s="12">
        <f>MIN(MAX(EXP(-rate*Dt)*(p*AU29+(1-p)*AU30),Ratio*Stock!AT30),MAX(Ratio*Stock!AT30,100+AT$58))</f>
        <v>100.15648937825894</v>
      </c>
      <c r="AU30" s="12">
        <f>MIN(MAX(EXP(-rate*Dt)*(p*AV29+(1-p)*AV30),Ratio*Stock!AU30),MAX(Ratio*Stock!AU30,100+AU$58))</f>
        <v>100.22504609379982</v>
      </c>
      <c r="AV30" s="12">
        <f>MIN(MAX(EXP(-rate*Dt)*(p*AW29+(1-p)*AW30),Ratio*Stock!AV30),MAX(Ratio*Stock!AV30,100+AV$58))</f>
        <v>100.30351465089267</v>
      </c>
      <c r="AW30" s="12">
        <f>MIN(MAX(EXP(-rate*Dt)*(p*AX29+(1-p)*AX30),Ratio*Stock!AW30),MAX(Ratio*Stock!AW30,100+AW$58))</f>
        <v>100.38378956829901</v>
      </c>
      <c r="AX30" s="12">
        <f>MIN(MAX(EXP(-rate*Dt)*(p*AY29+(1-p)*AY30),Ratio*Stock!AX30),MAX(Ratio*Stock!AX30,100+AX$58))</f>
        <v>100.46412873133413</v>
      </c>
      <c r="AY30" s="12">
        <f>MIN(MAX(EXP(-rate*Dt)*(p*AZ29+(1-p)*AZ30),Ratio*Stock!AY30),MAX(Ratio*Stock!AY30,100+AY$58))</f>
        <v>100.54453219141504</v>
      </c>
      <c r="AZ30" s="12">
        <f>MAX(Ratio*Stock!AZ30+$F$20,Face+$AZ$58)</f>
        <v>100.625</v>
      </c>
    </row>
    <row r="31" spans="1:52" x14ac:dyDescent="0.2">
      <c r="A31" s="7">
        <f t="shared" si="1"/>
        <v>22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8"/>
      <c r="O31" s="21"/>
      <c r="P31" s="21"/>
      <c r="Q31" s="21"/>
      <c r="R31" s="21"/>
      <c r="S31" s="21"/>
      <c r="T31" s="21"/>
      <c r="U31" s="21"/>
      <c r="V31" s="21"/>
      <c r="W31" s="21"/>
      <c r="X31" s="21">
        <f>MIN(MAX(EXP(-rate*Dt)*(p*Y30+(1-p)*Y31),Ratio*Stock!X31))</f>
        <v>202.93929890077763</v>
      </c>
      <c r="Y31" s="21">
        <f>MIN(MAX(EXP(-rate*Dt)*(p*Z30+(1-p)*Z31),Ratio*Stock!Y31),MAX(Ratio*Stock!Y31,100+Y$58))</f>
        <v>194.66507295700976</v>
      </c>
      <c r="Z31" s="21">
        <f>MIN(MAX(EXP(-rate*Dt)*(p*AA30+(1-p)*AA31),Ratio*Stock!Z31),MAX(Ratio*Stock!Z31,100+Z$58))</f>
        <v>186.72820313568516</v>
      </c>
      <c r="AA31" s="18">
        <f>MIN(MAX(EXP(-rate*Dt)*(p*AB30+(1-p)*AB31)+$F$20,Ratio*Stock!AA31),MAX(Ratio*Stock!AA31,100+AA$58))</f>
        <v>179.1149347781658</v>
      </c>
      <c r="AB31" s="12">
        <f>MIN(MAX(EXP(-rate*Dt)*(p*AC30+(1-p)*AC31),Ratio*Stock!AB31),MAX(Ratio*Stock!AB31,100+AB$58))</f>
        <v>171.81207402972888</v>
      </c>
      <c r="AC31" s="12">
        <f>MIN(MAX(EXP(-rate*Dt)*(p*AD30+(1-p)*AD31),Ratio*Stock!AC31),MAX(Ratio*Stock!AC31,100+AC$58))</f>
        <v>164.80696497451129</v>
      </c>
      <c r="AD31" s="12">
        <f>MIN(MAX(EXP(-rate*Dt)*(p*AE30+(1-p)*AE31),Ratio*Stock!AD31),MAX(Ratio*Stock!AD31,100+AD$58))</f>
        <v>158.0874677027065</v>
      </c>
      <c r="AE31" s="12">
        <f>MIN(MAX(EXP(-rate*Dt)*(p*AF30+(1-p)*AF31),Ratio*Stock!AE31),MAX(Ratio*Stock!AE31,100+AE$58))</f>
        <v>151.64193727200453</v>
      </c>
      <c r="AF31" s="12">
        <f>MIN(MAX(EXP(-rate*Dt)*(p*AG30+(1-p)*AG31),Ratio*Stock!AF31),MAX(Ratio*Stock!AF31,100+AF$58))</f>
        <v>145.45920352681344</v>
      </c>
      <c r="AG31" s="12">
        <f>MIN(MAX(EXP(-rate*Dt)*(p*AH30+(1-p)*AH31),Ratio*Stock!AG31),MAX(Ratio*Stock!AG31,100+AG$58))</f>
        <v>139.5285517402917</v>
      </c>
      <c r="AH31" s="12">
        <f>MIN(MAX(EXP(-rate*Dt)*(p*AI30+(1-p)*AI31),Ratio*Stock!AH31),MAX(Ratio*Stock!AH31,100+AH$58))</f>
        <v>132.50130700518378</v>
      </c>
      <c r="AI31" s="12">
        <f>MIN(MAX(EXP(-rate*Dt)*(p*AJ30+(1-p)*AJ31),Ratio*Stock!AI31),MAX(Ratio*Stock!AI31,100+AI$58))</f>
        <v>127.09897360823298</v>
      </c>
      <c r="AJ31" s="12">
        <f>MIN(MAX(EXP(-rate*Dt)*(p*AK30+(1-p)*AK31),Ratio*Stock!AJ31),MAX(Ratio*Stock!AJ31,100+AJ$58))</f>
        <v>121.91690374521606</v>
      </c>
      <c r="AK31" s="12">
        <f>MIN(MAX(EXP(-rate*Dt)*(p*AL30+(1-p)*AL31),Ratio*Stock!AK31),MAX(Ratio*Stock!AK31,100+AK$58))</f>
        <v>116.94611684777175</v>
      </c>
      <c r="AL31" s="12">
        <f>MIN(MAX(EXP(-rate*Dt)*(p*AM30+(1-p)*AM31),Ratio*Stock!AL31),MAX(Ratio*Stock!AL31,100+AL$58))</f>
        <v>112.17799850260174</v>
      </c>
      <c r="AM31" s="18">
        <f>MIN(MAX(EXP(-rate*Dt)*(p*AN30+(1-p)*AN31)+$F$20*EXP(-rate*(0.75-$AM$55)),Ratio*Stock!AM31),MAX(Ratio*Stock!AM31,100+AM$58))</f>
        <v>107.60428552262341</v>
      </c>
      <c r="AN31" s="12">
        <f>MIN(MAX(EXP(-rate*Dt)*(p*AO30+(1-p)*AO31),Ratio*Stock!AN31),MAX(Ratio*Stock!AN31,100+AN$58))</f>
        <v>103.21705162680114</v>
      </c>
      <c r="AO31" s="12">
        <f>MIN(MAX(EXP(-rate*Dt)*(p*AP30+(1-p)*AP31),Ratio*Stock!AO31),MAX(Ratio*Stock!AO31,100+AO$58))</f>
        <v>100.075</v>
      </c>
      <c r="AP31" s="12">
        <f>MIN(MAX(EXP(-rate*Dt)*(p*AQ30+(1-p)*AQ31),Ratio*Stock!AP31),MAX(Ratio*Stock!AP31,100+AP$58))</f>
        <v>99.995531413734497</v>
      </c>
      <c r="AQ31" s="12">
        <f>MIN(MAX(EXP(-rate*Dt)*(p*AR30+(1-p)*AR31),Ratio*Stock!AQ31),MAX(Ratio*Stock!AQ31,100+AQ$58))</f>
        <v>99.980250336591212</v>
      </c>
      <c r="AR31" s="12">
        <f>MIN(MAX(EXP(-rate*Dt)*(p*AS30+(1-p)*AS31),Ratio*Stock!AR31),MAX(Ratio*Stock!AR31,100+AR$58))</f>
        <v>100.01077319939583</v>
      </c>
      <c r="AS31" s="12">
        <f>MIN(MAX(EXP(-rate*Dt)*(p*AT30+(1-p)*AT31),Ratio*Stock!AS31),MAX(Ratio*Stock!AS31,100+AS$58))</f>
        <v>100.0700289199051</v>
      </c>
      <c r="AT31" s="12">
        <f>MIN(MAX(EXP(-rate*Dt)*(p*AU30+(1-p)*AU31),Ratio*Stock!AT31),MAX(Ratio*Stock!AT31,100+AT$58))</f>
        <v>100.14400927303048</v>
      </c>
      <c r="AU31" s="12">
        <f>MIN(MAX(EXP(-rate*Dt)*(p*AV30+(1-p)*AV31),Ratio*Stock!AU31),MAX(Ratio*Stock!AU31,100+AU$58))</f>
        <v>100.22330392773911</v>
      </c>
      <c r="AV31" s="12">
        <f>MIN(MAX(EXP(-rate*Dt)*(p*AW30+(1-p)*AW31),Ratio*Stock!AV31),MAX(Ratio*Stock!AV31,100+AV$58))</f>
        <v>100.30351465089267</v>
      </c>
      <c r="AW31" s="12">
        <f>MIN(MAX(EXP(-rate*Dt)*(p*AX30+(1-p)*AX31),Ratio*Stock!AW31),MAX(Ratio*Stock!AW31,100+AW$58))</f>
        <v>100.38378956829901</v>
      </c>
      <c r="AX31" s="12">
        <f>MIN(MAX(EXP(-rate*Dt)*(p*AY30+(1-p)*AY31),Ratio*Stock!AX31),MAX(Ratio*Stock!AX31,100+AX$58))</f>
        <v>100.46412873133413</v>
      </c>
      <c r="AY31" s="12">
        <f>MIN(MAX(EXP(-rate*Dt)*(p*AZ30+(1-p)*AZ31),Ratio*Stock!AY31),MAX(Ratio*Stock!AY31,100+AY$58))</f>
        <v>100.54453219141504</v>
      </c>
      <c r="AZ31" s="12">
        <f>MAX(Ratio*Stock!AZ31+$F$20,Face+$AZ$58)</f>
        <v>100.625</v>
      </c>
    </row>
    <row r="32" spans="1:52" x14ac:dyDescent="0.2">
      <c r="A32" s="7">
        <f t="shared" si="1"/>
        <v>21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8"/>
      <c r="O32" s="21"/>
      <c r="P32" s="21"/>
      <c r="Q32" s="21"/>
      <c r="R32" s="21"/>
      <c r="S32" s="21"/>
      <c r="T32" s="21"/>
      <c r="U32" s="21"/>
      <c r="V32" s="21"/>
      <c r="W32" s="21">
        <f>MIN(MAX(EXP(-rate*Dt)*(p*X31+(1-p)*X32),Ratio*Stock!W32))</f>
        <v>194.35385787873366</v>
      </c>
      <c r="X32" s="21">
        <f>MIN(MAX(EXP(-rate*Dt)*(p*Y31+(1-p)*Y32),Ratio*Stock!X32),MAX(Ratio*Stock!X32,100+X$58))</f>
        <v>186.42967689534589</v>
      </c>
      <c r="Y32" s="21">
        <f>MIN(MAX(EXP(-rate*Dt)*(p*Z31+(1-p)*Z32),Ratio*Stock!Y32),MAX(Ratio*Stock!Y32,100+Y$58))</f>
        <v>178.82858002741037</v>
      </c>
      <c r="Z32" s="21">
        <f>MIN(MAX(EXP(-rate*Dt)*(p*AA31+(1-p)*AA32),Ratio*Stock!Z32),MAX(Ratio*Stock!Z32,100+Z$58))</f>
        <v>171.53739451349261</v>
      </c>
      <c r="AA32" s="18">
        <f>MIN(MAX(EXP(-rate*Dt)*(p*AB31+(1-p)*AB32)+$F$20,Ratio*Stock!AA32),MAX(Ratio*Stock!AA32,100+AA$58))</f>
        <v>164.54348467100397</v>
      </c>
      <c r="AB32" s="12">
        <f>MIN(MAX(EXP(-rate*Dt)*(p*AC31+(1-p)*AC32),Ratio*Stock!AB32),MAX(Ratio*Stock!AB32,100+AB$58))</f>
        <v>157.83472999846296</v>
      </c>
      <c r="AC32" s="12">
        <f>MIN(MAX(EXP(-rate*Dt)*(p*AD31+(1-p)*AD32),Ratio*Stock!AC32),MAX(Ratio*Stock!AC32,100+AC$58))</f>
        <v>151.39950417056943</v>
      </c>
      <c r="AD32" s="12">
        <f>MIN(MAX(EXP(-rate*Dt)*(p*AE31+(1-p)*AE32),Ratio*Stock!AD32),MAX(Ratio*Stock!AD32,100+AD$58))</f>
        <v>145.22665488969068</v>
      </c>
      <c r="AE32" s="12">
        <f>MIN(MAX(EXP(-rate*Dt)*(p*AF31+(1-p)*AF32),Ratio*Stock!AE32),MAX(Ratio*Stock!AE32,100+AE$58))</f>
        <v>139.30548455884002</v>
      </c>
      <c r="AF32" s="12">
        <f>MIN(MAX(EXP(-rate*Dt)*(p*AG31+(1-p)*AG32),Ratio*Stock!AF32),MAX(Ratio*Stock!AF32,100+AF$58))</f>
        <v>133.62573174265697</v>
      </c>
      <c r="AG32" s="12">
        <f>MIN(MAX(EXP(-rate*Dt)*(p*AH31+(1-p)*AH32),Ratio*Stock!AG32),MAX(Ratio*Stock!AG32,100+AG$58))</f>
        <v>128.1775533842571</v>
      </c>
      <c r="AH32" s="12">
        <f>MIN(MAX(EXP(-rate*Dt)*(p*AI31+(1-p)*AI32),Ratio*Stock!AH32),MAX(Ratio*Stock!AH32,100+AH$58))</f>
        <v>121.72199266966513</v>
      </c>
      <c r="AI32" s="12">
        <f>MIN(MAX(EXP(-rate*Dt)*(p*AJ31+(1-p)*AJ32),Ratio*Stock!AI32),MAX(Ratio*Stock!AI32,100+AI$58))</f>
        <v>116.75915267204158</v>
      </c>
      <c r="AJ32" s="12">
        <f>MIN(MAX(EXP(-rate*Dt)*(p*AK31+(1-p)*AK32),Ratio*Stock!AJ32),MAX(Ratio*Stock!AJ32,100+AJ$58))</f>
        <v>111.99865721628606</v>
      </c>
      <c r="AK32" s="12">
        <f>MIN(MAX(EXP(-rate*Dt)*(p*AL31+(1-p)*AL32),Ratio*Stock!AK32),MAX(Ratio*Stock!AK32,100+AK$58))</f>
        <v>107.43225632584422</v>
      </c>
      <c r="AL32" s="12">
        <f>MIN(MAX(EXP(-rate*Dt)*(p*AM31+(1-p)*AM32),Ratio*Stock!AL32),MAX(Ratio*Stock!AL32,100+AL$58))</f>
        <v>103.05203639158968</v>
      </c>
      <c r="AM32" s="18">
        <f>MIN(MAX(EXP(-rate*Dt)*(p*AN31+(1-p)*AN32)+$F$20*EXP(-rate*(0.75-$AM$55)),Ratio*Stock!AM32),MAX(Ratio*Stock!AM32,100+AM$58))</f>
        <v>100.6</v>
      </c>
      <c r="AN32" s="12">
        <f>MIN(MAX(EXP(-rate*Dt)*(p*AO31+(1-p)*AO32),Ratio*Stock!AN32),MAX(Ratio*Stock!AN32,100+AN$58))</f>
        <v>99.880639663140428</v>
      </c>
      <c r="AO32" s="12">
        <f>MIN(MAX(EXP(-rate*Dt)*(p*AP31+(1-p)*AP32),Ratio*Stock!AO32),MAX(Ratio*Stock!AO32,100+AO$58))</f>
        <v>99.850905343012016</v>
      </c>
      <c r="AP32" s="12">
        <f>MIN(MAX(EXP(-rate*Dt)*(p*AQ31+(1-p)*AQ32),Ratio*Stock!AP32),MAX(Ratio*Stock!AP32,100+AP$58))</f>
        <v>99.868792771848589</v>
      </c>
      <c r="AQ32" s="12">
        <f>MIN(MAX(EXP(-rate*Dt)*(p*AR31+(1-p)*AR32),Ratio*Stock!AQ32),MAX(Ratio*Stock!AQ32,100+AQ$58))</f>
        <v>99.918498956742823</v>
      </c>
      <c r="AR32" s="12">
        <f>MIN(MAX(EXP(-rate*Dt)*(p*AS31+(1-p)*AS32),Ratio*Stock!AR32),MAX(Ratio*Stock!AR32,100+AR$58))</f>
        <v>99.986669516951707</v>
      </c>
      <c r="AS32" s="12">
        <f>MIN(MAX(EXP(-rate*Dt)*(p*AT31+(1-p)*AT32),Ratio*Stock!AS32),MAX(Ratio*Stock!AS32,100+AS$58))</f>
        <v>100.0634914535668</v>
      </c>
      <c r="AT32" s="12">
        <f>MIN(MAX(EXP(-rate*Dt)*(p*AU31+(1-p)*AU32),Ratio*Stock!AT32),MAX(Ratio*Stock!AT32,100+AT$58))</f>
        <v>100.14315734750348</v>
      </c>
      <c r="AU32" s="12">
        <f>MIN(MAX(EXP(-rate*Dt)*(p*AV31+(1-p)*AV32),Ratio*Stock!AU32),MAX(Ratio*Stock!AU32,100+AU$58))</f>
        <v>100.22330392773911</v>
      </c>
      <c r="AV32" s="12">
        <f>MIN(MAX(EXP(-rate*Dt)*(p*AW31+(1-p)*AW32),Ratio*Stock!AV32),MAX(Ratio*Stock!AV32,100+AV$58))</f>
        <v>100.30351465089267</v>
      </c>
      <c r="AW32" s="12">
        <f>MIN(MAX(EXP(-rate*Dt)*(p*AX31+(1-p)*AX32),Ratio*Stock!AW32),MAX(Ratio*Stock!AW32,100+AW$58))</f>
        <v>100.38378956829901</v>
      </c>
      <c r="AX32" s="12">
        <f>MIN(MAX(EXP(-rate*Dt)*(p*AY31+(1-p)*AY32),Ratio*Stock!AX32),MAX(Ratio*Stock!AX32,100+AX$58))</f>
        <v>100.46412873133413</v>
      </c>
      <c r="AY32" s="12">
        <f>MIN(MAX(EXP(-rate*Dt)*(p*AZ31+(1-p)*AZ32),Ratio*Stock!AY32),MAX(Ratio*Stock!AY32,100+AY$58))</f>
        <v>100.54453219141504</v>
      </c>
      <c r="AZ32" s="12">
        <f>MAX(Ratio*Stock!AZ32+$F$20,Face+$AZ$58)</f>
        <v>100.625</v>
      </c>
    </row>
    <row r="33" spans="1:52" x14ac:dyDescent="0.2">
      <c r="A33" s="7">
        <f t="shared" si="1"/>
        <v>20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18"/>
      <c r="O33" s="21"/>
      <c r="P33" s="21"/>
      <c r="Q33" s="21"/>
      <c r="R33" s="21"/>
      <c r="S33" s="21"/>
      <c r="T33" s="21"/>
      <c r="U33" s="21"/>
      <c r="V33" s="21">
        <f>MIN(MAX(EXP(-rate*Dt)*(p*W32+(1-p)*W33),Ratio*Stock!V33))</f>
        <v>186.13162791508128</v>
      </c>
      <c r="W33" s="21">
        <f>MAX(EXP(-rate*Dt)*(p*X32+(1-p)*X33),Ratio*Stock!W33)</f>
        <v>178.54268307791742</v>
      </c>
      <c r="X33" s="21">
        <f>MIN(MAX(EXP(-rate*Dt)*(p*Y32+(1-p)*Y33),Ratio*Stock!X33),MAX(Ratio*Stock!X33,100+X$58))</f>
        <v>171.26315413307998</v>
      </c>
      <c r="Y33" s="21">
        <f>MIN(MAX(EXP(-rate*Dt)*(p*Z32+(1-p)*Z33),Ratio*Stock!Y33),MAX(Ratio*Stock!Y33,100+Y$58))</f>
        <v>164.28042559890733</v>
      </c>
      <c r="Z33" s="21">
        <f>MIN(MAX(EXP(-rate*Dt)*(p*AA32+(1-p)*AA33),Ratio*Stock!Z33),MAX(Ratio*Stock!Z33,100+Z$58))</f>
        <v>157.58239635121436</v>
      </c>
      <c r="AA33" s="18">
        <f>MIN(MAX(EXP(-rate*Dt)*(p*AB32+(1-p)*AB33)+$F$20,Ratio*Stock!AA33),MAX(Ratio*Stock!AA33,100+AA$58))</f>
        <v>151.15745865194782</v>
      </c>
      <c r="AB33" s="12">
        <f>MIN(MAX(EXP(-rate*Dt)*(p*AC32+(1-p)*AC33),Ratio*Stock!AB33),MAX(Ratio*Stock!AB33,100+AB$58))</f>
        <v>144.99447803288359</v>
      </c>
      <c r="AC33" s="12">
        <f>MIN(MAX(EXP(-rate*Dt)*(p*AD32+(1-p)*AD33),Ratio*Stock!AC33),MAX(Ratio*Stock!AC33,100+AC$58))</f>
        <v>139.08277399950498</v>
      </c>
      <c r="AD33" s="12">
        <f>MIN(MAX(EXP(-rate*Dt)*(p*AE32+(1-p)*AE33),Ratio*Stock!AD33),MAX(Ratio*Stock!AD33,100+AD$58))</f>
        <v>133.41210152161995</v>
      </c>
      <c r="AE33" s="12">
        <f>MIN(MAX(EXP(-rate*Dt)*(p*AF32+(1-p)*AF33),Ratio*Stock!AE33),MAX(Ratio*Stock!AE33,100+AE$58))</f>
        <v>127.97263327864306</v>
      </c>
      <c r="AF33" s="12">
        <f>MIN(MAX(EXP(-rate*Dt)*(p*AG32+(1-p)*AG33),Ratio*Stock!AF33),MAX(Ratio*Stock!AF33,100+AF$58))</f>
        <v>122.7549426287697</v>
      </c>
      <c r="AG33" s="12">
        <f>MIN(MAX(EXP(-rate*Dt)*(p*AH32+(1-p)*AH33),Ratio*Stock!AG33),MAX(Ratio*Stock!AG33,100+AG$58))</f>
        <v>117.74998727253129</v>
      </c>
      <c r="AH33" s="12">
        <f>MIN(MAX(EXP(-rate*Dt)*(p*AI32+(1-p)*AI33),Ratio*Stock!AH33),MAX(Ratio*Stock!AH33,100+AH$58))</f>
        <v>111.81960264659406</v>
      </c>
      <c r="AI33" s="12">
        <f>MIN(MAX(EXP(-rate*Dt)*(p*AJ32+(1-p)*AJ33),Ratio*Stock!AI33),MAX(Ratio*Stock!AI33,100+AI$58))</f>
        <v>107.26050215569983</v>
      </c>
      <c r="AJ33" s="12">
        <f>MIN(MAX(EXP(-rate*Dt)*(p*AK32+(1-p)*AK33),Ratio*Stock!AJ33),MAX(Ratio*Stock!AJ33,100+AJ$58))</f>
        <v>102.88728496964768</v>
      </c>
      <c r="AK33" s="12">
        <f>MIN(MAX(EXP(-rate*Dt)*(p*AL32+(1-p)*AL33),Ratio*Stock!AK33),MAX(Ratio*Stock!AK33,100+AK$58))</f>
        <v>100.5</v>
      </c>
      <c r="AL33" s="12">
        <f>MIN(MAX(EXP(-rate*Dt)*(p*AM32+(1-p)*AM33),Ratio*Stock!AL33),MAX(Ratio*Stock!AL33,100+AL$58))</f>
        <v>100.39126280360809</v>
      </c>
      <c r="AM33" s="18">
        <f>MIN(MAX(EXP(-rate*Dt)*(p*AN32+(1-p)*AN33)+$F$20*EXP(-rate*(0.75-$AM$55)),Ratio*Stock!AM33),MAX(Ratio*Stock!AM33,100+AM$58))</f>
        <v>100.34854917283019</v>
      </c>
      <c r="AN33" s="12">
        <f>MIN(MAX(EXP(-rate*Dt)*(p*AO32+(1-p)*AO33),Ratio*Stock!AN33),MAX(Ratio*Stock!AN33,100+AN$58))</f>
        <v>99.72978023321599</v>
      </c>
      <c r="AO33" s="12">
        <f>MIN(MAX(EXP(-rate*Dt)*(p*AP32+(1-p)*AP33),Ratio*Stock!AO33),MAX(Ratio*Stock!AO33,100+AO$58))</f>
        <v>99.770002565568106</v>
      </c>
      <c r="AP33" s="12">
        <f>MIN(MAX(EXP(-rate*Dt)*(p*AQ32+(1-p)*AQ33),Ratio*Stock!AP33),MAX(Ratio*Stock!AP33,100+AP$58))</f>
        <v>99.831695076167577</v>
      </c>
      <c r="AQ33" s="12">
        <f>MIN(MAX(EXP(-rate*Dt)*(p*AR32+(1-p)*AR33),Ratio*Stock!AQ33),MAX(Ratio*Stock!AQ33,100+AQ$58))</f>
        <v>99.904972709051904</v>
      </c>
      <c r="AR33" s="12">
        <f>MIN(MAX(EXP(-rate*Dt)*(p*AS32+(1-p)*AS33),Ratio*Stock!AR33),MAX(Ratio*Stock!AR33,100+AR$58))</f>
        <v>99.983260126959848</v>
      </c>
      <c r="AS33" s="12">
        <f>MIN(MAX(EXP(-rate*Dt)*(p*AT32+(1-p)*AT33),Ratio*Stock!AS33),MAX(Ratio*Stock!AS33,100+AS$58))</f>
        <v>100.06307485889197</v>
      </c>
      <c r="AT33" s="12">
        <f>MIN(MAX(EXP(-rate*Dt)*(p*AU32+(1-p)*AU33),Ratio*Stock!AT33),MAX(Ratio*Stock!AT33,100+AT$58))</f>
        <v>100.14315734750348</v>
      </c>
      <c r="AU33" s="12">
        <f>MIN(MAX(EXP(-rate*Dt)*(p*AV32+(1-p)*AV33),Ratio*Stock!AU33),MAX(Ratio*Stock!AU33,100+AU$58))</f>
        <v>100.22330392773911</v>
      </c>
      <c r="AV33" s="12">
        <f>MIN(MAX(EXP(-rate*Dt)*(p*AW32+(1-p)*AW33),Ratio*Stock!AV33),MAX(Ratio*Stock!AV33,100+AV$58))</f>
        <v>100.30351465089267</v>
      </c>
      <c r="AW33" s="12">
        <f>MIN(MAX(EXP(-rate*Dt)*(p*AX32+(1-p)*AX33),Ratio*Stock!AW33),MAX(Ratio*Stock!AW33,100+AW$58))</f>
        <v>100.38378956829901</v>
      </c>
      <c r="AX33" s="12">
        <f>MIN(MAX(EXP(-rate*Dt)*(p*AY32+(1-p)*AY33),Ratio*Stock!AX33),MAX(Ratio*Stock!AX33,100+AX$58))</f>
        <v>100.46412873133413</v>
      </c>
      <c r="AY33" s="12">
        <f>MIN(MAX(EXP(-rate*Dt)*(p*AZ32+(1-p)*AZ33),Ratio*Stock!AY33),MAX(Ratio*Stock!AY33,100+AY$58))</f>
        <v>100.54453219141504</v>
      </c>
      <c r="AZ33" s="12">
        <f>MAX(Ratio*Stock!AZ33+$F$20,Face+$AZ$58)</f>
        <v>100.625</v>
      </c>
    </row>
    <row r="34" spans="1:52" x14ac:dyDescent="0.2">
      <c r="A34" s="7">
        <f t="shared" si="1"/>
        <v>19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8"/>
      <c r="O34" s="21"/>
      <c r="P34" s="21"/>
      <c r="Q34" s="21"/>
      <c r="R34" s="21"/>
      <c r="S34" s="21"/>
      <c r="T34" s="21"/>
      <c r="U34" s="21">
        <f>MIN(MAX(EXP(-rate*Dt)*(p*V33+(1-p)*V34),Ratio*Stock!U34))</f>
        <v>178.25724319779064</v>
      </c>
      <c r="V34" s="21">
        <f>MAX(EXP(-rate*Dt)*(p*W33+(1-p)*W34),Ratio*Stock!V34)</f>
        <v>170.98935218643541</v>
      </c>
      <c r="W34" s="21">
        <f>MAX(EXP(-rate*Dt)*(p*X33+(1-p)*X34),Ratio*Stock!W34)</f>
        <v>164.01778708478992</v>
      </c>
      <c r="X34" s="21">
        <f>MIN(MAX(EXP(-rate*Dt)*(p*Y33+(1-p)*Y34),Ratio*Stock!X34),MAX(Ratio*Stock!X34,100+X$58))</f>
        <v>157.33046611498654</v>
      </c>
      <c r="Y34" s="21">
        <f>MIN(MAX(EXP(-rate*Dt)*(p*Z33+(1-p)*Z34),Ratio*Stock!Y34),MAX(Ratio*Stock!Y34,100+Y$58))</f>
        <v>150.91580009650284</v>
      </c>
      <c r="Z34" s="21">
        <f>MIN(MAX(EXP(-rate*Dt)*(p*AA33+(1-p)*AA34),Ratio*Stock!Z34),MAX(Ratio*Stock!Z34,100+Z$58))</f>
        <v>144.76267236201957</v>
      </c>
      <c r="AA34" s="18">
        <f>MIN(MAX(EXP(-rate*Dt)*(p*AB33+(1-p)*AB34)+$F$20,Ratio*Stock!AA34),MAX(Ratio*Stock!AA34,100+AA$58))</f>
        <v>138.8604194921472</v>
      </c>
      <c r="AB34" s="12">
        <f>MIN(MAX(EXP(-rate*Dt)*(p*AC33+(1-p)*AC34),Ratio*Stock!AB34),MAX(Ratio*Stock!AB34,100+AB$58))</f>
        <v>133.19881283563578</v>
      </c>
      <c r="AC34" s="12">
        <f>MIN(MAX(EXP(-rate*Dt)*(p*AD33+(1-p)*AD34),Ratio*Stock!AC34),MAX(Ratio*Stock!AC34,100+AC$58))</f>
        <v>127.76804078304006</v>
      </c>
      <c r="AD34" s="12">
        <f>MIN(MAX(EXP(-rate*Dt)*(p*AE33+(1-p)*AE34),Ratio*Stock!AD34),MAX(Ratio*Stock!AD34,100+AD$58))</f>
        <v>122.55869176312302</v>
      </c>
      <c r="AE34" s="12">
        <f>MIN(MAX(EXP(-rate*Dt)*(p*AF33+(1-p)*AF34),Ratio*Stock!AE34),MAX(Ratio*Stock!AE34,100+AE$58))</f>
        <v>117.56173793252714</v>
      </c>
      <c r="AF34" s="12">
        <f>MIN(MAX(EXP(-rate*Dt)*(p*AG33+(1-p)*AG34),Ratio*Stock!AF34),MAX(Ratio*Stock!AF34,100+AF$58))</f>
        <v>112.76851953045036</v>
      </c>
      <c r="AG34" s="12">
        <f>MIN(MAX(EXP(-rate*Dt)*(p*AH33+(1-p)*AH34),Ratio*Stock!AG34),MAX(Ratio*Stock!AG34,100+AG$58))</f>
        <v>108.17072987121169</v>
      </c>
      <c r="AH34" s="12">
        <f>MIN(MAX(EXP(-rate*Dt)*(p*AI33+(1-p)*AI34),Ratio*Stock!AH34),MAX(Ratio*Stock!AH34,100+AH$58))</f>
        <v>102.72279693921132</v>
      </c>
      <c r="AI34" s="12">
        <f>MIN(MAX(EXP(-rate*Dt)*(p*AJ33+(1-p)*AJ34),Ratio*Stock!AI34),MAX(Ratio*Stock!AI34,100+AI$58))</f>
        <v>100.4</v>
      </c>
      <c r="AJ34" s="12">
        <f>MIN(MAX(EXP(-rate*Dt)*(p*AK33+(1-p)*AK34),Ratio*Stock!AJ34),MAX(Ratio*Stock!AJ34,100+AJ$58))</f>
        <v>100.27795171050671</v>
      </c>
      <c r="AK34" s="12">
        <f>MIN(MAX(EXP(-rate*Dt)*(p*AL33+(1-p)*AL34),Ratio*Stock!AK34),MAX(Ratio*Stock!AK34,100+AK$58))</f>
        <v>100.22230231281905</v>
      </c>
      <c r="AL34" s="12">
        <f>MIN(MAX(EXP(-rate*Dt)*(p*AM33+(1-p)*AM34),Ratio*Stock!AL34),MAX(Ratio*Stock!AL34,100+AL$58))</f>
        <v>100.21744827509065</v>
      </c>
      <c r="AM34" s="18">
        <f>MIN(MAX(EXP(-rate*Dt)*(p*AN33+(1-p)*AN34)+$F$20*EXP(-rate*(0.75-$AM$55)),Ratio*Stock!AM34),MAX(Ratio*Stock!AM34,100+AM$58))</f>
        <v>100.24887357254305</v>
      </c>
      <c r="AN34" s="12">
        <f>MIN(MAX(EXP(-rate*Dt)*(p*AO33+(1-p)*AO34),Ratio*Stock!AN34),MAX(Ratio*Stock!AN34,100+AN$58))</f>
        <v>99.679006106314503</v>
      </c>
      <c r="AO34" s="12">
        <f>MIN(MAX(EXP(-rate*Dt)*(p*AP33+(1-p)*AP34),Ratio*Stock!AO34),MAX(Ratio*Stock!AO34,100+AO$58))</f>
        <v>99.748025992019279</v>
      </c>
      <c r="AP34" s="12">
        <f>MIN(MAX(EXP(-rate*Dt)*(p*AQ33+(1-p)*AQ34),Ratio*Stock!AP34),MAX(Ratio*Stock!AP34,100+AP$58))</f>
        <v>99.824177062458318</v>
      </c>
      <c r="AQ34" s="12">
        <f>MIN(MAX(EXP(-rate*Dt)*(p*AR33+(1-p)*AR34),Ratio*Stock!AQ34),MAX(Ratio*Stock!AQ34,100+AQ$58))</f>
        <v>99.903201569585164</v>
      </c>
      <c r="AR34" s="12">
        <f>MIN(MAX(EXP(-rate*Dt)*(p*AS33+(1-p)*AS34),Ratio*Stock!AR34),MAX(Ratio*Stock!AR34,100+AR$58))</f>
        <v>99.983056410651784</v>
      </c>
      <c r="AS34" s="12">
        <f>MIN(MAX(EXP(-rate*Dt)*(p*AT33+(1-p)*AT34),Ratio*Stock!AS34),MAX(Ratio*Stock!AS34,100+AS$58))</f>
        <v>100.06307485889197</v>
      </c>
      <c r="AT34" s="12">
        <f>MIN(MAX(EXP(-rate*Dt)*(p*AU33+(1-p)*AU34),Ratio*Stock!AT34),MAX(Ratio*Stock!AT34,100+AT$58))</f>
        <v>100.14315734750348</v>
      </c>
      <c r="AU34" s="12">
        <f>MIN(MAX(EXP(-rate*Dt)*(p*AV33+(1-p)*AV34),Ratio*Stock!AU34),MAX(Ratio*Stock!AU34,100+AU$58))</f>
        <v>100.22330392773911</v>
      </c>
      <c r="AV34" s="12">
        <f>MIN(MAX(EXP(-rate*Dt)*(p*AW33+(1-p)*AW34),Ratio*Stock!AV34),MAX(Ratio*Stock!AV34,100+AV$58))</f>
        <v>100.30351465089267</v>
      </c>
      <c r="AW34" s="12">
        <f>MIN(MAX(EXP(-rate*Dt)*(p*AX33+(1-p)*AX34),Ratio*Stock!AW34),MAX(Ratio*Stock!AW34,100+AW$58))</f>
        <v>100.38378956829901</v>
      </c>
      <c r="AX34" s="12">
        <f>MIN(MAX(EXP(-rate*Dt)*(p*AY33+(1-p)*AY34),Ratio*Stock!AX34),MAX(Ratio*Stock!AX34,100+AX$58))</f>
        <v>100.46412873133413</v>
      </c>
      <c r="AY34" s="12">
        <f>MIN(MAX(EXP(-rate*Dt)*(p*AZ33+(1-p)*AZ34),Ratio*Stock!AY34),MAX(Ratio*Stock!AY34,100+AY$58))</f>
        <v>100.54453219141504</v>
      </c>
      <c r="AZ34" s="12">
        <f>MAX(Ratio*Stock!AZ34+$F$20,Face+$AZ$58)</f>
        <v>100.625</v>
      </c>
    </row>
    <row r="35" spans="1:52" x14ac:dyDescent="0.2">
      <c r="A35" s="7">
        <f t="shared" si="1"/>
        <v>18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8"/>
      <c r="O35" s="21"/>
      <c r="P35" s="21"/>
      <c r="Q35" s="21"/>
      <c r="R35" s="21"/>
      <c r="S35" s="21"/>
      <c r="T35" s="21">
        <f>MIN(MAX(EXP(-rate*Dt)*(p*U34+(1-p)*U35),Ratio*Stock!T35))</f>
        <v>172.44039189154122</v>
      </c>
      <c r="U35" s="21">
        <f>MAX(EXP(-rate*Dt)*(p*V34+(1-p)*V35),Ratio*Stock!U35)</f>
        <v>163.755568456297</v>
      </c>
      <c r="V35" s="21">
        <f>MAX(EXP(-rate*Dt)*(p*W34+(1-p)*W35),Ratio*Stock!V35)</f>
        <v>157.07893864483785</v>
      </c>
      <c r="W35" s="21">
        <f>MAX(EXP(-rate*Dt)*(p*X34+(1-p)*X35),Ratio*Stock!W35)</f>
        <v>150.67452788558859</v>
      </c>
      <c r="X35" s="21">
        <f>MIN(MAX(EXP(-rate*Dt)*(p*Y34+(1-p)*Y35),Ratio*Stock!X35),MAX(Ratio*Stock!X35,100+X$58))</f>
        <v>144.53123728367578</v>
      </c>
      <c r="Y35" s="21">
        <f>MIN(MAX(EXP(-rate*Dt)*(p*Z34+(1-p)*Z35),Ratio*Stock!Y35),MAX(Ratio*Stock!Y35,100+Y$58))</f>
        <v>138.63842046753928</v>
      </c>
      <c r="Z35" s="21">
        <f>MIN(MAX(EXP(-rate*Dt)*(p*AA34+(1-p)*AA35),Ratio*Stock!Z35),MAX(Ratio*Stock!Z35,100+Z$58))</f>
        <v>132.98586513868509</v>
      </c>
      <c r="AA35" s="18">
        <f>MIN(MAX(EXP(-rate*Dt)*(p*AB34+(1-p)*AB35)+$F$20,Ratio*Stock!AA35),MAX(Ratio*Stock!AA35,100+AA$58))</f>
        <v>127.56377537369134</v>
      </c>
      <c r="AB35" s="12">
        <f>MIN(MAX(EXP(-rate*Dt)*(p*AC34+(1-p)*AC35),Ratio*Stock!AB35),MAX(Ratio*Stock!AB35,100+AB$58))</f>
        <v>122.36275464779416</v>
      </c>
      <c r="AC35" s="12">
        <f>MIN(MAX(EXP(-rate*Dt)*(p*AD34+(1-p)*AD35),Ratio*Stock!AC35),MAX(Ratio*Stock!AC35,100+AC$58))</f>
        <v>117.37378955063625</v>
      </c>
      <c r="AD35" s="12">
        <f>MIN(MAX(EXP(-rate*Dt)*(p*AE34+(1-p)*AE35),Ratio*Stock!AD35),MAX(Ratio*Stock!AD35,100+AD$58))</f>
        <v>112.58823416595415</v>
      </c>
      <c r="AE35" s="12">
        <f>MIN(MAX(EXP(-rate*Dt)*(p*AF34+(1-p)*AF35),Ratio*Stock!AE35),MAX(Ratio*Stock!AE35,100+AE$58))</f>
        <v>107.99779508813693</v>
      </c>
      <c r="AF35" s="12">
        <f>MIN(MAX(EXP(-rate*Dt)*(p*AG34+(1-p)*AG35),Ratio*Stock!AF35),MAX(Ratio*Stock!AF35,100+AF$58))</f>
        <v>103.59451704968815</v>
      </c>
      <c r="AG35" s="12">
        <f>MIN(MAX(EXP(-rate*Dt)*(p*AH34+(1-p)*AH35),Ratio*Stock!AG35),MAX(Ratio*Stock!AG35,100+AG$58))</f>
        <v>100.3</v>
      </c>
      <c r="AH35" s="12">
        <f>MIN(MAX(EXP(-rate*Dt)*(p*AI34+(1-p)*AI35),Ratio*Stock!AH35),MAX(Ratio*Stock!AH35,100+AH$58))</f>
        <v>100.16550754748727</v>
      </c>
      <c r="AI35" s="12">
        <f>MIN(MAX(EXP(-rate*Dt)*(p*AJ34+(1-p)*AJ35),Ratio*Stock!AI35),MAX(Ratio*Stock!AI35,100+AI$58))</f>
        <v>100.09775466038472</v>
      </c>
      <c r="AJ35" s="12">
        <f>MIN(MAX(EXP(-rate*Dt)*(p*AK34+(1-p)*AK35),Ratio*Stock!AJ35),MAX(Ratio*Stock!AJ35,100+AJ$58))</f>
        <v>100.08193560332032</v>
      </c>
      <c r="AK35" s="12">
        <f>MIN(MAX(EXP(-rate*Dt)*(p*AL34+(1-p)*AL35),Ratio*Stock!AK35),MAX(Ratio*Stock!AK35,100+AK$58))</f>
        <v>100.10426757960136</v>
      </c>
      <c r="AL35" s="12">
        <f>MIN(MAX(EXP(-rate*Dt)*(p*AM34+(1-p)*AM35),Ratio*Stock!AL35),MAX(Ratio*Stock!AL35,100+AL$58))</f>
        <v>100.15269129307357</v>
      </c>
      <c r="AM35" s="18">
        <f>MIN(MAX(EXP(-rate*Dt)*(p*AN34+(1-p)*AN35)+$F$20*EXP(-rate*(0.75-$AM$55)),Ratio*Stock!AM35),MAX(Ratio*Stock!AM35,100+AM$58))</f>
        <v>100.21748322446579</v>
      </c>
      <c r="AN35" s="12">
        <f>MIN(MAX(EXP(-rate*Dt)*(p*AO34+(1-p)*AO35),Ratio*Stock!AN35),MAX(Ratio*Stock!AN35,100+AN$58))</f>
        <v>99.666145153159093</v>
      </c>
      <c r="AO35" s="12">
        <f>MIN(MAX(EXP(-rate*Dt)*(p*AP34+(1-p)*AP35),Ratio*Stock!AO35),MAX(Ratio*Stock!AO35,100+AO$58))</f>
        <v>99.743881847290908</v>
      </c>
      <c r="AP35" s="12">
        <f>MIN(MAX(EXP(-rate*Dt)*(p*AQ34+(1-p)*AQ35),Ratio*Stock!AP35),MAX(Ratio*Stock!AP35,100+AP$58))</f>
        <v>99.82326014404957</v>
      </c>
      <c r="AQ35" s="12">
        <f>MIN(MAX(EXP(-rate*Dt)*(p*AR34+(1-p)*AR35),Ratio*Stock!AQ35),MAX(Ratio*Stock!AQ35,100+AQ$58))</f>
        <v>99.903101951571131</v>
      </c>
      <c r="AR35" s="12">
        <f>MIN(MAX(EXP(-rate*Dt)*(p*AS34+(1-p)*AS35),Ratio*Stock!AR35),MAX(Ratio*Stock!AR35,100+AR$58))</f>
        <v>99.983056410651784</v>
      </c>
      <c r="AS35" s="12">
        <f>MIN(MAX(EXP(-rate*Dt)*(p*AT34+(1-p)*AT35),Ratio*Stock!AS35),MAX(Ratio*Stock!AS35,100+AS$58))</f>
        <v>100.06307485889197</v>
      </c>
      <c r="AT35" s="12">
        <f>MIN(MAX(EXP(-rate*Dt)*(p*AU34+(1-p)*AU35),Ratio*Stock!AT35),MAX(Ratio*Stock!AT35,100+AT$58))</f>
        <v>100.14315734750348</v>
      </c>
      <c r="AU35" s="12">
        <f>MIN(MAX(EXP(-rate*Dt)*(p*AV34+(1-p)*AV35),Ratio*Stock!AU35),MAX(Ratio*Stock!AU35,100+AU$58))</f>
        <v>100.22330392773911</v>
      </c>
      <c r="AV35" s="12">
        <f>MIN(MAX(EXP(-rate*Dt)*(p*AW34+(1-p)*AW35),Ratio*Stock!AV35),MAX(Ratio*Stock!AV35,100+AV$58))</f>
        <v>100.30351465089267</v>
      </c>
      <c r="AW35" s="12">
        <f>MIN(MAX(EXP(-rate*Dt)*(p*AX34+(1-p)*AX35),Ratio*Stock!AW35),MAX(Ratio*Stock!AW35,100+AW$58))</f>
        <v>100.38378956829901</v>
      </c>
      <c r="AX35" s="12">
        <f>MIN(MAX(EXP(-rate*Dt)*(p*AY34+(1-p)*AY35),Ratio*Stock!AX35),MAX(Ratio*Stock!AX35,100+AX$58))</f>
        <v>100.46412873133413</v>
      </c>
      <c r="AY35" s="12">
        <f>MIN(MAX(EXP(-rate*Dt)*(p*AZ34+(1-p)*AZ35),Ratio*Stock!AY35),MAX(Ratio*Stock!AY35,100+AY$58))</f>
        <v>100.54453219141504</v>
      </c>
      <c r="AZ35" s="12">
        <f>MAX(Ratio*Stock!AZ35+$F$20,Face+$AZ$58)</f>
        <v>100.625</v>
      </c>
    </row>
    <row r="36" spans="1:52" x14ac:dyDescent="0.2">
      <c r="A36" s="7">
        <f t="shared" si="1"/>
        <v>17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8"/>
      <c r="O36" s="21"/>
      <c r="P36" s="21"/>
      <c r="Q36" s="21"/>
      <c r="R36" s="21"/>
      <c r="S36" s="21">
        <f>MIN(MAX(EXP(-rate*Dt)*(p*T35+(1-p)*T36),Ratio*Stock!S36))</f>
        <v>165.14522125469568</v>
      </c>
      <c r="T36" s="21">
        <f>MAX(EXP(-rate*Dt)*(p*U35+(1-p)*U36),Ratio*Stock!T36)</f>
        <v>158.41193262308877</v>
      </c>
      <c r="U36" s="21">
        <f>MAX(EXP(-rate*Dt)*(p*V35+(1-p)*V36),Ratio*Stock!U36)</f>
        <v>150.43364140154799</v>
      </c>
      <c r="V36" s="21">
        <f>MAX(EXP(-rate*Dt)*(p*W35+(1-p)*W36),Ratio*Stock!V36)</f>
        <v>144.30017220537843</v>
      </c>
      <c r="W36" s="21">
        <f>MAX(EXP(-rate*Dt)*(p*X35+(1-p)*X36),Ratio*Stock!W36)</f>
        <v>138.41677635736337</v>
      </c>
      <c r="X36" s="21">
        <f>MIN(MAX(EXP(-rate*Dt)*(p*Y35+(1-p)*Y36),Ratio*Stock!X36),MAX(Ratio*Stock!X36,100+X$58))</f>
        <v>132.77325788562189</v>
      </c>
      <c r="Y36" s="21">
        <f>MIN(MAX(EXP(-rate*Dt)*(p*Z35+(1-p)*Z36),Ratio*Stock!Y36),MAX(Ratio*Stock!Y36,100+Y$58))</f>
        <v>127.35983652767712</v>
      </c>
      <c r="Z36" s="21">
        <f>MIN(MAX(EXP(-rate*Dt)*(p*AA35+(1-p)*AA36),Ratio*Stock!Z36),MAX(Ratio*Stock!Z36,100+Z$58))</f>
        <v>122.16713078118411</v>
      </c>
      <c r="AA36" s="18">
        <f>MIN(MAX(EXP(-rate*Dt)*(p*AB35+(1-p)*AB36)+$F$20,Ratio*Stock!AA36),MAX(Ratio*Stock!AA36,100+AA$58))</f>
        <v>117.18614164571068</v>
      </c>
      <c r="AB36" s="12">
        <f>MIN(MAX(EXP(-rate*Dt)*(p*AC35+(1-p)*AC36),Ratio*Stock!AB36),MAX(Ratio*Stock!AB36,100+AB$58))</f>
        <v>112.40823702739884</v>
      </c>
      <c r="AC36" s="12">
        <f>MIN(MAX(EXP(-rate*Dt)*(p*AD35+(1-p)*AD36),Ratio*Stock!AC36),MAX(Ratio*Stock!AC36,100+AC$58))</f>
        <v>107.82513677947664</v>
      </c>
      <c r="AD36" s="12">
        <f>MIN(MAX(EXP(-rate*Dt)*(p*AE35+(1-p)*AE36),Ratio*Stock!AD36),MAX(Ratio*Stock!AD36,100+AD$58))</f>
        <v>103.4288983526982</v>
      </c>
      <c r="AE36" s="12">
        <f>MIN(MAX(EXP(-rate*Dt)*(p*AF35+(1-p)*AF36),Ratio*Stock!AE36),MAX(Ratio*Stock!AE36,100+AE$58))</f>
        <v>100.2</v>
      </c>
      <c r="AF36" s="12">
        <f>MIN(MAX(EXP(-rate*Dt)*(p*AG35+(1-p)*AG36),Ratio*Stock!AF36),MAX(Ratio*Stock!AF36,100+AF$58))</f>
        <v>100.05376241743814</v>
      </c>
      <c r="AG36" s="12">
        <f>MIN(MAX(EXP(-rate*Dt)*(p*AH35+(1-p)*AH36),Ratio*Stock!AG36),MAX(Ratio*Stock!AG36,100+AG$58))</f>
        <v>99.974577132421075</v>
      </c>
      <c r="AH36" s="12">
        <f>MIN(MAX(EXP(-rate*Dt)*(p*AI35+(1-p)*AI36),Ratio*Stock!AH36),MAX(Ratio*Stock!AH36,100+AH$58))</f>
        <v>99.948277495744421</v>
      </c>
      <c r="AI36" s="12">
        <f>MIN(MAX(EXP(-rate*Dt)*(p*AJ35+(1-p)*AJ36),Ratio*Stock!AI36),MAX(Ratio*Stock!AI36,100+AI$58))</f>
        <v>99.961667960948887</v>
      </c>
      <c r="AJ36" s="12">
        <f>MIN(MAX(EXP(-rate*Dt)*(p*AK35+(1-p)*AK36),Ratio*Stock!AJ36),MAX(Ratio*Stock!AJ36,100+AJ$58))</f>
        <v>100.00307560220674</v>
      </c>
      <c r="AK36" s="12">
        <f>MIN(MAX(EXP(-rate*Dt)*(p*AL35+(1-p)*AL36),Ratio*Stock!AK36),MAX(Ratio*Stock!AK36,100+AK$58))</f>
        <v>100.06283142653396</v>
      </c>
      <c r="AL36" s="12">
        <f>MIN(MAX(EXP(-rate*Dt)*(p*AM35+(1-p)*AM36),Ratio*Stock!AL36),MAX(Ratio*Stock!AL36,100+AL$58))</f>
        <v>100.13354229817335</v>
      </c>
      <c r="AM36" s="18">
        <f>MIN(MAX(EXP(-rate*Dt)*(p*AN35+(1-p)*AN36)+$F$20*EXP(-rate*(0.75-$AM$55)),Ratio*Stock!AM36),MAX(Ratio*Stock!AM36,100+AM$58))</f>
        <v>100.21003707510984</v>
      </c>
      <c r="AN36" s="12">
        <f>MIN(MAX(EXP(-rate*Dt)*(p*AO35+(1-p)*AO36),Ratio*Stock!AN36),MAX(Ratio*Stock!AN36,100+AN$58))</f>
        <v>99.663877211000241</v>
      </c>
      <c r="AO36" s="12">
        <f>MIN(MAX(EXP(-rate*Dt)*(p*AP35+(1-p)*AP36),Ratio*Stock!AO36),MAX(Ratio*Stock!AO36,100+AO$58))</f>
        <v>99.743408617358611</v>
      </c>
      <c r="AP36" s="12">
        <f>MIN(MAX(EXP(-rate*Dt)*(p*AQ35+(1-p)*AQ36),Ratio*Stock!AP36),MAX(Ratio*Stock!AP36,100+AP$58))</f>
        <v>99.823211430479134</v>
      </c>
      <c r="AQ36" s="12">
        <f>MIN(MAX(EXP(-rate*Dt)*(p*AR35+(1-p)*AR36),Ratio*Stock!AQ36),MAX(Ratio*Stock!AQ36,100+AQ$58))</f>
        <v>99.903101951571131</v>
      </c>
      <c r="AR36" s="12">
        <f>MIN(MAX(EXP(-rate*Dt)*(p*AS35+(1-p)*AS36),Ratio*Stock!AR36),MAX(Ratio*Stock!AR36,100+AR$58))</f>
        <v>99.983056410651784</v>
      </c>
      <c r="AS36" s="12">
        <f>MIN(MAX(EXP(-rate*Dt)*(p*AT35+(1-p)*AT36),Ratio*Stock!AS36),MAX(Ratio*Stock!AS36,100+AS$58))</f>
        <v>100.06307485889197</v>
      </c>
      <c r="AT36" s="12">
        <f>MIN(MAX(EXP(-rate*Dt)*(p*AU35+(1-p)*AU36),Ratio*Stock!AT36),MAX(Ratio*Stock!AT36,100+AT$58))</f>
        <v>100.14315734750348</v>
      </c>
      <c r="AU36" s="12">
        <f>MIN(MAX(EXP(-rate*Dt)*(p*AV35+(1-p)*AV36),Ratio*Stock!AU36),MAX(Ratio*Stock!AU36,100+AU$58))</f>
        <v>100.22330392773911</v>
      </c>
      <c r="AV36" s="12">
        <f>MIN(MAX(EXP(-rate*Dt)*(p*AW35+(1-p)*AW36),Ratio*Stock!AV36),MAX(Ratio*Stock!AV36,100+AV$58))</f>
        <v>100.30351465089267</v>
      </c>
      <c r="AW36" s="12">
        <f>MIN(MAX(EXP(-rate*Dt)*(p*AX35+(1-p)*AX36),Ratio*Stock!AW36),MAX(Ratio*Stock!AW36,100+AW$58))</f>
        <v>100.38378956829901</v>
      </c>
      <c r="AX36" s="12">
        <f>MIN(MAX(EXP(-rate*Dt)*(p*AY35+(1-p)*AY36),Ratio*Stock!AX36),MAX(Ratio*Stock!AX36,100+AX$58))</f>
        <v>100.46412873133413</v>
      </c>
      <c r="AY36" s="12">
        <f>MIN(MAX(EXP(-rate*Dt)*(p*AZ35+(1-p)*AZ36),Ratio*Stock!AY36),MAX(Ratio*Stock!AY36,100+AY$58))</f>
        <v>100.54453219141504</v>
      </c>
      <c r="AZ36" s="12">
        <f>MAX(Ratio*Stock!AZ36+$F$20,Face+$AZ$58)</f>
        <v>100.625</v>
      </c>
    </row>
    <row r="37" spans="1:52" x14ac:dyDescent="0.2">
      <c r="A37" s="7">
        <f t="shared" si="1"/>
        <v>16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8"/>
      <c r="O37" s="21"/>
      <c r="P37" s="21"/>
      <c r="Q37" s="21"/>
      <c r="R37" s="21">
        <f>MIN(MAX(EXP(-rate*Dt)*(p*S36+(1-p)*S37),Ratio*Stock!R37))</f>
        <v>158.15867619006625</v>
      </c>
      <c r="S37" s="21">
        <f>MAX(EXP(-rate*Dt)*(p*T36+(1-p)*T37),Ratio*Stock!S37)</f>
        <v>151.71024245223387</v>
      </c>
      <c r="T37" s="21">
        <f>MAX(EXP(-rate*Dt)*(p*U36+(1-p)*U37),Ratio*Stock!T37)</f>
        <v>145.52472377333405</v>
      </c>
      <c r="U37" s="21">
        <f>MAX(EXP(-rate*Dt)*(p*V36+(1-p)*V37),Ratio*Stock!U37)</f>
        <v>138.19548659421062</v>
      </c>
      <c r="V37" s="21">
        <f>MAX(EXP(-rate*Dt)*(p*W36+(1-p)*W37),Ratio*Stock!V37)</f>
        <v>132.5609905321713</v>
      </c>
      <c r="W37" s="21">
        <f>MAX(EXP(-rate*Dt)*(p*X36+(1-p)*X37),Ratio*Stock!W37)</f>
        <v>127.15622372291408</v>
      </c>
      <c r="X37" s="21">
        <f>MIN(MAX(EXP(-rate*Dt)*(p*Y36+(1-p)*Y37),Ratio*Stock!X37),MAX(Ratio*Stock!X37,100+X$58))</f>
        <v>121.97181966249546</v>
      </c>
      <c r="Y37" s="21">
        <f>MIN(MAX(EXP(-rate*Dt)*(p*Z36+(1-p)*Z37),Ratio*Stock!Y37),MAX(Ratio*Stock!Y37,100+Y$58))</f>
        <v>116.99879373737181</v>
      </c>
      <c r="Z37" s="21">
        <f>MIN(MAX(EXP(-rate*Dt)*(p*AA36+(1-p)*AA37),Ratio*Stock!Z37),MAX(Ratio*Stock!Z37,100+Z$58))</f>
        <v>112.22852765399169</v>
      </c>
      <c r="AA37" s="18">
        <f>MIN(MAX(EXP(-rate*Dt)*(p*AB36+(1-p)*AB37)+$F$20,Ratio*Stock!AA37),MAX(Ratio*Stock!AA37,100+AA$58))</f>
        <v>107.65275450322534</v>
      </c>
      <c r="AB37" s="12">
        <f>MIN(MAX(EXP(-rate*Dt)*(p*AC36+(1-p)*AC37),Ratio*Stock!AB37),MAX(Ratio*Stock!AB37,100+AB$58))</f>
        <v>103.26354443374457</v>
      </c>
      <c r="AC37" s="12">
        <f>MIN(MAX(EXP(-rate*Dt)*(p*AD36+(1-p)*AD37),Ratio*Stock!AC37),MAX(Ratio*Stock!AC37,100+AC$58))</f>
        <v>100.1</v>
      </c>
      <c r="AD37" s="12">
        <f>MIN(MAX(EXP(-rate*Dt)*(p*AE36+(1-p)*AE37),Ratio*Stock!AD37),MAX(Ratio*Stock!AD37,100+AD$58))</f>
        <v>99.942607731346982</v>
      </c>
      <c r="AE37" s="12">
        <f>MIN(MAX(EXP(-rate*Dt)*(p*AF36+(1-p)*AF37),Ratio*Stock!AE37),MAX(Ratio*Stock!AE37,100+AE$58))</f>
        <v>99.852556891380559</v>
      </c>
      <c r="AF37" s="12">
        <f>MIN(MAX(EXP(-rate*Dt)*(p*AG36+(1-p)*AG37),Ratio*Stock!AF37),MAX(Ratio*Stock!AF37,100+AF$58))</f>
        <v>99.81621770755963</v>
      </c>
      <c r="AG37" s="12">
        <f>MIN(MAX(EXP(-rate*Dt)*(p*AH36+(1-p)*AH37),Ratio*Stock!AG37),MAX(Ratio*Stock!AG37,100+AG$58))</f>
        <v>99.820887882817843</v>
      </c>
      <c r="AH37" s="12">
        <f>MIN(MAX(EXP(-rate*Dt)*(p*AI36+(1-p)*AI37),Ratio*Stock!AH37),MAX(Ratio*Stock!AH37,100+AH$58))</f>
        <v>99.855248734976627</v>
      </c>
      <c r="AI37" s="12">
        <f>MIN(MAX(EXP(-rate*Dt)*(p*AJ36+(1-p)*AJ37),Ratio*Stock!AI37),MAX(Ratio*Stock!AI37,100+AI$58))</f>
        <v>99.909762742217566</v>
      </c>
      <c r="AJ37" s="12">
        <f>MIN(MAX(EXP(-rate*Dt)*(p*AK36+(1-p)*AK37),Ratio*Stock!AJ37),MAX(Ratio*Stock!AJ37,100+AJ$58))</f>
        <v>99.976924135111915</v>
      </c>
      <c r="AK37" s="12">
        <f>MIN(MAX(EXP(-rate*Dt)*(p*AL36+(1-p)*AL37),Ratio*Stock!AK37),MAX(Ratio*Stock!AK37,100+AK$58))</f>
        <v>100.05128874513046</v>
      </c>
      <c r="AL37" s="12">
        <f>MIN(MAX(EXP(-rate*Dt)*(p*AM36+(1-p)*AM37),Ratio*Stock!AL37),MAX(Ratio*Stock!AL37,100+AL$58))</f>
        <v>100.1292718796543</v>
      </c>
      <c r="AM37" s="18">
        <f>MIN(MAX(EXP(-rate*Dt)*(p*AN36+(1-p)*AN37)+$F$20*EXP(-rate*(0.75-$AM$55)),Ratio*Stock!AM37),MAX(Ratio*Stock!AM37,100+AM$58))</f>
        <v>100.20880377730595</v>
      </c>
      <c r="AN37" s="12">
        <f>MIN(MAX(EXP(-rate*Dt)*(p*AO36+(1-p)*AO37),Ratio*Stock!AN37),MAX(Ratio*Stock!AN37,100+AN$58))</f>
        <v>99.663633646392839</v>
      </c>
      <c r="AO37" s="12">
        <f>MIN(MAX(EXP(-rate*Dt)*(p*AP36+(1-p)*AP37),Ratio*Stock!AO37),MAX(Ratio*Stock!AO37,100+AO$58))</f>
        <v>99.743384796245849</v>
      </c>
      <c r="AP37" s="12">
        <f>MIN(MAX(EXP(-rate*Dt)*(p*AQ36+(1-p)*AQ37),Ratio*Stock!AP37),MAX(Ratio*Stock!AP37,100+AP$58))</f>
        <v>99.823211430479134</v>
      </c>
      <c r="AQ37" s="12">
        <f>MIN(MAX(EXP(-rate*Dt)*(p*AR36+(1-p)*AR37),Ratio*Stock!AQ37),MAX(Ratio*Stock!AQ37,100+AQ$58))</f>
        <v>99.903101951571131</v>
      </c>
      <c r="AR37" s="12">
        <f>MIN(MAX(EXP(-rate*Dt)*(p*AS36+(1-p)*AS37),Ratio*Stock!AR37),MAX(Ratio*Stock!AR37,100+AR$58))</f>
        <v>99.983056410651784</v>
      </c>
      <c r="AS37" s="12">
        <f>MIN(MAX(EXP(-rate*Dt)*(p*AT36+(1-p)*AT37),Ratio*Stock!AS37),MAX(Ratio*Stock!AS37,100+AS$58))</f>
        <v>100.06307485889197</v>
      </c>
      <c r="AT37" s="12">
        <f>MIN(MAX(EXP(-rate*Dt)*(p*AU36+(1-p)*AU37),Ratio*Stock!AT37),MAX(Ratio*Stock!AT37,100+AT$58))</f>
        <v>100.14315734750348</v>
      </c>
      <c r="AU37" s="12">
        <f>MIN(MAX(EXP(-rate*Dt)*(p*AV36+(1-p)*AV37),Ratio*Stock!AU37),MAX(Ratio*Stock!AU37,100+AU$58))</f>
        <v>100.22330392773911</v>
      </c>
      <c r="AV37" s="12">
        <f>MIN(MAX(EXP(-rate*Dt)*(p*AW36+(1-p)*AW37),Ratio*Stock!AV37),MAX(Ratio*Stock!AV37,100+AV$58))</f>
        <v>100.30351465089267</v>
      </c>
      <c r="AW37" s="12">
        <f>MIN(MAX(EXP(-rate*Dt)*(p*AX36+(1-p)*AX37),Ratio*Stock!AW37),MAX(Ratio*Stock!AW37,100+AW$58))</f>
        <v>100.38378956829901</v>
      </c>
      <c r="AX37" s="12">
        <f>MIN(MAX(EXP(-rate*Dt)*(p*AY36+(1-p)*AY37),Ratio*Stock!AX37),MAX(Ratio*Stock!AX37,100+AX$58))</f>
        <v>100.46412873133413</v>
      </c>
      <c r="AY37" s="12">
        <f>MIN(MAX(EXP(-rate*Dt)*(p*AZ36+(1-p)*AZ37),Ratio*Stock!AY37),MAX(Ratio*Stock!AY37,100+AY$58))</f>
        <v>100.54453219141504</v>
      </c>
      <c r="AZ37" s="12">
        <f>MAX(Ratio*Stock!AZ37+$F$20,Face+$AZ$58)</f>
        <v>100.625</v>
      </c>
    </row>
    <row r="38" spans="1:52" x14ac:dyDescent="0.2">
      <c r="A38" s="7">
        <f t="shared" si="1"/>
        <v>15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8"/>
      <c r="O38" s="21"/>
      <c r="P38" s="21"/>
      <c r="Q38" s="21">
        <f>MIN(MAX(EXP(-rate*Dt)*(p*R37+(1-p)*R38),Ratio*Stock!Q38))</f>
        <v>151.46770014989448</v>
      </c>
      <c r="R38" s="21">
        <f>MAX(EXP(-rate*Dt)*(p*S37+(1-p)*S38),Ratio*Stock!R38)</f>
        <v>145.29207038763801</v>
      </c>
      <c r="S38" s="21">
        <f>MAX(EXP(-rate*Dt)*(p*T37+(1-p)*T38),Ratio*Stock!S38)</f>
        <v>139.36823294098886</v>
      </c>
      <c r="T38" s="21">
        <f>MAX(EXP(-rate*Dt)*(p*U37+(1-p)*U38),Ratio*Stock!T38)</f>
        <v>133.68592175245348</v>
      </c>
      <c r="U38" s="21">
        <f>MAX(EXP(-rate*Dt)*(p*V37+(1-p)*V38),Ratio*Stock!U38)</f>
        <v>126.95293643815315</v>
      </c>
      <c r="V38" s="21">
        <f>MAX(EXP(-rate*Dt)*(p*W37+(1-p)*W38),Ratio*Stock!V38)</f>
        <v>121.77682079173188</v>
      </c>
      <c r="W38" s="21">
        <f>MAX(EXP(-rate*Dt)*(p*X37+(1-p)*X38),Ratio*Stock!W38)</f>
        <v>116.81174534600872</v>
      </c>
      <c r="X38" s="21">
        <f>MIN(MAX(EXP(-rate*Dt)*(p*Y37+(1-p)*Y38),Ratio*Stock!X38),MAX(Ratio*Stock!X38,100+X$58))</f>
        <v>112.0491055856767</v>
      </c>
      <c r="Y38" s="21">
        <f>MIN(MAX(EXP(-rate*Dt)*(p*Z37+(1-p)*Z38),Ratio*Stock!Y38),MAX(Ratio*Stock!Y38,100+Y$58))</f>
        <v>107.48064781808435</v>
      </c>
      <c r="Z38" s="21">
        <f>MIN(MAX(EXP(-rate*Dt)*(p*AA37+(1-p)*AA38),Ratio*Stock!Z38),MAX(Ratio*Stock!Z38,100+Z$58))</f>
        <v>103.09845486952105</v>
      </c>
      <c r="AA38" s="18">
        <f>MIN(MAX(EXP(-rate*Dt)*(p*AB37+(1-p)*AB38)+$F$20,Ratio*Stock!AA38),MAX(Ratio*Stock!AA38,100+AA$58))</f>
        <v>100.625</v>
      </c>
      <c r="AB38" s="12">
        <f>MIN(MAX(EXP(-rate*Dt)*(p*AC37+(1-p)*AC38),Ratio*Stock!AB38),MAX(Ratio*Stock!AB38,100+AB$58))</f>
        <v>99.831963939247032</v>
      </c>
      <c r="AC38" s="12">
        <f>MIN(MAX(EXP(-rate*Dt)*(p*AD37+(1-p)*AD38),Ratio*Stock!AC38),MAX(Ratio*Stock!AC38,100+AC$58))</f>
        <v>99.731538017069539</v>
      </c>
      <c r="AD38" s="12">
        <f>MIN(MAX(EXP(-rate*Dt)*(p*AE37+(1-p)*AE38),Ratio*Stock!AD38),MAX(Ratio*Stock!AD38,100+AD$58))</f>
        <v>99.68555470909233</v>
      </c>
      <c r="AE38" s="12">
        <f>MIN(MAX(EXP(-rate*Dt)*(p*AF37+(1-p)*AF38),Ratio*Stock!AE38),MAX(Ratio*Stock!AE38,100+AE$58))</f>
        <v>99.681736337814002</v>
      </c>
      <c r="AF38" s="12">
        <f>MIN(MAX(EXP(-rate*Dt)*(p*AG37+(1-p)*AG38),Ratio*Stock!AF38),MAX(Ratio*Stock!AF38,100+AF$58))</f>
        <v>99.709081912117199</v>
      </c>
      <c r="AG38" s="12">
        <f>MIN(MAX(EXP(-rate*Dt)*(p*AH37+(1-p)*AH38),Ratio*Stock!AG38),MAX(Ratio*Stock!AG38,100+AG$58))</f>
        <v>99.758203833378175</v>
      </c>
      <c r="AH38" s="12">
        <f>MIN(MAX(EXP(-rate*Dt)*(p*AI37+(1-p)*AI38),Ratio*Stock!AH38),MAX(Ratio*Stock!AH38,100+AH$58))</f>
        <v>99.821550657165076</v>
      </c>
      <c r="AI38" s="12">
        <f>MIN(MAX(EXP(-rate*Dt)*(p*AJ37+(1-p)*AJ38),Ratio*Stock!AI38),MAX(Ratio*Stock!AI38,100+AI$58))</f>
        <v>99.893462680660789</v>
      </c>
      <c r="AJ38" s="12">
        <f>MIN(MAX(EXP(-rate*Dt)*(p*AK37+(1-p)*AK38),Ratio*Stock!AJ38),MAX(Ratio*Stock!AJ38,100+AJ$58))</f>
        <v>99.970040712903412</v>
      </c>
      <c r="AK38" s="12">
        <f>MIN(MAX(EXP(-rate*Dt)*(p*AL37+(1-p)*AL38),Ratio*Stock!AK38),MAX(Ratio*Stock!AK38,100+AK$58))</f>
        <v>100.04886025209873</v>
      </c>
      <c r="AL38" s="12">
        <f>MIN(MAX(EXP(-rate*Dt)*(p*AM37+(1-p)*AM38),Ratio*Stock!AL38),MAX(Ratio*Stock!AL38,100+AL$58))</f>
        <v>100.1286049939559</v>
      </c>
      <c r="AM38" s="18">
        <f>MIN(MAX(EXP(-rate*Dt)*(p*AN37+(1-p)*AN38)+$F$20*EXP(-rate*(0.75-$AM$55)),Ratio*Stock!AM38),MAX(Ratio*Stock!AM38,100+AM$58))</f>
        <v>100.20867873024632</v>
      </c>
      <c r="AN38" s="12">
        <f>MIN(MAX(EXP(-rate*Dt)*(p*AO37+(1-p)*AO38),Ratio*Stock!AN38),MAX(Ratio*Stock!AN38,100+AN$58))</f>
        <v>99.663621997782244</v>
      </c>
      <c r="AO38" s="12">
        <f>MIN(MAX(EXP(-rate*Dt)*(p*AP37+(1-p)*AP38),Ratio*Stock!AO38),MAX(Ratio*Stock!AO38,100+AO$58))</f>
        <v>99.743384796245849</v>
      </c>
      <c r="AP38" s="12">
        <f>MIN(MAX(EXP(-rate*Dt)*(p*AQ37+(1-p)*AQ38),Ratio*Stock!AP38),MAX(Ratio*Stock!AP38,100+AP$58))</f>
        <v>99.823211430479134</v>
      </c>
      <c r="AQ38" s="12">
        <f>MIN(MAX(EXP(-rate*Dt)*(p*AR37+(1-p)*AR38),Ratio*Stock!AQ38),MAX(Ratio*Stock!AQ38,100+AQ$58))</f>
        <v>99.903101951571131</v>
      </c>
      <c r="AR38" s="12">
        <f>MIN(MAX(EXP(-rate*Dt)*(p*AS37+(1-p)*AS38),Ratio*Stock!AR38),MAX(Ratio*Stock!AR38,100+AR$58))</f>
        <v>99.983056410651784</v>
      </c>
      <c r="AS38" s="12">
        <f>MIN(MAX(EXP(-rate*Dt)*(p*AT37+(1-p)*AT38),Ratio*Stock!AS38),MAX(Ratio*Stock!AS38,100+AS$58))</f>
        <v>100.06307485889197</v>
      </c>
      <c r="AT38" s="12">
        <f>MIN(MAX(EXP(-rate*Dt)*(p*AU37+(1-p)*AU38),Ratio*Stock!AT38),MAX(Ratio*Stock!AT38,100+AT$58))</f>
        <v>100.14315734750348</v>
      </c>
      <c r="AU38" s="12">
        <f>MIN(MAX(EXP(-rate*Dt)*(p*AV37+(1-p)*AV38),Ratio*Stock!AU38),MAX(Ratio*Stock!AU38,100+AU$58))</f>
        <v>100.22330392773911</v>
      </c>
      <c r="AV38" s="12">
        <f>MIN(MAX(EXP(-rate*Dt)*(p*AW37+(1-p)*AW38),Ratio*Stock!AV38),MAX(Ratio*Stock!AV38,100+AV$58))</f>
        <v>100.30351465089267</v>
      </c>
      <c r="AW38" s="12">
        <f>MIN(MAX(EXP(-rate*Dt)*(p*AX37+(1-p)*AX38),Ratio*Stock!AW38),MAX(Ratio*Stock!AW38,100+AW$58))</f>
        <v>100.38378956829901</v>
      </c>
      <c r="AX38" s="12">
        <f>MIN(MAX(EXP(-rate*Dt)*(p*AY37+(1-p)*AY38),Ratio*Stock!AX38),MAX(Ratio*Stock!AX38,100+AX$58))</f>
        <v>100.46412873133413</v>
      </c>
      <c r="AY38" s="12">
        <f>MIN(MAX(EXP(-rate*Dt)*(p*AZ37+(1-p)*AZ38),Ratio*Stock!AY38),MAX(Ratio*Stock!AY38,100+AY$58))</f>
        <v>100.54453219141504</v>
      </c>
      <c r="AZ38" s="12">
        <f>MAX(Ratio*Stock!AZ38+$F$20,Face+$AZ$58)</f>
        <v>100.625</v>
      </c>
    </row>
    <row r="39" spans="1:52" x14ac:dyDescent="0.2">
      <c r="A39" s="7">
        <f t="shared" si="1"/>
        <v>14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18"/>
      <c r="O39" s="21"/>
      <c r="P39" s="21">
        <f>MIN(MAX(EXP(-rate*Dt)*(p*Q38+(1-p)*Q39),Ratio*Stock!P39))</f>
        <v>145.05978894972145</v>
      </c>
      <c r="Q39" s="21">
        <f>MAX(EXP(-rate*Dt)*(p*R38+(1-p)*R39),Ratio*Stock!Q39)</f>
        <v>139.14542206451745</v>
      </c>
      <c r="R39" s="21">
        <f>MAX(EXP(-rate*Dt)*(p*S38+(1-p)*S39),Ratio*Stock!R39)</f>
        <v>133.47219530440296</v>
      </c>
      <c r="S39" s="21">
        <f>MAX(EXP(-rate*Dt)*(p*T38+(1-p)*T39),Ratio*Stock!S39)</f>
        <v>128.03027692220087</v>
      </c>
      <c r="T39" s="21">
        <f>MAX(EXP(-rate*Dt)*(p*U38+(1-p)*U39),Ratio*Stock!T39)</f>
        <v>122.81023602999591</v>
      </c>
      <c r="U39" s="21">
        <f>MAX(EXP(-rate*Dt)*(p*V38+(1-p)*V39),Ratio*Stock!U39)</f>
        <v>116.62499599277756</v>
      </c>
      <c r="V39" s="21">
        <f>MAX(EXP(-rate*Dt)*(p*W38+(1-p)*W39),Ratio*Stock!V39)</f>
        <v>111.86997036313313</v>
      </c>
      <c r="W39" s="21">
        <f>MAX(EXP(-rate*Dt)*(p*X38+(1-p)*X39),Ratio*Stock!W39)</f>
        <v>107.30881628346054</v>
      </c>
      <c r="X39" s="21">
        <f>MIN(MAX(EXP(-rate*Dt)*(p*Y38+(1-p)*Y39),Ratio*Stock!X39),MAX(Ratio*Stock!X39,100+X$58))</f>
        <v>102.93362923739828</v>
      </c>
      <c r="Y39" s="21">
        <f>MIN(MAX(EXP(-rate*Dt)*(p*Z38+(1-p)*Z39),Ratio*Stock!Y39),MAX(Ratio*Stock!Y39,100+Y$58))</f>
        <v>100.52500000000001</v>
      </c>
      <c r="Z39" s="21">
        <f>MIN(MAX(EXP(-rate*Dt)*(p*AA38+(1-p)*AA39),Ratio*Stock!Z39),MAX(Ratio*Stock!Z39,100+Z$58))</f>
        <v>100.34626969605084</v>
      </c>
      <c r="AA39" s="18">
        <f>MIN(MAX(EXP(-rate*Dt)*(p*AB38+(1-p)*AB39)+$F$20,Ratio*Stock!AA39),MAX(Ratio*Stock!AA39,100+AA$58))</f>
        <v>100.23639987947351</v>
      </c>
      <c r="AB39" s="12">
        <f>MIN(MAX(EXP(-rate*Dt)*(p*AC38+(1-p)*AC39),Ratio*Stock!AB39),MAX(Ratio*Stock!AB39,100+AB$58))</f>
        <v>99.556128307629464</v>
      </c>
      <c r="AC39" s="12">
        <f>MIN(MAX(EXP(-rate*Dt)*(p*AD38+(1-p)*AD39),Ratio*Stock!AC39),MAX(Ratio*Stock!AC39,100+AC$58))</f>
        <v>99.544048787095775</v>
      </c>
      <c r="AD39" s="12">
        <f>MIN(MAX(EXP(-rate*Dt)*(p*AE38+(1-p)*AE39),Ratio*Stock!AD39),MAX(Ratio*Stock!AD39,100+AD$58))</f>
        <v>99.564445791159187</v>
      </c>
      <c r="AE39" s="12">
        <f>MIN(MAX(EXP(-rate*Dt)*(p*AF38+(1-p)*AF39),Ratio*Stock!AE39),MAX(Ratio*Stock!AE39,100+AE$58))</f>
        <v>99.608084258241377</v>
      </c>
      <c r="AF39" s="12">
        <f>MIN(MAX(EXP(-rate*Dt)*(p*AG38+(1-p)*AG39),Ratio*Stock!AF39),MAX(Ratio*Stock!AF39,100+AF$58))</f>
        <v>99.667407226358776</v>
      </c>
      <c r="AG39" s="12">
        <f>MIN(MAX(EXP(-rate*Dt)*(p*AH38+(1-p)*AH39),Ratio*Stock!AG39),MAX(Ratio*Stock!AG39,100+AG$58))</f>
        <v>99.736600482601347</v>
      </c>
      <c r="AH39" s="12">
        <f>MIN(MAX(EXP(-rate*Dt)*(p*AI38+(1-p)*AI39),Ratio*Stock!AH39),MAX(Ratio*Stock!AH39,100+AH$58))</f>
        <v>99.811505769546855</v>
      </c>
      <c r="AI39" s="12">
        <f>MIN(MAX(EXP(-rate*Dt)*(p*AJ38+(1-p)*AJ39),Ratio*Stock!AI39),MAX(Ratio*Stock!AI39,100+AI$58))</f>
        <v>99.889397388991668</v>
      </c>
      <c r="AJ39" s="12">
        <f>MIN(MAX(EXP(-rate*Dt)*(p*AK38+(1-p)*AK39),Ratio*Stock!AJ39),MAX(Ratio*Stock!AJ39,100+AJ$58))</f>
        <v>99.968670117526003</v>
      </c>
      <c r="AK39" s="12">
        <f>MIN(MAX(EXP(-rate*Dt)*(p*AL38+(1-p)*AL39),Ratio*Stock!AK39),MAX(Ratio*Stock!AK39,100+AK$58))</f>
        <v>100.04850146209876</v>
      </c>
      <c r="AL39" s="12">
        <f>MIN(MAX(EXP(-rate*Dt)*(p*AM38+(1-p)*AM39),Ratio*Stock!AL39),MAX(Ratio*Stock!AL39,100+AL$58))</f>
        <v>100.12854093930092</v>
      </c>
      <c r="AM39" s="18">
        <f>MIN(MAX(EXP(-rate*Dt)*(p*AN38+(1-p)*AN39)+$F$20*EXP(-rate*(0.75-$AM$55)),Ratio*Stock!AM39),MAX(Ratio*Stock!AM39,100+AM$58))</f>
        <v>100.20867303403345</v>
      </c>
      <c r="AN39" s="12">
        <f>MIN(MAX(EXP(-rate*Dt)*(p*AO38+(1-p)*AO39),Ratio*Stock!AN39),MAX(Ratio*Stock!AN39,100+AN$58))</f>
        <v>99.663621997782244</v>
      </c>
      <c r="AO39" s="12">
        <f>MIN(MAX(EXP(-rate*Dt)*(p*AP38+(1-p)*AP39),Ratio*Stock!AO39),MAX(Ratio*Stock!AO39,100+AO$58))</f>
        <v>99.743384796245849</v>
      </c>
      <c r="AP39" s="12">
        <f>MIN(MAX(EXP(-rate*Dt)*(p*AQ38+(1-p)*AQ39),Ratio*Stock!AP39),MAX(Ratio*Stock!AP39,100+AP$58))</f>
        <v>99.823211430479134</v>
      </c>
      <c r="AQ39" s="12">
        <f>MIN(MAX(EXP(-rate*Dt)*(p*AR38+(1-p)*AR39),Ratio*Stock!AQ39),MAX(Ratio*Stock!AQ39,100+AQ$58))</f>
        <v>99.903101951571131</v>
      </c>
      <c r="AR39" s="12">
        <f>MIN(MAX(EXP(-rate*Dt)*(p*AS38+(1-p)*AS39),Ratio*Stock!AR39),MAX(Ratio*Stock!AR39,100+AR$58))</f>
        <v>99.983056410651784</v>
      </c>
      <c r="AS39" s="12">
        <f>MIN(MAX(EXP(-rate*Dt)*(p*AT38+(1-p)*AT39),Ratio*Stock!AS39),MAX(Ratio*Stock!AS39,100+AS$58))</f>
        <v>100.06307485889197</v>
      </c>
      <c r="AT39" s="12">
        <f>MIN(MAX(EXP(-rate*Dt)*(p*AU38+(1-p)*AU39),Ratio*Stock!AT39),MAX(Ratio*Stock!AT39,100+AT$58))</f>
        <v>100.14315734750348</v>
      </c>
      <c r="AU39" s="12">
        <f>MIN(MAX(EXP(-rate*Dt)*(p*AV38+(1-p)*AV39),Ratio*Stock!AU39),MAX(Ratio*Stock!AU39,100+AU$58))</f>
        <v>100.22330392773911</v>
      </c>
      <c r="AV39" s="12">
        <f>MIN(MAX(EXP(-rate*Dt)*(p*AW38+(1-p)*AW39),Ratio*Stock!AV39),MAX(Ratio*Stock!AV39,100+AV$58))</f>
        <v>100.30351465089267</v>
      </c>
      <c r="AW39" s="12">
        <f>MIN(MAX(EXP(-rate*Dt)*(p*AX38+(1-p)*AX39),Ratio*Stock!AW39),MAX(Ratio*Stock!AW39,100+AW$58))</f>
        <v>100.38378956829901</v>
      </c>
      <c r="AX39" s="12">
        <f>MIN(MAX(EXP(-rate*Dt)*(p*AY38+(1-p)*AY39),Ratio*Stock!AX39),MAX(Ratio*Stock!AX39,100+AX$58))</f>
        <v>100.46412873133413</v>
      </c>
      <c r="AY39" s="12">
        <f>MIN(MAX(EXP(-rate*Dt)*(p*AZ38+(1-p)*AZ39),Ratio*Stock!AY39),MAX(Ratio*Stock!AY39,100+AY$58))</f>
        <v>100.54453219141504</v>
      </c>
      <c r="AZ39" s="12">
        <f>MAX(Ratio*Stock!AZ39+$F$20,Face+$AZ$58)</f>
        <v>100.625</v>
      </c>
    </row>
    <row r="40" spans="1:52" x14ac:dyDescent="0.2">
      <c r="A40" s="7">
        <f t="shared" si="1"/>
        <v>13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8"/>
      <c r="O40" s="21">
        <f>MIN(MAX(EXP(-rate*Dt)*(p*P39+(1-p)*P40),Ratio*Stock!O40))</f>
        <v>138.92296740040248</v>
      </c>
      <c r="P40" s="21">
        <f>MAX(EXP(-rate*Dt)*(p*Q39+(1-p)*Q40),Ratio*Stock!P40)</f>
        <v>133.25881054524532</v>
      </c>
      <c r="Q40" s="21">
        <f>MAX(EXP(-rate*Dt)*(p*R39+(1-p)*R40),Ratio*Stock!Q40)</f>
        <v>127.82559227051276</v>
      </c>
      <c r="R40" s="21">
        <f>MAX(EXP(-rate*Dt)*(p*S39+(1-p)*S40),Ratio*Stock!R40)</f>
        <v>122.61389676564511</v>
      </c>
      <c r="S40" s="21">
        <f>MAX(EXP(-rate*Dt)*(p*T39+(1-p)*T40),Ratio*Stock!S40)</f>
        <v>117.61469212080786</v>
      </c>
      <c r="T40" s="21">
        <f>MAX(EXP(-rate*Dt)*(p*U39+(1-p)*U40),Ratio*Stock!T40)</f>
        <v>112.81931467452002</v>
      </c>
      <c r="U40" s="21">
        <f>MAX(EXP(-rate*Dt)*(p*V39+(1-p)*V40),Ratio*Stock!U40)</f>
        <v>107.89109065601468</v>
      </c>
      <c r="V40" s="21">
        <f>MAX(EXP(-rate*Dt)*(p*W39+(1-p)*W40),Ratio*Stock!V40)</f>
        <v>104.24659766550334</v>
      </c>
      <c r="W40" s="21">
        <f>MAX(EXP(-rate*Dt)*(p*X39+(1-p)*X40),Ratio*Stock!W40)</f>
        <v>101.47497621577045</v>
      </c>
      <c r="X40" s="21">
        <f>MIN(MAX(EXP(-rate*Dt)*(p*Y39+(1-p)*Y40),Ratio*Stock!X40),MAX(Ratio*Stock!X40,100+X$58))</f>
        <v>100.23596562209845</v>
      </c>
      <c r="Y40" s="21">
        <f>MIN(MAX(EXP(-rate*Dt)*(p*Z39+(1-p)*Z40),Ratio*Stock!Y40),MAX(Ratio*Stock!Y40,100+Y$58))</f>
        <v>100.11604686237793</v>
      </c>
      <c r="Z40" s="21">
        <f>MIN(MAX(EXP(-rate*Dt)*(p*AA39+(1-p)*AA40),Ratio*Stock!Z40),MAX(Ratio*Stock!Z40,100+Z$58))</f>
        <v>100.05230871395037</v>
      </c>
      <c r="AA40" s="18">
        <f>MIN(MAX(EXP(-rate*Dt)*(p*AB39+(1-p)*AB40)+$F$20,Ratio*Stock!AA40),MAX(Ratio*Stock!AA40,100+AA$58))</f>
        <v>100.03268606736826</v>
      </c>
      <c r="AB40" s="12">
        <f>MIN(MAX(EXP(-rate*Dt)*(p*AC39+(1-p)*AC40),Ratio*Stock!AB40),MAX(Ratio*Stock!AB40,100+AB$58))</f>
        <v>99.421221146560882</v>
      </c>
      <c r="AC40" s="12">
        <f>MIN(MAX(EXP(-rate*Dt)*(p*AD39+(1-p)*AD40),Ratio*Stock!AC40),MAX(Ratio*Stock!AC40,100+AC$58))</f>
        <v>99.459328035422516</v>
      </c>
      <c r="AD40" s="12">
        <f>MIN(MAX(EXP(-rate*Dt)*(p*AE39+(1-p)*AE40),Ratio*Stock!AD40),MAX(Ratio*Stock!AD40,100+AD$58))</f>
        <v>99.514468886733994</v>
      </c>
      <c r="AE40" s="12">
        <f>MIN(MAX(EXP(-rate*Dt)*(p*AF39+(1-p)*AF40),Ratio*Stock!AE40),MAX(Ratio*Stock!AE40,100+AE$58))</f>
        <v>99.580720752257363</v>
      </c>
      <c r="AF40" s="12">
        <f>MIN(MAX(EXP(-rate*Dt)*(p*AG39+(1-p)*AG40),Ratio*Stock!AF40),MAX(Ratio*Stock!AF40,100+AF$58))</f>
        <v>99.653717538598301</v>
      </c>
      <c r="AG40" s="12">
        <f>MIN(MAX(EXP(-rate*Dt)*(p*AH39+(1-p)*AH40),Ratio*Stock!AG40),MAX(Ratio*Stock!AG40,100+AG$58))</f>
        <v>99.730474275044457</v>
      </c>
      <c r="AH40" s="12">
        <f>MIN(MAX(EXP(-rate*Dt)*(p*AI39+(1-p)*AI40),Ratio*Stock!AH40),MAX(Ratio*Stock!AH40,100+AH$58))</f>
        <v>99.80912586180537</v>
      </c>
      <c r="AI40" s="12">
        <f>MIN(MAX(EXP(-rate*Dt)*(p*AJ39+(1-p)*AJ40),Ratio*Stock!AI40),MAX(Ratio*Stock!AI40,100+AI$58))</f>
        <v>99.888629125756154</v>
      </c>
      <c r="AJ40" s="12">
        <f>MIN(MAX(EXP(-rate*Dt)*(p*AK39+(1-p)*AK40),Ratio*Stock!AJ40),MAX(Ratio*Stock!AJ40,100+AJ$58))</f>
        <v>99.968477961984505</v>
      </c>
      <c r="AK40" s="12">
        <f>MIN(MAX(EXP(-rate*Dt)*(p*AL39+(1-p)*AL40),Ratio*Stock!AK40),MAX(Ratio*Stock!AK40,100+AK$58))</f>
        <v>100.04846871800304</v>
      </c>
      <c r="AL40" s="12">
        <f>MIN(MAX(EXP(-rate*Dt)*(p*AM39+(1-p)*AM40),Ratio*Stock!AL40),MAX(Ratio*Stock!AL40,100+AL$58))</f>
        <v>100.12853815383215</v>
      </c>
      <c r="AM40" s="18">
        <f>MIN(MAX(EXP(-rate*Dt)*(p*AN39+(1-p)*AN40)+$F$20*EXP(-rate*(0.75-$AM$55)),Ratio*Stock!AM40),MAX(Ratio*Stock!AM40,100+AM$58))</f>
        <v>100.20867303403345</v>
      </c>
      <c r="AN40" s="12">
        <f>MIN(MAX(EXP(-rate*Dt)*(p*AO39+(1-p)*AO40),Ratio*Stock!AN40),MAX(Ratio*Stock!AN40,100+AN$58))</f>
        <v>99.663621997782244</v>
      </c>
      <c r="AO40" s="12">
        <f>MIN(MAX(EXP(-rate*Dt)*(p*AP39+(1-p)*AP40),Ratio*Stock!AO40),MAX(Ratio*Stock!AO40,100+AO$58))</f>
        <v>99.743384796245849</v>
      </c>
      <c r="AP40" s="12">
        <f>MIN(MAX(EXP(-rate*Dt)*(p*AQ39+(1-p)*AQ40),Ratio*Stock!AP40),MAX(Ratio*Stock!AP40,100+AP$58))</f>
        <v>99.823211430479134</v>
      </c>
      <c r="AQ40" s="12">
        <f>MIN(MAX(EXP(-rate*Dt)*(p*AR39+(1-p)*AR40),Ratio*Stock!AQ40),MAX(Ratio*Stock!AQ40,100+AQ$58))</f>
        <v>99.903101951571131</v>
      </c>
      <c r="AR40" s="12">
        <f>MIN(MAX(EXP(-rate*Dt)*(p*AS39+(1-p)*AS40),Ratio*Stock!AR40),MAX(Ratio*Stock!AR40,100+AR$58))</f>
        <v>99.983056410651784</v>
      </c>
      <c r="AS40" s="12">
        <f>MIN(MAX(EXP(-rate*Dt)*(p*AT39+(1-p)*AT40),Ratio*Stock!AS40),MAX(Ratio*Stock!AS40,100+AS$58))</f>
        <v>100.06307485889197</v>
      </c>
      <c r="AT40" s="12">
        <f>MIN(MAX(EXP(-rate*Dt)*(p*AU39+(1-p)*AU40),Ratio*Stock!AT40),MAX(Ratio*Stock!AT40,100+AT$58))</f>
        <v>100.14315734750348</v>
      </c>
      <c r="AU40" s="12">
        <f>MIN(MAX(EXP(-rate*Dt)*(p*AV39+(1-p)*AV40),Ratio*Stock!AU40),MAX(Ratio*Stock!AU40,100+AU$58))</f>
        <v>100.22330392773911</v>
      </c>
      <c r="AV40" s="12">
        <f>MIN(MAX(EXP(-rate*Dt)*(p*AW39+(1-p)*AW40),Ratio*Stock!AV40),MAX(Ratio*Stock!AV40,100+AV$58))</f>
        <v>100.30351465089267</v>
      </c>
      <c r="AW40" s="12">
        <f>MIN(MAX(EXP(-rate*Dt)*(p*AX39+(1-p)*AX40),Ratio*Stock!AW40),MAX(Ratio*Stock!AW40,100+AW$58))</f>
        <v>100.38378956829901</v>
      </c>
      <c r="AX40" s="12">
        <f>MIN(MAX(EXP(-rate*Dt)*(p*AY39+(1-p)*AY40),Ratio*Stock!AX40),MAX(Ratio*Stock!AX40,100+AX$58))</f>
        <v>100.46412873133413</v>
      </c>
      <c r="AY40" s="12">
        <f>MIN(MAX(EXP(-rate*Dt)*(p*AZ39+(1-p)*AZ40),Ratio*Stock!AY40),MAX(Ratio*Stock!AY40,100+AY$58))</f>
        <v>100.54453219141504</v>
      </c>
      <c r="AZ40" s="12">
        <f>MAX(Ratio*Stock!AZ40+$F$20,Face+$AZ$58)</f>
        <v>100.625</v>
      </c>
    </row>
    <row r="41" spans="1:52" x14ac:dyDescent="0.2">
      <c r="A41" s="7">
        <f t="shared" si="1"/>
        <v>12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8">
        <f>MIN(MAX(EXP(-rate*Dt)*(p*O40+(1-p)*O41)+$F$20*EXP(-rate*(0.25-$N$55)),Ratio*Stock!N41))</f>
        <v>133.69384699242465</v>
      </c>
      <c r="O41" s="21">
        <f>MAX(EXP(-rate*Dt)*(p*P40+(1-p)*P41),Ratio*Stock!O41)</f>
        <v>127.66696234174354</v>
      </c>
      <c r="P41" s="21">
        <f>MAX(EXP(-rate*Dt)*(p*Q40+(1-p)*Q41),Ratio*Stock!P41)</f>
        <v>122.50749857044981</v>
      </c>
      <c r="Q41" s="21">
        <f>MAX(EXP(-rate*Dt)*(p*R40+(1-p)*R41),Ratio*Stock!Q41)</f>
        <v>117.60233089282681</v>
      </c>
      <c r="R41" s="21">
        <f>MAX(EXP(-rate*Dt)*(p*S40+(1-p)*S41),Ratio*Stock!R41)</f>
        <v>112.98326984414946</v>
      </c>
      <c r="S41" s="21">
        <f>MAX(EXP(-rate*Dt)*(p*T40+(1-p)*T41),Ratio*Stock!S41)</f>
        <v>108.72132171013202</v>
      </c>
      <c r="T41" s="21">
        <f>MAX(EXP(-rate*Dt)*(p*U40+(1-p)*U41),Ratio*Stock!T41)</f>
        <v>104.96396460861828</v>
      </c>
      <c r="U41" s="21">
        <f>MAX(EXP(-rate*Dt)*(p*V40+(1-p)*V41),Ratio*Stock!U41)</f>
        <v>102.32294851687519</v>
      </c>
      <c r="V41" s="21">
        <f>MAX(EXP(-rate*Dt)*(p*W40+(1-p)*W41),Ratio*Stock!V41)</f>
        <v>100.63958637887144</v>
      </c>
      <c r="W41" s="21">
        <f>MAX(EXP(-rate*Dt)*(p*X40+(1-p)*X41),Ratio*Stock!W41)</f>
        <v>99.996639853501335</v>
      </c>
      <c r="X41" s="21">
        <f>MIN(MAX(EXP(-rate*Dt)*(p*Y40+(1-p)*Y41),Ratio*Stock!X41),MAX(Ratio*Stock!X41,100+X$58))</f>
        <v>99.923989738942694</v>
      </c>
      <c r="Y41" s="21">
        <f>MIN(MAX(EXP(-rate*Dt)*(p*Z40+(1-p)*Z41),Ratio*Stock!Y41),MAX(Ratio*Stock!Y41,100+Y$58))</f>
        <v>99.896530905775293</v>
      </c>
      <c r="Z41" s="21">
        <f>MIN(MAX(EXP(-rate*Dt)*(p*AA40+(1-p)*AA41),Ratio*Stock!Z41),MAX(Ratio*Stock!Z41,100+Z$58))</f>
        <v>99.903801342501367</v>
      </c>
      <c r="AA41" s="18">
        <f>MIN(MAX(EXP(-rate*Dt)*(p*AB40+(1-p)*AB41)+$F$20,Ratio*Stock!AA41),MAX(Ratio*Stock!AA41,100+AA$58))</f>
        <v>99.936859146374132</v>
      </c>
      <c r="AB41" s="12">
        <f>MIN(MAX(EXP(-rate*Dt)*(p*AC40+(1-p)*AC41),Ratio*Stock!AB41),MAX(Ratio*Stock!AB41,100+AB$58))</f>
        <v>99.362700912810979</v>
      </c>
      <c r="AC41" s="12">
        <f>MIN(MAX(EXP(-rate*Dt)*(p*AD40+(1-p)*AD41),Ratio*Stock!AC41),MAX(Ratio*Stock!AC41,100+AC$58))</f>
        <v>99.425828251896348</v>
      </c>
      <c r="AD41" s="12">
        <f>MIN(MAX(EXP(-rate*Dt)*(p*AE40+(1-p)*AE41),Ratio*Stock!AD41),MAX(Ratio*Stock!AD41,100+AD$58))</f>
        <v>99.496709273550721</v>
      </c>
      <c r="AE41" s="12">
        <f>MIN(MAX(EXP(-rate*Dt)*(p*AF40+(1-p)*AF41),Ratio*Stock!AE41),MAX(Ratio*Stock!AE41,100+AE$58))</f>
        <v>99.572138259421962</v>
      </c>
      <c r="AF41" s="12">
        <f>MIN(MAX(EXP(-rate*Dt)*(p*AG40+(1-p)*AG41),Ratio*Stock!AF41),MAX(Ratio*Stock!AF41,100+AF$58))</f>
        <v>99.65001664075109</v>
      </c>
      <c r="AG41" s="12">
        <f>MIN(MAX(EXP(-rate*Dt)*(p*AH40+(1-p)*AH41),Ratio*Stock!AG41),MAX(Ratio*Stock!AG41,100+AG$58))</f>
        <v>99.729092141193377</v>
      </c>
      <c r="AH41" s="12">
        <f>MIN(MAX(EXP(-rate*Dt)*(p*AI40+(1-p)*AI41),Ratio*Stock!AH41),MAX(Ratio*Stock!AH41,100+AH$58))</f>
        <v>99.808697888963508</v>
      </c>
      <c r="AI41" s="12">
        <f>MIN(MAX(EXP(-rate*Dt)*(p*AJ40+(1-p)*AJ41),Ratio*Stock!AI41),MAX(Ratio*Stock!AI41,100+AI$58))</f>
        <v>99.88852663718221</v>
      </c>
      <c r="AJ41" s="12">
        <f>MIN(MAX(EXP(-rate*Dt)*(p*AK40+(1-p)*AK41),Ratio*Stock!AJ41),MAX(Ratio*Stock!AJ41,100+AJ$58))</f>
        <v>99.968461255061726</v>
      </c>
      <c r="AK41" s="12">
        <f>MIN(MAX(EXP(-rate*Dt)*(p*AL40+(1-p)*AL41),Ratio*Stock!AK41),MAX(Ratio*Stock!AK41,100+AK$58))</f>
        <v>100.04846735589871</v>
      </c>
      <c r="AL41" s="12">
        <f>MIN(MAX(EXP(-rate*Dt)*(p*AM40+(1-p)*AM41),Ratio*Stock!AL41),MAX(Ratio*Stock!AL41,100+AL$58))</f>
        <v>100.12853815383215</v>
      </c>
      <c r="AM41" s="18">
        <f>MIN(MAX(EXP(-rate*Dt)*(p*AN40+(1-p)*AN41)+$F$20*EXP(-rate*(0.75-$AM$55)),Ratio*Stock!AM41),MAX(Ratio*Stock!AM41,100+AM$58))</f>
        <v>100.20867303403345</v>
      </c>
      <c r="AN41" s="12">
        <f>MIN(MAX(EXP(-rate*Dt)*(p*AO40+(1-p)*AO41),Ratio*Stock!AN41),MAX(Ratio*Stock!AN41,100+AN$58))</f>
        <v>99.663621997782244</v>
      </c>
      <c r="AO41" s="12">
        <f>MIN(MAX(EXP(-rate*Dt)*(p*AP40+(1-p)*AP41),Ratio*Stock!AO41),MAX(Ratio*Stock!AO41,100+AO$58))</f>
        <v>99.743384796245849</v>
      </c>
      <c r="AP41" s="12">
        <f>MIN(MAX(EXP(-rate*Dt)*(p*AQ40+(1-p)*AQ41),Ratio*Stock!AP41),MAX(Ratio*Stock!AP41,100+AP$58))</f>
        <v>99.823211430479134</v>
      </c>
      <c r="AQ41" s="12">
        <f>MIN(MAX(EXP(-rate*Dt)*(p*AR40+(1-p)*AR41),Ratio*Stock!AQ41),MAX(Ratio*Stock!AQ41,100+AQ$58))</f>
        <v>99.903101951571131</v>
      </c>
      <c r="AR41" s="12">
        <f>MIN(MAX(EXP(-rate*Dt)*(p*AS40+(1-p)*AS41),Ratio*Stock!AR41),MAX(Ratio*Stock!AR41,100+AR$58))</f>
        <v>99.983056410651784</v>
      </c>
      <c r="AS41" s="12">
        <f>MIN(MAX(EXP(-rate*Dt)*(p*AT40+(1-p)*AT41),Ratio*Stock!AS41),MAX(Ratio*Stock!AS41,100+AS$58))</f>
        <v>100.06307485889197</v>
      </c>
      <c r="AT41" s="12">
        <f>MIN(MAX(EXP(-rate*Dt)*(p*AU40+(1-p)*AU41),Ratio*Stock!AT41),MAX(Ratio*Stock!AT41,100+AT$58))</f>
        <v>100.14315734750348</v>
      </c>
      <c r="AU41" s="12">
        <f>MIN(MAX(EXP(-rate*Dt)*(p*AV40+(1-p)*AV41),Ratio*Stock!AU41),MAX(Ratio*Stock!AU41,100+AU$58))</f>
        <v>100.22330392773911</v>
      </c>
      <c r="AV41" s="12">
        <f>MIN(MAX(EXP(-rate*Dt)*(p*AW40+(1-p)*AW41),Ratio*Stock!AV41),MAX(Ratio*Stock!AV41,100+AV$58))</f>
        <v>100.30351465089267</v>
      </c>
      <c r="AW41" s="12">
        <f>MIN(MAX(EXP(-rate*Dt)*(p*AX40+(1-p)*AX41),Ratio*Stock!AW41),MAX(Ratio*Stock!AW41,100+AW$58))</f>
        <v>100.38378956829901</v>
      </c>
      <c r="AX41" s="12">
        <f>MIN(MAX(EXP(-rate*Dt)*(p*AY40+(1-p)*AY41),Ratio*Stock!AX41),MAX(Ratio*Stock!AX41,100+AX$58))</f>
        <v>100.46412873133413</v>
      </c>
      <c r="AY41" s="12">
        <f>MIN(MAX(EXP(-rate*Dt)*(p*AZ40+(1-p)*AZ41),Ratio*Stock!AY41),MAX(Ratio*Stock!AY41,100+AY$58))</f>
        <v>100.54453219141504</v>
      </c>
      <c r="AZ41" s="12">
        <f>MAX(Ratio*Stock!AZ41+$F$20,Face+$AZ$58)</f>
        <v>100.625</v>
      </c>
    </row>
    <row r="42" spans="1:52" x14ac:dyDescent="0.2">
      <c r="A42" s="7">
        <f t="shared" si="1"/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>
        <f>MIN(MAX(EXP(-rate*Dt)*(p*N41+(1-p)*N42),Ratio*Stock!M42))</f>
        <v>128.1745130671469</v>
      </c>
      <c r="N42" s="18">
        <f>MIN(MAX(EXP(-rate*Dt)*(p*O41+(1-p)*O42)+$F$20*EXP(-rate*(0.25-$N$55)),Ratio*Stock!N42))</f>
        <v>123.08534693621785</v>
      </c>
      <c r="O42" s="21">
        <f>MAX(EXP(-rate*Dt)*(p*P41+(1-p)*P42),Ratio*Stock!O42)</f>
        <v>117.6624428599944</v>
      </c>
      <c r="P42" s="21">
        <f>MAX(EXP(-rate*Dt)*(p*Q41+(1-p)*Q42),Ratio*Stock!P42)</f>
        <v>113.20306952712785</v>
      </c>
      <c r="Q42" s="21">
        <f>MAX(EXP(-rate*Dt)*(p*R41+(1-p)*R42),Ratio*Stock!Q42)</f>
        <v>109.16398308484564</v>
      </c>
      <c r="R42" s="21">
        <f>MAX(EXP(-rate*Dt)*(p*S41+(1-p)*S42),Ratio*Stock!R42)</f>
        <v>105.67444883662746</v>
      </c>
      <c r="S42" s="21">
        <f>MAX(EXP(-rate*Dt)*(p*T41+(1-p)*T42),Ratio*Stock!S42)</f>
        <v>102.91977369220274</v>
      </c>
      <c r="T42" s="21">
        <f>MAX(EXP(-rate*Dt)*(p*U41+(1-p)*U42),Ratio*Stock!T42)</f>
        <v>101.12181243221382</v>
      </c>
      <c r="U42" s="21">
        <f>MAX(EXP(-rate*Dt)*(p*V41+(1-p)*V42),Ratio*Stock!U42)</f>
        <v>100.12906823183741</v>
      </c>
      <c r="V42" s="21">
        <f>MAX(EXP(-rate*Dt)*(p*W41+(1-p)*W42),Ratio*Stock!V42)</f>
        <v>99.796698366969451</v>
      </c>
      <c r="W42" s="21">
        <f>MAX(EXP(-rate*Dt)*(p*X41+(1-p)*X42),Ratio*Stock!W42)</f>
        <v>99.761483163325678</v>
      </c>
      <c r="X42" s="21">
        <f>MIN(MAX(EXP(-rate*Dt)*(p*Y41+(1-p)*Y42),Ratio*Stock!X42),MAX(Ratio*Stock!X42,100+X$58))</f>
        <v>99.762092665639571</v>
      </c>
      <c r="Y42" s="21">
        <f>MIN(MAX(EXP(-rate*Dt)*(p*Z41+(1-p)*Z42),Ratio*Stock!Y42),MAX(Ratio*Stock!Y42,100+Y$58))</f>
        <v>99.789605528152336</v>
      </c>
      <c r="Z42" s="21">
        <f>MIN(MAX(EXP(-rate*Dt)*(p*AA41+(1-p)*AA42),Ratio*Stock!Z42),MAX(Ratio*Stock!Z42,100+Z$58))</f>
        <v>99.836563089849903</v>
      </c>
      <c r="AA42" s="18">
        <f>MIN(MAX(EXP(-rate*Dt)*(p*AB41+(1-p)*AB42)+$F$20,Ratio*Stock!AA42),MAX(Ratio*Stock!AA42,100+AA$58))</f>
        <v>99.896916628398131</v>
      </c>
      <c r="AB42" s="12">
        <f>MIN(MAX(EXP(-rate*Dt)*(p*AC41+(1-p)*AC42),Ratio*Stock!AB42),MAX(Ratio*Stock!AB42,100+AB$58))</f>
        <v>99.340501805126166</v>
      </c>
      <c r="AC42" s="12">
        <f>MIN(MAX(EXP(-rate*Dt)*(p*AD41+(1-p)*AD42),Ratio*Stock!AC42),MAX(Ratio*Stock!AC42,100+AC$58))</f>
        <v>99.414425606483249</v>
      </c>
      <c r="AD42" s="12">
        <f>MIN(MAX(EXP(-rate*Dt)*(p*AE41+(1-p)*AE42),Ratio*Stock!AD42),MAX(Ratio*Stock!AD42,100+AD$58))</f>
        <v>99.491381661360592</v>
      </c>
      <c r="AE42" s="12">
        <f>MIN(MAX(EXP(-rate*Dt)*(p*AF41+(1-p)*AF42),Ratio*Stock!AE42),MAX(Ratio*Stock!AE42,100+AE$58))</f>
        <v>99.569921972910677</v>
      </c>
      <c r="AF42" s="12">
        <f>MIN(MAX(EXP(-rate*Dt)*(p*AG41+(1-p)*AG42),Ratio*Stock!AF42),MAX(Ratio*Stock!AF42,100+AF$58))</f>
        <v>99.649219822506197</v>
      </c>
      <c r="AG42" s="12">
        <f>MIN(MAX(EXP(-rate*Dt)*(p*AH41+(1-p)*AH42),Ratio*Stock!AG42),MAX(Ratio*Stock!AG42,100+AG$58))</f>
        <v>99.728855076199679</v>
      </c>
      <c r="AH42" s="12">
        <f>MIN(MAX(EXP(-rate*Dt)*(p*AI41+(1-p)*AI42),Ratio*Stock!AH42),MAX(Ratio*Stock!AH42,100+AH$58))</f>
        <v>99.808643430122061</v>
      </c>
      <c r="AI42" s="12">
        <f>MIN(MAX(EXP(-rate*Dt)*(p*AJ41+(1-p)*AJ42),Ratio*Stock!AI42),MAX(Ratio*Stock!AI42,100+AI$58))</f>
        <v>99.888518127607611</v>
      </c>
      <c r="AJ42" s="12">
        <f>MIN(MAX(EXP(-rate*Dt)*(p*AK41+(1-p)*AK42),Ratio*Stock!AJ42),MAX(Ratio*Stock!AJ42,100+AJ$58))</f>
        <v>99.968460588987782</v>
      </c>
      <c r="AK42" s="12">
        <f>MIN(MAX(EXP(-rate*Dt)*(p*AL41+(1-p)*AL42),Ratio*Stock!AK42),MAX(Ratio*Stock!AK42,100+AK$58))</f>
        <v>100.04846735589871</v>
      </c>
      <c r="AL42" s="12">
        <f>MIN(MAX(EXP(-rate*Dt)*(p*AM41+(1-p)*AM42),Ratio*Stock!AL42),MAX(Ratio*Stock!AL42,100+AL$58))</f>
        <v>100.12853815383215</v>
      </c>
      <c r="AM42" s="18">
        <f>MIN(MAX(EXP(-rate*Dt)*(p*AN41+(1-p)*AN42)+$F$20*EXP(-rate*(0.75-$AM$55)),Ratio*Stock!AM42),MAX(Ratio*Stock!AM42,100+AM$58))</f>
        <v>100.20867303403345</v>
      </c>
      <c r="AN42" s="12">
        <f>MIN(MAX(EXP(-rate*Dt)*(p*AO41+(1-p)*AO42),Ratio*Stock!AN42),MAX(Ratio*Stock!AN42,100+AN$58))</f>
        <v>99.663621997782244</v>
      </c>
      <c r="AO42" s="12">
        <f>MIN(MAX(EXP(-rate*Dt)*(p*AP41+(1-p)*AP42),Ratio*Stock!AO42),MAX(Ratio*Stock!AO42,100+AO$58))</f>
        <v>99.743384796245849</v>
      </c>
      <c r="AP42" s="12">
        <f>MIN(MAX(EXP(-rate*Dt)*(p*AQ41+(1-p)*AQ42),Ratio*Stock!AP42),MAX(Ratio*Stock!AP42,100+AP$58))</f>
        <v>99.823211430479134</v>
      </c>
      <c r="AQ42" s="12">
        <f>MIN(MAX(EXP(-rate*Dt)*(p*AR41+(1-p)*AR42),Ratio*Stock!AQ42),MAX(Ratio*Stock!AQ42,100+AQ$58))</f>
        <v>99.903101951571131</v>
      </c>
      <c r="AR42" s="12">
        <f>MIN(MAX(EXP(-rate*Dt)*(p*AS41+(1-p)*AS42),Ratio*Stock!AR42),MAX(Ratio*Stock!AR42,100+AR$58))</f>
        <v>99.983056410651784</v>
      </c>
      <c r="AS42" s="12">
        <f>MIN(MAX(EXP(-rate*Dt)*(p*AT41+(1-p)*AT42),Ratio*Stock!AS42),MAX(Ratio*Stock!AS42,100+AS$58))</f>
        <v>100.06307485889197</v>
      </c>
      <c r="AT42" s="12">
        <f>MIN(MAX(EXP(-rate*Dt)*(p*AU41+(1-p)*AU42),Ratio*Stock!AT42),MAX(Ratio*Stock!AT42,100+AT$58))</f>
        <v>100.14315734750348</v>
      </c>
      <c r="AU42" s="12">
        <f>MIN(MAX(EXP(-rate*Dt)*(p*AV41+(1-p)*AV42),Ratio*Stock!AU42),MAX(Ratio*Stock!AU42,100+AU$58))</f>
        <v>100.22330392773911</v>
      </c>
      <c r="AV42" s="12">
        <f>MIN(MAX(EXP(-rate*Dt)*(p*AW41+(1-p)*AW42),Ratio*Stock!AV42),MAX(Ratio*Stock!AV42,100+AV$58))</f>
        <v>100.30351465089267</v>
      </c>
      <c r="AW42" s="12">
        <f>MIN(MAX(EXP(-rate*Dt)*(p*AX41+(1-p)*AX42),Ratio*Stock!AW42),MAX(Ratio*Stock!AW42,100+AW$58))</f>
        <v>100.38378956829901</v>
      </c>
      <c r="AX42" s="12">
        <f>MIN(MAX(EXP(-rate*Dt)*(p*AY41+(1-p)*AY42),Ratio*Stock!AX42),MAX(Ratio*Stock!AX42,100+AX$58))</f>
        <v>100.46412873133413</v>
      </c>
      <c r="AY42" s="12">
        <f>MIN(MAX(EXP(-rate*Dt)*(p*AZ41+(1-p)*AZ42),Ratio*Stock!AY42),MAX(Ratio*Stock!AY42,100+AY$58))</f>
        <v>100.54453219141504</v>
      </c>
      <c r="AZ42" s="12">
        <f>MAX(Ratio*Stock!AZ42+$F$20,Face+$AZ$58)</f>
        <v>100.625</v>
      </c>
    </row>
    <row r="43" spans="1:52" x14ac:dyDescent="0.2">
      <c r="A43" s="7">
        <f t="shared" si="1"/>
        <v>10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>
        <f>MIN(MAX(EXP(-rate*Dt)*(p*M42+(1-p)*M43),Ratio*Stock!L43))</f>
        <v>123.07143573917853</v>
      </c>
      <c r="M43" s="21">
        <f>MAX(EXP(-rate*Dt)*(p*N42+(1-p)*N43),Ratio*Stock!M43)</f>
        <v>118.37323678104816</v>
      </c>
      <c r="N43" s="18">
        <f>MIN(MAX(EXP(-rate*Dt)*(p*O42+(1-p)*O43)+$F$20*EXP(-rate*(0.25-$N$55)),Ratio*Stock!N43))</f>
        <v>114.0424006732395</v>
      </c>
      <c r="O43" s="21">
        <f>MAX(EXP(-rate*Dt)*(p*P42+(1-p)*P43),Ratio*Stock!O43)</f>
        <v>109.52695315010517</v>
      </c>
      <c r="P43" s="21">
        <f>MAX(EXP(-rate*Dt)*(p*Q42+(1-p)*Q43),Ratio*Stock!P43)</f>
        <v>106.17521104723535</v>
      </c>
      <c r="Q43" s="21">
        <f>MAX(EXP(-rate*Dt)*(p*R42+(1-p)*R43),Ratio*Stock!Q43)</f>
        <v>103.47700818055117</v>
      </c>
      <c r="R43" s="21">
        <f>MAX(EXP(-rate*Dt)*(p*S42+(1-p)*S43),Ratio*Stock!R43)</f>
        <v>101.53303642890629</v>
      </c>
      <c r="S43" s="21">
        <f>MAX(EXP(-rate*Dt)*(p*T42+(1-p)*T43),Ratio*Stock!S43)</f>
        <v>100.36304528814027</v>
      </c>
      <c r="T43" s="21">
        <f>MAX(EXP(-rate*Dt)*(p*U42+(1-p)*U43),Ratio*Stock!T43)</f>
        <v>99.793105176177733</v>
      </c>
      <c r="U43" s="21">
        <f>MAX(EXP(-rate*Dt)*(p*V42+(1-p)*V43),Ratio*Stock!U43)</f>
        <v>99.627512971541037</v>
      </c>
      <c r="V43" s="21">
        <f>MAX(EXP(-rate*Dt)*(p*W42+(1-p)*W43),Ratio*Stock!V43)</f>
        <v>99.621511101246838</v>
      </c>
      <c r="W43" s="21">
        <f>MAX(EXP(-rate*Dt)*(p*X42+(1-p)*X43),Ratio*Stock!W43)</f>
        <v>99.643499664315485</v>
      </c>
      <c r="X43" s="21">
        <f>MIN(MAX(EXP(-rate*Dt)*(p*Y42+(1-p)*Y43),Ratio*Stock!X43),MAX(Ratio*Stock!X43,100+X$58))</f>
        <v>99.686013688092913</v>
      </c>
      <c r="Y43" s="21">
        <f>MIN(MAX(EXP(-rate*Dt)*(p*Z42+(1-p)*Z43),Ratio*Stock!Y43),MAX(Ratio*Stock!Y43,100+Y$58))</f>
        <v>99.742972376180276</v>
      </c>
      <c r="Z43" s="21">
        <f>MIN(MAX(EXP(-rate*Dt)*(p*AA42+(1-p)*AA43),Ratio*Stock!Z43),MAX(Ratio*Stock!Z43,100+Z$58))</f>
        <v>99.809606030660291</v>
      </c>
      <c r="AA43" s="18">
        <f>MIN(MAX(EXP(-rate*Dt)*(p*AB42+(1-p)*AB43)+$F$20,Ratio*Stock!AA43),MAX(Ratio*Stock!AA43,100+AA$58))</f>
        <v>99.882363372632312</v>
      </c>
      <c r="AB43" s="12">
        <f>MIN(MAX(EXP(-rate*Dt)*(p*AC42+(1-p)*AC43),Ratio*Stock!AB43),MAX(Ratio*Stock!AB43,100+AB$58))</f>
        <v>99.333253989519235</v>
      </c>
      <c r="AC43" s="12">
        <f>MIN(MAX(EXP(-rate*Dt)*(p*AD42+(1-p)*AD43),Ratio*Stock!AC43),MAX(Ratio*Stock!AC43,100+AC$58))</f>
        <v>99.411148673008498</v>
      </c>
      <c r="AD43" s="12">
        <f>MIN(MAX(EXP(-rate*Dt)*(p*AE42+(1-p)*AE43),Ratio*Stock!AD43),MAX(Ratio*Stock!AD43,100+AD$58))</f>
        <v>99.490065087204812</v>
      </c>
      <c r="AE43" s="12">
        <f>MIN(MAX(EXP(-rate*Dt)*(p*AF42+(1-p)*AF43),Ratio*Stock!AE43),MAX(Ratio*Stock!AE43,100+AE$58))</f>
        <v>99.569465674365389</v>
      </c>
      <c r="AF43" s="12">
        <f>MIN(MAX(EXP(-rate*Dt)*(p*AG42+(1-p)*AG43),Ratio*Stock!AF43),MAX(Ratio*Stock!AF43,100+AF$58))</f>
        <v>99.64908918361202</v>
      </c>
      <c r="AG43" s="12">
        <f>MIN(MAX(EXP(-rate*Dt)*(p*AH42+(1-p)*AH43),Ratio*Stock!AG43),MAX(Ratio*Stock!AG43,100+AG$58))</f>
        <v>99.72882623780832</v>
      </c>
      <c r="AH43" s="12">
        <f>MIN(MAX(EXP(-rate*Dt)*(p*AI42+(1-p)*AI43),Ratio*Stock!AH43),MAX(Ratio*Stock!AH43,100+AH$58))</f>
        <v>99.808639102731732</v>
      </c>
      <c r="AI43" s="12">
        <f>MIN(MAX(EXP(-rate*Dt)*(p*AJ42+(1-p)*AJ43),Ratio*Stock!AI43),MAX(Ratio*Stock!AI43,100+AI$58))</f>
        <v>99.888517801895034</v>
      </c>
      <c r="AJ43" s="12">
        <f>MIN(MAX(EXP(-rate*Dt)*(p*AK42+(1-p)*AK43),Ratio*Stock!AJ43),MAX(Ratio*Stock!AJ43,100+AJ$58))</f>
        <v>99.968460588987782</v>
      </c>
      <c r="AK43" s="12">
        <f>MIN(MAX(EXP(-rate*Dt)*(p*AL42+(1-p)*AL43),Ratio*Stock!AK43),MAX(Ratio*Stock!AK43,100+AK$58))</f>
        <v>100.04846735589871</v>
      </c>
      <c r="AL43" s="12">
        <f>MIN(MAX(EXP(-rate*Dt)*(p*AM42+(1-p)*AM43),Ratio*Stock!AL43),MAX(Ratio*Stock!AL43,100+AL$58))</f>
        <v>100.12853815383215</v>
      </c>
      <c r="AM43" s="18">
        <f>MIN(MAX(EXP(-rate*Dt)*(p*AN42+(1-p)*AN43)+$F$20*EXP(-rate*(0.75-$AM$55)),Ratio*Stock!AM43),MAX(Ratio*Stock!AM43,100+AM$58))</f>
        <v>100.20867303403345</v>
      </c>
      <c r="AN43" s="12">
        <f>MIN(MAX(EXP(-rate*Dt)*(p*AO42+(1-p)*AO43),Ratio*Stock!AN43),MAX(Ratio*Stock!AN43,100+AN$58))</f>
        <v>99.663621997782244</v>
      </c>
      <c r="AO43" s="12">
        <f>MIN(MAX(EXP(-rate*Dt)*(p*AP42+(1-p)*AP43),Ratio*Stock!AO43),MAX(Ratio*Stock!AO43,100+AO$58))</f>
        <v>99.743384796245849</v>
      </c>
      <c r="AP43" s="12">
        <f>MIN(MAX(EXP(-rate*Dt)*(p*AQ42+(1-p)*AQ43),Ratio*Stock!AP43),MAX(Ratio*Stock!AP43,100+AP$58))</f>
        <v>99.823211430479134</v>
      </c>
      <c r="AQ43" s="12">
        <f>MIN(MAX(EXP(-rate*Dt)*(p*AR42+(1-p)*AR43),Ratio*Stock!AQ43),MAX(Ratio*Stock!AQ43,100+AQ$58))</f>
        <v>99.903101951571131</v>
      </c>
      <c r="AR43" s="12">
        <f>MIN(MAX(EXP(-rate*Dt)*(p*AS42+(1-p)*AS43),Ratio*Stock!AR43),MAX(Ratio*Stock!AR43,100+AR$58))</f>
        <v>99.983056410651784</v>
      </c>
      <c r="AS43" s="12">
        <f>MIN(MAX(EXP(-rate*Dt)*(p*AT42+(1-p)*AT43),Ratio*Stock!AS43),MAX(Ratio*Stock!AS43,100+AS$58))</f>
        <v>100.06307485889197</v>
      </c>
      <c r="AT43" s="12">
        <f>MIN(MAX(EXP(-rate*Dt)*(p*AU42+(1-p)*AU43),Ratio*Stock!AT43),MAX(Ratio*Stock!AT43,100+AT$58))</f>
        <v>100.14315734750348</v>
      </c>
      <c r="AU43" s="12">
        <f>MIN(MAX(EXP(-rate*Dt)*(p*AV42+(1-p)*AV43),Ratio*Stock!AU43),MAX(Ratio*Stock!AU43,100+AU$58))</f>
        <v>100.22330392773911</v>
      </c>
      <c r="AV43" s="12">
        <f>MIN(MAX(EXP(-rate*Dt)*(p*AW42+(1-p)*AW43),Ratio*Stock!AV43),MAX(Ratio*Stock!AV43,100+AV$58))</f>
        <v>100.30351465089267</v>
      </c>
      <c r="AW43" s="12">
        <f>MIN(MAX(EXP(-rate*Dt)*(p*AX42+(1-p)*AX43),Ratio*Stock!AW43),MAX(Ratio*Stock!AW43,100+AW$58))</f>
        <v>100.38378956829901</v>
      </c>
      <c r="AX43" s="12">
        <f>MIN(MAX(EXP(-rate*Dt)*(p*AY42+(1-p)*AY43),Ratio*Stock!AX43),MAX(Ratio*Stock!AX43,100+AX$58))</f>
        <v>100.46412873133413</v>
      </c>
      <c r="AY43" s="12">
        <f>MIN(MAX(EXP(-rate*Dt)*(p*AZ42+(1-p)*AZ43),Ratio*Stock!AY43),MAX(Ratio*Stock!AY43,100+AY$58))</f>
        <v>100.54453219141504</v>
      </c>
      <c r="AZ43" s="12">
        <f>MAX(Ratio*Stock!AZ43+$F$20,Face+$AZ$58)</f>
        <v>100.625</v>
      </c>
    </row>
    <row r="44" spans="1:52" x14ac:dyDescent="0.2">
      <c r="A44" s="7">
        <f t="shared" si="1"/>
        <v>9</v>
      </c>
      <c r="B44" s="21"/>
      <c r="C44" s="21"/>
      <c r="D44" s="21"/>
      <c r="E44" s="21"/>
      <c r="F44" s="21"/>
      <c r="G44" s="21"/>
      <c r="H44" s="21"/>
      <c r="I44" s="21"/>
      <c r="J44" s="21"/>
      <c r="K44" s="21">
        <f>MIN(MAX(EXP(-rate*Dt)*(p*L43+(1-p)*L44),Ratio*Stock!K44))</f>
        <v>118.46865460920367</v>
      </c>
      <c r="L44" s="21">
        <f>MAX(EXP(-rate*Dt)*(p*M43+(1-p)*M44),Ratio*Stock!L44)</f>
        <v>114.24275566560156</v>
      </c>
      <c r="M44" s="21">
        <f>MAX(EXP(-rate*Dt)*(p*N43+(1-p)*N44),Ratio*Stock!M44)</f>
        <v>110.46291421006204</v>
      </c>
      <c r="N44" s="18">
        <f>MIN(MAX(EXP(-rate*Dt)*(p*O43+(1-p)*O44)+$F$20*EXP(-rate*(0.25-$N$55)),Ratio*Stock!N44))</f>
        <v>107.20525513227261</v>
      </c>
      <c r="O44" s="21">
        <f>MAX(EXP(-rate*Dt)*(p*P43+(1-p)*P44),Ratio*Stock!O44)</f>
        <v>103.92350334607643</v>
      </c>
      <c r="P44" s="21">
        <f>MAX(EXP(-rate*Dt)*(p*Q43+(1-p)*Q44),Ratio*Stock!P44)</f>
        <v>101.92821858277601</v>
      </c>
      <c r="Q44" s="21">
        <f>MAX(EXP(-rate*Dt)*(p*R43+(1-p)*R44),Ratio*Stock!Q44)</f>
        <v>100.60352600640242</v>
      </c>
      <c r="R44" s="21">
        <f>MAX(EXP(-rate*Dt)*(p*S43+(1-p)*S44),Ratio*Stock!R44)</f>
        <v>99.870312049648646</v>
      </c>
      <c r="S44" s="21">
        <f>MAX(EXP(-rate*Dt)*(p*T43+(1-p)*T44),Ratio*Stock!S44)</f>
        <v>99.554582752670044</v>
      </c>
      <c r="T44" s="21">
        <f>MAX(EXP(-rate*Dt)*(p*U43+(1-p)*U44),Ratio*Stock!T44)</f>
        <v>99.482009734660949</v>
      </c>
      <c r="U44" s="21">
        <f>MAX(EXP(-rate*Dt)*(p*V43+(1-p)*V44),Ratio*Stock!U44)</f>
        <v>99.498478228565091</v>
      </c>
      <c r="V44" s="21">
        <f>MAX(EXP(-rate*Dt)*(p*W43+(1-p)*W44),Ratio*Stock!V44)</f>
        <v>99.536509502834321</v>
      </c>
      <c r="W44" s="21">
        <f>MAX(EXP(-rate*Dt)*(p*X43+(1-p)*X44),Ratio*Stock!W44)</f>
        <v>99.58997670016339</v>
      </c>
      <c r="X44" s="21">
        <f>MIN(MAX(EXP(-rate*Dt)*(p*Y43+(1-p)*Y44),Ratio*Stock!X44),MAX(Ratio*Stock!X44,100+X$58))</f>
        <v>99.65402589141155</v>
      </c>
      <c r="Y44" s="21">
        <f>MIN(MAX(EXP(-rate*Dt)*(p*Z43+(1-p)*Z44),Ratio*Stock!Y44),MAX(Ratio*Stock!Y44,100+Y$58))</f>
        <v>99.724971443828395</v>
      </c>
      <c r="Z44" s="21">
        <f>MIN(MAX(EXP(-rate*Dt)*(p*AA43+(1-p)*AA44),Ratio*Stock!Z44),MAX(Ratio*Stock!Z44,100+Z$58))</f>
        <v>99.8001609820016</v>
      </c>
      <c r="AA44" s="18">
        <f>MIN(MAX(EXP(-rate*Dt)*(p*AB43+(1-p)*AB44)+$F$20,Ratio*Stock!AA44),MAX(Ratio*Stock!AA44,100+AA$58))</f>
        <v>99.877799537132603</v>
      </c>
      <c r="AB44" s="12">
        <f>MIN(MAX(EXP(-rate*Dt)*(p*AC43+(1-p)*AC44),Ratio*Stock!AB44),MAX(Ratio*Stock!AB44,100+AB$58))</f>
        <v>99.33125549093856</v>
      </c>
      <c r="AC44" s="12">
        <f>MIN(MAX(EXP(-rate*Dt)*(p*AD43+(1-p)*AD44),Ratio*Stock!AC44),MAX(Ratio*Stock!AC44,100+AC$58))</f>
        <v>99.410372371975583</v>
      </c>
      <c r="AD44" s="12">
        <f>MIN(MAX(EXP(-rate*Dt)*(p*AE43+(1-p)*AE44),Ratio*Stock!AD44),MAX(Ratio*Stock!AD44,100+AD$58))</f>
        <v>99.489805400118115</v>
      </c>
      <c r="AE44" s="12">
        <f>MIN(MAX(EXP(-rate*Dt)*(p*AF43+(1-p)*AF44),Ratio*Stock!AE44),MAX(Ratio*Stock!AE44,100+AE$58))</f>
        <v>99.569394024661307</v>
      </c>
      <c r="AF44" s="12">
        <f>MIN(MAX(EXP(-rate*Dt)*(p*AG43+(1-p)*AG44),Ratio*Stock!AF44),MAX(Ratio*Stock!AF44,100+AF$58))</f>
        <v>99.649073960442578</v>
      </c>
      <c r="AG44" s="12">
        <f>MIN(MAX(EXP(-rate*Dt)*(p*AH43+(1-p)*AH44),Ratio*Stock!AG44),MAX(Ratio*Stock!AG44,100+AG$58))</f>
        <v>99.72882404043736</v>
      </c>
      <c r="AH44" s="12">
        <f>MIN(MAX(EXP(-rate*Dt)*(p*AI43+(1-p)*AI44),Ratio*Stock!AH44),MAX(Ratio*Stock!AH44,100+AH$58))</f>
        <v>99.808638943457098</v>
      </c>
      <c r="AI44" s="12">
        <f>MIN(MAX(EXP(-rate*Dt)*(p*AJ43+(1-p)*AJ44),Ratio*Stock!AI44),MAX(Ratio*Stock!AI44,100+AI$58))</f>
        <v>99.888517801895034</v>
      </c>
      <c r="AJ44" s="12">
        <f>MIN(MAX(EXP(-rate*Dt)*(p*AK43+(1-p)*AK44),Ratio*Stock!AJ44),MAX(Ratio*Stock!AJ44,100+AJ$58))</f>
        <v>99.968460588987782</v>
      </c>
      <c r="AK44" s="12">
        <f>MIN(MAX(EXP(-rate*Dt)*(p*AL43+(1-p)*AL44),Ratio*Stock!AK44),MAX(Ratio*Stock!AK44,100+AK$58))</f>
        <v>100.04846735589871</v>
      </c>
      <c r="AL44" s="12">
        <f>MIN(MAX(EXP(-rate*Dt)*(p*AM43+(1-p)*AM44),Ratio*Stock!AL44),MAX(Ratio*Stock!AL44,100+AL$58))</f>
        <v>100.12853815383215</v>
      </c>
      <c r="AM44" s="18">
        <f>MIN(MAX(EXP(-rate*Dt)*(p*AN43+(1-p)*AN44)+$F$20*EXP(-rate*(0.75-$AM$55)),Ratio*Stock!AM44),MAX(Ratio*Stock!AM44,100+AM$58))</f>
        <v>100.20867303403345</v>
      </c>
      <c r="AN44" s="12">
        <f>MIN(MAX(EXP(-rate*Dt)*(p*AO43+(1-p)*AO44),Ratio*Stock!AN44),MAX(Ratio*Stock!AN44,100+AN$58))</f>
        <v>99.663621997782244</v>
      </c>
      <c r="AO44" s="12">
        <f>MIN(MAX(EXP(-rate*Dt)*(p*AP43+(1-p)*AP44),Ratio*Stock!AO44),MAX(Ratio*Stock!AO44,100+AO$58))</f>
        <v>99.743384796245849</v>
      </c>
      <c r="AP44" s="12">
        <f>MIN(MAX(EXP(-rate*Dt)*(p*AQ43+(1-p)*AQ44),Ratio*Stock!AP44),MAX(Ratio*Stock!AP44,100+AP$58))</f>
        <v>99.823211430479134</v>
      </c>
      <c r="AQ44" s="12">
        <f>MIN(MAX(EXP(-rate*Dt)*(p*AR43+(1-p)*AR44),Ratio*Stock!AQ44),MAX(Ratio*Stock!AQ44,100+AQ$58))</f>
        <v>99.903101951571131</v>
      </c>
      <c r="AR44" s="12">
        <f>MIN(MAX(EXP(-rate*Dt)*(p*AS43+(1-p)*AS44),Ratio*Stock!AR44),MAX(Ratio*Stock!AR44,100+AR$58))</f>
        <v>99.983056410651784</v>
      </c>
      <c r="AS44" s="12">
        <f>MIN(MAX(EXP(-rate*Dt)*(p*AT43+(1-p)*AT44),Ratio*Stock!AS44),MAX(Ratio*Stock!AS44,100+AS$58))</f>
        <v>100.06307485889197</v>
      </c>
      <c r="AT44" s="12">
        <f>MIN(MAX(EXP(-rate*Dt)*(p*AU43+(1-p)*AU44),Ratio*Stock!AT44),MAX(Ratio*Stock!AT44,100+AT$58))</f>
        <v>100.14315734750348</v>
      </c>
      <c r="AU44" s="12">
        <f>MIN(MAX(EXP(-rate*Dt)*(p*AV43+(1-p)*AV44),Ratio*Stock!AU44),MAX(Ratio*Stock!AU44,100+AU$58))</f>
        <v>100.22330392773911</v>
      </c>
      <c r="AV44" s="12">
        <f>MIN(MAX(EXP(-rate*Dt)*(p*AW43+(1-p)*AW44),Ratio*Stock!AV44),MAX(Ratio*Stock!AV44,100+AV$58))</f>
        <v>100.30351465089267</v>
      </c>
      <c r="AW44" s="12">
        <f>MIN(MAX(EXP(-rate*Dt)*(p*AX43+(1-p)*AX44),Ratio*Stock!AW44),MAX(Ratio*Stock!AW44,100+AW$58))</f>
        <v>100.38378956829901</v>
      </c>
      <c r="AX44" s="12">
        <f>MIN(MAX(EXP(-rate*Dt)*(p*AY43+(1-p)*AY44),Ratio*Stock!AX44),MAX(Ratio*Stock!AX44,100+AX$58))</f>
        <v>100.46412873133413</v>
      </c>
      <c r="AY44" s="12">
        <f>MIN(MAX(EXP(-rate*Dt)*(p*AZ43+(1-p)*AZ44),Ratio*Stock!AY44),MAX(Ratio*Stock!AY44,100+AY$58))</f>
        <v>100.54453219141504</v>
      </c>
      <c r="AZ44" s="12">
        <f>MAX(Ratio*Stock!AZ44+$F$20,Face+$AZ$58)</f>
        <v>100.625</v>
      </c>
    </row>
    <row r="45" spans="1:52" x14ac:dyDescent="0.2">
      <c r="A45" s="7">
        <f t="shared" si="1"/>
        <v>8</v>
      </c>
      <c r="B45" s="21"/>
      <c r="C45" s="21"/>
      <c r="D45" s="21"/>
      <c r="E45" s="21"/>
      <c r="F45" s="21"/>
      <c r="G45" s="21"/>
      <c r="H45" s="21"/>
      <c r="I45" s="21"/>
      <c r="J45" s="21">
        <f>MIN(MAX(EXP(-rate*Dt)*(p*K44+(1-p)*K45),Ratio*Stock!J45))</f>
        <v>114.42852600327599</v>
      </c>
      <c r="K45" s="21">
        <f>MAX(EXP(-rate*Dt)*(p*L44+(1-p)*L45),Ratio*Stock!K45)</f>
        <v>110.73557507990199</v>
      </c>
      <c r="L45" s="21">
        <f>MAX(EXP(-rate*Dt)*(p*M44+(1-p)*M45),Ratio*Stock!L45)</f>
        <v>107.54764573314647</v>
      </c>
      <c r="M45" s="21">
        <f>MAX(EXP(-rate*Dt)*(p*N44+(1-p)*N45),Ratio*Stock!M45)</f>
        <v>104.92204431087035</v>
      </c>
      <c r="N45" s="18">
        <f>MIN(MAX(EXP(-rate*Dt)*(p*O44+(1-p)*O45)+$F$20*EXP(-rate*(0.25-$N$55)),Ratio*Stock!N45))</f>
        <v>102.89813014425617</v>
      </c>
      <c r="O45" s="21">
        <f>MAX(EXP(-rate*Dt)*(p*P44+(1-p)*P45),Ratio*Stock!O45)</f>
        <v>100.85210416726017</v>
      </c>
      <c r="P45" s="21">
        <f>MAX(EXP(-rate*Dt)*(p*Q44+(1-p)*Q45),Ratio*Stock!P45)</f>
        <v>99.978765621230565</v>
      </c>
      <c r="Q45" s="21">
        <f>MAX(EXP(-rate*Dt)*(p*R44+(1-p)*R45),Ratio*Stock!Q45)</f>
        <v>99.536663442999469</v>
      </c>
      <c r="R45" s="21">
        <f>MAX(EXP(-rate*Dt)*(p*S44+(1-p)*S45),Ratio*Stock!R45)</f>
        <v>99.372887601810476</v>
      </c>
      <c r="S45" s="21">
        <f>MAX(EXP(-rate*Dt)*(p*T44+(1-p)*T45),Ratio*Stock!S45)</f>
        <v>99.354496520124641</v>
      </c>
      <c r="T45" s="21">
        <f>MAX(EXP(-rate*Dt)*(p*U44+(1-p)*U45),Ratio*Stock!T45)</f>
        <v>99.388007885156824</v>
      </c>
      <c r="U45" s="21">
        <f>MAX(EXP(-rate*Dt)*(p*V44+(1-p)*V45),Ratio*Stock!U45)</f>
        <v>99.437906703045982</v>
      </c>
      <c r="V45" s="21">
        <f>MAX(EXP(-rate*Dt)*(p*W44+(1-p)*W45),Ratio*Stock!V45)</f>
        <v>99.499258309840883</v>
      </c>
      <c r="W45" s="21">
        <f>MAX(EXP(-rate*Dt)*(p*X44+(1-p)*X45),Ratio*Stock!W45)</f>
        <v>99.568262977852584</v>
      </c>
      <c r="X45" s="21">
        <f>MIN(MAX(EXP(-rate*Dt)*(p*Y44+(1-p)*Y45),Ratio*Stock!X45),MAX(Ratio*Stock!X45,100+X$58))</f>
        <v>99.642125434692062</v>
      </c>
      <c r="Y45" s="21">
        <f>MIN(MAX(EXP(-rate*Dt)*(p*Z44+(1-p)*Z45),Ratio*Stock!Y45),MAX(Ratio*Stock!Y45,100+Y$58))</f>
        <v>99.718899402353955</v>
      </c>
      <c r="Z45" s="21">
        <f>MIN(MAX(EXP(-rate*Dt)*(p*AA44+(1-p)*AA45),Ratio*Stock!Z45),MAX(Ratio*Stock!Z45,100+Z$58))</f>
        <v>99.79731231907131</v>
      </c>
      <c r="AA45" s="18">
        <f>MIN(MAX(EXP(-rate*Dt)*(p*AB44+(1-p)*AB45)+$F$20,Ratio*Stock!AA45),MAX(Ratio*Stock!AA45,100+AA$58))</f>
        <v>99.876590335234809</v>
      </c>
      <c r="AB45" s="12">
        <f>MIN(MAX(EXP(-rate*Dt)*(p*AC44+(1-p)*AC45),Ratio*Stock!AB45),MAX(Ratio*Stock!AB45,100+AB$58))</f>
        <v>99.33080090383018</v>
      </c>
      <c r="AC45" s="12">
        <f>MIN(MAX(EXP(-rate*Dt)*(p*AD44+(1-p)*AD45),Ratio*Stock!AC45),MAX(Ratio*Stock!AC45,100+AC$58))</f>
        <v>99.410225422598856</v>
      </c>
      <c r="AD45" s="12">
        <f>MIN(MAX(EXP(-rate*Dt)*(p*AE44+(1-p)*AE45),Ratio*Stock!AD45),MAX(Ratio*Stock!AD45,100+AD$58))</f>
        <v>99.489766275111691</v>
      </c>
      <c r="AE45" s="12">
        <f>MIN(MAX(EXP(-rate*Dt)*(p*AF44+(1-p)*AF45),Ratio*Stock!AE45),MAX(Ratio*Stock!AE45,100+AE$58))</f>
        <v>99.569386011984676</v>
      </c>
      <c r="AF45" s="12">
        <f>MIN(MAX(EXP(-rate*Dt)*(p*AG44+(1-p)*AG45),Ratio*Stock!AF45),MAX(Ratio*Stock!AF45,100+AF$58))</f>
        <v>99.649072846183074</v>
      </c>
      <c r="AG45" s="12">
        <f>MIN(MAX(EXP(-rate*Dt)*(p*AH44+(1-p)*AH45),Ratio*Stock!AG45),MAX(Ratio*Stock!AG45,100+AG$58))</f>
        <v>99.728823962551473</v>
      </c>
      <c r="AH45" s="12">
        <f>MIN(MAX(EXP(-rate*Dt)*(p*AI44+(1-p)*AI45),Ratio*Stock!AH45),MAX(Ratio*Stock!AH45,100+AH$58))</f>
        <v>99.808638943457098</v>
      </c>
      <c r="AI45" s="12">
        <f>MIN(MAX(EXP(-rate*Dt)*(p*AJ44+(1-p)*AJ45),Ratio*Stock!AI45),MAX(Ratio*Stock!AI45,100+AI$58))</f>
        <v>99.888517801895034</v>
      </c>
      <c r="AJ45" s="12">
        <f>MIN(MAX(EXP(-rate*Dt)*(p*AK44+(1-p)*AK45),Ratio*Stock!AJ45),MAX(Ratio*Stock!AJ45,100+AJ$58))</f>
        <v>99.968460588987782</v>
      </c>
      <c r="AK45" s="12">
        <f>MIN(MAX(EXP(-rate*Dt)*(p*AL44+(1-p)*AL45),Ratio*Stock!AK45),MAX(Ratio*Stock!AK45,100+AK$58))</f>
        <v>100.04846735589871</v>
      </c>
      <c r="AL45" s="12">
        <f>MIN(MAX(EXP(-rate*Dt)*(p*AM44+(1-p)*AM45),Ratio*Stock!AL45),MAX(Ratio*Stock!AL45,100+AL$58))</f>
        <v>100.12853815383215</v>
      </c>
      <c r="AM45" s="18">
        <f>MIN(MAX(EXP(-rate*Dt)*(p*AN44+(1-p)*AN45)+$F$20*EXP(-rate*(0.75-$AM$55)),Ratio*Stock!AM45),MAX(Ratio*Stock!AM45,100+AM$58))</f>
        <v>100.20867303403345</v>
      </c>
      <c r="AN45" s="12">
        <f>MIN(MAX(EXP(-rate*Dt)*(p*AO44+(1-p)*AO45),Ratio*Stock!AN45),MAX(Ratio*Stock!AN45,100+AN$58))</f>
        <v>99.663621997782244</v>
      </c>
      <c r="AO45" s="12">
        <f>MIN(MAX(EXP(-rate*Dt)*(p*AP44+(1-p)*AP45),Ratio*Stock!AO45),MAX(Ratio*Stock!AO45,100+AO$58))</f>
        <v>99.743384796245849</v>
      </c>
      <c r="AP45" s="12">
        <f>MIN(MAX(EXP(-rate*Dt)*(p*AQ44+(1-p)*AQ45),Ratio*Stock!AP45),MAX(Ratio*Stock!AP45,100+AP$58))</f>
        <v>99.823211430479134</v>
      </c>
      <c r="AQ45" s="12">
        <f>MIN(MAX(EXP(-rate*Dt)*(p*AR44+(1-p)*AR45),Ratio*Stock!AQ45),MAX(Ratio*Stock!AQ45,100+AQ$58))</f>
        <v>99.903101951571131</v>
      </c>
      <c r="AR45" s="12">
        <f>MIN(MAX(EXP(-rate*Dt)*(p*AS44+(1-p)*AS45),Ratio*Stock!AR45),MAX(Ratio*Stock!AR45,100+AR$58))</f>
        <v>99.983056410651784</v>
      </c>
      <c r="AS45" s="12">
        <f>MIN(MAX(EXP(-rate*Dt)*(p*AT44+(1-p)*AT45),Ratio*Stock!AS45),MAX(Ratio*Stock!AS45,100+AS$58))</f>
        <v>100.06307485889197</v>
      </c>
      <c r="AT45" s="12">
        <f>MIN(MAX(EXP(-rate*Dt)*(p*AU44+(1-p)*AU45),Ratio*Stock!AT45),MAX(Ratio*Stock!AT45,100+AT$58))</f>
        <v>100.14315734750348</v>
      </c>
      <c r="AU45" s="12">
        <f>MIN(MAX(EXP(-rate*Dt)*(p*AV44+(1-p)*AV45),Ratio*Stock!AU45),MAX(Ratio*Stock!AU45,100+AU$58))</f>
        <v>100.22330392773911</v>
      </c>
      <c r="AV45" s="12">
        <f>MIN(MAX(EXP(-rate*Dt)*(p*AW44+(1-p)*AW45),Ratio*Stock!AV45),MAX(Ratio*Stock!AV45,100+AV$58))</f>
        <v>100.30351465089267</v>
      </c>
      <c r="AW45" s="12">
        <f>MIN(MAX(EXP(-rate*Dt)*(p*AX44+(1-p)*AX45),Ratio*Stock!AW45),MAX(Ratio*Stock!AW45,100+AW$58))</f>
        <v>100.38378956829901</v>
      </c>
      <c r="AX45" s="12">
        <f>MIN(MAX(EXP(-rate*Dt)*(p*AY44+(1-p)*AY45),Ratio*Stock!AX45),MAX(Ratio*Stock!AX45,100+AX$58))</f>
        <v>100.46412873133413</v>
      </c>
      <c r="AY45" s="12">
        <f>MIN(MAX(EXP(-rate*Dt)*(p*AZ44+(1-p)*AZ45),Ratio*Stock!AY45),MAX(Ratio*Stock!AY45,100+AY$58))</f>
        <v>100.54453219141504</v>
      </c>
      <c r="AZ45" s="12">
        <f>MAX(Ratio*Stock!AZ45+$F$20,Face+$AZ$58)</f>
        <v>100.625</v>
      </c>
    </row>
    <row r="46" spans="1:52" x14ac:dyDescent="0.2">
      <c r="A46" s="7">
        <f t="shared" si="1"/>
        <v>7</v>
      </c>
      <c r="B46" s="21"/>
      <c r="C46" s="21"/>
      <c r="D46" s="21"/>
      <c r="E46" s="21"/>
      <c r="F46" s="21"/>
      <c r="G46" s="21"/>
      <c r="H46" s="21"/>
      <c r="I46" s="21">
        <f>MIN(MAX(EXP(-rate*Dt)*(p*J45+(1-p)*J46),Ratio*Stock!I46))</f>
        <v>110.97810409994953</v>
      </c>
      <c r="J46" s="21">
        <f>MAX(EXP(-rate*Dt)*(p*K45+(1-p)*K46),Ratio*Stock!J46)</f>
        <v>107.84495587554403</v>
      </c>
      <c r="K46" s="21">
        <f>MAX(EXP(-rate*Dt)*(p*L45+(1-p)*L46),Ratio*Stock!K46)</f>
        <v>105.24344582230084</v>
      </c>
      <c r="L46" s="21">
        <f>MAX(EXP(-rate*Dt)*(p*M45+(1-p)*M46),Ratio*Stock!L46)</f>
        <v>103.19991819538782</v>
      </c>
      <c r="M46" s="21">
        <f>MAX(EXP(-rate*Dt)*(p*N45+(1-p)*N46),Ratio*Stock!M46)</f>
        <v>101.71108258354859</v>
      </c>
      <c r="N46" s="18">
        <f>MIN(MAX(EXP(-rate*Dt)*(p*O45+(1-p)*O46)+$F$20*EXP(-rate*(0.25-$N$55)),Ratio*Stock!N46))</f>
        <v>100.73276530340232</v>
      </c>
      <c r="O46" s="21">
        <f>MAX(EXP(-rate*Dt)*(p*P45+(1-p)*P46),Ratio*Stock!O46)</f>
        <v>99.551743919676781</v>
      </c>
      <c r="P46" s="21">
        <f>MAX(EXP(-rate*Dt)*(p*Q45+(1-p)*Q46),Ratio*Stock!P46)</f>
        <v>99.298497245733245</v>
      </c>
      <c r="Q46" s="21">
        <f>MAX(EXP(-rate*Dt)*(p*R45+(1-p)*R46),Ratio*Stock!Q46)</f>
        <v>99.225864269367705</v>
      </c>
      <c r="R46" s="21">
        <f>MAX(EXP(-rate*Dt)*(p*S45+(1-p)*S46),Ratio*Stock!R46)</f>
        <v>99.240474329665943</v>
      </c>
      <c r="S46" s="21">
        <f>MAX(EXP(-rate*Dt)*(p*T45+(1-p)*T46),Ratio*Stock!S46)</f>
        <v>99.286737597225994</v>
      </c>
      <c r="T46" s="21">
        <f>MAX(EXP(-rate*Dt)*(p*U45+(1-p)*U46),Ratio*Stock!T46)</f>
        <v>99.345295578868388</v>
      </c>
      <c r="U46" s="21">
        <f>MAX(EXP(-rate*Dt)*(p*V45+(1-p)*V46),Ratio*Stock!U46)</f>
        <v>99.412244814779882</v>
      </c>
      <c r="V46" s="21">
        <f>MAX(EXP(-rate*Dt)*(p*W45+(1-p)*W46),Ratio*Stock!V46)</f>
        <v>99.484664095829601</v>
      </c>
      <c r="W46" s="21">
        <f>MAX(EXP(-rate*Dt)*(p*X45+(1-p)*X46),Ratio*Stock!W46)</f>
        <v>99.560469659971034</v>
      </c>
      <c r="X46" s="21">
        <f>MIN(MAX(EXP(-rate*Dt)*(p*Y45+(1-p)*Y46),Ratio*Stock!X46),MAX(Ratio*Stock!X46,100+X$58))</f>
        <v>99.638256433991685</v>
      </c>
      <c r="Y46" s="21">
        <f>MIN(MAX(EXP(-rate*Dt)*(p*Z45+(1-p)*Z46),Ratio*Stock!Y46),MAX(Ratio*Stock!Y46,100+Y$58))</f>
        <v>99.717135866059905</v>
      </c>
      <c r="Z46" s="21">
        <f>MIN(MAX(EXP(-rate*Dt)*(p*AA45+(1-p)*AA46),Ratio*Stock!Z46),MAX(Ratio*Stock!Z46,100+Z$58))</f>
        <v>99.79658607017798</v>
      </c>
      <c r="AA46" s="18">
        <f>MIN(MAX(EXP(-rate*Dt)*(p*AB45+(1-p)*AB46)+$F$20,Ratio*Stock!AA46),MAX(Ratio*Stock!AA46,100+AA$58))</f>
        <v>99.876325839641268</v>
      </c>
      <c r="AB46" s="12">
        <f>MIN(MAX(EXP(-rate*Dt)*(p*AC45+(1-p)*AC46),Ratio*Stock!AB46),MAX(Ratio*Stock!AB46,100+AB$58))</f>
        <v>99.330718188970621</v>
      </c>
      <c r="AC46" s="12">
        <f>MIN(MAX(EXP(-rate*Dt)*(p*AD45+(1-p)*AD46),Ratio*Stock!AC46),MAX(Ratio*Stock!AC46,100+AC$58))</f>
        <v>99.410204144371889</v>
      </c>
      <c r="AD46" s="12">
        <f>MIN(MAX(EXP(-rate*Dt)*(p*AE45+(1-p)*AE46),Ratio*Stock!AD46),MAX(Ratio*Stock!AD46,100+AD$58))</f>
        <v>99.489762068975381</v>
      </c>
      <c r="AE46" s="12">
        <f>MIN(MAX(EXP(-rate*Dt)*(p*AF45+(1-p)*AF46),Ratio*Stock!AE46),MAX(Ratio*Stock!AE46,100+AE$58))</f>
        <v>99.569385447676154</v>
      </c>
      <c r="AF46" s="12">
        <f>MIN(MAX(EXP(-rate*Dt)*(p*AG45+(1-p)*AG46),Ratio*Stock!AF46),MAX(Ratio*Stock!AF46,100+AF$58))</f>
        <v>99.649072808096605</v>
      </c>
      <c r="AG46" s="12">
        <f>MIN(MAX(EXP(-rate*Dt)*(p*AH45+(1-p)*AH46),Ratio*Stock!AG46),MAX(Ratio*Stock!AG46,100+AG$58))</f>
        <v>99.728823962551473</v>
      </c>
      <c r="AH46" s="12">
        <f>MIN(MAX(EXP(-rate*Dt)*(p*AI45+(1-p)*AI46),Ratio*Stock!AH46),MAX(Ratio*Stock!AH46,100+AH$58))</f>
        <v>99.808638943457098</v>
      </c>
      <c r="AI46" s="12">
        <f>MIN(MAX(EXP(-rate*Dt)*(p*AJ45+(1-p)*AJ46),Ratio*Stock!AI46),MAX(Ratio*Stock!AI46,100+AI$58))</f>
        <v>99.888517801895034</v>
      </c>
      <c r="AJ46" s="12">
        <f>MIN(MAX(EXP(-rate*Dt)*(p*AK45+(1-p)*AK46),Ratio*Stock!AJ46),MAX(Ratio*Stock!AJ46,100+AJ$58))</f>
        <v>99.968460588987782</v>
      </c>
      <c r="AK46" s="12">
        <f>MIN(MAX(EXP(-rate*Dt)*(p*AL45+(1-p)*AL46),Ratio*Stock!AK46),MAX(Ratio*Stock!AK46,100+AK$58))</f>
        <v>100.04846735589871</v>
      </c>
      <c r="AL46" s="12">
        <f>MIN(MAX(EXP(-rate*Dt)*(p*AM45+(1-p)*AM46),Ratio*Stock!AL46),MAX(Ratio*Stock!AL46,100+AL$58))</f>
        <v>100.12853815383215</v>
      </c>
      <c r="AM46" s="18">
        <f>MIN(MAX(EXP(-rate*Dt)*(p*AN45+(1-p)*AN46)+$F$20*EXP(-rate*(0.75-$AM$55)),Ratio*Stock!AM46),MAX(Ratio*Stock!AM46,100+AM$58))</f>
        <v>100.20867303403345</v>
      </c>
      <c r="AN46" s="12">
        <f>MIN(MAX(EXP(-rate*Dt)*(p*AO45+(1-p)*AO46),Ratio*Stock!AN46),MAX(Ratio*Stock!AN46,100+AN$58))</f>
        <v>99.663621997782244</v>
      </c>
      <c r="AO46" s="12">
        <f>MIN(MAX(EXP(-rate*Dt)*(p*AP45+(1-p)*AP46),Ratio*Stock!AO46),MAX(Ratio*Stock!AO46,100+AO$58))</f>
        <v>99.743384796245849</v>
      </c>
      <c r="AP46" s="12">
        <f>MIN(MAX(EXP(-rate*Dt)*(p*AQ45+(1-p)*AQ46),Ratio*Stock!AP46),MAX(Ratio*Stock!AP46,100+AP$58))</f>
        <v>99.823211430479134</v>
      </c>
      <c r="AQ46" s="12">
        <f>MIN(MAX(EXP(-rate*Dt)*(p*AR45+(1-p)*AR46),Ratio*Stock!AQ46),MAX(Ratio*Stock!AQ46,100+AQ$58))</f>
        <v>99.903101951571131</v>
      </c>
      <c r="AR46" s="12">
        <f>MIN(MAX(EXP(-rate*Dt)*(p*AS45+(1-p)*AS46),Ratio*Stock!AR46),MAX(Ratio*Stock!AR46,100+AR$58))</f>
        <v>99.983056410651784</v>
      </c>
      <c r="AS46" s="12">
        <f>MIN(MAX(EXP(-rate*Dt)*(p*AT45+(1-p)*AT46),Ratio*Stock!AS46),MAX(Ratio*Stock!AS46,100+AS$58))</f>
        <v>100.06307485889197</v>
      </c>
      <c r="AT46" s="12">
        <f>MIN(MAX(EXP(-rate*Dt)*(p*AU45+(1-p)*AU46),Ratio*Stock!AT46),MAX(Ratio*Stock!AT46,100+AT$58))</f>
        <v>100.14315734750348</v>
      </c>
      <c r="AU46" s="12">
        <f>MIN(MAX(EXP(-rate*Dt)*(p*AV45+(1-p)*AV46),Ratio*Stock!AU46),MAX(Ratio*Stock!AU46,100+AU$58))</f>
        <v>100.22330392773911</v>
      </c>
      <c r="AV46" s="12">
        <f>MIN(MAX(EXP(-rate*Dt)*(p*AW45+(1-p)*AW46),Ratio*Stock!AV46),MAX(Ratio*Stock!AV46,100+AV$58))</f>
        <v>100.30351465089267</v>
      </c>
      <c r="AW46" s="12">
        <f>MIN(MAX(EXP(-rate*Dt)*(p*AX45+(1-p)*AX46),Ratio*Stock!AW46),MAX(Ratio*Stock!AW46,100+AW$58))</f>
        <v>100.38378956829901</v>
      </c>
      <c r="AX46" s="12">
        <f>MIN(MAX(EXP(-rate*Dt)*(p*AY45+(1-p)*AY46),Ratio*Stock!AX46),MAX(Ratio*Stock!AX46,100+AX$58))</f>
        <v>100.46412873133413</v>
      </c>
      <c r="AY46" s="12">
        <f>MIN(MAX(EXP(-rate*Dt)*(p*AZ45+(1-p)*AZ46),Ratio*Stock!AY46),MAX(Ratio*Stock!AY46,100+AY$58))</f>
        <v>100.54453219141504</v>
      </c>
      <c r="AZ46" s="12">
        <f>MAX(Ratio*Stock!AZ46+$F$20,Face+$AZ$58)</f>
        <v>100.625</v>
      </c>
    </row>
    <row r="47" spans="1:52" x14ac:dyDescent="0.2">
      <c r="A47" s="7">
        <f t="shared" si="1"/>
        <v>6</v>
      </c>
      <c r="B47" s="21"/>
      <c r="C47" s="21"/>
      <c r="D47" s="21"/>
      <c r="E47" s="21"/>
      <c r="F47" s="21"/>
      <c r="G47" s="21"/>
      <c r="H47" s="21">
        <f>MIN(MAX(EXP(-rate*Dt)*(p*I46+(1-p)*I47),Ratio*Stock!H47))</f>
        <v>108.10729442253124</v>
      </c>
      <c r="I47" s="21">
        <f>MAX(EXP(-rate*Dt)*(p*J46+(1-p)*J47),Ratio*Stock!I47)</f>
        <v>105.52518221657338</v>
      </c>
      <c r="J47" s="21">
        <f>MAX(EXP(-rate*Dt)*(p*K46+(1-p)*K47),Ratio*Stock!J47)</f>
        <v>103.46716935187877</v>
      </c>
      <c r="K47" s="21">
        <f>MAX(EXP(-rate*Dt)*(p*L46+(1-p)*L47),Ratio*Stock!K47)</f>
        <v>101.92685162505076</v>
      </c>
      <c r="L47" s="21">
        <f>MAX(EXP(-rate*Dt)*(p*M46+(1-p)*M47),Ratio*Stock!L47)</f>
        <v>100.86642667445827</v>
      </c>
      <c r="M47" s="21">
        <f>MAX(EXP(-rate*Dt)*(p*N46+(1-p)*N47),Ratio*Stock!M47)</f>
        <v>100.21495452877619</v>
      </c>
      <c r="N47" s="18">
        <f>MIN(MAX(EXP(-rate*Dt)*(p*O46+(1-p)*O47)+$F$20*EXP(-rate*(0.25-$N$55)),Ratio*Stock!N47))</f>
        <v>99.875729582590779</v>
      </c>
      <c r="O47" s="21">
        <f>MAX(EXP(-rate*Dt)*(p*P46+(1-p)*P47),Ratio*Stock!O47)</f>
        <v>99.118274153625663</v>
      </c>
      <c r="P47" s="21">
        <f>MAX(EXP(-rate*Dt)*(p*Q46+(1-p)*Q47),Ratio*Stock!P47)</f>
        <v>99.100894902824763</v>
      </c>
      <c r="Q47" s="21">
        <f>MAX(EXP(-rate*Dt)*(p*R46+(1-p)*R47),Ratio*Stock!Q47)</f>
        <v>99.136446952868297</v>
      </c>
      <c r="R47" s="21">
        <f>MAX(EXP(-rate*Dt)*(p*S46+(1-p)*S47),Ratio*Stock!R47)</f>
        <v>99.192126807455082</v>
      </c>
      <c r="S47" s="21">
        <f>MAX(EXP(-rate*Dt)*(p*T46+(1-p)*T47),Ratio*Stock!S47)</f>
        <v>99.256919365814483</v>
      </c>
      <c r="T47" s="21">
        <f>MAX(EXP(-rate*Dt)*(p*U46+(1-p)*U47),Ratio*Stock!T47)</f>
        <v>99.32778907837853</v>
      </c>
      <c r="U47" s="21">
        <f>MAX(EXP(-rate*Dt)*(p*V46+(1-p)*V47),Ratio*Stock!U47)</f>
        <v>99.402527495792725</v>
      </c>
      <c r="V47" s="21">
        <f>MAX(EXP(-rate*Dt)*(p*W46+(1-p)*W47),Ratio*Stock!V47)</f>
        <v>99.479605859635896</v>
      </c>
      <c r="W47" s="21">
        <f>MAX(EXP(-rate*Dt)*(p*X46+(1-p)*X47),Ratio*Stock!W47)</f>
        <v>99.558024964646876</v>
      </c>
      <c r="X47" s="21">
        <f>MIN(MAX(EXP(-rate*Dt)*(p*Y46+(1-p)*Y47),Ratio*Stock!X47),MAX(Ratio*Stock!X47,100+X$58))</f>
        <v>99.637173048016521</v>
      </c>
      <c r="Y47" s="21">
        <f>MIN(MAX(EXP(-rate*Dt)*(p*Z46+(1-p)*Z47),Ratio*Stock!Y47),MAX(Ratio*Stock!Y47,100+Y$58))</f>
        <v>99.716702679544383</v>
      </c>
      <c r="Z47" s="21">
        <f>MIN(MAX(EXP(-rate*Dt)*(p*AA46+(1-p)*AA47),Ratio*Stock!Z47),MAX(Ratio*Stock!Z47,100+Z$58))</f>
        <v>99.796433093547179</v>
      </c>
      <c r="AA47" s="18">
        <f>MIN(MAX(EXP(-rate*Dt)*(p*AB46+(1-p)*AB47)+$F$20,Ratio*Stock!AA47),MAX(Ratio*Stock!AA47,100+AA$58))</f>
        <v>99.876279509811994</v>
      </c>
      <c r="AB47" s="12">
        <f>MIN(MAX(EXP(-rate*Dt)*(p*AC46+(1-p)*AC47),Ratio*Stock!AB47),MAX(Ratio*Stock!AB47,100+AB$58))</f>
        <v>99.330706660156636</v>
      </c>
      <c r="AC47" s="12">
        <f>MIN(MAX(EXP(-rate*Dt)*(p*AD46+(1-p)*AD47),Ratio*Stock!AC47),MAX(Ratio*Stock!AC47,100+AC$58))</f>
        <v>99.41020194191978</v>
      </c>
      <c r="AD47" s="12">
        <f>MIN(MAX(EXP(-rate*Dt)*(p*AE46+(1-p)*AE47),Ratio*Stock!AD47),MAX(Ratio*Stock!AD47,100+AD$58))</f>
        <v>99.489761783524344</v>
      </c>
      <c r="AE47" s="12">
        <f>MIN(MAX(EXP(-rate*Dt)*(p*AF46+(1-p)*AF47),Ratio*Stock!AE47),MAX(Ratio*Stock!AE47,100+AE$58))</f>
        <v>99.569385429051735</v>
      </c>
      <c r="AF47" s="12">
        <f>MIN(MAX(EXP(-rate*Dt)*(p*AG46+(1-p)*AG47),Ratio*Stock!AF47),MAX(Ratio*Stock!AF47,100+AF$58))</f>
        <v>99.649072808096605</v>
      </c>
      <c r="AG47" s="12">
        <f>MIN(MAX(EXP(-rate*Dt)*(p*AH46+(1-p)*AH47),Ratio*Stock!AG47),MAX(Ratio*Stock!AG47,100+AG$58))</f>
        <v>99.728823962551473</v>
      </c>
      <c r="AH47" s="12">
        <f>MIN(MAX(EXP(-rate*Dt)*(p*AI46+(1-p)*AI47),Ratio*Stock!AH47),MAX(Ratio*Stock!AH47,100+AH$58))</f>
        <v>99.808638943457098</v>
      </c>
      <c r="AI47" s="12">
        <f>MIN(MAX(EXP(-rate*Dt)*(p*AJ46+(1-p)*AJ47),Ratio*Stock!AI47),MAX(Ratio*Stock!AI47,100+AI$58))</f>
        <v>99.888517801895034</v>
      </c>
      <c r="AJ47" s="12">
        <f>MIN(MAX(EXP(-rate*Dt)*(p*AK46+(1-p)*AK47),Ratio*Stock!AJ47),MAX(Ratio*Stock!AJ47,100+AJ$58))</f>
        <v>99.968460588987782</v>
      </c>
      <c r="AK47" s="12">
        <f>MIN(MAX(EXP(-rate*Dt)*(p*AL46+(1-p)*AL47),Ratio*Stock!AK47),MAX(Ratio*Stock!AK47,100+AK$58))</f>
        <v>100.04846735589871</v>
      </c>
      <c r="AL47" s="12">
        <f>MIN(MAX(EXP(-rate*Dt)*(p*AM46+(1-p)*AM47),Ratio*Stock!AL47),MAX(Ratio*Stock!AL47,100+AL$58))</f>
        <v>100.12853815383215</v>
      </c>
      <c r="AM47" s="18">
        <f>MIN(MAX(EXP(-rate*Dt)*(p*AN46+(1-p)*AN47)+$F$20*EXP(-rate*(0.75-$AM$55)),Ratio*Stock!AM47),MAX(Ratio*Stock!AM47,100+AM$58))</f>
        <v>100.20867303403345</v>
      </c>
      <c r="AN47" s="12">
        <f>MIN(MAX(EXP(-rate*Dt)*(p*AO46+(1-p)*AO47),Ratio*Stock!AN47),MAX(Ratio*Stock!AN47,100+AN$58))</f>
        <v>99.663621997782244</v>
      </c>
      <c r="AO47" s="12">
        <f>MIN(MAX(EXP(-rate*Dt)*(p*AP46+(1-p)*AP47),Ratio*Stock!AO47),MAX(Ratio*Stock!AO47,100+AO$58))</f>
        <v>99.743384796245849</v>
      </c>
      <c r="AP47" s="12">
        <f>MIN(MAX(EXP(-rate*Dt)*(p*AQ46+(1-p)*AQ47),Ratio*Stock!AP47),MAX(Ratio*Stock!AP47,100+AP$58))</f>
        <v>99.823211430479134</v>
      </c>
      <c r="AQ47" s="12">
        <f>MIN(MAX(EXP(-rate*Dt)*(p*AR46+(1-p)*AR47),Ratio*Stock!AQ47),MAX(Ratio*Stock!AQ47,100+AQ$58))</f>
        <v>99.903101951571131</v>
      </c>
      <c r="AR47" s="12">
        <f>MIN(MAX(EXP(-rate*Dt)*(p*AS46+(1-p)*AS47),Ratio*Stock!AR47),MAX(Ratio*Stock!AR47,100+AR$58))</f>
        <v>99.983056410651784</v>
      </c>
      <c r="AS47" s="12">
        <f>MIN(MAX(EXP(-rate*Dt)*(p*AT46+(1-p)*AT47),Ratio*Stock!AS47),MAX(Ratio*Stock!AS47,100+AS$58))</f>
        <v>100.06307485889197</v>
      </c>
      <c r="AT47" s="12">
        <f>MIN(MAX(EXP(-rate*Dt)*(p*AU46+(1-p)*AU47),Ratio*Stock!AT47),MAX(Ratio*Stock!AT47,100+AT$58))</f>
        <v>100.14315734750348</v>
      </c>
      <c r="AU47" s="12">
        <f>MIN(MAX(EXP(-rate*Dt)*(p*AV46+(1-p)*AV47),Ratio*Stock!AU47),MAX(Ratio*Stock!AU47,100+AU$58))</f>
        <v>100.22330392773911</v>
      </c>
      <c r="AV47" s="12">
        <f>MIN(MAX(EXP(-rate*Dt)*(p*AW46+(1-p)*AW47),Ratio*Stock!AV47),MAX(Ratio*Stock!AV47,100+AV$58))</f>
        <v>100.30351465089267</v>
      </c>
      <c r="AW47" s="12">
        <f>MIN(MAX(EXP(-rate*Dt)*(p*AX46+(1-p)*AX47),Ratio*Stock!AW47),MAX(Ratio*Stock!AW47,100+AW$58))</f>
        <v>100.38378956829901</v>
      </c>
      <c r="AX47" s="12">
        <f>MIN(MAX(EXP(-rate*Dt)*(p*AY46+(1-p)*AY47),Ratio*Stock!AX47),MAX(Ratio*Stock!AX47,100+AX$58))</f>
        <v>100.46412873133413</v>
      </c>
      <c r="AY47" s="12">
        <f>MIN(MAX(EXP(-rate*Dt)*(p*AZ46+(1-p)*AZ47),Ratio*Stock!AY47),MAX(Ratio*Stock!AY47,100+AY$58))</f>
        <v>100.54453219141504</v>
      </c>
      <c r="AZ47" s="12">
        <f>MAX(Ratio*Stock!AZ47+$F$20,Face+$AZ$58)</f>
        <v>100.625</v>
      </c>
    </row>
    <row r="48" spans="1:52" x14ac:dyDescent="0.2">
      <c r="A48" s="7">
        <f t="shared" si="1"/>
        <v>5</v>
      </c>
      <c r="B48" s="21"/>
      <c r="C48" s="21"/>
      <c r="D48" s="21"/>
      <c r="E48" s="21"/>
      <c r="F48" s="21"/>
      <c r="G48" s="21">
        <f>MIN(MAX(EXP(-rate*Dt)*(p*H47+(1-p)*H48),Ratio*Stock!G48))</f>
        <v>105.77528605154903</v>
      </c>
      <c r="H48" s="21">
        <f>MAX(EXP(-rate*Dt)*(p*I47+(1-p)*I48),Ratio*Stock!H48)</f>
        <v>103.70593870422545</v>
      </c>
      <c r="I48" s="21">
        <f>MAX(EXP(-rate*Dt)*(p*J47+(1-p)*J48),Ratio*Stock!I48)</f>
        <v>102.12481298951606</v>
      </c>
      <c r="J48" s="21">
        <f>MAX(EXP(-rate*Dt)*(p*K47+(1-p)*K48),Ratio*Stock!J48)</f>
        <v>100.99828675941964</v>
      </c>
      <c r="K48" s="21">
        <f>MAX(EXP(-rate*Dt)*(p*L47+(1-p)*L48),Ratio*Stock!K48)</f>
        <v>100.26659782834734</v>
      </c>
      <c r="L48" s="21">
        <f>MAX(EXP(-rate*Dt)*(p*M47+(1-p)*M48),Ratio*Stock!L48)</f>
        <v>99.848842704909202</v>
      </c>
      <c r="M48" s="21">
        <f>MAX(EXP(-rate*Dt)*(p*N47+(1-p)*N48),Ratio*Stock!M48)</f>
        <v>99.654441444537213</v>
      </c>
      <c r="N48" s="18">
        <f>MIN(MAX(EXP(-rate*Dt)*(p*O47+(1-p)*O48)+$F$20*EXP(-rate*(0.25-$N$55)),Ratio*Stock!N48))</f>
        <v>99.598543335064335</v>
      </c>
      <c r="O48" s="21">
        <f>MAX(EXP(-rate*Dt)*(p*P47+(1-p)*P48),Ratio*Stock!O48)</f>
        <v>98.990445102877246</v>
      </c>
      <c r="P48" s="21">
        <f>MAX(EXP(-rate*Dt)*(p*Q47+(1-p)*Q48),Ratio*Stock!P48)</f>
        <v>99.039740472687271</v>
      </c>
      <c r="Q48" s="21">
        <f>MAX(EXP(-rate*Dt)*(p*R47+(1-p)*R48),Ratio*Stock!Q48)</f>
        <v>99.10228554384058</v>
      </c>
      <c r="R48" s="21">
        <f>MAX(EXP(-rate*Dt)*(p*S47+(1-p)*S48),Ratio*Stock!R48)</f>
        <v>99.17150869019703</v>
      </c>
      <c r="S48" s="21">
        <f>MAX(EXP(-rate*Dt)*(p*T47+(1-p)*T48),Ratio*Stock!S48)</f>
        <v>99.245086882411726</v>
      </c>
      <c r="T48" s="21">
        <f>MAX(EXP(-rate*Dt)*(p*U47+(1-p)*U48),Ratio*Stock!T48)</f>
        <v>99.321376372878518</v>
      </c>
      <c r="U48" s="21">
        <f>MAX(EXP(-rate*Dt)*(p*V47+(1-p)*V48),Ratio*Stock!U48)</f>
        <v>99.399272082190265</v>
      </c>
      <c r="V48" s="21">
        <f>MAX(EXP(-rate*Dt)*(p*W47+(1-p)*W48),Ratio*Stock!V48)</f>
        <v>99.478073278654193</v>
      </c>
      <c r="W48" s="21">
        <f>MAX(EXP(-rate*Dt)*(p*X47+(1-p)*X48),Ratio*Stock!W48)</f>
        <v>99.557364207528309</v>
      </c>
      <c r="X48" s="21">
        <f>MIN(MAX(EXP(-rate*Dt)*(p*Y47+(1-p)*Y48),Ratio*Stock!X48),MAX(Ratio*Stock!X48,100+X$58))</f>
        <v>99.636916328506246</v>
      </c>
      <c r="Y48" s="21">
        <f>MIN(MAX(EXP(-rate*Dt)*(p*Z47+(1-p)*Z48),Ratio*Stock!Y48),MAX(Ratio*Stock!Y48,100+Y$58))</f>
        <v>99.716614694395219</v>
      </c>
      <c r="Z48" s="21">
        <f>MIN(MAX(EXP(-rate*Dt)*(p*AA47+(1-p)*AA48),Ratio*Stock!Z48),MAX(Ratio*Stock!Z48,100+Z$58))</f>
        <v>99.796407262290927</v>
      </c>
      <c r="AA48" s="18">
        <f>MIN(MAX(EXP(-rate*Dt)*(p*AB47+(1-p)*AB48)+$F$20,Ratio*Stock!AA48),MAX(Ratio*Stock!AA48,100+AA$58))</f>
        <v>99.876273285150688</v>
      </c>
      <c r="AB48" s="12">
        <f>MIN(MAX(EXP(-rate*Dt)*(p*AC47+(1-p)*AC48),Ratio*Stock!AB48),MAX(Ratio*Stock!AB48,100+AB$58))</f>
        <v>99.330705509562279</v>
      </c>
      <c r="AC48" s="12">
        <f>MIN(MAX(EXP(-rate*Dt)*(p*AD47+(1-p)*AD48),Ratio*Stock!AC48),MAX(Ratio*Stock!AC48,100+AC$58))</f>
        <v>99.410201797686625</v>
      </c>
      <c r="AD48" s="12">
        <f>MIN(MAX(EXP(-rate*Dt)*(p*AE47+(1-p)*AE48),Ratio*Stock!AD48),MAX(Ratio*Stock!AD48,100+AD$58))</f>
        <v>99.489761774416934</v>
      </c>
      <c r="AE48" s="12">
        <f>MIN(MAX(EXP(-rate*Dt)*(p*AF47+(1-p)*AF48),Ratio*Stock!AE48),MAX(Ratio*Stock!AE48,100+AE$58))</f>
        <v>99.569385429051735</v>
      </c>
      <c r="AF48" s="12">
        <f>MIN(MAX(EXP(-rate*Dt)*(p*AG47+(1-p)*AG48),Ratio*Stock!AF48),MAX(Ratio*Stock!AF48,100+AF$58))</f>
        <v>99.649072808096605</v>
      </c>
      <c r="AG48" s="12">
        <f>MIN(MAX(EXP(-rate*Dt)*(p*AH47+(1-p)*AH48),Ratio*Stock!AG48),MAX(Ratio*Stock!AG48,100+AG$58))</f>
        <v>99.728823962551473</v>
      </c>
      <c r="AH48" s="12">
        <f>MIN(MAX(EXP(-rate*Dt)*(p*AI47+(1-p)*AI48),Ratio*Stock!AH48),MAX(Ratio*Stock!AH48,100+AH$58))</f>
        <v>99.808638943457098</v>
      </c>
      <c r="AI48" s="12">
        <f>MIN(MAX(EXP(-rate*Dt)*(p*AJ47+(1-p)*AJ48),Ratio*Stock!AI48),MAX(Ratio*Stock!AI48,100+AI$58))</f>
        <v>99.888517801895034</v>
      </c>
      <c r="AJ48" s="12">
        <f>MIN(MAX(EXP(-rate*Dt)*(p*AK47+(1-p)*AK48),Ratio*Stock!AJ48),MAX(Ratio*Stock!AJ48,100+AJ$58))</f>
        <v>99.968460588987782</v>
      </c>
      <c r="AK48" s="12">
        <f>MIN(MAX(EXP(-rate*Dt)*(p*AL47+(1-p)*AL48),Ratio*Stock!AK48),MAX(Ratio*Stock!AK48,100+AK$58))</f>
        <v>100.04846735589871</v>
      </c>
      <c r="AL48" s="12">
        <f>MIN(MAX(EXP(-rate*Dt)*(p*AM47+(1-p)*AM48),Ratio*Stock!AL48),MAX(Ratio*Stock!AL48,100+AL$58))</f>
        <v>100.12853815383215</v>
      </c>
      <c r="AM48" s="18">
        <f>MIN(MAX(EXP(-rate*Dt)*(p*AN47+(1-p)*AN48)+$F$20*EXP(-rate*(0.75-$AM$55)),Ratio*Stock!AM48),MAX(Ratio*Stock!AM48,100+AM$58))</f>
        <v>100.20867303403345</v>
      </c>
      <c r="AN48" s="12">
        <f>MIN(MAX(EXP(-rate*Dt)*(p*AO47+(1-p)*AO48),Ratio*Stock!AN48),MAX(Ratio*Stock!AN48,100+AN$58))</f>
        <v>99.663621997782244</v>
      </c>
      <c r="AO48" s="12">
        <f>MIN(MAX(EXP(-rate*Dt)*(p*AP47+(1-p)*AP48),Ratio*Stock!AO48),MAX(Ratio*Stock!AO48,100+AO$58))</f>
        <v>99.743384796245849</v>
      </c>
      <c r="AP48" s="12">
        <f>MIN(MAX(EXP(-rate*Dt)*(p*AQ47+(1-p)*AQ48),Ratio*Stock!AP48),MAX(Ratio*Stock!AP48,100+AP$58))</f>
        <v>99.823211430479134</v>
      </c>
      <c r="AQ48" s="12">
        <f>MIN(MAX(EXP(-rate*Dt)*(p*AR47+(1-p)*AR48),Ratio*Stock!AQ48),MAX(Ratio*Stock!AQ48,100+AQ$58))</f>
        <v>99.903101951571131</v>
      </c>
      <c r="AR48" s="12">
        <f>MIN(MAX(EXP(-rate*Dt)*(p*AS47+(1-p)*AS48),Ratio*Stock!AR48),MAX(Ratio*Stock!AR48,100+AR$58))</f>
        <v>99.983056410651784</v>
      </c>
      <c r="AS48" s="12">
        <f>MIN(MAX(EXP(-rate*Dt)*(p*AT47+(1-p)*AT48),Ratio*Stock!AS48),MAX(Ratio*Stock!AS48,100+AS$58))</f>
        <v>100.06307485889197</v>
      </c>
      <c r="AT48" s="12">
        <f>MIN(MAX(EXP(-rate*Dt)*(p*AU47+(1-p)*AU48),Ratio*Stock!AT48),MAX(Ratio*Stock!AT48,100+AT$58))</f>
        <v>100.14315734750348</v>
      </c>
      <c r="AU48" s="12">
        <f>MIN(MAX(EXP(-rate*Dt)*(p*AV47+(1-p)*AV48),Ratio*Stock!AU48),MAX(Ratio*Stock!AU48,100+AU$58))</f>
        <v>100.22330392773911</v>
      </c>
      <c r="AV48" s="12">
        <f>MIN(MAX(EXP(-rate*Dt)*(p*AW47+(1-p)*AW48),Ratio*Stock!AV48),MAX(Ratio*Stock!AV48,100+AV$58))</f>
        <v>100.30351465089267</v>
      </c>
      <c r="AW48" s="12">
        <f>MIN(MAX(EXP(-rate*Dt)*(p*AX47+(1-p)*AX48),Ratio*Stock!AW48),MAX(Ratio*Stock!AW48,100+AW$58))</f>
        <v>100.38378956829901</v>
      </c>
      <c r="AX48" s="12">
        <f>MIN(MAX(EXP(-rate*Dt)*(p*AY47+(1-p)*AY48),Ratio*Stock!AX48),MAX(Ratio*Stock!AX48,100+AX$58))</f>
        <v>100.46412873133413</v>
      </c>
      <c r="AY48" s="12">
        <f>MIN(MAX(EXP(-rate*Dt)*(p*AZ47+(1-p)*AZ48),Ratio*Stock!AY48),MAX(Ratio*Stock!AY48,100+AY$58))</f>
        <v>100.54453219141504</v>
      </c>
      <c r="AZ48" s="12">
        <f>MAX(Ratio*Stock!AZ48+$F$20,Face+$AZ$58)</f>
        <v>100.625</v>
      </c>
    </row>
    <row r="49" spans="1:52" x14ac:dyDescent="0.2">
      <c r="A49" s="7">
        <f t="shared" si="1"/>
        <v>4</v>
      </c>
      <c r="B49" s="21"/>
      <c r="C49" s="21"/>
      <c r="D49" s="21"/>
      <c r="E49" s="21"/>
      <c r="F49" s="21">
        <f>MIN(MAX(EXP(-rate*Dt)*(p*G48+(1-p)*G49),Ratio*Stock!F49))</f>
        <v>103.92080349855888</v>
      </c>
      <c r="G49" s="21">
        <f>MAX(EXP(-rate*Dt)*(p*H48+(1-p)*H49),Ratio*Stock!G49)</f>
        <v>102.30623931589842</v>
      </c>
      <c r="H49" s="21">
        <f>MAX(EXP(-rate*Dt)*(p*I48+(1-p)*I49),Ratio*Stock!H49)</f>
        <v>101.12503639868571</v>
      </c>
      <c r="I49" s="21">
        <f>MAX(EXP(-rate*Dt)*(p*J48+(1-p)*J49),Ratio*Stock!I49)</f>
        <v>100.32529247316975</v>
      </c>
      <c r="J49" s="21">
        <f>MAX(EXP(-rate*Dt)*(p*K48+(1-p)*K49),Ratio*Stock!J49)</f>
        <v>99.837503126611054</v>
      </c>
      <c r="K49" s="21">
        <f>MAX(EXP(-rate*Dt)*(p*L48+(1-p)*L49),Ratio*Stock!K49)</f>
        <v>99.582717460586238</v>
      </c>
      <c r="L49" s="21">
        <f>MAX(EXP(-rate*Dt)*(p*M48+(1-p)*M49),Ratio*Stock!L49)</f>
        <v>99.483732313580887</v>
      </c>
      <c r="M49" s="21">
        <f>MAX(EXP(-rate*Dt)*(p*N48+(1-p)*N49),Ratio*Stock!M49)</f>
        <v>99.476044641029006</v>
      </c>
      <c r="N49" s="18">
        <f>MIN(MAX(EXP(-rate*Dt)*(p*O48+(1-p)*O49)+$F$20*EXP(-rate*(0.25-$N$55)),Ratio*Stock!N49))</f>
        <v>99.514552742389313</v>
      </c>
      <c r="O49" s="21">
        <f>MAX(EXP(-rate*Dt)*(p*P48+(1-p)*P49),Ratio*Stock!O49)</f>
        <v>98.948340316033281</v>
      </c>
      <c r="P49" s="21">
        <f>MAX(EXP(-rate*Dt)*(p*Q48+(1-p)*Q49),Ratio*Stock!P49)</f>
        <v>99.015828031125551</v>
      </c>
      <c r="Q49" s="21">
        <f>MAX(EXP(-rate*Dt)*(p*R48+(1-p)*R49),Ratio*Stock!Q49)</f>
        <v>99.088158857618311</v>
      </c>
      <c r="R49" s="21">
        <f>MAX(EXP(-rate*Dt)*(p*S48+(1-p)*S49),Ratio*Stock!R49)</f>
        <v>99.163581645343825</v>
      </c>
      <c r="S49" s="21">
        <f>MAX(EXP(-rate*Dt)*(p*T48+(1-p)*T49),Ratio*Stock!S49)</f>
        <v>99.240890623276755</v>
      </c>
      <c r="T49" s="21">
        <f>MAX(EXP(-rate*Dt)*(p*U48+(1-p)*U49),Ratio*Stock!T49)</f>
        <v>99.319297913942549</v>
      </c>
      <c r="U49" s="21">
        <f>MAX(EXP(-rate*Dt)*(p*V48+(1-p)*V49),Ratio*Stock!U49)</f>
        <v>99.398318430632244</v>
      </c>
      <c r="V49" s="21">
        <f>MAX(EXP(-rate*Dt)*(p*W48+(1-p)*W49),Ratio*Stock!V49)</f>
        <v>99.477673013620674</v>
      </c>
      <c r="W49" s="21">
        <f>MAX(EXP(-rate*Dt)*(p*X48+(1-p)*X49),Ratio*Stock!W49)</f>
        <v>99.55721298662516</v>
      </c>
      <c r="X49" s="21">
        <f>MIN(MAX(EXP(-rate*Dt)*(p*Y48+(1-p)*Y49),Ratio*Stock!X49),MAX(Ratio*Stock!X49,100+X$58))</f>
        <v>99.63686598688048</v>
      </c>
      <c r="Y49" s="21">
        <f>MIN(MAX(EXP(-rate*Dt)*(p*Z48+(1-p)*Z49),Ratio*Stock!Y49),MAX(Ratio*Stock!Y49,100+Y$58))</f>
        <v>99.716600353713289</v>
      </c>
      <c r="Z49" s="21">
        <f>MIN(MAX(EXP(-rate*Dt)*(p*AA48+(1-p)*AA49),Ratio*Stock!Z49),MAX(Ratio*Stock!Z49,100+Z$58))</f>
        <v>99.796403912398802</v>
      </c>
      <c r="AA49" s="18">
        <f>MIN(MAX(EXP(-rate*Dt)*(p*AB48+(1-p)*AB49)+$F$20,Ratio*Stock!AA49),MAX(Ratio*Stock!AA49,100+AA$58))</f>
        <v>99.876272685362139</v>
      </c>
      <c r="AB49" s="12">
        <f>MIN(MAX(EXP(-rate*Dt)*(p*AC48+(1-p)*AC49),Ratio*Stock!AB49),MAX(Ratio*Stock!AB49,100+AB$58))</f>
        <v>99.330705436759544</v>
      </c>
      <c r="AC49" s="12">
        <f>MIN(MAX(EXP(-rate*Dt)*(p*AD48+(1-p)*AD49),Ratio*Stock!AC49),MAX(Ratio*Stock!AC49,100+AC$58))</f>
        <v>99.410201793233071</v>
      </c>
      <c r="AD49" s="12">
        <f>MIN(MAX(EXP(-rate*Dt)*(p*AE48+(1-p)*AE49),Ratio*Stock!AD49),MAX(Ratio*Stock!AD49,100+AD$58))</f>
        <v>99.489761774416934</v>
      </c>
      <c r="AE49" s="12">
        <f>MIN(MAX(EXP(-rate*Dt)*(p*AF48+(1-p)*AF49),Ratio*Stock!AE49),MAX(Ratio*Stock!AE49,100+AE$58))</f>
        <v>99.569385429051735</v>
      </c>
      <c r="AF49" s="12">
        <f>MIN(MAX(EXP(-rate*Dt)*(p*AG48+(1-p)*AG49),Ratio*Stock!AF49),MAX(Ratio*Stock!AF49,100+AF$58))</f>
        <v>99.649072808096605</v>
      </c>
      <c r="AG49" s="12">
        <f>MIN(MAX(EXP(-rate*Dt)*(p*AH48+(1-p)*AH49),Ratio*Stock!AG49),MAX(Ratio*Stock!AG49,100+AG$58))</f>
        <v>99.728823962551473</v>
      </c>
      <c r="AH49" s="12">
        <f>MIN(MAX(EXP(-rate*Dt)*(p*AI48+(1-p)*AI49),Ratio*Stock!AH49),MAX(Ratio*Stock!AH49,100+AH$58))</f>
        <v>99.808638943457098</v>
      </c>
      <c r="AI49" s="12">
        <f>MIN(MAX(EXP(-rate*Dt)*(p*AJ48+(1-p)*AJ49),Ratio*Stock!AI49),MAX(Ratio*Stock!AI49,100+AI$58))</f>
        <v>99.888517801895034</v>
      </c>
      <c r="AJ49" s="12">
        <f>MIN(MAX(EXP(-rate*Dt)*(p*AK48+(1-p)*AK49),Ratio*Stock!AJ49),MAX(Ratio*Stock!AJ49,100+AJ$58))</f>
        <v>99.968460588987782</v>
      </c>
      <c r="AK49" s="12">
        <f>MIN(MAX(EXP(-rate*Dt)*(p*AL48+(1-p)*AL49),Ratio*Stock!AK49),MAX(Ratio*Stock!AK49,100+AK$58))</f>
        <v>100.04846735589871</v>
      </c>
      <c r="AL49" s="12">
        <f>MIN(MAX(EXP(-rate*Dt)*(p*AM48+(1-p)*AM49),Ratio*Stock!AL49),MAX(Ratio*Stock!AL49,100+AL$58))</f>
        <v>100.12853815383215</v>
      </c>
      <c r="AM49" s="18">
        <f>MIN(MAX(EXP(-rate*Dt)*(p*AN48+(1-p)*AN49)+$F$20*EXP(-rate*(0.75-$AM$55)),Ratio*Stock!AM49),MAX(Ratio*Stock!AM49,100+AM$58))</f>
        <v>100.20867303403345</v>
      </c>
      <c r="AN49" s="12">
        <f>MIN(MAX(EXP(-rate*Dt)*(p*AO48+(1-p)*AO49),Ratio*Stock!AN49),MAX(Ratio*Stock!AN49,100+AN$58))</f>
        <v>99.663621997782244</v>
      </c>
      <c r="AO49" s="12">
        <f>MIN(MAX(EXP(-rate*Dt)*(p*AP48+(1-p)*AP49),Ratio*Stock!AO49),MAX(Ratio*Stock!AO49,100+AO$58))</f>
        <v>99.743384796245849</v>
      </c>
      <c r="AP49" s="12">
        <f>MIN(MAX(EXP(-rate*Dt)*(p*AQ48+(1-p)*AQ49),Ratio*Stock!AP49),MAX(Ratio*Stock!AP49,100+AP$58))</f>
        <v>99.823211430479134</v>
      </c>
      <c r="AQ49" s="12">
        <f>MIN(MAX(EXP(-rate*Dt)*(p*AR48+(1-p)*AR49),Ratio*Stock!AQ49),MAX(Ratio*Stock!AQ49,100+AQ$58))</f>
        <v>99.903101951571131</v>
      </c>
      <c r="AR49" s="12">
        <f>MIN(MAX(EXP(-rate*Dt)*(p*AS48+(1-p)*AS49),Ratio*Stock!AR49),MAX(Ratio*Stock!AR49,100+AR$58))</f>
        <v>99.983056410651784</v>
      </c>
      <c r="AS49" s="12">
        <f>MIN(MAX(EXP(-rate*Dt)*(p*AT48+(1-p)*AT49),Ratio*Stock!AS49),MAX(Ratio*Stock!AS49,100+AS$58))</f>
        <v>100.06307485889197</v>
      </c>
      <c r="AT49" s="12">
        <f>MIN(MAX(EXP(-rate*Dt)*(p*AU48+(1-p)*AU49),Ratio*Stock!AT49),MAX(Ratio*Stock!AT49,100+AT$58))</f>
        <v>100.14315734750348</v>
      </c>
      <c r="AU49" s="12">
        <f>MIN(MAX(EXP(-rate*Dt)*(p*AV48+(1-p)*AV49),Ratio*Stock!AU49),MAX(Ratio*Stock!AU49,100+AU$58))</f>
        <v>100.22330392773911</v>
      </c>
      <c r="AV49" s="12">
        <f>MIN(MAX(EXP(-rate*Dt)*(p*AW48+(1-p)*AW49),Ratio*Stock!AV49),MAX(Ratio*Stock!AV49,100+AV$58))</f>
        <v>100.30351465089267</v>
      </c>
      <c r="AW49" s="12">
        <f>MIN(MAX(EXP(-rate*Dt)*(p*AX48+(1-p)*AX49),Ratio*Stock!AW49),MAX(Ratio*Stock!AW49,100+AW$58))</f>
        <v>100.38378956829901</v>
      </c>
      <c r="AX49" s="12">
        <f>MIN(MAX(EXP(-rate*Dt)*(p*AY48+(1-p)*AY49),Ratio*Stock!AX49),MAX(Ratio*Stock!AX49,100+AX$58))</f>
        <v>100.46412873133413</v>
      </c>
      <c r="AY49" s="12">
        <f>MIN(MAX(EXP(-rate*Dt)*(p*AZ48+(1-p)*AZ49),Ratio*Stock!AY49),MAX(Ratio*Stock!AY49,100+AY$58))</f>
        <v>100.54453219141504</v>
      </c>
      <c r="AZ49" s="12">
        <f>MAX(Ratio*Stock!AZ49+$F$20,Face+$AZ$58)</f>
        <v>100.625</v>
      </c>
    </row>
    <row r="50" spans="1:52" x14ac:dyDescent="0.2">
      <c r="A50" s="7">
        <f t="shared" si="1"/>
        <v>3</v>
      </c>
      <c r="B50" s="21"/>
      <c r="C50" s="21"/>
      <c r="D50" s="21"/>
      <c r="E50" s="21">
        <f>MIN(MAX(EXP(-rate*Dt)*(p*F49+(1-p)*F50),Ratio*Stock!E50))</f>
        <v>102.47262083069127</v>
      </c>
      <c r="F50" s="21">
        <f>MAX(EXP(-rate*Dt)*(p*G49+(1-p)*G50),Ratio*Stock!F50)</f>
        <v>101.24520936659842</v>
      </c>
      <c r="G50" s="21">
        <f>MAX(EXP(-rate*Dt)*(p*H49+(1-p)*H50),Ratio*Stock!G50)</f>
        <v>100.3869448445173</v>
      </c>
      <c r="H50" s="21">
        <f>MAX(EXP(-rate*Dt)*(p*I49+(1-p)*I50),Ratio*Stock!H50)</f>
        <v>99.836858939172885</v>
      </c>
      <c r="I50" s="21">
        <f>MAX(EXP(-rate*Dt)*(p*J49+(1-p)*J50),Ratio*Stock!I50)</f>
        <v>99.525198306999386</v>
      </c>
      <c r="J50" s="21">
        <f>MAX(EXP(-rate*Dt)*(p*K49+(1-p)*K50),Ratio*Stock!J50)</f>
        <v>99.381861682853724</v>
      </c>
      <c r="K50" s="21">
        <f>MAX(EXP(-rate*Dt)*(p*L49+(1-p)*L50),Ratio*Stock!K50)</f>
        <v>99.345119953528268</v>
      </c>
      <c r="L50" s="21">
        <f>MAX(EXP(-rate*Dt)*(p*M49+(1-p)*M50),Ratio*Stock!L50)</f>
        <v>99.36797852367016</v>
      </c>
      <c r="M50" s="21">
        <f>MAX(EXP(-rate*Dt)*(p*N49+(1-p)*N50),Ratio*Stock!M50)</f>
        <v>99.420150304526089</v>
      </c>
      <c r="N50" s="18">
        <f>MIN(MAX(EXP(-rate*Dt)*(p*O49+(1-p)*O50)+$F$20*EXP(-rate*(0.25-$N$55)),Ratio*Stock!N50))</f>
        <v>99.48549996310598</v>
      </c>
      <c r="O50" s="21">
        <f>MAX(EXP(-rate*Dt)*(p*P49+(1-p)*P50),Ratio*Stock!O50)</f>
        <v>98.931751839755776</v>
      </c>
      <c r="P50" s="21">
        <f>MAX(EXP(-rate*Dt)*(p*Q49+(1-p)*Q50),Ratio*Stock!P50)</f>
        <v>99.006233289225577</v>
      </c>
      <c r="Q50" s="21">
        <f>MAX(EXP(-rate*Dt)*(p*R49+(1-p)*R50),Ratio*Stock!Q50)</f>
        <v>99.08289276884426</v>
      </c>
      <c r="R50" s="21">
        <f>MAX(EXP(-rate*Dt)*(p*S49+(1-p)*S50),Ratio*Stock!R50)</f>
        <v>99.160857725147153</v>
      </c>
      <c r="S50" s="21">
        <f>MAX(EXP(-rate*Dt)*(p*T49+(1-p)*T50),Ratio*Stock!S50)</f>
        <v>99.239573613069098</v>
      </c>
      <c r="T50" s="21">
        <f>MAX(EXP(-rate*Dt)*(p*U49+(1-p)*U50),Ratio*Stock!T50)</f>
        <v>99.318708658367711</v>
      </c>
      <c r="U50" s="21">
        <f>MAX(EXP(-rate*Dt)*(p*V49+(1-p)*V50),Ratio*Stock!U50)</f>
        <v>99.398077510798885</v>
      </c>
      <c r="V50" s="21">
        <f>MAX(EXP(-rate*Dt)*(p*W49+(1-p)*W50),Ratio*Stock!V50)</f>
        <v>99.477584442330325</v>
      </c>
      <c r="W50" s="21">
        <f>MAX(EXP(-rate*Dt)*(p*X49+(1-p)*X50),Ratio*Stock!W50)</f>
        <v>99.557184323719071</v>
      </c>
      <c r="X50" s="21">
        <f>MIN(MAX(EXP(-rate*Dt)*(p*Y49+(1-p)*Y50),Ratio*Stock!X50),MAX(Ratio*Stock!X50,100+X$58))</f>
        <v>99.636858057255594</v>
      </c>
      <c r="Y50" s="21">
        <f>MIN(MAX(EXP(-rate*Dt)*(p*Z49+(1-p)*Z50),Ratio*Stock!Y50),MAX(Ratio*Stock!Y50,100+Y$58))</f>
        <v>99.716598556407661</v>
      </c>
      <c r="Z50" s="21">
        <f>MIN(MAX(EXP(-rate*Dt)*(p*AA49+(1-p)*AA50),Ratio*Stock!Z50),MAX(Ratio*Stock!Z50,100+Z$58))</f>
        <v>99.796403600369729</v>
      </c>
      <c r="AA50" s="18">
        <f>MIN(MAX(EXP(-rate*Dt)*(p*AB49+(1-p)*AB50)+$F$20,Ratio*Stock!AA50),MAX(Ratio*Stock!AA50,100+AA$58))</f>
        <v>99.876272648650229</v>
      </c>
      <c r="AB50" s="12">
        <f>MIN(MAX(EXP(-rate*Dt)*(p*AC49+(1-p)*AC50),Ratio*Stock!AB50),MAX(Ratio*Stock!AB50,100+AB$58))</f>
        <v>99.330705434581731</v>
      </c>
      <c r="AC50" s="12">
        <f>MIN(MAX(EXP(-rate*Dt)*(p*AD49+(1-p)*AD50),Ratio*Stock!AC50),MAX(Ratio*Stock!AC50,100+AC$58))</f>
        <v>99.410201793233071</v>
      </c>
      <c r="AD50" s="12">
        <f>MIN(MAX(EXP(-rate*Dt)*(p*AE49+(1-p)*AE50),Ratio*Stock!AD50),MAX(Ratio*Stock!AD50,100+AD$58))</f>
        <v>99.489761774416934</v>
      </c>
      <c r="AE50" s="12">
        <f>MIN(MAX(EXP(-rate*Dt)*(p*AF49+(1-p)*AF50),Ratio*Stock!AE50),MAX(Ratio*Stock!AE50,100+AE$58))</f>
        <v>99.569385429051735</v>
      </c>
      <c r="AF50" s="12">
        <f>MIN(MAX(EXP(-rate*Dt)*(p*AG49+(1-p)*AG50),Ratio*Stock!AF50),MAX(Ratio*Stock!AF50,100+AF$58))</f>
        <v>99.649072808096605</v>
      </c>
      <c r="AG50" s="12">
        <f>MIN(MAX(EXP(-rate*Dt)*(p*AH49+(1-p)*AH50),Ratio*Stock!AG50),MAX(Ratio*Stock!AG50,100+AG$58))</f>
        <v>99.728823962551473</v>
      </c>
      <c r="AH50" s="12">
        <f>MIN(MAX(EXP(-rate*Dt)*(p*AI49+(1-p)*AI50),Ratio*Stock!AH50),MAX(Ratio*Stock!AH50,100+AH$58))</f>
        <v>99.808638943457098</v>
      </c>
      <c r="AI50" s="12">
        <f>MIN(MAX(EXP(-rate*Dt)*(p*AJ49+(1-p)*AJ50),Ratio*Stock!AI50),MAX(Ratio*Stock!AI50,100+AI$58))</f>
        <v>99.888517801895034</v>
      </c>
      <c r="AJ50" s="12">
        <f>MIN(MAX(EXP(-rate*Dt)*(p*AK49+(1-p)*AK50),Ratio*Stock!AJ50),MAX(Ratio*Stock!AJ50,100+AJ$58))</f>
        <v>99.968460588987782</v>
      </c>
      <c r="AK50" s="12">
        <f>MIN(MAX(EXP(-rate*Dt)*(p*AL49+(1-p)*AL50),Ratio*Stock!AK50),MAX(Ratio*Stock!AK50,100+AK$58))</f>
        <v>100.04846735589871</v>
      </c>
      <c r="AL50" s="12">
        <f>MIN(MAX(EXP(-rate*Dt)*(p*AM49+(1-p)*AM50),Ratio*Stock!AL50),MAX(Ratio*Stock!AL50,100+AL$58))</f>
        <v>100.12853815383215</v>
      </c>
      <c r="AM50" s="18">
        <f>MIN(MAX(EXP(-rate*Dt)*(p*AN49+(1-p)*AN50)+$F$20*EXP(-rate*(0.75-$AM$55)),Ratio*Stock!AM50),MAX(Ratio*Stock!AM50,100+AM$58))</f>
        <v>100.20867303403345</v>
      </c>
      <c r="AN50" s="12">
        <f>MIN(MAX(EXP(-rate*Dt)*(p*AO49+(1-p)*AO50),Ratio*Stock!AN50),MAX(Ratio*Stock!AN50,100+AN$58))</f>
        <v>99.663621997782244</v>
      </c>
      <c r="AO50" s="12">
        <f>MIN(MAX(EXP(-rate*Dt)*(p*AP49+(1-p)*AP50),Ratio*Stock!AO50),MAX(Ratio*Stock!AO50,100+AO$58))</f>
        <v>99.743384796245849</v>
      </c>
      <c r="AP50" s="12">
        <f>MIN(MAX(EXP(-rate*Dt)*(p*AQ49+(1-p)*AQ50),Ratio*Stock!AP50),MAX(Ratio*Stock!AP50,100+AP$58))</f>
        <v>99.823211430479134</v>
      </c>
      <c r="AQ50" s="12">
        <f>MIN(MAX(EXP(-rate*Dt)*(p*AR49+(1-p)*AR50),Ratio*Stock!AQ50),MAX(Ratio*Stock!AQ50,100+AQ$58))</f>
        <v>99.903101951571131</v>
      </c>
      <c r="AR50" s="12">
        <f>MIN(MAX(EXP(-rate*Dt)*(p*AS49+(1-p)*AS50),Ratio*Stock!AR50),MAX(Ratio*Stock!AR50,100+AR$58))</f>
        <v>99.983056410651784</v>
      </c>
      <c r="AS50" s="12">
        <f>MIN(MAX(EXP(-rate*Dt)*(p*AT49+(1-p)*AT50),Ratio*Stock!AS50),MAX(Ratio*Stock!AS50,100+AS$58))</f>
        <v>100.06307485889197</v>
      </c>
      <c r="AT50" s="12">
        <f>MIN(MAX(EXP(-rate*Dt)*(p*AU49+(1-p)*AU50),Ratio*Stock!AT50),MAX(Ratio*Stock!AT50,100+AT$58))</f>
        <v>100.14315734750348</v>
      </c>
      <c r="AU50" s="12">
        <f>MIN(MAX(EXP(-rate*Dt)*(p*AV49+(1-p)*AV50),Ratio*Stock!AU50),MAX(Ratio*Stock!AU50,100+AU$58))</f>
        <v>100.22330392773911</v>
      </c>
      <c r="AV50" s="12">
        <f>MIN(MAX(EXP(-rate*Dt)*(p*AW49+(1-p)*AW50),Ratio*Stock!AV50),MAX(Ratio*Stock!AV50,100+AV$58))</f>
        <v>100.30351465089267</v>
      </c>
      <c r="AW50" s="12">
        <f>MIN(MAX(EXP(-rate*Dt)*(p*AX49+(1-p)*AX50),Ratio*Stock!AW50),MAX(Ratio*Stock!AW50,100+AW$58))</f>
        <v>100.38378956829901</v>
      </c>
      <c r="AX50" s="12">
        <f>MIN(MAX(EXP(-rate*Dt)*(p*AY49+(1-p)*AY50),Ratio*Stock!AX50),MAX(Ratio*Stock!AX50,100+AX$58))</f>
        <v>100.46412873133413</v>
      </c>
      <c r="AY50" s="12">
        <f>MIN(MAX(EXP(-rate*Dt)*(p*AZ49+(1-p)*AZ50),Ratio*Stock!AY50),MAX(Ratio*Stock!AY50,100+AY$58))</f>
        <v>100.54453219141504</v>
      </c>
      <c r="AZ50" s="12">
        <f>MAX(Ratio*Stock!AZ50+$F$20,Face+$AZ$58)</f>
        <v>100.625</v>
      </c>
    </row>
    <row r="51" spans="1:52" x14ac:dyDescent="0.2">
      <c r="A51" s="7">
        <f t="shared" si="1"/>
        <v>2</v>
      </c>
      <c r="B51" s="21"/>
      <c r="C51" s="21"/>
      <c r="D51" s="21">
        <f>MIN(MAX(EXP(-rate*Dt)*(p*E50+(1-p)*E51),Ratio*Stock!D51))</f>
        <v>101.35824410835068</v>
      </c>
      <c r="E51" s="21">
        <f>MAX(EXP(-rate*Dt)*(p*F50+(1-p)*F51),Ratio*Stock!E51)</f>
        <v>100.44902595504921</v>
      </c>
      <c r="F51" s="21">
        <f>MAX(EXP(-rate*Dt)*(p*G50+(1-p)*G51),Ratio*Stock!F51)</f>
        <v>99.843358575705849</v>
      </c>
      <c r="G51" s="21">
        <f>MAX(EXP(-rate*Dt)*(p*H50+(1-p)*H51),Ratio*Stock!G51)</f>
        <v>99.478846385722775</v>
      </c>
      <c r="H51" s="21">
        <f>MAX(EXP(-rate*Dt)*(p*I50+(1-p)*I51),Ratio*Stock!H51)</f>
        <v>99.291628029536241</v>
      </c>
      <c r="I51" s="21">
        <f>MAX(EXP(-rate*Dt)*(p*J50+(1-p)*J51),Ratio*Stock!I51)</f>
        <v>99.223389296277077</v>
      </c>
      <c r="J51" s="21">
        <f>MAX(EXP(-rate*Dt)*(p*K50+(1-p)*K51),Ratio*Stock!J51)</f>
        <v>99.227022005449655</v>
      </c>
      <c r="K51" s="21">
        <f>MAX(EXP(-rate*Dt)*(p*L50+(1-p)*L51),Ratio*Stock!K51)</f>
        <v>99.269357733174587</v>
      </c>
      <c r="L51" s="21">
        <f>MAX(EXP(-rate*Dt)*(p*M50+(1-p)*M51),Ratio*Stock!L51)</f>
        <v>99.330427913652045</v>
      </c>
      <c r="M51" s="21">
        <f>MAX(EXP(-rate*Dt)*(p*N50+(1-p)*N51),Ratio*Stock!M51)</f>
        <v>99.400122584257559</v>
      </c>
      <c r="N51" s="18">
        <f>MIN(MAX(EXP(-rate*Dt)*(p*O50+(1-p)*O51)+$F$20*EXP(-rate*(0.25-$N$55)),Ratio*Stock!N51))</f>
        <v>99.474091018555313</v>
      </c>
      <c r="O51" s="21">
        <f>MAX(EXP(-rate*Dt)*(p*P50+(1-p)*P51),Ratio*Stock!O51)</f>
        <v>98.925289392028432</v>
      </c>
      <c r="P51" s="21">
        <f>MAX(EXP(-rate*Dt)*(p*Q50+(1-p)*Q51),Ratio*Stock!P51)</f>
        <v>99.002762894087709</v>
      </c>
      <c r="Q51" s="21">
        <f>MAX(EXP(-rate*Dt)*(p*R50+(1-p)*R51),Ratio*Stock!Q51)</f>
        <v>99.081138036540651</v>
      </c>
      <c r="R51" s="21">
        <f>MAX(EXP(-rate*Dt)*(p*S50+(1-p)*S51),Ratio*Stock!R51)</f>
        <v>99.160029171279973</v>
      </c>
      <c r="S51" s="21">
        <f>MAX(EXP(-rate*Dt)*(p*T50+(1-p)*T51),Ratio*Stock!S51)</f>
        <v>99.239211926882248</v>
      </c>
      <c r="T51" s="21">
        <f>MAX(EXP(-rate*Dt)*(p*U50+(1-p)*U51),Ratio*Stock!T51)</f>
        <v>99.318564521658459</v>
      </c>
      <c r="U51" s="21">
        <f>MAX(EXP(-rate*Dt)*(p*V50+(1-p)*V51),Ratio*Stock!U51)</f>
        <v>99.398025911020184</v>
      </c>
      <c r="V51" s="21">
        <f>MAX(EXP(-rate*Dt)*(p*W50+(1-p)*W51),Ratio*Stock!V51)</f>
        <v>99.477568197426379</v>
      </c>
      <c r="W51" s="21">
        <f>MAX(EXP(-rate*Dt)*(p*X50+(1-p)*X51),Ratio*Stock!W51)</f>
        <v>99.557179955523637</v>
      </c>
      <c r="X51" s="21">
        <f>MIN(MAX(EXP(-rate*Dt)*(p*Y50+(1-p)*Y51),Ratio*Stock!X51),MAX(Ratio*Stock!X51,100+X$58))</f>
        <v>99.636857095704684</v>
      </c>
      <c r="Y51" s="21">
        <f>MIN(MAX(EXP(-rate*Dt)*(p*Z50+(1-p)*Z51),Ratio*Stock!Y51),MAX(Ratio*Stock!Y51,100+Y$58))</f>
        <v>99.716598394387944</v>
      </c>
      <c r="Z51" s="21">
        <f>MIN(MAX(EXP(-rate*Dt)*(p*AA50+(1-p)*AA51),Ratio*Stock!Z51),MAX(Ratio*Stock!Z51,100+Z$58))</f>
        <v>99.796403581874145</v>
      </c>
      <c r="AA51" s="18">
        <f>MIN(MAX(EXP(-rate*Dt)*(p*AB50+(1-p)*AB51)+$F$20,Ratio*Stock!AA51),MAX(Ratio*Stock!AA51,100+AA$58))</f>
        <v>99.876272647585267</v>
      </c>
      <c r="AB51" s="12">
        <f>MIN(MAX(EXP(-rate*Dt)*(p*AC50+(1-p)*AC51),Ratio*Stock!AB51),MAX(Ratio*Stock!AB51,100+AB$58))</f>
        <v>99.330705434581731</v>
      </c>
      <c r="AC51" s="12">
        <f>MIN(MAX(EXP(-rate*Dt)*(p*AD50+(1-p)*AD51),Ratio*Stock!AC51),MAX(Ratio*Stock!AC51,100+AC$58))</f>
        <v>99.410201793233071</v>
      </c>
      <c r="AD51" s="12">
        <f>MIN(MAX(EXP(-rate*Dt)*(p*AE50+(1-p)*AE51),Ratio*Stock!AD51),MAX(Ratio*Stock!AD51,100+AD$58))</f>
        <v>99.489761774416934</v>
      </c>
      <c r="AE51" s="12">
        <f>MIN(MAX(EXP(-rate*Dt)*(p*AF50+(1-p)*AF51),Ratio*Stock!AE51),MAX(Ratio*Stock!AE51,100+AE$58))</f>
        <v>99.569385429051735</v>
      </c>
      <c r="AF51" s="12">
        <f>MIN(MAX(EXP(-rate*Dt)*(p*AG50+(1-p)*AG51),Ratio*Stock!AF51),MAX(Ratio*Stock!AF51,100+AF$58))</f>
        <v>99.649072808096605</v>
      </c>
      <c r="AG51" s="12">
        <f>MIN(MAX(EXP(-rate*Dt)*(p*AH50+(1-p)*AH51),Ratio*Stock!AG51),MAX(Ratio*Stock!AG51,100+AG$58))</f>
        <v>99.728823962551473</v>
      </c>
      <c r="AH51" s="12">
        <f>MIN(MAX(EXP(-rate*Dt)*(p*AI50+(1-p)*AI51),Ratio*Stock!AH51),MAX(Ratio*Stock!AH51,100+AH$58))</f>
        <v>99.808638943457098</v>
      </c>
      <c r="AI51" s="12">
        <f>MIN(MAX(EXP(-rate*Dt)*(p*AJ50+(1-p)*AJ51),Ratio*Stock!AI51),MAX(Ratio*Stock!AI51,100+AI$58))</f>
        <v>99.888517801895034</v>
      </c>
      <c r="AJ51" s="12">
        <f>MIN(MAX(EXP(-rate*Dt)*(p*AK50+(1-p)*AK51),Ratio*Stock!AJ51),MAX(Ratio*Stock!AJ51,100+AJ$58))</f>
        <v>99.968460588987782</v>
      </c>
      <c r="AK51" s="12">
        <f>MIN(MAX(EXP(-rate*Dt)*(p*AL50+(1-p)*AL51),Ratio*Stock!AK51),MAX(Ratio*Stock!AK51,100+AK$58))</f>
        <v>100.04846735589871</v>
      </c>
      <c r="AL51" s="12">
        <f>MIN(MAX(EXP(-rate*Dt)*(p*AM50+(1-p)*AM51),Ratio*Stock!AL51),MAX(Ratio*Stock!AL51,100+AL$58))</f>
        <v>100.12853815383215</v>
      </c>
      <c r="AM51" s="18">
        <f>MIN(MAX(EXP(-rate*Dt)*(p*AN50+(1-p)*AN51)+$F$20*EXP(-rate*(0.75-$AM$55)),Ratio*Stock!AM51),MAX(Ratio*Stock!AM51,100+AM$58))</f>
        <v>100.20867303403345</v>
      </c>
      <c r="AN51" s="12">
        <f>MIN(MAX(EXP(-rate*Dt)*(p*AO50+(1-p)*AO51),Ratio*Stock!AN51),MAX(Ratio*Stock!AN51,100+AN$58))</f>
        <v>99.663621997782244</v>
      </c>
      <c r="AO51" s="12">
        <f>MIN(MAX(EXP(-rate*Dt)*(p*AP50+(1-p)*AP51),Ratio*Stock!AO51),MAX(Ratio*Stock!AO51,100+AO$58))</f>
        <v>99.743384796245849</v>
      </c>
      <c r="AP51" s="12">
        <f>MIN(MAX(EXP(-rate*Dt)*(p*AQ50+(1-p)*AQ51),Ratio*Stock!AP51),MAX(Ratio*Stock!AP51,100+AP$58))</f>
        <v>99.823211430479134</v>
      </c>
      <c r="AQ51" s="12">
        <f>MIN(MAX(EXP(-rate*Dt)*(p*AR50+(1-p)*AR51),Ratio*Stock!AQ51),MAX(Ratio*Stock!AQ51,100+AQ$58))</f>
        <v>99.903101951571131</v>
      </c>
      <c r="AR51" s="12">
        <f>MIN(MAX(EXP(-rate*Dt)*(p*AS50+(1-p)*AS51),Ratio*Stock!AR51),MAX(Ratio*Stock!AR51,100+AR$58))</f>
        <v>99.983056410651784</v>
      </c>
      <c r="AS51" s="12">
        <f>MIN(MAX(EXP(-rate*Dt)*(p*AT50+(1-p)*AT51),Ratio*Stock!AS51),MAX(Ratio*Stock!AS51,100+AS$58))</f>
        <v>100.06307485889197</v>
      </c>
      <c r="AT51" s="12">
        <f>MIN(MAX(EXP(-rate*Dt)*(p*AU50+(1-p)*AU51),Ratio*Stock!AT51),MAX(Ratio*Stock!AT51,100+AT$58))</f>
        <v>100.14315734750348</v>
      </c>
      <c r="AU51" s="12">
        <f>MIN(MAX(EXP(-rate*Dt)*(p*AV50+(1-p)*AV51),Ratio*Stock!AU51),MAX(Ratio*Stock!AU51,100+AU$58))</f>
        <v>100.22330392773911</v>
      </c>
      <c r="AV51" s="12">
        <f>MIN(MAX(EXP(-rate*Dt)*(p*AW50+(1-p)*AW51),Ratio*Stock!AV51),MAX(Ratio*Stock!AV51,100+AV$58))</f>
        <v>100.30351465089267</v>
      </c>
      <c r="AW51" s="12">
        <f>MIN(MAX(EXP(-rate*Dt)*(p*AX50+(1-p)*AX51),Ratio*Stock!AW51),MAX(Ratio*Stock!AW51,100+AW$58))</f>
        <v>100.38378956829901</v>
      </c>
      <c r="AX51" s="12">
        <f>MIN(MAX(EXP(-rate*Dt)*(p*AY50+(1-p)*AY51),Ratio*Stock!AX51),MAX(Ratio*Stock!AX51,100+AX$58))</f>
        <v>100.46412873133413</v>
      </c>
      <c r="AY51" s="12">
        <f>MIN(MAX(EXP(-rate*Dt)*(p*AZ50+(1-p)*AZ51),Ratio*Stock!AY51),MAX(Ratio*Stock!AY51,100+AY$58))</f>
        <v>100.54453219141504</v>
      </c>
      <c r="AZ51" s="12">
        <f>MAX(Ratio*Stock!AZ51+$F$20,Face+$AZ$58)</f>
        <v>100.625</v>
      </c>
    </row>
    <row r="52" spans="1:52" x14ac:dyDescent="0.2">
      <c r="A52" s="7">
        <f>A53+1</f>
        <v>1</v>
      </c>
      <c r="B52" s="21"/>
      <c r="C52" s="21">
        <f>MIN(MAX(EXP(-rate*Dt)*(p*D51+(1-p)*D52),Ratio*Stock!C52))</f>
        <v>100.50996239580762</v>
      </c>
      <c r="D52" s="21">
        <f>MAX(EXP(-rate*Dt)*(p*E51+(1-p)*E52),Ratio*Stock!D52)</f>
        <v>99.854456338357522</v>
      </c>
      <c r="E52" s="21">
        <f>MAX(EXP(-rate*Dt)*(p*F51+(1-p)*F52),Ratio*Stock!E52)</f>
        <v>99.441095992414418</v>
      </c>
      <c r="F52" s="21">
        <f>MAX(EXP(-rate*Dt)*(p*G51+(1-p)*G52),Ratio*Stock!F52)</f>
        <v>99.211406538614156</v>
      </c>
      <c r="G52" s="21">
        <f>MAX(EXP(-rate*Dt)*(p*H51+(1-p)*H52),Ratio*Stock!G52)</f>
        <v>99.11057940497669</v>
      </c>
      <c r="H52" s="21">
        <f>MAX(EXP(-rate*Dt)*(p*I51+(1-p)*I52),Ratio*Stock!H52)</f>
        <v>99.092396852801357</v>
      </c>
      <c r="I52" s="21">
        <f>MAX(EXP(-rate*Dt)*(p*J51+(1-p)*J52),Ratio*Stock!I52)</f>
        <v>99.122162698703605</v>
      </c>
      <c r="J52" s="21">
        <f>MAX(EXP(-rate*Dt)*(p*K51+(1-p)*K52),Ratio*Stock!J52)</f>
        <v>99.177022791802656</v>
      </c>
      <c r="K52" s="21">
        <f>MAX(EXP(-rate*Dt)*(p*L51+(1-p)*L52),Ratio*Stock!K52)</f>
        <v>99.243972988123517</v>
      </c>
      <c r="L52" s="21">
        <f>MAX(EXP(-rate*Dt)*(p*M51+(1-p)*M52),Ratio*Stock!L52)</f>
        <v>99.316663887752256</v>
      </c>
      <c r="M52" s="21">
        <f>MAX(EXP(-rate*Dt)*(p*N51+(1-p)*N52),Ratio*Stock!M52)</f>
        <v>99.392340491445623</v>
      </c>
      <c r="N52" s="18">
        <f>MIN(MAX(EXP(-rate*Dt)*(p*O51+(1-p)*O52)+$F$20*EXP(-rate*(0.25-$N$55)),Ratio*Stock!N52))</f>
        <v>99.469772924065751</v>
      </c>
      <c r="O52" s="21">
        <f>MAX(EXP(-rate*Dt)*(p*P51+(1-p)*P52),Ratio*Stock!O52)</f>
        <v>98.923019808322877</v>
      </c>
      <c r="P52" s="21">
        <f>MAX(EXP(-rate*Dt)*(p*Q51+(1-p)*Q52),Ratio*Stock!P52)</f>
        <v>99.001640683971601</v>
      </c>
      <c r="Q52" s="21">
        <f>MAX(EXP(-rate*Dt)*(p*R51+(1-p)*R52),Ratio*Stock!Q52)</f>
        <v>99.080620315325021</v>
      </c>
      <c r="R52" s="21">
        <f>MAX(EXP(-rate*Dt)*(p*S51+(1-p)*S52),Ratio*Stock!R52)</f>
        <v>99.159808559564112</v>
      </c>
      <c r="S52" s="21">
        <f>MAX(EXP(-rate*Dt)*(p*T51+(1-p)*T52),Ratio*Stock!S52)</f>
        <v>99.239126183758984</v>
      </c>
      <c r="T52" s="21">
        <f>MAX(EXP(-rate*Dt)*(p*U51+(1-p)*U52),Ratio*Stock!T52)</f>
        <v>99.318534612116522</v>
      </c>
      <c r="U52" s="21">
        <f>MAX(EXP(-rate*Dt)*(p*V51+(1-p)*V52),Ratio*Stock!U52)</f>
        <v>99.398016743844153</v>
      </c>
      <c r="V52" s="21">
        <f>MAX(EXP(-rate*Dt)*(p*W51+(1-p)*W52),Ratio*Stock!V52)</f>
        <v>99.477565799607916</v>
      </c>
      <c r="W52" s="21">
        <f>MAX(EXP(-rate*Dt)*(p*X51+(1-p)*X52),Ratio*Stock!W52)</f>
        <v>99.557179442476325</v>
      </c>
      <c r="X52" s="21">
        <f>MIN(MAX(EXP(-rate*Dt)*(p*Y51+(1-p)*Y52),Ratio*Stock!X52),MAX(Ratio*Stock!X52,100+X$58))</f>
        <v>99.636857011726477</v>
      </c>
      <c r="Y52" s="21">
        <f>MIN(MAX(EXP(-rate*Dt)*(p*Z51+(1-p)*Z52),Ratio*Stock!Y52),MAX(Ratio*Stock!Y52,100+Y$58))</f>
        <v>99.71659838507783</v>
      </c>
      <c r="Z52" s="21">
        <f>MIN(MAX(EXP(-rate*Dt)*(p*AA51+(1-p)*AA52),Ratio*Stock!Z52),MAX(Ratio*Stock!Z52,100+Z$58))</f>
        <v>99.796403581353374</v>
      </c>
      <c r="AA52" s="18">
        <f>MIN(MAX(EXP(-rate*Dt)*(p*AB51+(1-p)*AB52)+$F$20,Ratio*Stock!AA52),MAX(Ratio*Stock!AA52,100+AA$58))</f>
        <v>99.876272647585267</v>
      </c>
      <c r="AB52" s="12">
        <f>MIN(MAX(EXP(-rate*Dt)*(p*AC51+(1-p)*AC52),Ratio*Stock!AB52),MAX(Ratio*Stock!AB52,100+AB$58))</f>
        <v>99.330705434581731</v>
      </c>
      <c r="AC52" s="12">
        <f>MIN(MAX(EXP(-rate*Dt)*(p*AD51+(1-p)*AD52),Ratio*Stock!AC52),MAX(Ratio*Stock!AC52,100+AC$58))</f>
        <v>99.410201793233071</v>
      </c>
      <c r="AD52" s="12">
        <f>MIN(MAX(EXP(-rate*Dt)*(p*AE51+(1-p)*AE52),Ratio*Stock!AD52),MAX(Ratio*Stock!AD52,100+AD$58))</f>
        <v>99.489761774416934</v>
      </c>
      <c r="AE52" s="12">
        <f>MIN(MAX(EXP(-rate*Dt)*(p*AF51+(1-p)*AF52),Ratio*Stock!AE52),MAX(Ratio*Stock!AE52,100+AE$58))</f>
        <v>99.569385429051735</v>
      </c>
      <c r="AF52" s="12">
        <f>MIN(MAX(EXP(-rate*Dt)*(p*AG51+(1-p)*AG52),Ratio*Stock!AF52),MAX(Ratio*Stock!AF52,100+AF$58))</f>
        <v>99.649072808096605</v>
      </c>
      <c r="AG52" s="12">
        <f>MIN(MAX(EXP(-rate*Dt)*(p*AH51+(1-p)*AH52),Ratio*Stock!AG52),MAX(Ratio*Stock!AG52,100+AG$58))</f>
        <v>99.728823962551473</v>
      </c>
      <c r="AH52" s="12">
        <f>MIN(MAX(EXP(-rate*Dt)*(p*AI51+(1-p)*AI52),Ratio*Stock!AH52),MAX(Ratio*Stock!AH52,100+AH$58))</f>
        <v>99.808638943457098</v>
      </c>
      <c r="AI52" s="12">
        <f>MIN(MAX(EXP(-rate*Dt)*(p*AJ51+(1-p)*AJ52),Ratio*Stock!AI52),MAX(Ratio*Stock!AI52,100+AI$58))</f>
        <v>99.888517801895034</v>
      </c>
      <c r="AJ52" s="12">
        <f>MIN(MAX(EXP(-rate*Dt)*(p*AK51+(1-p)*AK52),Ratio*Stock!AJ52),MAX(Ratio*Stock!AJ52,100+AJ$58))</f>
        <v>99.968460588987782</v>
      </c>
      <c r="AK52" s="12">
        <f>MIN(MAX(EXP(-rate*Dt)*(p*AL51+(1-p)*AL52),Ratio*Stock!AK52),MAX(Ratio*Stock!AK52,100+AK$58))</f>
        <v>100.04846735589871</v>
      </c>
      <c r="AL52" s="12">
        <f>MIN(MAX(EXP(-rate*Dt)*(p*AM51+(1-p)*AM52),Ratio*Stock!AL52),MAX(Ratio*Stock!AL52,100+AL$58))</f>
        <v>100.12853815383215</v>
      </c>
      <c r="AM52" s="18">
        <f>MIN(MAX(EXP(-rate*Dt)*(p*AN51+(1-p)*AN52)+$F$20*EXP(-rate*(0.75-$AM$55)),Ratio*Stock!AM52),MAX(Ratio*Stock!AM52,100+AM$58))</f>
        <v>100.20867303403345</v>
      </c>
      <c r="AN52" s="12">
        <f>MIN(MAX(EXP(-rate*Dt)*(p*AO51+(1-p)*AO52),Ratio*Stock!AN52),MAX(Ratio*Stock!AN52,100+AN$58))</f>
        <v>99.663621997782244</v>
      </c>
      <c r="AO52" s="12">
        <f>MIN(MAX(EXP(-rate*Dt)*(p*AP51+(1-p)*AP52),Ratio*Stock!AO52),MAX(Ratio*Stock!AO52,100+AO$58))</f>
        <v>99.743384796245849</v>
      </c>
      <c r="AP52" s="12">
        <f>MIN(MAX(EXP(-rate*Dt)*(p*AQ51+(1-p)*AQ52),Ratio*Stock!AP52),MAX(Ratio*Stock!AP52,100+AP$58))</f>
        <v>99.823211430479134</v>
      </c>
      <c r="AQ52" s="12">
        <f>MIN(MAX(EXP(-rate*Dt)*(p*AR51+(1-p)*AR52),Ratio*Stock!AQ52),MAX(Ratio*Stock!AQ52,100+AQ$58))</f>
        <v>99.903101951571131</v>
      </c>
      <c r="AR52" s="12">
        <f>MIN(MAX(EXP(-rate*Dt)*(p*AS51+(1-p)*AS52),Ratio*Stock!AR52),MAX(Ratio*Stock!AR52,100+AR$58))</f>
        <v>99.983056410651784</v>
      </c>
      <c r="AS52" s="12">
        <f>MIN(MAX(EXP(-rate*Dt)*(p*AT51+(1-p)*AT52),Ratio*Stock!AS52),MAX(Ratio*Stock!AS52,100+AS$58))</f>
        <v>100.06307485889197</v>
      </c>
      <c r="AT52" s="12">
        <f>MIN(MAX(EXP(-rate*Dt)*(p*AU51+(1-p)*AU52),Ratio*Stock!AT52),MAX(Ratio*Stock!AT52,100+AT$58))</f>
        <v>100.14315734750348</v>
      </c>
      <c r="AU52" s="12">
        <f>MIN(MAX(EXP(-rate*Dt)*(p*AV51+(1-p)*AV52),Ratio*Stock!AU52),MAX(Ratio*Stock!AU52,100+AU$58))</f>
        <v>100.22330392773911</v>
      </c>
      <c r="AV52" s="12">
        <f>MIN(MAX(EXP(-rate*Dt)*(p*AW51+(1-p)*AW52),Ratio*Stock!AV52),MAX(Ratio*Stock!AV52,100+AV$58))</f>
        <v>100.30351465089267</v>
      </c>
      <c r="AW52" s="12">
        <f>MIN(MAX(EXP(-rate*Dt)*(p*AX51+(1-p)*AX52),Ratio*Stock!AW52),MAX(Ratio*Stock!AW52,100+AW$58))</f>
        <v>100.38378956829901</v>
      </c>
      <c r="AX52" s="12">
        <f>MIN(MAX(EXP(-rate*Dt)*(p*AY51+(1-p)*AY52),Ratio*Stock!AX52),MAX(Ratio*Stock!AX52,100+AX$58))</f>
        <v>100.46412873133413</v>
      </c>
      <c r="AY52" s="12">
        <f>MIN(MAX(EXP(-rate*Dt)*(p*AZ51+(1-p)*AZ52),Ratio*Stock!AY52),MAX(Ratio*Stock!AY52,100+AY$58))</f>
        <v>100.54453219141504</v>
      </c>
      <c r="AZ52" s="12">
        <f>MAX(Ratio*Stock!AZ52+$F$20,Face+$AZ$58)</f>
        <v>100.625</v>
      </c>
    </row>
    <row r="53" spans="1:52" x14ac:dyDescent="0.2">
      <c r="A53" s="7">
        <v>0</v>
      </c>
      <c r="B53" s="21">
        <f>MIN(MAX(EXP(-rate*Dt)*(p*C52+(1-p)*C53),Ratio*Stock!B53))</f>
        <v>99.868330181547734</v>
      </c>
      <c r="C53" s="21">
        <f>MAX(EXP(-rate*Dt)*(p*D52+(1-p)*D53),Ratio*Stock!C53)</f>
        <v>99.409883917122386</v>
      </c>
      <c r="D53" s="21">
        <f>MAX(EXP(-rate*Dt)*(p*E52+(1-p)*E53),Ratio*Stock!D53)</f>
        <v>99.139593212104359</v>
      </c>
      <c r="E53" s="21">
        <f>MAX(EXP(-rate*Dt)*(p*F52+(1-p)*F53),Ratio*Stock!E53)</f>
        <v>99.006005525582111</v>
      </c>
      <c r="F53" s="21">
        <f>MAX(EXP(-rate*Dt)*(p*G52+(1-p)*G53),Ratio*Stock!F53)</f>
        <v>98.964318250175538</v>
      </c>
      <c r="G53" s="21">
        <f>MAX(EXP(-rate*Dt)*(p*H52+(1-p)*H53),Ratio*Stock!G53)</f>
        <v>98.97924888191865</v>
      </c>
      <c r="H53" s="21">
        <f>MAX(EXP(-rate*Dt)*(p*I52+(1-p)*I53),Ratio*Stock!H53)</f>
        <v>99.025940611210189</v>
      </c>
      <c r="I53" s="21">
        <f>MAX(EXP(-rate*Dt)*(p*J52+(1-p)*J53),Ratio*Stock!I53)</f>
        <v>99.088928324019648</v>
      </c>
      <c r="J53" s="21">
        <f>MAX(EXP(-rate*Dt)*(p*K52+(1-p)*K53),Ratio*Stock!J53)</f>
        <v>99.159804770005366</v>
      </c>
      <c r="K53" s="21">
        <f>MAX(EXP(-rate*Dt)*(p*L52+(1-p)*L53),Ratio*Stock!K53)</f>
        <v>99.23455546460228</v>
      </c>
      <c r="L53" s="21">
        <f>MAX(EXP(-rate*Dt)*(p*M52+(1-p)*M53),Ratio*Stock!L53)</f>
        <v>99.311397556257603</v>
      </c>
      <c r="M53" s="21">
        <f>MAX(EXP(-rate*Dt)*(p*N52+(1-p)*N53),Ratio*Stock!M53)</f>
        <v>99.389477164631401</v>
      </c>
      <c r="N53" s="18">
        <f>MIN(MAX(EXP(-rate*Dt)*(p*O52+(1-p)*O53)+$F$20*EXP(-rate*(0.25-$N$55)),Ratio*Stock!N53))</f>
        <v>99.468299447365027</v>
      </c>
      <c r="O53" s="21">
        <f>MAX(EXP(-rate*Dt)*(p*P52+(1-p)*P53),Ratio*Stock!O53)</f>
        <v>98.922307059616344</v>
      </c>
      <c r="P53" s="21">
        <f>MAX(EXP(-rate*Dt)*(p*Q52+(1-p)*Q53),Ratio*Stock!P53)</f>
        <v>99.001319270897525</v>
      </c>
      <c r="Q53" s="21">
        <f>MAX(EXP(-rate*Dt)*(p*R52+(1-p)*R53),Ratio*Stock!Q53)</f>
        <v>99.080486552166946</v>
      </c>
      <c r="R53" s="21">
        <f>MAX(EXP(-rate*Dt)*(p*S52+(1-p)*S53),Ratio*Stock!R53)</f>
        <v>99.159757827701668</v>
      </c>
      <c r="S53" s="21">
        <f>MAX(EXP(-rate*Dt)*(p*T52+(1-p)*T53),Ratio*Stock!S53)</f>
        <v>99.239108929307648</v>
      </c>
      <c r="T53" s="21">
        <f>MAX(EXP(-rate*Dt)*(p*U52+(1-p)*U53),Ratio*Stock!T53)</f>
        <v>99.318529460031414</v>
      </c>
      <c r="U53" s="21">
        <f>MAX(EXP(-rate*Dt)*(p*V52+(1-p)*V53),Ratio*Stock!U53)</f>
        <v>99.398015431991766</v>
      </c>
      <c r="V53" s="21">
        <f>MAX(EXP(-rate*Dt)*(p*W52+(1-p)*W53),Ratio*Stock!V53)</f>
        <v>99.477565526555466</v>
      </c>
      <c r="W53" s="21">
        <f>MAX(EXP(-rate*Dt)*(p*X52+(1-p)*X53),Ratio*Stock!W53)</f>
        <v>99.557179399021635</v>
      </c>
      <c r="X53" s="21">
        <f>MIN(MAX(EXP(-rate*Dt)*(p*Y52+(1-p)*Y53),Ratio*Stock!X53),MAX(Ratio*Stock!X53,100+X$58))</f>
        <v>99.636857007043858</v>
      </c>
      <c r="Y53" s="21">
        <f>MIN(MAX(EXP(-rate*Dt)*(p*Z52+(1-p)*Z53),Ratio*Stock!Y53),MAX(Ratio*Stock!Y53,100+Y$58))</f>
        <v>99.716598384823172</v>
      </c>
      <c r="Z53" s="21">
        <f>MIN(MAX(EXP(-rate*Dt)*(p*AA52+(1-p)*AA53),Ratio*Stock!Z53),MAX(Ratio*Stock!Z53,100+Z$58))</f>
        <v>99.796403581353374</v>
      </c>
      <c r="AA53" s="18">
        <f>MIN(MAX(EXP(-rate*Dt)*(p*AB52+(1-p)*AB53)+$F$20,Ratio*Stock!AA53),MAX(Ratio*Stock!AA53,100+AA$58))</f>
        <v>99.876272647585267</v>
      </c>
      <c r="AB53" s="12">
        <f>MIN(MAX(EXP(-rate*Dt)*(p*AC52+(1-p)*AC53),Ratio*Stock!AB53),MAX(Ratio*Stock!AB53,100+AB$58))</f>
        <v>99.330705434581731</v>
      </c>
      <c r="AC53" s="12">
        <f>MIN(MAX(EXP(-rate*Dt)*(p*AD52+(1-p)*AD53),Ratio*Stock!AC53),MAX(Ratio*Stock!AC53,100+AC$58))</f>
        <v>99.410201793233071</v>
      </c>
      <c r="AD53" s="12">
        <f>MIN(MAX(EXP(-rate*Dt)*(p*AE52+(1-p)*AE53),Ratio*Stock!AD53),MAX(Ratio*Stock!AD53,100+AD$58))</f>
        <v>99.489761774416934</v>
      </c>
      <c r="AE53" s="12">
        <f>MIN(MAX(EXP(-rate*Dt)*(p*AF52+(1-p)*AF53),Ratio*Stock!AE53),MAX(Ratio*Stock!AE53,100+AE$58))</f>
        <v>99.569385429051735</v>
      </c>
      <c r="AF53" s="12">
        <f>MIN(MAX(EXP(-rate*Dt)*(p*AG52+(1-p)*AG53),Ratio*Stock!AF53),MAX(Ratio*Stock!AF53,100+AF$58))</f>
        <v>99.649072808096605</v>
      </c>
      <c r="AG53" s="12">
        <f>MIN(MAX(EXP(-rate*Dt)*(p*AH52+(1-p)*AH53),Ratio*Stock!AG53),MAX(Ratio*Stock!AG53,100+AG$58))</f>
        <v>99.728823962551473</v>
      </c>
      <c r="AH53" s="12">
        <f>MIN(MAX(EXP(-rate*Dt)*(p*AI52+(1-p)*AI53),Ratio*Stock!AH53),MAX(Ratio*Stock!AH53,100+AH$58))</f>
        <v>99.808638943457098</v>
      </c>
      <c r="AI53" s="12">
        <f>MIN(MAX(EXP(-rate*Dt)*(p*AJ52+(1-p)*AJ53),Ratio*Stock!AI53),MAX(Ratio*Stock!AI53,100+AI$58))</f>
        <v>99.888517801895034</v>
      </c>
      <c r="AJ53" s="12">
        <f>MIN(MAX(EXP(-rate*Dt)*(p*AK52+(1-p)*AK53),Ratio*Stock!AJ53),MAX(Ratio*Stock!AJ53,100+AJ$58))</f>
        <v>99.968460588987782</v>
      </c>
      <c r="AK53" s="12">
        <f>MIN(MAX(EXP(-rate*Dt)*(p*AL52+(1-p)*AL53),Ratio*Stock!AK53),MAX(Ratio*Stock!AK53,100+AK$58))</f>
        <v>100.04846735589871</v>
      </c>
      <c r="AL53" s="12">
        <f>MIN(MAX(EXP(-rate*Dt)*(p*AM52+(1-p)*AM53),Ratio*Stock!AL53),MAX(Ratio*Stock!AL53,100+AL$58))</f>
        <v>100.12853815383215</v>
      </c>
      <c r="AM53" s="18">
        <f>MIN(MAX(EXP(-rate*Dt)*(p*AN52+(1-p)*AN53)+$F$20*EXP(-rate*(0.75-$AM$55)),Ratio*Stock!AM53),MAX(Ratio*Stock!AM53,100+AM$58))</f>
        <v>100.20867303403345</v>
      </c>
      <c r="AN53" s="12">
        <f>MIN(MAX(EXP(-rate*Dt)*(p*AO52+(1-p)*AO53),Ratio*Stock!AN53),MAX(Ratio*Stock!AN53,100+AN$58))</f>
        <v>99.663621997782244</v>
      </c>
      <c r="AO53" s="12">
        <f>MIN(MAX(EXP(-rate*Dt)*(p*AP52+(1-p)*AP53),Ratio*Stock!AO53),MAX(Ratio*Stock!AO53,100+AO$58))</f>
        <v>99.743384796245849</v>
      </c>
      <c r="AP53" s="12">
        <f>MIN(MAX(EXP(-rate*Dt)*(p*AQ52+(1-p)*AQ53),Ratio*Stock!AP53),MAX(Ratio*Stock!AP53,100+AP$58))</f>
        <v>99.823211430479134</v>
      </c>
      <c r="AQ53" s="12">
        <f>MIN(MAX(EXP(-rate*Dt)*(p*AR52+(1-p)*AR53),Ratio*Stock!AQ53),MAX(Ratio*Stock!AQ53,100+AQ$58))</f>
        <v>99.903101951571131</v>
      </c>
      <c r="AR53" s="12">
        <f>MIN(MAX(EXP(-rate*Dt)*(p*AS52+(1-p)*AS53),Ratio*Stock!AR53),MAX(Ratio*Stock!AR53,100+AR$58))</f>
        <v>99.983056410651784</v>
      </c>
      <c r="AS53" s="12">
        <f>MIN(MAX(EXP(-rate*Dt)*(p*AT52+(1-p)*AT53),Ratio*Stock!AS53),MAX(Ratio*Stock!AS53,100+AS$58))</f>
        <v>100.06307485889197</v>
      </c>
      <c r="AT53" s="12">
        <f>MIN(MAX(EXP(-rate*Dt)*(p*AU52+(1-p)*AU53),Ratio*Stock!AT53),MAX(Ratio*Stock!AT53,100+AT$58))</f>
        <v>100.14315734750348</v>
      </c>
      <c r="AU53" s="12">
        <f>MIN(MAX(EXP(-rate*Dt)*(p*AV52+(1-p)*AV53),Ratio*Stock!AU53),MAX(Ratio*Stock!AU53,100+AU$58))</f>
        <v>100.22330392773911</v>
      </c>
      <c r="AV53" s="12">
        <f>MIN(MAX(EXP(-rate*Dt)*(p*AW52+(1-p)*AW53),Ratio*Stock!AV53),MAX(Ratio*Stock!AV53,100+AV$58))</f>
        <v>100.30351465089267</v>
      </c>
      <c r="AW53" s="12">
        <f>MIN(MAX(EXP(-rate*Dt)*(p*AX52+(1-p)*AX53),Ratio*Stock!AW53),MAX(Ratio*Stock!AW53,100+AW$58))</f>
        <v>100.38378956829901</v>
      </c>
      <c r="AX53" s="12">
        <f>MIN(MAX(EXP(-rate*Dt)*(p*AY52+(1-p)*AY53),Ratio*Stock!AX53),MAX(Ratio*Stock!AX53,100+AX$58))</f>
        <v>100.46412873133413</v>
      </c>
      <c r="AY53" s="12">
        <f>MIN(MAX(EXP(-rate*Dt)*(p*AZ52+(1-p)*AZ53),Ratio*Stock!AY53),MAX(Ratio*Stock!AY53,100+AY$58))</f>
        <v>100.54453219141504</v>
      </c>
      <c r="AZ53" s="12">
        <f>MAX(Ratio*Stock!AZ53+$F$20,Face+$AZ$58)</f>
        <v>100.625</v>
      </c>
    </row>
    <row r="54" spans="1:52" x14ac:dyDescent="0.2">
      <c r="N54" s="19"/>
      <c r="AA54" s="19"/>
      <c r="AM54" s="19"/>
    </row>
    <row r="55" spans="1:52" x14ac:dyDescent="0.2">
      <c r="A55" s="1" t="s">
        <v>11</v>
      </c>
      <c r="B55" s="1">
        <v>0</v>
      </c>
      <c r="C55" s="1">
        <f t="shared" ref="C55:AH55" si="2">C56*Dt</f>
        <v>0.02</v>
      </c>
      <c r="D55" s="1">
        <f t="shared" si="2"/>
        <v>0.04</v>
      </c>
      <c r="E55" s="1">
        <f t="shared" si="2"/>
        <v>0.06</v>
      </c>
      <c r="F55" s="1">
        <f t="shared" si="2"/>
        <v>0.08</v>
      </c>
      <c r="G55" s="1">
        <f t="shared" si="2"/>
        <v>0.1</v>
      </c>
      <c r="H55" s="1">
        <f t="shared" si="2"/>
        <v>0.12</v>
      </c>
      <c r="I55" s="1">
        <f t="shared" si="2"/>
        <v>0.14000000000000001</v>
      </c>
      <c r="J55" s="1">
        <f t="shared" si="2"/>
        <v>0.16</v>
      </c>
      <c r="K55" s="1">
        <f t="shared" si="2"/>
        <v>0.18</v>
      </c>
      <c r="L55" s="1">
        <f t="shared" si="2"/>
        <v>0.2</v>
      </c>
      <c r="M55" s="1">
        <f t="shared" si="2"/>
        <v>0.22</v>
      </c>
      <c r="N55" s="18">
        <f t="shared" si="2"/>
        <v>0.24</v>
      </c>
      <c r="O55" s="1">
        <f t="shared" si="2"/>
        <v>0.26</v>
      </c>
      <c r="P55" s="1">
        <f t="shared" si="2"/>
        <v>0.28000000000000003</v>
      </c>
      <c r="Q55" s="1">
        <f t="shared" si="2"/>
        <v>0.3</v>
      </c>
      <c r="R55" s="1">
        <f t="shared" si="2"/>
        <v>0.32</v>
      </c>
      <c r="S55" s="1">
        <f t="shared" si="2"/>
        <v>0.34</v>
      </c>
      <c r="T55" s="1">
        <f t="shared" si="2"/>
        <v>0.36</v>
      </c>
      <c r="U55" s="1">
        <f t="shared" si="2"/>
        <v>0.38</v>
      </c>
      <c r="V55" s="1">
        <f t="shared" si="2"/>
        <v>0.4</v>
      </c>
      <c r="W55" s="1">
        <f t="shared" si="2"/>
        <v>0.42</v>
      </c>
      <c r="X55" s="1">
        <f t="shared" si="2"/>
        <v>0.44</v>
      </c>
      <c r="Y55" s="1">
        <f t="shared" si="2"/>
        <v>0.46</v>
      </c>
      <c r="Z55" s="1">
        <f t="shared" si="2"/>
        <v>0.48</v>
      </c>
      <c r="AA55" s="18">
        <f t="shared" si="2"/>
        <v>0.5</v>
      </c>
      <c r="AB55" s="12">
        <f t="shared" si="2"/>
        <v>0.52</v>
      </c>
      <c r="AC55" s="12">
        <f t="shared" si="2"/>
        <v>0.54</v>
      </c>
      <c r="AD55" s="12">
        <f t="shared" si="2"/>
        <v>0.56000000000000005</v>
      </c>
      <c r="AE55" s="12">
        <f t="shared" si="2"/>
        <v>0.57999999999999996</v>
      </c>
      <c r="AF55" s="12">
        <f t="shared" si="2"/>
        <v>0.6</v>
      </c>
      <c r="AG55" s="12">
        <f t="shared" si="2"/>
        <v>0.62</v>
      </c>
      <c r="AH55" s="12">
        <f t="shared" si="2"/>
        <v>0.64</v>
      </c>
      <c r="AI55" s="12">
        <f t="shared" ref="AI55:AZ55" si="3">AI56*Dt</f>
        <v>0.66</v>
      </c>
      <c r="AJ55" s="12">
        <f t="shared" si="3"/>
        <v>0.68</v>
      </c>
      <c r="AK55" s="12">
        <f t="shared" si="3"/>
        <v>0.70000000000000007</v>
      </c>
      <c r="AL55" s="12">
        <f t="shared" si="3"/>
        <v>0.72</v>
      </c>
      <c r="AM55" s="18">
        <f t="shared" si="3"/>
        <v>0.74</v>
      </c>
      <c r="AN55" s="12">
        <f t="shared" si="3"/>
        <v>0.76</v>
      </c>
      <c r="AO55" s="12">
        <f t="shared" si="3"/>
        <v>0.78</v>
      </c>
      <c r="AP55" s="12">
        <f t="shared" si="3"/>
        <v>0.8</v>
      </c>
      <c r="AQ55" s="12">
        <f t="shared" si="3"/>
        <v>0.82000000000000006</v>
      </c>
      <c r="AR55" s="12">
        <f t="shared" si="3"/>
        <v>0.84</v>
      </c>
      <c r="AS55" s="12">
        <f t="shared" si="3"/>
        <v>0.86</v>
      </c>
      <c r="AT55" s="12">
        <f t="shared" si="3"/>
        <v>0.88</v>
      </c>
      <c r="AU55" s="12">
        <f t="shared" si="3"/>
        <v>0.9</v>
      </c>
      <c r="AV55" s="12">
        <f t="shared" si="3"/>
        <v>0.92</v>
      </c>
      <c r="AW55" s="12">
        <f t="shared" si="3"/>
        <v>0.94000000000000006</v>
      </c>
      <c r="AX55" s="12">
        <f t="shared" si="3"/>
        <v>0.96</v>
      </c>
      <c r="AY55" s="12">
        <f t="shared" si="3"/>
        <v>0.98</v>
      </c>
      <c r="AZ55" s="12">
        <f t="shared" si="3"/>
        <v>1</v>
      </c>
    </row>
    <row r="56" spans="1:52" x14ac:dyDescent="0.2">
      <c r="A56" s="1" t="s">
        <v>12</v>
      </c>
      <c r="B56" s="1">
        <v>0</v>
      </c>
      <c r="C56" s="1">
        <f t="shared" ref="C56:AH56" si="4">B56+1</f>
        <v>1</v>
      </c>
      <c r="D56" s="1">
        <f t="shared" si="4"/>
        <v>2</v>
      </c>
      <c r="E56" s="1">
        <f t="shared" si="4"/>
        <v>3</v>
      </c>
      <c r="F56" s="1">
        <f t="shared" si="4"/>
        <v>4</v>
      </c>
      <c r="G56" s="1">
        <f t="shared" si="4"/>
        <v>5</v>
      </c>
      <c r="H56" s="1">
        <f t="shared" si="4"/>
        <v>6</v>
      </c>
      <c r="I56" s="1">
        <f t="shared" si="4"/>
        <v>7</v>
      </c>
      <c r="J56" s="1">
        <f t="shared" si="4"/>
        <v>8</v>
      </c>
      <c r="K56" s="1">
        <f t="shared" si="4"/>
        <v>9</v>
      </c>
      <c r="L56" s="1">
        <f t="shared" si="4"/>
        <v>10</v>
      </c>
      <c r="M56" s="1">
        <f t="shared" si="4"/>
        <v>11</v>
      </c>
      <c r="N56" s="18">
        <f t="shared" si="4"/>
        <v>12</v>
      </c>
      <c r="O56" s="1">
        <f t="shared" si="4"/>
        <v>13</v>
      </c>
      <c r="P56" s="1">
        <f t="shared" si="4"/>
        <v>14</v>
      </c>
      <c r="Q56" s="1">
        <f t="shared" si="4"/>
        <v>15</v>
      </c>
      <c r="R56" s="1">
        <f t="shared" si="4"/>
        <v>16</v>
      </c>
      <c r="S56" s="1">
        <f t="shared" si="4"/>
        <v>17</v>
      </c>
      <c r="T56" s="1">
        <f t="shared" si="4"/>
        <v>18</v>
      </c>
      <c r="U56" s="1">
        <f t="shared" si="4"/>
        <v>19</v>
      </c>
      <c r="V56" s="1">
        <f t="shared" si="4"/>
        <v>20</v>
      </c>
      <c r="W56" s="1">
        <f t="shared" si="4"/>
        <v>21</v>
      </c>
      <c r="X56" s="1">
        <f t="shared" si="4"/>
        <v>22</v>
      </c>
      <c r="Y56" s="1">
        <f t="shared" si="4"/>
        <v>23</v>
      </c>
      <c r="Z56" s="1">
        <f t="shared" si="4"/>
        <v>24</v>
      </c>
      <c r="AA56" s="18">
        <f t="shared" si="4"/>
        <v>25</v>
      </c>
      <c r="AB56" s="12">
        <f t="shared" si="4"/>
        <v>26</v>
      </c>
      <c r="AC56" s="12">
        <f t="shared" si="4"/>
        <v>27</v>
      </c>
      <c r="AD56" s="12">
        <f t="shared" si="4"/>
        <v>28</v>
      </c>
      <c r="AE56" s="12">
        <f t="shared" si="4"/>
        <v>29</v>
      </c>
      <c r="AF56" s="12">
        <f t="shared" si="4"/>
        <v>30</v>
      </c>
      <c r="AG56" s="12">
        <f t="shared" si="4"/>
        <v>31</v>
      </c>
      <c r="AH56" s="12">
        <f t="shared" si="4"/>
        <v>32</v>
      </c>
      <c r="AI56" s="12">
        <f t="shared" ref="AI56:AZ56" si="5">AH56+1</f>
        <v>33</v>
      </c>
      <c r="AJ56" s="12">
        <f t="shared" si="5"/>
        <v>34</v>
      </c>
      <c r="AK56" s="12">
        <f t="shared" si="5"/>
        <v>35</v>
      </c>
      <c r="AL56" s="12">
        <f t="shared" si="5"/>
        <v>36</v>
      </c>
      <c r="AM56" s="18">
        <f t="shared" si="5"/>
        <v>37</v>
      </c>
      <c r="AN56" s="12">
        <f t="shared" si="5"/>
        <v>38</v>
      </c>
      <c r="AO56" s="12">
        <f t="shared" si="5"/>
        <v>39</v>
      </c>
      <c r="AP56" s="12">
        <f t="shared" si="5"/>
        <v>40</v>
      </c>
      <c r="AQ56" s="12">
        <f t="shared" si="5"/>
        <v>41</v>
      </c>
      <c r="AR56" s="12">
        <f t="shared" si="5"/>
        <v>42</v>
      </c>
      <c r="AS56" s="12">
        <f t="shared" si="5"/>
        <v>43</v>
      </c>
      <c r="AT56" s="12">
        <f t="shared" si="5"/>
        <v>44</v>
      </c>
      <c r="AU56" s="12">
        <f t="shared" si="5"/>
        <v>45</v>
      </c>
      <c r="AV56" s="12">
        <f t="shared" si="5"/>
        <v>46</v>
      </c>
      <c r="AW56" s="12">
        <f t="shared" si="5"/>
        <v>47</v>
      </c>
      <c r="AX56" s="12">
        <f t="shared" si="5"/>
        <v>48</v>
      </c>
      <c r="AY56" s="12">
        <f t="shared" si="5"/>
        <v>49</v>
      </c>
      <c r="AZ56" s="12">
        <f t="shared" si="5"/>
        <v>50</v>
      </c>
    </row>
    <row r="57" spans="1:52" x14ac:dyDescent="0.2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8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8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">
      <c r="A58" s="17" t="s">
        <v>30</v>
      </c>
      <c r="B58" s="1">
        <f>$F$20*(B55-$B$55)/(0.25-0)</f>
        <v>0</v>
      </c>
      <c r="C58" s="1">
        <f t="shared" ref="C58:N58" si="6">$F$20*(C55-$B$55)/(0.25-0)</f>
        <v>0.05</v>
      </c>
      <c r="D58" s="1">
        <f t="shared" si="6"/>
        <v>0.1</v>
      </c>
      <c r="E58" s="1">
        <f t="shared" si="6"/>
        <v>0.15</v>
      </c>
      <c r="F58" s="1">
        <f t="shared" si="6"/>
        <v>0.2</v>
      </c>
      <c r="G58" s="1">
        <f t="shared" si="6"/>
        <v>0.25</v>
      </c>
      <c r="H58" s="1">
        <f t="shared" si="6"/>
        <v>0.3</v>
      </c>
      <c r="I58" s="1">
        <f t="shared" si="6"/>
        <v>0.35000000000000003</v>
      </c>
      <c r="J58" s="1">
        <f t="shared" si="6"/>
        <v>0.4</v>
      </c>
      <c r="K58" s="1">
        <f t="shared" si="6"/>
        <v>0.44999999999999996</v>
      </c>
      <c r="L58" s="1">
        <f t="shared" si="6"/>
        <v>0.5</v>
      </c>
      <c r="M58" s="1">
        <f t="shared" si="6"/>
        <v>0.55000000000000004</v>
      </c>
      <c r="N58" s="18">
        <f t="shared" si="6"/>
        <v>0.6</v>
      </c>
      <c r="O58" s="21">
        <f>$F$20*(O55-0.25)/(0.5-0.25)</f>
        <v>2.5000000000000022E-2</v>
      </c>
      <c r="P58" s="21">
        <f t="shared" ref="P58:AA58" si="7">$F$20*(P55-0.25)/(0.5-0.25)</f>
        <v>7.5000000000000067E-2</v>
      </c>
      <c r="Q58" s="21">
        <f t="shared" si="7"/>
        <v>0.12499999999999997</v>
      </c>
      <c r="R58" s="21">
        <f t="shared" si="7"/>
        <v>0.17500000000000002</v>
      </c>
      <c r="S58" s="21">
        <f t="shared" si="7"/>
        <v>0.22500000000000006</v>
      </c>
      <c r="T58" s="21">
        <f t="shared" si="7"/>
        <v>0.27499999999999997</v>
      </c>
      <c r="U58" s="21">
        <f t="shared" si="7"/>
        <v>0.32500000000000001</v>
      </c>
      <c r="V58" s="21">
        <f t="shared" si="7"/>
        <v>0.37500000000000006</v>
      </c>
      <c r="W58" s="21">
        <f t="shared" si="7"/>
        <v>0.42499999999999993</v>
      </c>
      <c r="X58" s="21">
        <f t="shared" si="7"/>
        <v>0.47499999999999998</v>
      </c>
      <c r="Y58" s="21">
        <f t="shared" si="7"/>
        <v>0.52500000000000002</v>
      </c>
      <c r="Z58" s="21">
        <f t="shared" si="7"/>
        <v>0.57499999999999996</v>
      </c>
      <c r="AA58" s="18">
        <f t="shared" si="7"/>
        <v>0.625</v>
      </c>
      <c r="AB58" s="21">
        <f>$F$20*(AB55-0.5)/(0.75-0.5)</f>
        <v>5.0000000000000044E-2</v>
      </c>
      <c r="AC58" s="21">
        <f t="shared" ref="AC58:AM58" si="8">$F$20*(AC55-0.5)/(0.75-0.5)</f>
        <v>0.10000000000000009</v>
      </c>
      <c r="AD58" s="21">
        <f t="shared" si="8"/>
        <v>0.15000000000000013</v>
      </c>
      <c r="AE58" s="21">
        <f t="shared" si="8"/>
        <v>0.1999999999999999</v>
      </c>
      <c r="AF58" s="23">
        <f t="shared" si="8"/>
        <v>0.24999999999999994</v>
      </c>
      <c r="AG58" s="21">
        <f t="shared" si="8"/>
        <v>0.3</v>
      </c>
      <c r="AH58" s="21">
        <f t="shared" si="8"/>
        <v>0.35000000000000003</v>
      </c>
      <c r="AI58" s="21">
        <f t="shared" si="8"/>
        <v>0.40000000000000008</v>
      </c>
      <c r="AJ58" s="21">
        <f t="shared" si="8"/>
        <v>0.45000000000000012</v>
      </c>
      <c r="AK58" s="21">
        <f t="shared" si="8"/>
        <v>0.50000000000000022</v>
      </c>
      <c r="AL58" s="21">
        <f t="shared" si="8"/>
        <v>0.54999999999999993</v>
      </c>
      <c r="AM58" s="18">
        <f t="shared" si="8"/>
        <v>0.6</v>
      </c>
      <c r="AN58" s="21">
        <f>$F$20*(AN55-0.75)/(1-0.75)</f>
        <v>2.5000000000000022E-2</v>
      </c>
      <c r="AO58" s="21">
        <f t="shared" ref="AO58:AZ58" si="9">$F$20*(AO55-0.75)/(1-0.75)</f>
        <v>7.5000000000000067E-2</v>
      </c>
      <c r="AP58" s="21">
        <f t="shared" si="9"/>
        <v>0.12500000000000011</v>
      </c>
      <c r="AQ58" s="21">
        <f t="shared" si="9"/>
        <v>0.17500000000000016</v>
      </c>
      <c r="AR58" s="21">
        <f t="shared" si="9"/>
        <v>0.22499999999999992</v>
      </c>
      <c r="AS58" s="21">
        <f t="shared" si="9"/>
        <v>0.27499999999999997</v>
      </c>
      <c r="AT58" s="21">
        <f t="shared" si="9"/>
        <v>0.32500000000000001</v>
      </c>
      <c r="AU58" s="21">
        <f t="shared" si="9"/>
        <v>0.37500000000000006</v>
      </c>
      <c r="AV58" s="21">
        <f t="shared" si="9"/>
        <v>0.4250000000000001</v>
      </c>
      <c r="AW58" s="21">
        <f t="shared" si="9"/>
        <v>0.47500000000000014</v>
      </c>
      <c r="AX58" s="21">
        <f t="shared" si="9"/>
        <v>0.52499999999999991</v>
      </c>
      <c r="AY58" s="21">
        <f t="shared" si="9"/>
        <v>0.57499999999999996</v>
      </c>
      <c r="AZ58" s="21">
        <f t="shared" si="9"/>
        <v>0.625</v>
      </c>
    </row>
    <row r="59" spans="1:52" x14ac:dyDescent="0.2">
      <c r="A59" s="17" t="s">
        <v>31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8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1" spans="1:52" x14ac:dyDescent="0.2">
      <c r="N61" s="4" t="s">
        <v>32</v>
      </c>
    </row>
    <row r="62" spans="1:52" x14ac:dyDescent="0.2">
      <c r="AA62" s="20" t="s">
        <v>23</v>
      </c>
    </row>
    <row r="63" spans="1:52" x14ac:dyDescent="0.2">
      <c r="AA63" s="4" t="s">
        <v>32</v>
      </c>
      <c r="AM63" s="4" t="s">
        <v>32</v>
      </c>
      <c r="AZ63" s="16" t="s">
        <v>32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Stock</vt:lpstr>
      <vt:lpstr>EurOption</vt:lpstr>
      <vt:lpstr>AmerOption</vt:lpstr>
      <vt:lpstr>EurDAO</vt:lpstr>
      <vt:lpstr>ConvBond</vt:lpstr>
      <vt:lpstr>d</vt:lpstr>
      <vt:lpstr>div</vt:lpstr>
      <vt:lpstr>Dt</vt:lpstr>
      <vt:lpstr>Face</vt:lpstr>
      <vt:lpstr>K</vt:lpstr>
      <vt:lpstr>N</vt:lpstr>
      <vt:lpstr>p</vt:lpstr>
      <vt:lpstr>rate</vt:lpstr>
      <vt:lpstr>Ratio</vt:lpstr>
      <vt:lpstr>S</vt:lpstr>
      <vt:lpstr>sigma</vt:lpstr>
      <vt:lpstr>T</vt:lpstr>
      <vt:lpstr>u</vt:lpstr>
    </vt:vector>
  </TitlesOfParts>
  <Company>University of Illinois - 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pearson2</dc:creator>
  <cp:lastModifiedBy>Widdicks, Martin</cp:lastModifiedBy>
  <dcterms:created xsi:type="dcterms:W3CDTF">2002-02-24T18:19:42Z</dcterms:created>
  <dcterms:modified xsi:type="dcterms:W3CDTF">2017-02-02T17:51:00Z</dcterms:modified>
</cp:coreProperties>
</file>