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codeName="ThisWorkbook" autoCompressPictures="0"/>
  <bookViews>
    <workbookView xWindow="120" yWindow="40" windowWidth="24920" windowHeight="125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B33" i="1"/>
  <c r="B34" i="1"/>
  <c r="B35" i="1"/>
  <c r="D25" i="1"/>
  <c r="D26" i="1"/>
  <c r="D27" i="1"/>
  <c r="D28" i="1"/>
  <c r="D29" i="1"/>
  <c r="D30" i="1"/>
  <c r="D24" i="1"/>
  <c r="B25" i="1"/>
  <c r="C25" i="1"/>
  <c r="B26" i="1"/>
  <c r="B27" i="1"/>
  <c r="C27" i="1"/>
  <c r="B28" i="1"/>
  <c r="B29" i="1"/>
  <c r="C29" i="1"/>
  <c r="B30" i="1"/>
  <c r="B24" i="1"/>
  <c r="C24" i="1"/>
  <c r="C30" i="1"/>
  <c r="C28" i="1"/>
  <c r="C26" i="1"/>
  <c r="B17" i="1"/>
  <c r="B18" i="1"/>
  <c r="B10" i="1"/>
  <c r="C10" i="1"/>
  <c r="B11" i="1"/>
  <c r="C11" i="1"/>
  <c r="B12" i="1"/>
  <c r="C12" i="1"/>
  <c r="B13" i="1"/>
  <c r="C13" i="1"/>
  <c r="B14" i="1"/>
  <c r="C14" i="1"/>
  <c r="B9" i="1"/>
  <c r="C9" i="1"/>
  <c r="B19" i="1"/>
  <c r="D10" i="1"/>
  <c r="D11" i="1"/>
  <c r="D12" i="1"/>
  <c r="D13" i="1"/>
  <c r="D14" i="1"/>
  <c r="D9" i="1"/>
  <c r="G10" i="1"/>
  <c r="G26" i="1"/>
</calcChain>
</file>

<file path=xl/sharedStrings.xml><?xml version="1.0" encoding="utf-8"?>
<sst xmlns="http://schemas.openxmlformats.org/spreadsheetml/2006/main" count="23" uniqueCount="14">
  <si>
    <t>S0</t>
  </si>
  <si>
    <t xml:space="preserve">K </t>
  </si>
  <si>
    <t>sigma</t>
  </si>
  <si>
    <t xml:space="preserve">T </t>
  </si>
  <si>
    <t>5 steps</t>
  </si>
  <si>
    <t>i</t>
  </si>
  <si>
    <t>SN,i</t>
  </si>
  <si>
    <t>q</t>
  </si>
  <si>
    <t>u</t>
  </si>
  <si>
    <t>d</t>
  </si>
  <si>
    <t>Value of option</t>
  </si>
  <si>
    <t>BS value</t>
  </si>
  <si>
    <t>Call</t>
  </si>
  <si>
    <t>6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</si>
</sst>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35"/>
  <sheetViews>
    <sheetView tabSelected="1" workbookViewId="0">
      <selection activeCell="G25" sqref="G25"/>
    </sheetView>
  </sheetViews>
  <sheetFormatPr baseColWidth="10" defaultColWidth="8.83203125" defaultRowHeight="14" x14ac:dyDescent="0"/>
  <sheetData>
    <row r="1" spans="1:7">
      <c r="A1" s="2" t="s">
        <v>0</v>
      </c>
      <c r="B1" s="2">
        <v>100</v>
      </c>
    </row>
    <row r="2" spans="1:7">
      <c r="A2" s="2" t="s">
        <v>1</v>
      </c>
      <c r="B2" s="2">
        <v>100</v>
      </c>
      <c r="F2" t="s">
        <v>11</v>
      </c>
      <c r="G2" s="2">
        <f>B1*NORMSDIST((LN(B1/B2)+(0.06+0.5*B3^2)*B4)/(B3*SQRT(B4)))-B2*EXP(-0.06*B4)*NORMSDIST((LN(B1/B2)+(0.06-0.5*B3^2)*B4)/(B3*SQRT(B4)))</f>
        <v>7.155896056109242</v>
      </c>
    </row>
    <row r="3" spans="1:7">
      <c r="A3" s="2" t="s">
        <v>2</v>
      </c>
      <c r="B3" s="2">
        <v>0.2</v>
      </c>
    </row>
    <row r="4" spans="1:7">
      <c r="A4" s="2" t="s">
        <v>3</v>
      </c>
      <c r="B4" s="2">
        <v>0.5</v>
      </c>
    </row>
    <row r="6" spans="1:7">
      <c r="A6" s="1" t="s">
        <v>4</v>
      </c>
    </row>
    <row r="8" spans="1:7">
      <c r="A8" s="2" t="s">
        <v>5</v>
      </c>
      <c r="B8" s="2" t="s">
        <v>6</v>
      </c>
      <c r="C8" s="2" t="s">
        <v>12</v>
      </c>
      <c r="D8" s="2" t="s">
        <v>7</v>
      </c>
    </row>
    <row r="9" spans="1:7">
      <c r="A9" s="2">
        <v>5</v>
      </c>
      <c r="B9" s="2">
        <f>$B$1*$B$17^A9*$B$18^(5-A9)</f>
        <v>137.19427019669189</v>
      </c>
      <c r="C9" s="2">
        <f>MAX(B9-$B$2,0)</f>
        <v>37.194270196691889</v>
      </c>
      <c r="D9" s="2">
        <f>BINOMDIST(A9,5,$B$19,0)</f>
        <v>4.2510115437313964E-2</v>
      </c>
    </row>
    <row r="10" spans="1:7">
      <c r="A10" s="2">
        <v>4</v>
      </c>
      <c r="B10" s="2">
        <f t="shared" ref="B10:B14" si="0">$B$1*$B$17^A10*$B$18^(5-A10)</f>
        <v>120.89311953226583</v>
      </c>
      <c r="C10" s="2">
        <f t="shared" ref="C10:C14" si="1">MAX(B10-$B$2,0)</f>
        <v>20.893119532265828</v>
      </c>
      <c r="D10" s="2">
        <f t="shared" ref="D10:D14" si="2">BINOMDIST(A10,5,$B$19,0)</f>
        <v>0.18717674277576321</v>
      </c>
      <c r="E10" t="s">
        <v>10</v>
      </c>
      <c r="G10" s="2">
        <f>EXP(-0.06*B4)*SUMPRODUCT(D9:D14,C9:C14)</f>
        <v>7.4182426783008646</v>
      </c>
    </row>
    <row r="11" spans="1:7">
      <c r="A11" s="2">
        <v>3</v>
      </c>
      <c r="B11" s="2">
        <f t="shared" si="0"/>
        <v>106.52883920946083</v>
      </c>
      <c r="C11" s="2">
        <f t="shared" si="1"/>
        <v>6.528839209460827</v>
      </c>
      <c r="D11" s="2">
        <f t="shared" si="2"/>
        <v>0.32966396515961044</v>
      </c>
    </row>
    <row r="12" spans="1:7">
      <c r="A12" s="2">
        <v>2</v>
      </c>
      <c r="B12" s="2">
        <f t="shared" si="0"/>
        <v>93.871294141651489</v>
      </c>
      <c r="C12" s="2">
        <f t="shared" si="1"/>
        <v>0</v>
      </c>
      <c r="D12" s="2">
        <f t="shared" si="2"/>
        <v>0.2903093843634007</v>
      </c>
    </row>
    <row r="13" spans="1:7">
      <c r="A13" s="2">
        <v>1</v>
      </c>
      <c r="B13" s="2">
        <f t="shared" si="0"/>
        <v>82.71769343606887</v>
      </c>
      <c r="C13" s="2">
        <f t="shared" si="1"/>
        <v>0</v>
      </c>
      <c r="D13" s="2">
        <f t="shared" si="2"/>
        <v>0.12782643472824193</v>
      </c>
    </row>
    <row r="14" spans="1:7">
      <c r="A14" s="2">
        <v>0</v>
      </c>
      <c r="B14" s="2">
        <f t="shared" si="0"/>
        <v>72.889341411002462</v>
      </c>
      <c r="C14" s="2">
        <f t="shared" si="1"/>
        <v>0</v>
      </c>
      <c r="D14" s="2">
        <f t="shared" si="2"/>
        <v>2.2513357535669694E-2</v>
      </c>
    </row>
    <row r="15" spans="1:7">
      <c r="D15" s="3"/>
    </row>
    <row r="17" spans="1:7">
      <c r="A17" s="2" t="s">
        <v>8</v>
      </c>
      <c r="B17" s="2">
        <f>EXP(B3*SQRT(B4/5))</f>
        <v>1.0652883920946086</v>
      </c>
    </row>
    <row r="18" spans="1:7">
      <c r="A18" s="2" t="s">
        <v>9</v>
      </c>
      <c r="B18" s="2">
        <f>1/B17</f>
        <v>0.93871294141651518</v>
      </c>
    </row>
    <row r="19" spans="1:7">
      <c r="A19" s="2" t="s">
        <v>7</v>
      </c>
      <c r="B19" s="2">
        <f>(EXP(0.06*(B4/5))-B18)/(B17-B18)</f>
        <v>0.53173892944469947</v>
      </c>
    </row>
    <row r="21" spans="1:7">
      <c r="A21" s="1" t="s">
        <v>13</v>
      </c>
    </row>
    <row r="23" spans="1:7">
      <c r="A23" s="2" t="s">
        <v>5</v>
      </c>
      <c r="B23" s="2" t="s">
        <v>6</v>
      </c>
      <c r="C23" s="2" t="s">
        <v>12</v>
      </c>
      <c r="D23" s="2" t="s">
        <v>7</v>
      </c>
    </row>
    <row r="24" spans="1:7">
      <c r="A24" s="2">
        <v>6</v>
      </c>
      <c r="B24" s="2">
        <f>$B$1*$B$33^A24*$B$34^(6-A24)</f>
        <v>141.39824580805157</v>
      </c>
      <c r="C24" s="2">
        <f>MAX(B24-$B$2,0)</f>
        <v>41.39824580805157</v>
      </c>
      <c r="D24" s="2">
        <f>BINOMDIST(A24,6,$B$35,0)</f>
        <v>2.1903652390574159E-2</v>
      </c>
    </row>
    <row r="25" spans="1:7">
      <c r="A25" s="2">
        <v>5</v>
      </c>
      <c r="B25" s="2">
        <f t="shared" ref="B25:B30" si="3">$B$1*$B$33^A25*$B$34^(6-A25)</f>
        <v>125.97837858108484</v>
      </c>
      <c r="C25" s="2">
        <f>MAX(B25-$B$2,0)</f>
        <v>25.97837858108484</v>
      </c>
      <c r="D25" s="2">
        <f t="shared" ref="D25:D30" si="4">BINOMDIST(A25,6,$B$35,0)</f>
        <v>0.11703344311502518</v>
      </c>
    </row>
    <row r="26" spans="1:7">
      <c r="A26" s="2">
        <v>4</v>
      </c>
      <c r="B26" s="2">
        <f t="shared" si="3"/>
        <v>112.24009024456674</v>
      </c>
      <c r="C26" s="2">
        <f t="shared" ref="C26:C30" si="5">MAX(B26-$B$2,0)</f>
        <v>12.240090244566744</v>
      </c>
      <c r="D26" s="2">
        <f t="shared" si="4"/>
        <v>0.26055066378739339</v>
      </c>
      <c r="E26" t="s">
        <v>10</v>
      </c>
      <c r="G26" s="2">
        <f>EXP(-0.06*B4)*SUMPRODUCT(D24:D30,C24:C30)</f>
        <v>6.9253667003715353</v>
      </c>
    </row>
    <row r="27" spans="1:7">
      <c r="A27" s="2">
        <v>3</v>
      </c>
      <c r="B27" s="2">
        <f t="shared" si="3"/>
        <v>100.00000000000001</v>
      </c>
      <c r="C27" s="2">
        <f t="shared" si="5"/>
        <v>1.4210854715202004E-14</v>
      </c>
      <c r="D27" s="2">
        <f t="shared" si="4"/>
        <v>0.30936637867214112</v>
      </c>
    </row>
    <row r="28" spans="1:7">
      <c r="A28" s="2">
        <v>2</v>
      </c>
      <c r="B28" s="2">
        <f t="shared" si="3"/>
        <v>89.094725228841099</v>
      </c>
      <c r="C28" s="2">
        <f t="shared" si="5"/>
        <v>0</v>
      </c>
      <c r="D28" s="2">
        <f t="shared" si="4"/>
        <v>0.20662200437179154</v>
      </c>
    </row>
    <row r="29" spans="1:7">
      <c r="A29" s="2">
        <v>1</v>
      </c>
      <c r="B29" s="2">
        <f t="shared" si="3"/>
        <v>79.37870063602692</v>
      </c>
      <c r="C29" s="2">
        <f t="shared" si="5"/>
        <v>0</v>
      </c>
      <c r="D29" s="2">
        <f t="shared" si="4"/>
        <v>7.3600159351702998E-2</v>
      </c>
    </row>
    <row r="30" spans="1:7">
      <c r="A30" s="2">
        <v>0</v>
      </c>
      <c r="B30" s="2">
        <f t="shared" si="3"/>
        <v>70.722235221892518</v>
      </c>
      <c r="C30" s="2">
        <f t="shared" si="5"/>
        <v>0</v>
      </c>
      <c r="D30" s="2">
        <f t="shared" si="4"/>
        <v>1.0923698311371657E-2</v>
      </c>
    </row>
    <row r="31" spans="1:7">
      <c r="D31" s="3"/>
    </row>
    <row r="33" spans="1:2">
      <c r="A33" s="2" t="s">
        <v>8</v>
      </c>
      <c r="B33" s="2">
        <f>EXP(B3*SQRT(B4/6))</f>
        <v>1.0594342369612506</v>
      </c>
    </row>
    <row r="34" spans="1:2">
      <c r="A34" s="2" t="s">
        <v>9</v>
      </c>
      <c r="B34" s="2">
        <f>1/B33</f>
        <v>0.94390002240089543</v>
      </c>
    </row>
    <row r="35" spans="1:2">
      <c r="A35" s="2" t="s">
        <v>7</v>
      </c>
      <c r="B35" s="2">
        <f>(EXP(0.06*(B4/6))-B34)/(B33-B34)</f>
        <v>0.52895584819664221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Illinois -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Widdicks, Martin</dc:creator>
  <cp:lastModifiedBy>Widdicks Martin</cp:lastModifiedBy>
  <cp:lastPrinted>2016-02-04T16:36:04Z</cp:lastPrinted>
  <dcterms:created xsi:type="dcterms:W3CDTF">2016-02-04T15:43:48Z</dcterms:created>
  <dcterms:modified xsi:type="dcterms:W3CDTF">2017-09-13T14:43:31Z</dcterms:modified>
</cp:coreProperties>
</file>