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-wanbae/Desktop/MFE/2018-1/FIN521/Case/CS1/"/>
    </mc:Choice>
  </mc:AlternateContent>
  <bookViews>
    <workbookView xWindow="40" yWindow="460" windowWidth="25500" windowHeight="14500"/>
  </bookViews>
  <sheets>
    <sheet name="시트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K45" i="1"/>
  <c r="J45" i="1"/>
  <c r="I45" i="1"/>
  <c r="H45" i="1"/>
  <c r="G45" i="1"/>
  <c r="F45" i="1"/>
  <c r="E45" i="1"/>
  <c r="D45" i="1"/>
  <c r="C45" i="1"/>
  <c r="D36" i="1"/>
  <c r="E36" i="1"/>
  <c r="F36" i="1"/>
  <c r="G36" i="1"/>
  <c r="H36" i="1"/>
  <c r="I36" i="1"/>
  <c r="J36" i="1"/>
  <c r="K36" i="1"/>
  <c r="L36" i="1"/>
  <c r="C36" i="1"/>
  <c r="L30" i="1"/>
  <c r="K30" i="1"/>
  <c r="J30" i="1"/>
  <c r="I30" i="1"/>
  <c r="H30" i="1"/>
  <c r="G30" i="1"/>
  <c r="F30" i="1"/>
  <c r="E30" i="1"/>
  <c r="D30" i="1"/>
  <c r="C30" i="1"/>
  <c r="L23" i="1"/>
  <c r="K23" i="1"/>
  <c r="J23" i="1"/>
  <c r="I23" i="1"/>
  <c r="H23" i="1"/>
  <c r="G23" i="1"/>
  <c r="F23" i="1"/>
  <c r="E23" i="1"/>
  <c r="D23" i="1"/>
  <c r="C23" i="1"/>
  <c r="L5" i="1"/>
  <c r="L11" i="1" s="1"/>
  <c r="L31" i="1" s="1"/>
  <c r="L33" i="1" s="1"/>
  <c r="K5" i="1"/>
  <c r="K11" i="1" s="1"/>
  <c r="K31" i="1" s="1"/>
  <c r="K33" i="1" s="1"/>
  <c r="K34" i="1" s="1"/>
  <c r="J5" i="1"/>
  <c r="J11" i="1" s="1"/>
  <c r="J31" i="1" s="1"/>
  <c r="J33" i="1" s="1"/>
  <c r="I5" i="1"/>
  <c r="I11" i="1" s="1"/>
  <c r="I31" i="1" s="1"/>
  <c r="I33" i="1" s="1"/>
  <c r="H5" i="1"/>
  <c r="H11" i="1" s="1"/>
  <c r="H31" i="1" s="1"/>
  <c r="H33" i="1" s="1"/>
  <c r="G5" i="1"/>
  <c r="G11" i="1" s="1"/>
  <c r="G31" i="1" s="1"/>
  <c r="G33" i="1" s="1"/>
  <c r="G34" i="1" s="1"/>
  <c r="F5" i="1"/>
  <c r="F11" i="1" s="1"/>
  <c r="F31" i="1" s="1"/>
  <c r="F33" i="1" s="1"/>
  <c r="E5" i="1"/>
  <c r="E11" i="1" s="1"/>
  <c r="E31" i="1" s="1"/>
  <c r="E33" i="1" s="1"/>
  <c r="D5" i="1"/>
  <c r="D11" i="1" s="1"/>
  <c r="D31" i="1" s="1"/>
  <c r="D33" i="1" s="1"/>
  <c r="D34" i="1" s="1"/>
  <c r="C5" i="1"/>
  <c r="C11" i="1" s="1"/>
  <c r="C31" i="1" s="1"/>
  <c r="C33" i="1" s="1"/>
  <c r="C34" i="1" s="1"/>
  <c r="C35" i="1" s="1"/>
  <c r="I28" i="1" l="1"/>
  <c r="I49" i="1" s="1"/>
  <c r="E28" i="1"/>
  <c r="E49" i="1" s="1"/>
  <c r="F28" i="1"/>
  <c r="F47" i="1" s="1"/>
  <c r="J28" i="1"/>
  <c r="J47" i="1" s="1"/>
  <c r="C28" i="1"/>
  <c r="L28" i="1"/>
  <c r="H28" i="1"/>
  <c r="D28" i="1"/>
  <c r="K28" i="1"/>
  <c r="G28" i="1"/>
  <c r="I34" i="1"/>
  <c r="I35" i="1" s="1"/>
  <c r="D35" i="1"/>
  <c r="L34" i="1"/>
  <c r="L35" i="1" s="1"/>
  <c r="E34" i="1"/>
  <c r="E35" i="1" s="1"/>
  <c r="H34" i="1"/>
  <c r="H35" i="1" s="1"/>
  <c r="F34" i="1"/>
  <c r="F35" i="1" s="1"/>
  <c r="J34" i="1"/>
  <c r="J35" i="1" s="1"/>
  <c r="K35" i="1"/>
  <c r="G35" i="1"/>
  <c r="J49" i="1" l="1"/>
  <c r="J37" i="1" s="1"/>
  <c r="I47" i="1"/>
  <c r="I37" i="1" s="1"/>
  <c r="J38" i="1" s="1"/>
  <c r="J41" i="1" s="1"/>
  <c r="F49" i="1"/>
  <c r="F37" i="1" s="1"/>
  <c r="E47" i="1"/>
  <c r="E37" i="1" s="1"/>
  <c r="K47" i="1"/>
  <c r="K49" i="1"/>
  <c r="D49" i="1"/>
  <c r="D47" i="1"/>
  <c r="D37" i="1" s="1"/>
  <c r="C47" i="1"/>
  <c r="C49" i="1"/>
  <c r="H49" i="1"/>
  <c r="H47" i="1"/>
  <c r="L49" i="1"/>
  <c r="L47" i="1"/>
  <c r="L37" i="1" s="1"/>
  <c r="G49" i="1"/>
  <c r="G47" i="1"/>
  <c r="G37" i="1" s="1"/>
  <c r="F38" i="1" l="1"/>
  <c r="F41" i="1" s="1"/>
  <c r="G38" i="1"/>
  <c r="G41" i="1" s="1"/>
  <c r="E38" i="1"/>
  <c r="E41" i="1" s="1"/>
  <c r="H37" i="1"/>
  <c r="H38" i="1" s="1"/>
  <c r="H41" i="1" s="1"/>
  <c r="C37" i="1"/>
  <c r="K37" i="1"/>
  <c r="K38" i="1" s="1"/>
  <c r="K41" i="1" s="1"/>
  <c r="C38" i="1" l="1"/>
  <c r="C41" i="1" s="1"/>
  <c r="D38" i="1"/>
  <c r="D41" i="1" s="1"/>
  <c r="I38" i="1"/>
  <c r="I41" i="1" s="1"/>
  <c r="L38" i="1"/>
  <c r="L41" i="1" s="1"/>
</calcChain>
</file>

<file path=xl/sharedStrings.xml><?xml version="1.0" encoding="utf-8"?>
<sst xmlns="http://schemas.openxmlformats.org/spreadsheetml/2006/main" count="43" uniqueCount="43">
  <si>
    <t>Revenue projection</t>
  </si>
  <si>
    <t>Total Capacity</t>
  </si>
  <si>
    <t>Capacity Utilization</t>
  </si>
  <si>
    <t>Unit volume</t>
  </si>
  <si>
    <t>Selling Price Per unit (2%)</t>
  </si>
  <si>
    <t>Revenue</t>
  </si>
  <si>
    <t>Production Costs:</t>
  </si>
  <si>
    <t>Raw Material Per unit Growing at 1%</t>
  </si>
  <si>
    <t>Manufacturing Overhead Growing at 3%</t>
  </si>
  <si>
    <t>Maintenance Expense Growing at 3%</t>
  </si>
  <si>
    <t>Salaried Labor Cost:</t>
  </si>
  <si>
    <t>Managers</t>
  </si>
  <si>
    <t>Average Annual Fully Loaded Cost 3.5%</t>
  </si>
  <si>
    <t>Total Salaried Labor Cost</t>
  </si>
  <si>
    <t>Hourly Labor Cost:</t>
  </si>
  <si>
    <t>Average Fully Loaded Hourly Cost 3.5%</t>
  </si>
  <si>
    <t>Hours Per Year</t>
  </si>
  <si>
    <t>Cost Per Hourly Employee</t>
  </si>
  <si>
    <t>Number of Hourly Workers</t>
  </si>
  <si>
    <t>Total Hourly Labor Cost(000's)</t>
  </si>
  <si>
    <t>Total Labor Cost</t>
  </si>
  <si>
    <t>selling, General &amp; Administrative / Revenue</t>
  </si>
  <si>
    <t>Working Capital Assumptions:(2)</t>
  </si>
  <si>
    <t>Days Sales Outstanding</t>
  </si>
  <si>
    <t>Days Sales Inventory</t>
  </si>
  <si>
    <t>Days Payable Outstanding</t>
  </si>
  <si>
    <t>Raw Material</t>
    <phoneticPr fontId="2" type="noConversion"/>
  </si>
  <si>
    <t>EBIT</t>
    <phoneticPr fontId="2" type="noConversion"/>
  </si>
  <si>
    <t>SG&amp;A</t>
    <phoneticPr fontId="2" type="noConversion"/>
  </si>
  <si>
    <t>EBITDA</t>
    <phoneticPr fontId="2" type="noConversion"/>
  </si>
  <si>
    <t>Less:Depreciation</t>
    <phoneticPr fontId="2" type="noConversion"/>
  </si>
  <si>
    <t>Plus:Depreciation</t>
    <phoneticPr fontId="2" type="noConversion"/>
  </si>
  <si>
    <t>Income Tax(40%)</t>
    <phoneticPr fontId="2" type="noConversion"/>
  </si>
  <si>
    <t>Incremental Earnings</t>
    <phoneticPr fontId="2" type="noConversion"/>
  </si>
  <si>
    <t>Net Working Capital</t>
    <phoneticPr fontId="2" type="noConversion"/>
  </si>
  <si>
    <t>CapEx</t>
    <phoneticPr fontId="2" type="noConversion"/>
  </si>
  <si>
    <t>Free Cash Flow</t>
    <phoneticPr fontId="2" type="noConversion"/>
  </si>
  <si>
    <t>Account Receivable</t>
    <phoneticPr fontId="2" type="noConversion"/>
  </si>
  <si>
    <t>Inventory</t>
    <phoneticPr fontId="2" type="noConversion"/>
  </si>
  <si>
    <t>Account Payable</t>
    <phoneticPr fontId="2" type="noConversion"/>
  </si>
  <si>
    <t>Costs of Good Sold</t>
    <phoneticPr fontId="2" type="noConversion"/>
  </si>
  <si>
    <t>Changes in NWC</t>
    <phoneticPr fontId="2" type="noConversion"/>
  </si>
  <si>
    <t>Terminal Value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</si>
</sst>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;\(#,##0.00\)"/>
  </numFmts>
  <fonts count="8">
    <font>
      <sz val="12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i/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/>
    <xf numFmtId="1" fontId="1" fillId="0" borderId="0" xfId="0" applyNumberFormat="1" applyFont="1" applyAlignment="1"/>
    <xf numFmtId="10" fontId="1" fillId="0" borderId="0" xfId="0" applyNumberFormat="1" applyFont="1" applyAlignment="1"/>
    <xf numFmtId="0" fontId="4" fillId="0" borderId="0" xfId="0" applyFont="1" applyAlignment="1"/>
    <xf numFmtId="176" fontId="1" fillId="0" borderId="0" xfId="0" applyNumberFormat="1" applyFont="1" applyAlignment="1"/>
    <xf numFmtId="0" fontId="5" fillId="0" borderId="0" xfId="0" applyFont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/>
    <xf numFmtId="0" fontId="7" fillId="0" borderId="0" xfId="0" applyFont="1">
      <alignment vertical="center"/>
    </xf>
    <xf numFmtId="0" fontId="7" fillId="0" borderId="0" xfId="0" applyFont="1" applyAlignment="1"/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/>
  </sheetViews>
  <sheetFormatPr baseColWidth="10" defaultRowHeight="13"/>
  <cols>
    <col min="1" max="1" width="32.140625" style="8" bestFit="1" customWidth="1"/>
    <col min="2" max="16384" width="10.7109375" style="8"/>
  </cols>
  <sheetData>
    <row r="1" spans="1:12">
      <c r="A1" s="1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>
      <c r="A2" s="2" t="s">
        <v>0</v>
      </c>
      <c r="B2" s="8">
        <v>2008</v>
      </c>
      <c r="C2" s="1">
        <v>2009</v>
      </c>
      <c r="D2" s="1">
        <v>2010</v>
      </c>
      <c r="E2" s="1">
        <v>2011</v>
      </c>
      <c r="F2" s="1">
        <v>2012</v>
      </c>
      <c r="G2" s="1">
        <v>2013</v>
      </c>
      <c r="H2" s="1">
        <v>2014</v>
      </c>
      <c r="I2" s="1">
        <v>2015</v>
      </c>
      <c r="J2" s="1">
        <v>2016</v>
      </c>
      <c r="K2" s="1">
        <v>2017</v>
      </c>
      <c r="L2" s="1">
        <v>2018</v>
      </c>
    </row>
    <row r="3" spans="1:12">
      <c r="A3" s="1" t="s">
        <v>1</v>
      </c>
      <c r="C3" s="3">
        <v>80000</v>
      </c>
      <c r="D3" s="3">
        <v>80000</v>
      </c>
      <c r="E3" s="3">
        <v>80000</v>
      </c>
      <c r="F3" s="3">
        <v>80000</v>
      </c>
      <c r="G3" s="3">
        <v>80000</v>
      </c>
      <c r="H3" s="3">
        <v>80000</v>
      </c>
      <c r="I3" s="3">
        <v>80000</v>
      </c>
      <c r="J3" s="3">
        <v>80000</v>
      </c>
      <c r="K3" s="3">
        <v>80000</v>
      </c>
      <c r="L3" s="3">
        <v>80000</v>
      </c>
    </row>
    <row r="4" spans="1:12">
      <c r="A4" s="1" t="s">
        <v>2</v>
      </c>
      <c r="C4" s="4">
        <v>0.6</v>
      </c>
      <c r="D4" s="4">
        <v>0.65</v>
      </c>
      <c r="E4" s="4">
        <v>0.7</v>
      </c>
      <c r="F4" s="4">
        <v>0.75</v>
      </c>
      <c r="G4" s="4">
        <v>0.8</v>
      </c>
      <c r="H4" s="4">
        <v>0.85</v>
      </c>
      <c r="I4" s="4">
        <v>0.85</v>
      </c>
      <c r="J4" s="4">
        <v>0.85</v>
      </c>
      <c r="K4" s="4">
        <v>0.85</v>
      </c>
      <c r="L4" s="4">
        <v>0.85</v>
      </c>
    </row>
    <row r="5" spans="1:12">
      <c r="A5" s="5" t="s">
        <v>3</v>
      </c>
      <c r="C5" s="7">
        <f t="shared" ref="C5:L5" si="0">C3*C4</f>
        <v>48000</v>
      </c>
      <c r="D5" s="7">
        <f t="shared" si="0"/>
        <v>52000</v>
      </c>
      <c r="E5" s="7">
        <f t="shared" si="0"/>
        <v>56000</v>
      </c>
      <c r="F5" s="7">
        <f t="shared" si="0"/>
        <v>60000</v>
      </c>
      <c r="G5" s="7">
        <f t="shared" si="0"/>
        <v>64000</v>
      </c>
      <c r="H5" s="7">
        <f t="shared" si="0"/>
        <v>68000</v>
      </c>
      <c r="I5" s="7">
        <f t="shared" si="0"/>
        <v>68000</v>
      </c>
      <c r="J5" s="7">
        <f t="shared" si="0"/>
        <v>68000</v>
      </c>
      <c r="K5" s="7">
        <f t="shared" si="0"/>
        <v>68000</v>
      </c>
      <c r="L5" s="7">
        <f t="shared" si="0"/>
        <v>68000</v>
      </c>
    </row>
    <row r="6" spans="1:12">
      <c r="A6" s="1" t="s">
        <v>4</v>
      </c>
      <c r="C6" s="6">
        <v>1.77</v>
      </c>
      <c r="D6" s="6">
        <v>1.81</v>
      </c>
      <c r="E6" s="6">
        <v>1.84</v>
      </c>
      <c r="F6" s="6">
        <v>1.88</v>
      </c>
      <c r="G6" s="6">
        <v>1.92</v>
      </c>
      <c r="H6" s="6">
        <v>1.95</v>
      </c>
      <c r="I6" s="6">
        <v>1.99</v>
      </c>
      <c r="J6" s="6">
        <v>2.0299999999999998</v>
      </c>
      <c r="K6" s="6">
        <v>2.0699999999999998</v>
      </c>
      <c r="L6" s="6">
        <v>2.12</v>
      </c>
    </row>
    <row r="7" spans="1:12">
      <c r="A7" s="5" t="s">
        <v>5</v>
      </c>
      <c r="C7" s="5">
        <v>84960</v>
      </c>
      <c r="D7" s="5">
        <v>93881</v>
      </c>
      <c r="E7" s="5">
        <v>103124</v>
      </c>
      <c r="F7" s="5">
        <v>112700</v>
      </c>
      <c r="G7" s="5">
        <v>122618</v>
      </c>
      <c r="H7" s="5">
        <v>132887</v>
      </c>
      <c r="I7" s="5">
        <v>135545</v>
      </c>
      <c r="J7" s="5">
        <v>138256</v>
      </c>
      <c r="K7" s="5">
        <v>141021</v>
      </c>
      <c r="L7" s="5">
        <v>143841</v>
      </c>
    </row>
    <row r="8" spans="1:12">
      <c r="A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>
      <c r="A9" s="5" t="s">
        <v>6</v>
      </c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>
      <c r="A10" s="1" t="s">
        <v>7</v>
      </c>
      <c r="C10" s="1">
        <v>0.94</v>
      </c>
      <c r="D10" s="1">
        <v>0.95</v>
      </c>
      <c r="E10" s="1">
        <v>0.96</v>
      </c>
      <c r="F10" s="1">
        <v>0.97</v>
      </c>
      <c r="G10" s="1">
        <v>0.98</v>
      </c>
      <c r="H10" s="1">
        <v>0.99</v>
      </c>
      <c r="I10" s="1">
        <v>1</v>
      </c>
      <c r="J10" s="1">
        <v>1.01</v>
      </c>
      <c r="K10" s="1">
        <v>1.02</v>
      </c>
      <c r="L10" s="1">
        <v>1.03</v>
      </c>
    </row>
    <row r="11" spans="1:12">
      <c r="A11" s="8" t="s">
        <v>26</v>
      </c>
      <c r="C11" s="9">
        <f>C10*C5</f>
        <v>45120</v>
      </c>
      <c r="D11" s="9">
        <f t="shared" ref="D11:L11" si="1">D10*D5</f>
        <v>49400</v>
      </c>
      <c r="E11" s="9">
        <f t="shared" si="1"/>
        <v>53760</v>
      </c>
      <c r="F11" s="9">
        <f t="shared" si="1"/>
        <v>58200</v>
      </c>
      <c r="G11" s="9">
        <f t="shared" si="1"/>
        <v>62720</v>
      </c>
      <c r="H11" s="9">
        <f t="shared" si="1"/>
        <v>67320</v>
      </c>
      <c r="I11" s="9">
        <f t="shared" si="1"/>
        <v>68000</v>
      </c>
      <c r="J11" s="9">
        <f t="shared" si="1"/>
        <v>68680</v>
      </c>
      <c r="K11" s="9">
        <f t="shared" si="1"/>
        <v>69360</v>
      </c>
      <c r="L11" s="9">
        <f t="shared" si="1"/>
        <v>70040</v>
      </c>
    </row>
    <row r="12" spans="1:12">
      <c r="A12" s="1" t="s">
        <v>8</v>
      </c>
      <c r="C12" s="10">
        <v>3600</v>
      </c>
      <c r="D12" s="10">
        <v>3708</v>
      </c>
      <c r="E12" s="10">
        <v>3819</v>
      </c>
      <c r="F12" s="10">
        <v>3934</v>
      </c>
      <c r="G12" s="10">
        <v>4052</v>
      </c>
      <c r="H12" s="10">
        <v>4173</v>
      </c>
      <c r="I12" s="10">
        <v>4299</v>
      </c>
      <c r="J12" s="10">
        <v>4428</v>
      </c>
      <c r="K12" s="10">
        <v>4560</v>
      </c>
      <c r="L12" s="10">
        <v>4697</v>
      </c>
    </row>
    <row r="13" spans="1:12">
      <c r="A13" s="1" t="s">
        <v>9</v>
      </c>
      <c r="C13" s="10">
        <v>2250</v>
      </c>
      <c r="D13" s="10">
        <v>2318</v>
      </c>
      <c r="E13" s="10">
        <v>2387</v>
      </c>
      <c r="F13" s="10">
        <v>2459</v>
      </c>
      <c r="G13" s="10">
        <v>2532</v>
      </c>
      <c r="H13" s="10">
        <v>2603</v>
      </c>
      <c r="I13" s="10">
        <v>2687</v>
      </c>
      <c r="J13" s="10">
        <v>2767</v>
      </c>
      <c r="K13" s="10">
        <v>2850</v>
      </c>
      <c r="L13" s="10">
        <v>2936</v>
      </c>
    </row>
    <row r="14" spans="1:12">
      <c r="A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>
      <c r="A15" s="1" t="s">
        <v>10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>
      <c r="A16" s="1" t="s">
        <v>11</v>
      </c>
      <c r="C16" s="1">
        <v>4</v>
      </c>
      <c r="D16" s="1">
        <v>4</v>
      </c>
      <c r="E16" s="1">
        <v>6</v>
      </c>
      <c r="F16" s="1">
        <v>6</v>
      </c>
      <c r="G16" s="1">
        <v>8</v>
      </c>
      <c r="H16" s="1">
        <v>8</v>
      </c>
      <c r="I16" s="1">
        <v>8</v>
      </c>
      <c r="J16" s="1">
        <v>8</v>
      </c>
      <c r="K16" s="1">
        <v>8</v>
      </c>
      <c r="L16" s="1">
        <v>8</v>
      </c>
    </row>
    <row r="17" spans="1:12">
      <c r="A17" s="1" t="s">
        <v>12</v>
      </c>
      <c r="C17" s="1">
        <v>160</v>
      </c>
      <c r="D17" s="1">
        <v>165.6</v>
      </c>
      <c r="E17" s="1">
        <v>171.4</v>
      </c>
      <c r="F17" s="1">
        <v>177.4</v>
      </c>
      <c r="G17" s="1">
        <v>183.6</v>
      </c>
      <c r="H17" s="1">
        <v>190</v>
      </c>
      <c r="I17" s="1">
        <v>196.7</v>
      </c>
      <c r="J17" s="1">
        <v>203.6</v>
      </c>
      <c r="K17" s="1">
        <v>210.7</v>
      </c>
      <c r="L17" s="1">
        <v>218.1</v>
      </c>
    </row>
    <row r="18" spans="1:12">
      <c r="A18" s="5" t="s">
        <v>13</v>
      </c>
      <c r="C18" s="5">
        <v>640</v>
      </c>
      <c r="D18" s="5">
        <v>662.4</v>
      </c>
      <c r="E18" s="5">
        <v>1028.4000000000001</v>
      </c>
      <c r="F18" s="5">
        <v>1064.4000000000001</v>
      </c>
      <c r="G18" s="5">
        <v>1468.8</v>
      </c>
      <c r="H18" s="5">
        <v>1520.2</v>
      </c>
      <c r="I18" s="5">
        <v>1573.4</v>
      </c>
      <c r="J18" s="5">
        <v>1628.5</v>
      </c>
      <c r="K18" s="5">
        <v>1628.5</v>
      </c>
      <c r="L18" s="5">
        <v>1744.5</v>
      </c>
    </row>
    <row r="19" spans="1:12">
      <c r="A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>
      <c r="A20" s="1" t="s">
        <v>14</v>
      </c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>
      <c r="A21" s="1" t="s">
        <v>15</v>
      </c>
      <c r="C21" s="1">
        <v>20</v>
      </c>
      <c r="D21" s="1">
        <v>20.7</v>
      </c>
      <c r="E21" s="1">
        <v>21.42</v>
      </c>
      <c r="F21" s="1">
        <v>22.17</v>
      </c>
      <c r="G21" s="1">
        <v>22.95</v>
      </c>
      <c r="H21" s="1">
        <v>23.75</v>
      </c>
      <c r="I21" s="1">
        <v>24.59</v>
      </c>
      <c r="J21" s="1">
        <v>25.45</v>
      </c>
      <c r="K21" s="1">
        <v>26.34</v>
      </c>
      <c r="L21" s="1">
        <v>27.26</v>
      </c>
    </row>
    <row r="22" spans="1:12">
      <c r="A22" s="1" t="s">
        <v>16</v>
      </c>
      <c r="C22" s="1">
        <v>2000</v>
      </c>
      <c r="D22" s="1">
        <v>2000</v>
      </c>
      <c r="E22" s="1">
        <v>2000</v>
      </c>
      <c r="F22" s="1">
        <v>2000</v>
      </c>
      <c r="G22" s="1">
        <v>2000</v>
      </c>
      <c r="H22" s="1">
        <v>2000</v>
      </c>
      <c r="I22" s="1">
        <v>2000</v>
      </c>
      <c r="J22" s="1">
        <v>2000</v>
      </c>
      <c r="K22" s="1">
        <v>2000</v>
      </c>
      <c r="L22" s="1">
        <v>2000</v>
      </c>
    </row>
    <row r="23" spans="1:12">
      <c r="A23" s="1" t="s">
        <v>17</v>
      </c>
      <c r="C23" s="5">
        <f t="shared" ref="C23:L23" si="2">C21*C22</f>
        <v>40000</v>
      </c>
      <c r="D23" s="5">
        <f t="shared" si="2"/>
        <v>41400</v>
      </c>
      <c r="E23" s="5">
        <f t="shared" si="2"/>
        <v>42840</v>
      </c>
      <c r="F23" s="5">
        <f t="shared" si="2"/>
        <v>44340</v>
      </c>
      <c r="G23" s="5">
        <f t="shared" si="2"/>
        <v>45900</v>
      </c>
      <c r="H23" s="5">
        <f t="shared" si="2"/>
        <v>47500</v>
      </c>
      <c r="I23" s="5">
        <f t="shared" si="2"/>
        <v>49180</v>
      </c>
      <c r="J23" s="5">
        <f t="shared" si="2"/>
        <v>50900</v>
      </c>
      <c r="K23" s="5">
        <f t="shared" si="2"/>
        <v>52680</v>
      </c>
      <c r="L23" s="5">
        <f t="shared" si="2"/>
        <v>54520</v>
      </c>
    </row>
    <row r="24" spans="1:12">
      <c r="A24" s="1" t="s">
        <v>18</v>
      </c>
      <c r="C24" s="1">
        <v>450</v>
      </c>
      <c r="D24" s="1">
        <v>473</v>
      </c>
      <c r="E24" s="1">
        <v>509</v>
      </c>
      <c r="F24" s="1">
        <v>545</v>
      </c>
      <c r="G24" s="1">
        <v>582</v>
      </c>
      <c r="H24" s="1">
        <v>618</v>
      </c>
      <c r="I24" s="1">
        <v>618</v>
      </c>
      <c r="J24" s="1">
        <v>618</v>
      </c>
      <c r="K24" s="1">
        <v>618</v>
      </c>
      <c r="L24" s="1">
        <v>618</v>
      </c>
    </row>
    <row r="25" spans="1:12">
      <c r="A25" s="5" t="s">
        <v>19</v>
      </c>
      <c r="C25" s="1">
        <v>18000</v>
      </c>
      <c r="D25" s="1">
        <v>19570.900000000001</v>
      </c>
      <c r="E25" s="1">
        <v>21814</v>
      </c>
      <c r="F25" s="1">
        <v>24190.2</v>
      </c>
      <c r="G25" s="1">
        <v>26706</v>
      </c>
      <c r="H25" s="1">
        <v>29368.2</v>
      </c>
      <c r="I25" s="1">
        <v>30396.1</v>
      </c>
      <c r="J25" s="1">
        <v>31460</v>
      </c>
      <c r="K25" s="1">
        <v>32561.1</v>
      </c>
      <c r="L25" s="1">
        <v>33700.699999999997</v>
      </c>
    </row>
    <row r="26" spans="1:12">
      <c r="A26" s="5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5" t="s">
        <v>20</v>
      </c>
      <c r="C27" s="10">
        <v>18640</v>
      </c>
      <c r="D27" s="10">
        <v>20233.3</v>
      </c>
      <c r="E27" s="10">
        <v>22842.400000000001</v>
      </c>
      <c r="F27" s="10">
        <v>25254.6</v>
      </c>
      <c r="G27" s="10">
        <v>28174.799999999999</v>
      </c>
      <c r="H27" s="10">
        <v>30888.5</v>
      </c>
      <c r="I27" s="10">
        <v>31969.599999999999</v>
      </c>
      <c r="J27" s="10">
        <v>33088.5</v>
      </c>
      <c r="K27" s="10">
        <v>34246.6</v>
      </c>
      <c r="L27" s="10">
        <v>35445</v>
      </c>
    </row>
    <row r="28" spans="1:12">
      <c r="A28" s="8" t="s">
        <v>40</v>
      </c>
      <c r="C28" s="8">
        <f>SUM(C11:C13) + C27</f>
        <v>69610</v>
      </c>
      <c r="D28" s="8">
        <f t="shared" ref="D28:L28" si="3">SUM(D11:D13) + D27</f>
        <v>75659.3</v>
      </c>
      <c r="E28" s="8">
        <f t="shared" si="3"/>
        <v>82808.399999999994</v>
      </c>
      <c r="F28" s="8">
        <f t="shared" si="3"/>
        <v>89847.6</v>
      </c>
      <c r="G28" s="8">
        <f t="shared" si="3"/>
        <v>97478.8</v>
      </c>
      <c r="H28" s="8">
        <f t="shared" si="3"/>
        <v>104984.5</v>
      </c>
      <c r="I28" s="8">
        <f t="shared" si="3"/>
        <v>106955.6</v>
      </c>
      <c r="J28" s="8">
        <f t="shared" si="3"/>
        <v>108963.5</v>
      </c>
      <c r="K28" s="8">
        <f t="shared" si="3"/>
        <v>111016.6</v>
      </c>
      <c r="L28" s="8">
        <f t="shared" si="3"/>
        <v>113118</v>
      </c>
    </row>
    <row r="29" spans="1:12">
      <c r="A29" s="1" t="s">
        <v>21</v>
      </c>
      <c r="C29" s="4">
        <v>7.8E-2</v>
      </c>
      <c r="D29" s="4">
        <v>7.8E-2</v>
      </c>
      <c r="E29" s="4">
        <v>7.8E-2</v>
      </c>
      <c r="F29" s="4">
        <v>7.8E-2</v>
      </c>
      <c r="G29" s="4">
        <v>7.8E-2</v>
      </c>
      <c r="H29" s="4">
        <v>7.8E-2</v>
      </c>
      <c r="I29" s="4">
        <v>7.8E-2</v>
      </c>
      <c r="J29" s="4">
        <v>7.8E-2</v>
      </c>
      <c r="K29" s="4">
        <v>7.8E-2</v>
      </c>
      <c r="L29" s="4">
        <v>7.8E-2</v>
      </c>
    </row>
    <row r="30" spans="1:12">
      <c r="A30" s="11" t="s">
        <v>28</v>
      </c>
      <c r="C30" s="9">
        <f>C7*C29</f>
        <v>6626.88</v>
      </c>
      <c r="D30" s="9">
        <f>D7*D29</f>
        <v>7322.7179999999998</v>
      </c>
      <c r="E30" s="9">
        <f>E7*E29</f>
        <v>8043.6719999999996</v>
      </c>
      <c r="F30" s="9">
        <f>F7*F29</f>
        <v>8790.6</v>
      </c>
      <c r="G30" s="9">
        <f>G7*G29</f>
        <v>9564.2039999999997</v>
      </c>
      <c r="H30" s="9">
        <f>H7*H29</f>
        <v>10365.186</v>
      </c>
      <c r="I30" s="9">
        <f>I7*I29</f>
        <v>10572.51</v>
      </c>
      <c r="J30" s="9">
        <f>J7*J29</f>
        <v>10783.968000000001</v>
      </c>
      <c r="K30" s="9">
        <f>K7*K29</f>
        <v>10999.638000000001</v>
      </c>
      <c r="L30" s="9">
        <f>L7*L29</f>
        <v>11219.598</v>
      </c>
    </row>
    <row r="31" spans="1:12">
      <c r="A31" s="11" t="s">
        <v>29</v>
      </c>
      <c r="C31" s="8">
        <f>C7 - SUM(C11:C13) - C27 - C30</f>
        <v>8723.119999999999</v>
      </c>
      <c r="D31" s="8">
        <f>D7 - SUM(D11:D13) - D27 - D30</f>
        <v>10898.982</v>
      </c>
      <c r="E31" s="8">
        <f>E7 - SUM(E11:E13) - E27 - E30</f>
        <v>12271.928</v>
      </c>
      <c r="F31" s="8">
        <f>F7 - SUM(F11:F13) - F27 - F30</f>
        <v>14061.800000000001</v>
      </c>
      <c r="G31" s="8">
        <f>G7 - SUM(G11:G13) - G27 - G30</f>
        <v>15574.996000000001</v>
      </c>
      <c r="H31" s="8">
        <f>H7 - SUM(H11:H13) - H27 - H30</f>
        <v>17537.313999999998</v>
      </c>
      <c r="I31" s="8">
        <f>I7 - SUM(I11:I13) - I27 - I30</f>
        <v>18016.89</v>
      </c>
      <c r="J31" s="8">
        <f>J7 - SUM(J11:J13) - J27 - J30</f>
        <v>18508.531999999999</v>
      </c>
      <c r="K31" s="8">
        <f>K7 - SUM(K11:K13) - K27 - K30</f>
        <v>19004.762000000002</v>
      </c>
      <c r="L31" s="8">
        <f>L7 - SUM(L11:L13) - L27 - L30</f>
        <v>19503.402000000002</v>
      </c>
    </row>
    <row r="32" spans="1:12">
      <c r="A32" s="8" t="s">
        <v>30</v>
      </c>
      <c r="C32" s="9">
        <v>4000</v>
      </c>
      <c r="D32" s="9">
        <v>4000</v>
      </c>
      <c r="E32" s="9">
        <v>4000</v>
      </c>
      <c r="F32" s="9">
        <v>4000</v>
      </c>
      <c r="G32" s="9">
        <v>4000</v>
      </c>
      <c r="H32" s="9">
        <v>4000</v>
      </c>
      <c r="I32" s="9">
        <v>4000</v>
      </c>
      <c r="J32" s="9">
        <v>4000</v>
      </c>
      <c r="K32" s="9">
        <v>4000</v>
      </c>
      <c r="L32" s="9">
        <v>4000</v>
      </c>
    </row>
    <row r="33" spans="1:12">
      <c r="A33" s="11" t="s">
        <v>27</v>
      </c>
      <c r="C33" s="8">
        <f>C31-C32</f>
        <v>4723.119999999999</v>
      </c>
      <c r="D33" s="8">
        <f>D31-D32</f>
        <v>6898.982</v>
      </c>
      <c r="E33" s="8">
        <f>E31-E32</f>
        <v>8271.9279999999999</v>
      </c>
      <c r="F33" s="8">
        <f>F31-F32</f>
        <v>10061.800000000001</v>
      </c>
      <c r="G33" s="8">
        <f>G31-G32</f>
        <v>11574.996000000001</v>
      </c>
      <c r="H33" s="8">
        <f>H31-H32</f>
        <v>13537.313999999998</v>
      </c>
      <c r="I33" s="8">
        <f>I31-I32</f>
        <v>14016.89</v>
      </c>
      <c r="J33" s="8">
        <f>J31-J32</f>
        <v>14508.531999999999</v>
      </c>
      <c r="K33" s="8">
        <f>K31-K32</f>
        <v>15004.762000000002</v>
      </c>
      <c r="L33" s="8">
        <f>L31-L32</f>
        <v>15503.402000000002</v>
      </c>
    </row>
    <row r="34" spans="1:12">
      <c r="A34" s="8" t="s">
        <v>32</v>
      </c>
      <c r="C34" s="9">
        <f>C33*0.4</f>
        <v>1889.2479999999996</v>
      </c>
      <c r="D34" s="9">
        <f t="shared" ref="D34:L34" si="4">D33*0.4</f>
        <v>2759.5928000000004</v>
      </c>
      <c r="E34" s="9">
        <f t="shared" si="4"/>
        <v>3308.7712000000001</v>
      </c>
      <c r="F34" s="9">
        <f t="shared" si="4"/>
        <v>4024.7200000000007</v>
      </c>
      <c r="G34" s="9">
        <f t="shared" si="4"/>
        <v>4629.9984000000004</v>
      </c>
      <c r="H34" s="9">
        <f t="shared" si="4"/>
        <v>5414.9255999999996</v>
      </c>
      <c r="I34" s="9">
        <f t="shared" si="4"/>
        <v>5606.7560000000003</v>
      </c>
      <c r="J34" s="9">
        <f t="shared" si="4"/>
        <v>5803.4128000000001</v>
      </c>
      <c r="K34" s="9">
        <f t="shared" si="4"/>
        <v>6001.9048000000012</v>
      </c>
      <c r="L34" s="9">
        <f t="shared" si="4"/>
        <v>6201.3608000000013</v>
      </c>
    </row>
    <row r="35" spans="1:12">
      <c r="A35" s="12" t="s">
        <v>33</v>
      </c>
      <c r="C35" s="7">
        <f>C33-C34</f>
        <v>2833.8719999999994</v>
      </c>
      <c r="D35" s="7">
        <f t="shared" ref="D35:L35" si="5">D33-D34</f>
        <v>4139.3891999999996</v>
      </c>
      <c r="E35" s="7">
        <f t="shared" si="5"/>
        <v>4963.1567999999997</v>
      </c>
      <c r="F35" s="7">
        <f t="shared" si="5"/>
        <v>6037.08</v>
      </c>
      <c r="G35" s="7">
        <f t="shared" si="5"/>
        <v>6944.9976000000006</v>
      </c>
      <c r="H35" s="7">
        <f t="shared" si="5"/>
        <v>8122.3883999999989</v>
      </c>
      <c r="I35" s="7">
        <f t="shared" si="5"/>
        <v>8410.1339999999982</v>
      </c>
      <c r="J35" s="7">
        <f t="shared" si="5"/>
        <v>8705.1191999999992</v>
      </c>
      <c r="K35" s="7">
        <f t="shared" si="5"/>
        <v>9002.8572000000022</v>
      </c>
      <c r="L35" s="7">
        <f t="shared" si="5"/>
        <v>9302.0411999999997</v>
      </c>
    </row>
    <row r="36" spans="1:12">
      <c r="A36" s="8" t="s">
        <v>31</v>
      </c>
      <c r="C36" s="8">
        <f>C32</f>
        <v>4000</v>
      </c>
      <c r="D36" s="8">
        <f t="shared" ref="D36:L36" si="6">D32</f>
        <v>4000</v>
      </c>
      <c r="E36" s="8">
        <f t="shared" si="6"/>
        <v>4000</v>
      </c>
      <c r="F36" s="8">
        <f t="shared" si="6"/>
        <v>4000</v>
      </c>
      <c r="G36" s="8">
        <f t="shared" si="6"/>
        <v>4000</v>
      </c>
      <c r="H36" s="8">
        <f t="shared" si="6"/>
        <v>4000</v>
      </c>
      <c r="I36" s="8">
        <f t="shared" si="6"/>
        <v>4000</v>
      </c>
      <c r="J36" s="8">
        <f t="shared" si="6"/>
        <v>4000</v>
      </c>
      <c r="K36" s="8">
        <f t="shared" si="6"/>
        <v>4000</v>
      </c>
      <c r="L36" s="8">
        <f t="shared" si="6"/>
        <v>4000</v>
      </c>
    </row>
    <row r="37" spans="1:12">
      <c r="A37" s="8" t="s">
        <v>34</v>
      </c>
      <c r="B37" s="8">
        <v>12817</v>
      </c>
      <c r="C37" s="8">
        <f>C45 + C47 - C49</f>
        <v>11891.027777777777</v>
      </c>
      <c r="D37" s="8">
        <f>D45 + D47 - D49</f>
        <v>13127.7145</v>
      </c>
      <c r="E37" s="8">
        <f>E45 + E47 - E49</f>
        <v>14417.363777777779</v>
      </c>
      <c r="F37" s="8">
        <f>F45 + F47 - F49</f>
        <v>15750.005111111113</v>
      </c>
      <c r="G37" s="8">
        <f>G45 + G47 - G49</f>
        <v>17133.457555555557</v>
      </c>
      <c r="H37" s="8">
        <f>H45 + H47 - H49</f>
        <v>18562.134722222221</v>
      </c>
      <c r="I37" s="8">
        <f>I45 + I47 - I49</f>
        <v>18932.197333333337</v>
      </c>
      <c r="J37" s="8">
        <f>J45 + J47 - J49</f>
        <v>19309.615277777779</v>
      </c>
      <c r="K37" s="8">
        <f>K45 + K47 - K49</f>
        <v>19694.600111111111</v>
      </c>
      <c r="L37" s="8">
        <f>L45 + L47 - L49</f>
        <v>20087.313333333332</v>
      </c>
    </row>
    <row r="38" spans="1:12">
      <c r="A38" s="8" t="s">
        <v>41</v>
      </c>
      <c r="C38" s="9">
        <f>C37-B37</f>
        <v>-925.97222222222263</v>
      </c>
      <c r="D38" s="9">
        <f>D37-C37</f>
        <v>1236.6867222222227</v>
      </c>
      <c r="E38" s="9">
        <f>E37-D37</f>
        <v>1289.6492777777785</v>
      </c>
      <c r="F38" s="9">
        <f>F37-E37</f>
        <v>1332.6413333333348</v>
      </c>
      <c r="G38" s="9">
        <f>G37-F37</f>
        <v>1383.4524444444432</v>
      </c>
      <c r="H38" s="9">
        <f>H37-G37</f>
        <v>1428.6771666666646</v>
      </c>
      <c r="I38" s="9">
        <f>I37-H37</f>
        <v>370.06261111111598</v>
      </c>
      <c r="J38" s="9">
        <f>J37-I37</f>
        <v>377.41794444444167</v>
      </c>
      <c r="K38" s="9">
        <f>K37-J37</f>
        <v>384.98483333333206</v>
      </c>
      <c r="L38" s="9">
        <f>L37-K37</f>
        <v>392.71322222222079</v>
      </c>
    </row>
    <row r="39" spans="1:12">
      <c r="A39" s="8" t="s">
        <v>35</v>
      </c>
      <c r="B39" s="9">
        <v>45000</v>
      </c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2">
      <c r="A40" s="8" t="s">
        <v>42</v>
      </c>
      <c r="L40" s="8">
        <v>20000</v>
      </c>
    </row>
    <row r="41" spans="1:12">
      <c r="A41" s="11" t="s">
        <v>36</v>
      </c>
      <c r="C41" s="8">
        <f>C35 + C36 - C38 - C39</f>
        <v>7759.844222222222</v>
      </c>
      <c r="D41" s="8">
        <f>D35 + D36 - D38 - D39</f>
        <v>6902.7024777777769</v>
      </c>
      <c r="E41" s="8">
        <f>E35 + E36 - E38 - E39</f>
        <v>7673.5075222222222</v>
      </c>
      <c r="F41" s="8">
        <f>F35 + F36 - F38 - F39</f>
        <v>8704.4386666666651</v>
      </c>
      <c r="G41" s="8">
        <f>G35 + G36 - G38 - G39</f>
        <v>9561.5451555555574</v>
      </c>
      <c r="H41" s="8">
        <f>H35 + H36 - H38 - H39</f>
        <v>10693.711233333335</v>
      </c>
      <c r="I41" s="8">
        <f>I35 + I36 - I38 - I39</f>
        <v>12040.071388888882</v>
      </c>
      <c r="J41" s="8">
        <f>J35 + J36 - J38 - J39</f>
        <v>12327.701255555558</v>
      </c>
      <c r="K41" s="8">
        <f>K35 + K36 - K38 - K39</f>
        <v>12617.87236666667</v>
      </c>
      <c r="L41" s="8">
        <f>L35 + L36 - L38 - L39 +L40</f>
        <v>32909.327977777779</v>
      </c>
    </row>
    <row r="43" spans="1:12">
      <c r="A43" s="1" t="s">
        <v>22</v>
      </c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>
      <c r="A44" s="1" t="s">
        <v>23</v>
      </c>
      <c r="C44" s="1">
        <v>47.6</v>
      </c>
      <c r="D44" s="1">
        <v>47.6</v>
      </c>
      <c r="E44" s="1">
        <v>47.6</v>
      </c>
      <c r="F44" s="1">
        <v>47.6</v>
      </c>
      <c r="G44" s="1">
        <v>47.6</v>
      </c>
      <c r="H44" s="1">
        <v>47.6</v>
      </c>
      <c r="I44" s="1">
        <v>47.6</v>
      </c>
      <c r="J44" s="1">
        <v>47.6</v>
      </c>
      <c r="K44" s="1">
        <v>47.6</v>
      </c>
      <c r="L44" s="1">
        <v>47.6</v>
      </c>
    </row>
    <row r="45" spans="1:12">
      <c r="A45" s="8" t="s">
        <v>37</v>
      </c>
      <c r="C45" s="8">
        <f>C44 * C7 / 360</f>
        <v>11233.6</v>
      </c>
      <c r="D45" s="8">
        <f>D44 * D7 / 360</f>
        <v>12413.154444444446</v>
      </c>
      <c r="E45" s="8">
        <f>E44 * E7 / 360</f>
        <v>13635.284444444445</v>
      </c>
      <c r="F45" s="8">
        <f>F44 * F7 / 360</f>
        <v>14901.444444444445</v>
      </c>
      <c r="G45" s="8">
        <f>G44 * G7 / 360</f>
        <v>16212.824444444444</v>
      </c>
      <c r="H45" s="8">
        <f>H44 * H7 / 360</f>
        <v>17570.614444444444</v>
      </c>
      <c r="I45" s="8">
        <f>I44 * I7 / 360</f>
        <v>17922.06111111111</v>
      </c>
      <c r="J45" s="8">
        <f>J44 * J7 / 360</f>
        <v>18280.515555555558</v>
      </c>
      <c r="K45" s="8">
        <f>K44 * K7 / 360</f>
        <v>18646.11</v>
      </c>
      <c r="L45" s="8">
        <f>L44 * L7 / 360</f>
        <v>19018.976666666669</v>
      </c>
    </row>
    <row r="46" spans="1:12">
      <c r="A46" s="1" t="s">
        <v>24</v>
      </c>
      <c r="C46" s="1">
        <v>37.6</v>
      </c>
      <c r="D46" s="1">
        <v>37.6</v>
      </c>
      <c r="E46" s="1">
        <v>37.6</v>
      </c>
      <c r="F46" s="1">
        <v>37.6</v>
      </c>
      <c r="G46" s="1">
        <v>37.6</v>
      </c>
      <c r="H46" s="1">
        <v>37.6</v>
      </c>
      <c r="I46" s="1">
        <v>37.6</v>
      </c>
      <c r="J46" s="1">
        <v>37.6</v>
      </c>
      <c r="K46" s="1">
        <v>37.6</v>
      </c>
      <c r="L46" s="1">
        <v>37.6</v>
      </c>
    </row>
    <row r="47" spans="1:12">
      <c r="A47" s="8" t="s">
        <v>38</v>
      </c>
      <c r="C47" s="8">
        <f>C46 * C28 / 360</f>
        <v>7270.3777777777777</v>
      </c>
      <c r="D47" s="8">
        <f>D46 * D28 / 360</f>
        <v>7902.1935555555556</v>
      </c>
      <c r="E47" s="8">
        <f>E46 * E28 / 360</f>
        <v>8648.8773333333338</v>
      </c>
      <c r="F47" s="8">
        <f>F46 * F28 / 360</f>
        <v>9384.0826666666671</v>
      </c>
      <c r="G47" s="8">
        <f>G46 * G28 / 360</f>
        <v>10181.119111111113</v>
      </c>
      <c r="H47" s="8">
        <f>H46 * H28 / 360</f>
        <v>10965.047777777778</v>
      </c>
      <c r="I47" s="8">
        <f>I46 * I28 / 360</f>
        <v>11170.918222222224</v>
      </c>
      <c r="J47" s="8">
        <f>J46 * J28 / 360</f>
        <v>11380.632222222222</v>
      </c>
      <c r="K47" s="8">
        <f>K46 * K28 / 360</f>
        <v>11595.067111111111</v>
      </c>
      <c r="L47" s="8">
        <f>L46 * L28 / 360</f>
        <v>11814.546666666665</v>
      </c>
    </row>
    <row r="48" spans="1:12">
      <c r="A48" s="1" t="s">
        <v>25</v>
      </c>
      <c r="C48" s="1">
        <v>34.200000000000003</v>
      </c>
      <c r="D48" s="1">
        <v>34.200000000000003</v>
      </c>
      <c r="E48" s="1">
        <v>34.200000000000003</v>
      </c>
      <c r="F48" s="1">
        <v>34.200000000000003</v>
      </c>
      <c r="G48" s="1">
        <v>34.200000000000003</v>
      </c>
      <c r="H48" s="1">
        <v>34.200000000000003</v>
      </c>
      <c r="I48" s="1">
        <v>34.200000000000003</v>
      </c>
      <c r="J48" s="1">
        <v>34.200000000000003</v>
      </c>
      <c r="K48" s="1">
        <v>34.200000000000003</v>
      </c>
      <c r="L48" s="1">
        <v>34.200000000000003</v>
      </c>
    </row>
    <row r="49" spans="1:12">
      <c r="A49" s="8" t="s">
        <v>39</v>
      </c>
      <c r="C49" s="8">
        <f>C48 * C28 / 360</f>
        <v>6612.95</v>
      </c>
      <c r="D49" s="8">
        <f>D48 * D28 / 360</f>
        <v>7187.6335000000017</v>
      </c>
      <c r="E49" s="8">
        <f>E48 * E28 / 360</f>
        <v>7866.7980000000007</v>
      </c>
      <c r="F49" s="8">
        <f>F48 * F28 / 360</f>
        <v>8535.5220000000008</v>
      </c>
      <c r="G49" s="8">
        <f>G48 * G28 / 360</f>
        <v>9260.4860000000008</v>
      </c>
      <c r="H49" s="8">
        <f>H48 * H28 / 360</f>
        <v>9973.5275000000001</v>
      </c>
      <c r="I49" s="8">
        <f>I48 * I28 / 360</f>
        <v>10160.782000000001</v>
      </c>
      <c r="J49" s="8">
        <f>J48 * J28 / 360</f>
        <v>10351.532500000001</v>
      </c>
      <c r="K49" s="8">
        <f>K48 * K28 / 360</f>
        <v>10546.577000000001</v>
      </c>
      <c r="L49" s="8">
        <f>L48 * L28 / 360</f>
        <v>10746.210000000001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wbpark91@gmail.com</dc:creator>
  <cp:lastModifiedBy>wbpark91@gmail.com</cp:lastModifiedBy>
  <dcterms:created xsi:type="dcterms:W3CDTF">2018-02-11T03:51:20Z</dcterms:created>
  <dcterms:modified xsi:type="dcterms:W3CDTF">2018-02-11T05:02:00Z</dcterms:modified>
</cp:coreProperties>
</file>