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活動組2021年例行活動班表" sheetId="1" state="visible" r:id="rId2"/>
    <sheet name="「活動組2021年例行活動班表」英文" sheetId="2" state="visible" r:id="rId3"/>
    <sheet name="路線表" sheetId="3" state="visible" r:id="rId4"/>
    <sheet name="工作表3" sheetId="4" state="visible" r:id="rId5"/>
    <sheet name="工作表2" sheetId="5" state="visible" r:id="rId6"/>
    <sheet name="工作表1" sheetId="6" state="visible" r:id="rId7"/>
  </sheets>
  <definedNames>
    <definedName function="false" hidden="true" localSheetId="2" name="_xlnm._FilterDatabase" vbProcedure="false">路線表!$A$1:$W$56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6" authorId="0">
      <text>
        <r>
          <rPr>
            <sz val="12"/>
            <color rgb="FF000000"/>
            <rFont val="文泉驛微米黑"/>
            <family val="2"/>
          </rPr>
          <t xml:space="preserve">配合關渡活動
</t>
        </r>
      </text>
    </comment>
    <comment ref="D8" authorId="0">
      <text>
        <r>
          <rPr>
            <sz val="12"/>
            <color rgb="FF000000"/>
            <rFont val="文泉驛微米黑"/>
            <family val="2"/>
          </rPr>
          <t xml:space="preserve">冠</t>
        </r>
        <r>
          <rPr>
            <sz val="12"/>
            <color rgb="FF000000"/>
            <rFont val="PMingLiu"/>
            <family val="0"/>
            <charset val="1"/>
          </rPr>
          <t xml:space="preserve">29</t>
        </r>
        <r>
          <rPr>
            <sz val="12"/>
            <color rgb="FF000000"/>
            <rFont val="文泉驛微米黑"/>
            <family val="2"/>
          </rPr>
          <t xml:space="preserve">賴建華</t>
        </r>
      </text>
    </comment>
    <comment ref="D9" authorId="0">
      <text>
        <r>
          <rPr>
            <sz val="12"/>
            <color rgb="FF000000"/>
            <rFont val="文泉驛微米黑"/>
            <family val="2"/>
          </rPr>
          <t xml:space="preserve">黃貞勤 實習</t>
        </r>
      </text>
    </comment>
    <comment ref="K21" authorId="0">
      <text>
        <r>
          <rPr>
            <sz val="12"/>
            <color rgb="FF000000"/>
            <rFont val="文泉驛微米黑"/>
            <family val="2"/>
          </rPr>
          <t xml:space="preserve">代 傅兆康</t>
        </r>
      </text>
    </comment>
    <comment ref="K32" authorId="0">
      <text>
        <r>
          <rPr>
            <sz val="12"/>
            <color rgb="FF000000"/>
            <rFont val="文泉驛微米黑"/>
            <family val="2"/>
          </rPr>
          <t xml:space="preserve">代 李天助</t>
        </r>
      </text>
    </comment>
    <comment ref="L35" authorId="0">
      <text>
        <r>
          <rPr>
            <sz val="12"/>
            <color rgb="FF000000"/>
            <rFont val="文泉驛微米黑"/>
            <family val="2"/>
          </rPr>
          <t xml:space="preserve">冠</t>
        </r>
        <r>
          <rPr>
            <sz val="12"/>
            <color rgb="FF000000"/>
            <rFont val="PMingLiu"/>
            <family val="0"/>
            <charset val="1"/>
          </rPr>
          <t xml:space="preserve">28</t>
        </r>
        <r>
          <rPr>
            <sz val="12"/>
            <color rgb="FF000000"/>
            <rFont val="文泉驛微米黑"/>
            <family val="2"/>
          </rPr>
          <t xml:space="preserve">第</t>
        </r>
        <r>
          <rPr>
            <sz val="12"/>
            <color rgb="FF000000"/>
            <rFont val="PMingLiu"/>
            <family val="0"/>
            <charset val="1"/>
          </rPr>
          <t xml:space="preserve">1</t>
        </r>
        <r>
          <rPr>
            <sz val="12"/>
            <color rgb="FF000000"/>
            <rFont val="文泉驛微米黑"/>
            <family val="2"/>
          </rPr>
          <t xml:space="preserve">次</t>
        </r>
      </text>
    </comment>
    <comment ref="M16" authorId="0">
      <text>
        <r>
          <rPr>
            <sz val="12"/>
            <color rgb="FF000000"/>
            <rFont val="文泉驛微米黑"/>
            <family val="2"/>
          </rPr>
          <t xml:space="preserve">代 張舒涵
代 楊義賢</t>
        </r>
      </text>
    </comment>
    <comment ref="M32" authorId="0">
      <text>
        <r>
          <rPr>
            <sz val="12"/>
            <color rgb="FF000000"/>
            <rFont val="文泉驛微米黑"/>
            <family val="2"/>
          </rPr>
          <t xml:space="preserve">代 張秋香</t>
        </r>
      </text>
    </comment>
    <comment ref="M38" authorId="0">
      <text>
        <r>
          <rPr>
            <sz val="12"/>
            <color rgb="FF000000"/>
            <rFont val="文泉驛微米黑"/>
            <family val="2"/>
          </rPr>
          <t xml:space="preserve">代李彥瑩</t>
        </r>
      </text>
    </comment>
    <comment ref="M45" authorId="0">
      <text>
        <r>
          <rPr>
            <sz val="12"/>
            <color rgb="FF000000"/>
            <rFont val="文泉驛微米黑"/>
            <family val="2"/>
          </rPr>
          <t xml:space="preserve">代 鄭農祥</t>
        </r>
      </text>
    </comment>
    <comment ref="N21" authorId="0">
      <text>
        <r>
          <rPr>
            <sz val="12"/>
            <color rgb="FF000000"/>
            <rFont val="文泉驛微米黑"/>
            <family val="2"/>
          </rPr>
          <t xml:space="preserve">代李政洋</t>
        </r>
      </text>
    </comment>
    <comment ref="N38" authorId="0">
      <text>
        <r>
          <rPr>
            <sz val="12"/>
            <color rgb="FF000000"/>
            <rFont val="文泉驛微米黑"/>
            <family val="2"/>
          </rPr>
          <t xml:space="preserve">代李平篤</t>
        </r>
      </text>
    </comment>
    <comment ref="O10" authorId="0">
      <text>
        <r>
          <rPr>
            <sz val="12"/>
            <color rgb="FF000000"/>
            <rFont val="文泉驛微米黑"/>
            <family val="2"/>
          </rPr>
          <t xml:space="preserve">代 楊義賢</t>
        </r>
      </text>
    </comment>
    <comment ref="P19" authorId="0">
      <text>
        <r>
          <rPr>
            <sz val="12"/>
            <color rgb="FF000000"/>
            <rFont val="文泉驛微米黑"/>
            <family val="2"/>
          </rPr>
          <t xml:space="preserve">代 李平篤</t>
        </r>
      </text>
    </comment>
    <comment ref="P24" authorId="0">
      <text>
        <r>
          <rPr>
            <sz val="12"/>
            <color rgb="FF000000"/>
            <rFont val="文泉驛微米黑"/>
            <family val="2"/>
          </rPr>
          <t xml:space="preserve">代王蕙郁</t>
        </r>
      </text>
    </comment>
    <comment ref="P33" authorId="0">
      <text>
        <r>
          <rPr>
            <sz val="12"/>
            <color rgb="FF000000"/>
            <rFont val="文泉驛微米黑"/>
            <family val="2"/>
          </rPr>
          <t xml:space="preserve">代吳怡瑩</t>
        </r>
      </text>
    </comment>
    <comment ref="R8" authorId="0">
      <text>
        <r>
          <rPr>
            <sz val="12"/>
            <color rgb="FF000000"/>
            <rFont val="文泉驛微米黑"/>
            <family val="2"/>
          </rPr>
          <t xml:space="preserve">因為工程無法紀錄</t>
        </r>
      </text>
    </comment>
    <comment ref="R47" authorId="0">
      <text>
        <r>
          <rPr>
            <sz val="12"/>
            <color rgb="FF000000"/>
            <rFont val="文泉驛微米黑"/>
            <family val="2"/>
          </rPr>
          <t xml:space="preserve">代 許淑菁</t>
        </r>
      </text>
    </comment>
    <comment ref="S13" authorId="0">
      <text>
        <r>
          <rPr>
            <sz val="12"/>
            <color rgb="FF000000"/>
            <rFont val="文泉驛微米黑"/>
            <family val="2"/>
          </rPr>
          <t xml:space="preserve">因病未到</t>
        </r>
      </text>
    </comment>
    <comment ref="S47" authorId="0">
      <text>
        <r>
          <rPr>
            <sz val="12"/>
            <color rgb="FF000000"/>
            <rFont val="文泉驛微米黑"/>
            <family val="2"/>
          </rPr>
          <t xml:space="preserve">代 杜竟良</t>
        </r>
      </text>
    </comment>
    <comment ref="T7" authorId="0">
      <text>
        <r>
          <rPr>
            <sz val="12"/>
            <color rgb="FF000000"/>
            <rFont val="文泉驛微米黑"/>
            <family val="2"/>
          </rPr>
          <t xml:space="preserve">楊自寧</t>
        </r>
      </text>
    </comment>
    <comment ref="T41" authorId="0">
      <text>
        <r>
          <rPr>
            <sz val="12"/>
            <color rgb="FF000000"/>
            <rFont val="文泉驛微米黑"/>
            <family val="2"/>
          </rPr>
          <t xml:space="preserve">代 劉美紅</t>
        </r>
      </text>
    </comment>
    <comment ref="W18" authorId="0">
      <text>
        <r>
          <rPr>
            <sz val="12"/>
            <color rgb="FF000000"/>
            <rFont val="文泉驛微米黑"/>
            <family val="2"/>
          </rPr>
          <t xml:space="preserve">林重德</t>
        </r>
      </text>
    </comment>
    <comment ref="W46" authorId="0">
      <text>
        <r>
          <rPr>
            <sz val="12"/>
            <color rgb="FF000000"/>
            <rFont val="文泉驛微米黑"/>
            <family val="2"/>
          </rPr>
          <t xml:space="preserve">代 林重德</t>
        </r>
      </text>
    </comment>
    <comment ref="W47" authorId="0">
      <text>
        <r>
          <rPr>
            <sz val="12"/>
            <color rgb="FF000000"/>
            <rFont val="文泉驛微米黑"/>
            <family val="2"/>
          </rPr>
          <t xml:space="preserve">代 許淑菁</t>
        </r>
      </text>
    </comment>
    <comment ref="X7" authorId="0">
      <text>
        <r>
          <rPr>
            <sz val="12"/>
            <color rgb="FF000000"/>
            <rFont val="文泉驛微米黑"/>
            <family val="2"/>
          </rPr>
          <t xml:space="preserve">代 楊義賢</t>
        </r>
      </text>
    </comment>
    <comment ref="X43" authorId="0">
      <text>
        <r>
          <rPr>
            <sz val="12"/>
            <color rgb="FF000000"/>
            <rFont val="文泉驛微米黑"/>
            <family val="2"/>
          </rPr>
          <t xml:space="preserve">代 林詩律</t>
        </r>
      </text>
    </comment>
    <comment ref="Y10" authorId="0">
      <text>
        <r>
          <rPr>
            <sz val="12"/>
            <color rgb="FF000000"/>
            <rFont val="文泉驛微米黑"/>
            <family val="2"/>
          </rPr>
          <t xml:space="preserve">換 高凌宇</t>
        </r>
      </text>
    </comment>
    <comment ref="Y12" authorId="0">
      <text>
        <r>
          <rPr>
            <sz val="12"/>
            <color rgb="FF000000"/>
            <rFont val="文泉驛微米黑"/>
            <family val="2"/>
          </rPr>
          <t xml:space="preserve">代 黃淑貞</t>
        </r>
      </text>
    </comment>
    <comment ref="Y16" authorId="0">
      <text>
        <r>
          <rPr>
            <sz val="12"/>
            <color rgb="FF000000"/>
            <rFont val="文泉驛微米黑"/>
            <family val="2"/>
          </rPr>
          <t xml:space="preserve">代 王曉慧</t>
        </r>
      </text>
    </comment>
    <comment ref="Y19" authorId="0">
      <text>
        <r>
          <rPr>
            <sz val="12"/>
            <color rgb="FF000000"/>
            <rFont val="文泉驛微米黑"/>
            <family val="2"/>
          </rPr>
          <t xml:space="preserve">代 許淑菁</t>
        </r>
      </text>
    </comment>
    <comment ref="Y43" authorId="0">
      <text>
        <r>
          <rPr>
            <sz val="12"/>
            <color rgb="FF000000"/>
            <rFont val="文泉驛微米黑"/>
            <family val="2"/>
          </rPr>
          <t xml:space="preserve">代 袁淑玲</t>
        </r>
      </text>
    </comment>
    <comment ref="Z16" authorId="0">
      <text>
        <r>
          <rPr>
            <sz val="12"/>
            <color rgb="FF000000"/>
            <rFont val="文泉驛微米黑"/>
            <family val="2"/>
          </rPr>
          <t xml:space="preserve">代 劉新白</t>
        </r>
      </text>
    </comment>
    <comment ref="Z41" authorId="0">
      <text>
        <r>
          <rPr>
            <sz val="12"/>
            <color rgb="FF000000"/>
            <rFont val="文泉驛微米黑"/>
            <family val="2"/>
          </rPr>
          <t xml:space="preserve">代 許財</t>
        </r>
      </text>
    </comment>
    <comment ref="AA16" authorId="0">
      <text>
        <r>
          <rPr>
            <sz val="12"/>
            <color rgb="FF000000"/>
            <rFont val="文泉驛微米黑"/>
            <family val="2"/>
          </rPr>
          <t xml:space="preserve">代 江麗華</t>
        </r>
      </text>
    </comment>
    <comment ref="AC30" authorId="0">
      <text>
        <r>
          <rPr>
            <sz val="12"/>
            <color rgb="FF000000"/>
            <rFont val="文泉驛微米黑"/>
            <family val="2"/>
          </rPr>
          <t xml:space="preserve">劉華森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6" authorId="0">
      <text>
        <r>
          <rPr>
            <sz val="12"/>
            <color rgb="FF000000"/>
            <rFont val="文泉驛微米黑"/>
            <family val="2"/>
          </rPr>
          <t xml:space="preserve">配合關渡活動
</t>
        </r>
      </text>
    </comment>
    <comment ref="L35" authorId="0">
      <text>
        <r>
          <rPr>
            <sz val="12"/>
            <color rgb="FF000000"/>
            <rFont val="文泉驛微米黑"/>
            <family val="2"/>
          </rPr>
          <t xml:space="preserve">冠</t>
        </r>
        <r>
          <rPr>
            <sz val="12"/>
            <color rgb="FF000000"/>
            <rFont val="PMingLiu"/>
            <family val="0"/>
            <charset val="1"/>
          </rPr>
          <t xml:space="preserve">28</t>
        </r>
        <r>
          <rPr>
            <sz val="12"/>
            <color rgb="FF000000"/>
            <rFont val="文泉驛微米黑"/>
            <family val="2"/>
          </rPr>
          <t xml:space="preserve">第</t>
        </r>
        <r>
          <rPr>
            <sz val="12"/>
            <color rgb="FF000000"/>
            <rFont val="PMingLiu"/>
            <family val="0"/>
            <charset val="1"/>
          </rPr>
          <t xml:space="preserve">1</t>
        </r>
        <r>
          <rPr>
            <sz val="12"/>
            <color rgb="FF000000"/>
            <rFont val="文泉驛微米黑"/>
            <family val="2"/>
          </rPr>
          <t xml:space="preserve">次</t>
        </r>
      </text>
    </comment>
  </commentList>
</comments>
</file>

<file path=xl/sharedStrings.xml><?xml version="1.0" encoding="utf-8"?>
<sst xmlns="http://schemas.openxmlformats.org/spreadsheetml/2006/main" count="1261" uniqueCount="374">
  <si>
    <t xml:space="preserve"> </t>
  </si>
  <si>
    <r>
      <rPr>
        <b val="true"/>
        <sz val="18"/>
        <color rgb="FF0000FF"/>
        <rFont val="文泉驛微米黑"/>
        <family val="2"/>
      </rPr>
      <t xml:space="preserve">活動組</t>
    </r>
    <r>
      <rPr>
        <b val="true"/>
        <sz val="18"/>
        <color rgb="FF0000FF"/>
        <rFont val="細明體"/>
        <family val="0"/>
        <charset val="1"/>
      </rPr>
      <t xml:space="preserve">2021</t>
    </r>
    <r>
      <rPr>
        <b val="true"/>
        <sz val="18"/>
        <color rgb="FF0000FF"/>
        <rFont val="文泉驛微米黑"/>
        <family val="2"/>
      </rPr>
      <t xml:space="preserve">年例行活動班表</t>
    </r>
  </si>
  <si>
    <t xml:space="preserve">路線</t>
  </si>
  <si>
    <t xml:space="preserve">集合
時間</t>
  </si>
  <si>
    <t xml:space="preserve">紀錄鳥種</t>
  </si>
  <si>
    <t xml:space="preserve">民眾人數</t>
  </si>
  <si>
    <t xml:space="preserve">集合地點</t>
  </si>
  <si>
    <t xml:space="preserve">公里</t>
  </si>
  <si>
    <t xml:space="preserve">鳥種數</t>
  </si>
  <si>
    <t xml:space="preserve">人員分配</t>
  </si>
  <si>
    <t xml:space="preserve">大安森林公園</t>
  </si>
  <si>
    <t xml:space="preserve">華江橋</t>
  </si>
  <si>
    <t xml:space="preserve">關渡自然中心</t>
  </si>
  <si>
    <t xml:space="preserve">芝 山
 綠 園</t>
  </si>
  <si>
    <t xml:space="preserve">二樓駐站</t>
  </si>
  <si>
    <t xml:space="preserve">賞鳥趣</t>
  </si>
  <si>
    <t xml:space="preserve">主領隊</t>
  </si>
  <si>
    <t xml:space="preserve">聯絡員</t>
  </si>
  <si>
    <t xml:space="preserve">記錄員</t>
  </si>
  <si>
    <t xml:space="preserve">輔導員</t>
  </si>
  <si>
    <t xml:space="preserve">上午</t>
  </si>
  <si>
    <t xml:space="preserve">下午</t>
  </si>
  <si>
    <t xml:space="preserve">備註：</t>
  </si>
  <si>
    <t xml:space="preserve">序</t>
  </si>
  <si>
    <r>
      <rPr>
        <b val="true"/>
        <sz val="11"/>
        <color rgb="FF000000"/>
        <rFont val="Arial"/>
        <family val="0"/>
        <charset val="1"/>
      </rPr>
      <t xml:space="preserve">1</t>
    </r>
    <r>
      <rPr>
        <b val="true"/>
        <sz val="11"/>
        <color rgb="FF000000"/>
        <rFont val="文泉驛微米黑"/>
        <family val="2"/>
      </rPr>
      <t xml:space="preserve">月</t>
    </r>
  </si>
  <si>
    <t xml:space="preserve">星期</t>
  </si>
  <si>
    <t xml:space="preserve">週六</t>
  </si>
  <si>
    <t xml:space="preserve">鄭栩伶</t>
  </si>
  <si>
    <t xml:space="preserve">伍曼卿</t>
  </si>
  <si>
    <t xml:space="preserve">黃英珍</t>
  </si>
  <si>
    <t xml:space="preserve">林再盛</t>
  </si>
  <si>
    <t xml:space="preserve">元旦連假</t>
  </si>
  <si>
    <t xml:space="preserve">週日</t>
  </si>
  <si>
    <t xml:space="preserve">關渡自然公園</t>
  </si>
  <si>
    <t xml:space="preserve">陳金對</t>
  </si>
  <si>
    <t xml:space="preserve">徐瑞琦</t>
  </si>
  <si>
    <t xml:space="preserve">鄭淑萍</t>
  </si>
  <si>
    <t xml:space="preserve">許建忠</t>
  </si>
  <si>
    <t xml:space="preserve">鄭永耀</t>
  </si>
  <si>
    <t xml:space="preserve">林廷奕</t>
  </si>
  <si>
    <t xml:space="preserve">杜竟良</t>
  </si>
  <si>
    <t xml:space="preserve">許長生</t>
  </si>
  <si>
    <t xml:space="preserve">曾昱智</t>
  </si>
  <si>
    <t xml:space="preserve">黃莉鈐</t>
  </si>
  <si>
    <t xml:space="preserve">陳忠城</t>
  </si>
  <si>
    <t xml:space="preserve">陳瑞芬</t>
  </si>
  <si>
    <t xml:space="preserve">許勝杰</t>
  </si>
  <si>
    <t xml:space="preserve">李松凌</t>
  </si>
  <si>
    <t xml:space="preserve">郭妙霓</t>
  </si>
  <si>
    <t xml:space="preserve">景美溪</t>
  </si>
  <si>
    <t xml:space="preserve">鍾文傑</t>
  </si>
  <si>
    <t xml:space="preserve">高凌宇</t>
  </si>
  <si>
    <t xml:space="preserve">劉金和</t>
  </si>
  <si>
    <t xml:space="preserve">劉華森</t>
  </si>
  <si>
    <t xml:space="preserve">廣興</t>
  </si>
  <si>
    <t xml:space="preserve">方銘亮</t>
  </si>
  <si>
    <t xml:space="preserve">葉玲瑤</t>
  </si>
  <si>
    <t xml:space="preserve">謝春桃</t>
  </si>
  <si>
    <t xml:space="preserve">劉志威</t>
  </si>
  <si>
    <t xml:space="preserve">周末派</t>
  </si>
  <si>
    <t xml:space="preserve">李明昆</t>
  </si>
  <si>
    <t xml:space="preserve">劉麗貞</t>
  </si>
  <si>
    <t xml:space="preserve">黃有生</t>
  </si>
  <si>
    <t xml:space="preserve">盧春福</t>
  </si>
  <si>
    <r>
      <rPr>
        <sz val="12"/>
        <color rgb="FFFF0000"/>
        <rFont val="細明體"/>
        <family val="0"/>
        <charset val="1"/>
      </rPr>
      <t xml:space="preserve">NYBC</t>
    </r>
    <r>
      <rPr>
        <sz val="12"/>
        <color rgb="FFFF0000"/>
        <rFont val="文泉驛微米黑"/>
        <family val="2"/>
      </rPr>
      <t xml:space="preserve">新年數鳥</t>
    </r>
  </si>
  <si>
    <t xml:space="preserve">二叭子植物園</t>
  </si>
  <si>
    <t xml:space="preserve">鄒文惠</t>
  </si>
  <si>
    <t xml:space="preserve">陳世耀</t>
  </si>
  <si>
    <t xml:space="preserve">李天助</t>
  </si>
  <si>
    <t xml:space="preserve">林明沛</t>
  </si>
  <si>
    <t xml:space="preserve">黃斐嬋</t>
  </si>
  <si>
    <t xml:space="preserve">陳岳輝</t>
  </si>
  <si>
    <t xml:space="preserve">林國隆</t>
  </si>
  <si>
    <t xml:space="preserve">鄭農祥</t>
  </si>
  <si>
    <t xml:space="preserve">王新雄</t>
  </si>
  <si>
    <t xml:space="preserve">劉新白</t>
  </si>
  <si>
    <t xml:space="preserve">陳正隆</t>
  </si>
  <si>
    <t xml:space="preserve">江麗華</t>
  </si>
  <si>
    <t xml:space="preserve">金山</t>
  </si>
  <si>
    <t xml:space="preserve">吳清墩</t>
  </si>
  <si>
    <t xml:space="preserve">莊靜宜</t>
  </si>
  <si>
    <t xml:space="preserve">許棠禎</t>
  </si>
  <si>
    <t xml:space="preserve">蘇昭如</t>
  </si>
  <si>
    <t xml:space="preserve">李秀春</t>
  </si>
  <si>
    <t xml:space="preserve">王世平</t>
  </si>
  <si>
    <t xml:space="preserve">江政杰</t>
  </si>
  <si>
    <t xml:space="preserve">周憲毅</t>
  </si>
  <si>
    <t xml:space="preserve">曾雲龍</t>
  </si>
  <si>
    <t xml:space="preserve">張筱蕙</t>
  </si>
  <si>
    <t xml:space="preserve">張瑞麟</t>
  </si>
  <si>
    <t xml:space="preserve">董金葉</t>
  </si>
  <si>
    <t xml:space="preserve">陳乃淳</t>
  </si>
  <si>
    <t xml:space="preserve">簡御仁</t>
  </si>
  <si>
    <t xml:space="preserve">黃有利</t>
  </si>
  <si>
    <t xml:space="preserve">許財</t>
  </si>
  <si>
    <t xml:space="preserve">鄭安宏</t>
  </si>
  <si>
    <t xml:space="preserve">王曉慧</t>
  </si>
  <si>
    <t xml:space="preserve">陳宣宏</t>
  </si>
  <si>
    <t xml:space="preserve">林瑞如</t>
  </si>
  <si>
    <t xml:space="preserve">曾韞琛</t>
  </si>
  <si>
    <t xml:space="preserve">志工感恩餐聚</t>
  </si>
  <si>
    <t xml:space="preserve">貴子坑大排</t>
  </si>
  <si>
    <t xml:space="preserve">張靜宜</t>
  </si>
  <si>
    <r>
      <rPr>
        <sz val="14"/>
        <color rgb="FF0000FF"/>
        <rFont val="文泉驛微米黑"/>
        <family val="2"/>
      </rPr>
      <t xml:space="preserve">風露嘴</t>
    </r>
    <r>
      <rPr>
        <sz val="14"/>
        <color rgb="FF0000FF"/>
        <rFont val="MingLiU"/>
        <family val="0"/>
        <charset val="1"/>
      </rPr>
      <t xml:space="preserve">-</t>
    </r>
    <r>
      <rPr>
        <sz val="14"/>
        <color rgb="FF0000FF"/>
        <rFont val="文泉驛微米黑"/>
        <family val="2"/>
      </rPr>
      <t xml:space="preserve">烏塗窟</t>
    </r>
  </si>
  <si>
    <t xml:space="preserve">周暉堡</t>
  </si>
  <si>
    <t xml:space="preserve">詹駿鴻</t>
  </si>
  <si>
    <t xml:space="preserve">黃以忠</t>
  </si>
  <si>
    <t xml:space="preserve">何建遙</t>
  </si>
  <si>
    <t xml:space="preserve">張文綏</t>
  </si>
  <si>
    <t xml:space="preserve">三芝車新路</t>
  </si>
  <si>
    <t xml:space="preserve">溫小慧</t>
  </si>
  <si>
    <t xml:space="preserve">林冠伶</t>
  </si>
  <si>
    <t xml:space="preserve">楊永賢</t>
  </si>
  <si>
    <t xml:space="preserve">高儷瑛</t>
  </si>
  <si>
    <t xml:space="preserve">崔懷空</t>
  </si>
  <si>
    <t xml:space="preserve">黃如秀</t>
  </si>
  <si>
    <t xml:space="preserve">劉美紅</t>
  </si>
  <si>
    <t xml:space="preserve">林廖檥</t>
  </si>
  <si>
    <t xml:space="preserve">鹿角溪人工濕地</t>
  </si>
  <si>
    <t xml:space="preserve">沈彩鳳</t>
  </si>
  <si>
    <t xml:space="preserve">黃國盛</t>
  </si>
  <si>
    <t xml:space="preserve">盧瑞雯</t>
  </si>
  <si>
    <t xml:space="preserve">李振輝</t>
  </si>
  <si>
    <t xml:space="preserve">社子島</t>
  </si>
  <si>
    <t xml:space="preserve">謝奇男</t>
  </si>
  <si>
    <t xml:space="preserve">曾秀梅</t>
  </si>
  <si>
    <t xml:space="preserve">張舒涵</t>
  </si>
  <si>
    <t xml:space="preserve">蔡月娥</t>
  </si>
  <si>
    <t xml:space="preserve">梁麗貞</t>
  </si>
  <si>
    <t xml:space="preserve">吳怡瑩</t>
  </si>
  <si>
    <t xml:space="preserve">蘇平和</t>
  </si>
  <si>
    <t xml:space="preserve">陳英井</t>
  </si>
  <si>
    <t xml:space="preserve">游谷樺</t>
  </si>
  <si>
    <t xml:space="preserve">雙溪丁子蘭溪</t>
  </si>
  <si>
    <t xml:space="preserve">李昭賢</t>
  </si>
  <si>
    <t xml:space="preserve">白頭翁</t>
  </si>
  <si>
    <t xml:space="preserve">週四</t>
  </si>
  <si>
    <t xml:space="preserve">田寮洋</t>
  </si>
  <si>
    <t xml:space="preserve">李政洋</t>
  </si>
  <si>
    <t xml:space="preserve">鍾文傑
</t>
  </si>
  <si>
    <t xml:space="preserve">陳金對
</t>
  </si>
  <si>
    <t xml:space="preserve">白似珍</t>
  </si>
  <si>
    <r>
      <rPr>
        <b val="true"/>
        <sz val="11"/>
        <color rgb="FF000000"/>
        <rFont val="Arial"/>
        <family val="0"/>
        <charset val="1"/>
      </rPr>
      <t xml:space="preserve">2</t>
    </r>
    <r>
      <rPr>
        <b val="true"/>
        <sz val="11"/>
        <color rgb="FF000000"/>
        <rFont val="文泉驛微米黑"/>
        <family val="2"/>
      </rPr>
      <t xml:space="preserve">月</t>
    </r>
  </si>
  <si>
    <t xml:space="preserve">陳鳳珠</t>
  </si>
  <si>
    <t xml:space="preserve">青年公園</t>
  </si>
  <si>
    <t xml:space="preserve">劉耀文</t>
  </si>
  <si>
    <t xml:space="preserve">石瑞德</t>
  </si>
  <si>
    <t xml:space="preserve">蔡淑清</t>
  </si>
  <si>
    <t xml:space="preserve">陳湘菱</t>
  </si>
  <si>
    <t xml:space="preserve">立農濕地</t>
  </si>
  <si>
    <r>
      <rPr>
        <sz val="12"/>
        <color rgb="FFFF0000"/>
        <rFont val="文泉驛微米黑"/>
        <family val="2"/>
      </rPr>
      <t xml:space="preserve">農曆春節</t>
    </r>
    <r>
      <rPr>
        <sz val="12"/>
        <color rgb="FFFF0000"/>
        <rFont val="細明體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初二</t>
    </r>
    <r>
      <rPr>
        <sz val="12"/>
        <color rgb="FFFF0000"/>
        <rFont val="細明體"/>
        <family val="0"/>
        <charset val="1"/>
      </rPr>
      <t xml:space="preserve">)</t>
    </r>
  </si>
  <si>
    <r>
      <rPr>
        <sz val="12"/>
        <color rgb="FFFF0000"/>
        <rFont val="文泉驛微米黑"/>
        <family val="2"/>
      </rPr>
      <t xml:space="preserve">農曆春節</t>
    </r>
    <r>
      <rPr>
        <sz val="12"/>
        <color rgb="FFFF0000"/>
        <rFont val="細明體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初三</t>
    </r>
    <r>
      <rPr>
        <sz val="12"/>
        <color rgb="FFFF0000"/>
        <rFont val="細明體"/>
        <family val="0"/>
        <charset val="1"/>
      </rPr>
      <t xml:space="preserve">)</t>
    </r>
  </si>
  <si>
    <t xml:space="preserve">邱淑瑜</t>
  </si>
  <si>
    <t xml:space="preserve">林詩律</t>
  </si>
  <si>
    <t xml:space="preserve">袁淑玲</t>
  </si>
  <si>
    <t xml:space="preserve">補班日</t>
  </si>
  <si>
    <t xml:space="preserve">忠義小徑</t>
  </si>
  <si>
    <t xml:space="preserve">李尊賢</t>
  </si>
  <si>
    <t xml:space="preserve">黃淑貞</t>
  </si>
  <si>
    <t xml:space="preserve">張國相</t>
  </si>
  <si>
    <t xml:space="preserve">張美雀</t>
  </si>
  <si>
    <t xml:space="preserve">烏來</t>
  </si>
  <si>
    <t xml:space="preserve">楊自寧</t>
  </si>
  <si>
    <r>
      <rPr>
        <sz val="12"/>
        <color rgb="FFFF0000"/>
        <rFont val="Arial"/>
        <family val="0"/>
        <charset val="1"/>
      </rPr>
      <t xml:space="preserve">228</t>
    </r>
    <r>
      <rPr>
        <sz val="12"/>
        <color rgb="FFFF0000"/>
        <rFont val="文泉驛微米黑"/>
        <family val="2"/>
      </rPr>
      <t xml:space="preserve">連假</t>
    </r>
  </si>
  <si>
    <r>
      <rPr>
        <sz val="14"/>
        <color rgb="FF0000FF"/>
        <rFont val="文泉驛微米黑"/>
        <family val="2"/>
      </rPr>
      <t xml:space="preserve">動物園</t>
    </r>
    <r>
      <rPr>
        <sz val="14"/>
        <color rgb="FF0000FF"/>
        <rFont val="MingLiU"/>
        <family val="0"/>
        <charset val="1"/>
      </rPr>
      <t xml:space="preserve">-</t>
    </r>
    <r>
      <rPr>
        <sz val="14"/>
        <color rgb="FF0000FF"/>
        <rFont val="文泉驛微米黑"/>
        <family val="2"/>
      </rPr>
      <t xml:space="preserve">政大</t>
    </r>
  </si>
  <si>
    <t xml:space="preserve">王蕙郁</t>
  </si>
  <si>
    <t xml:space="preserve">梁齡之</t>
  </si>
  <si>
    <t xml:space="preserve">張素慧</t>
  </si>
  <si>
    <t xml:space="preserve">蘆洲堤防</t>
  </si>
  <si>
    <t xml:space="preserve">挖仔尾</t>
  </si>
  <si>
    <t xml:space="preserve">陳岳輝
</t>
  </si>
  <si>
    <t xml:space="preserve">邱哲星
</t>
  </si>
  <si>
    <t xml:space="preserve">傅兆康
</t>
  </si>
  <si>
    <r>
      <rPr>
        <b val="true"/>
        <sz val="11"/>
        <color rgb="FF000000"/>
        <rFont val="Arial"/>
        <family val="0"/>
        <charset val="1"/>
      </rPr>
      <t xml:space="preserve">3</t>
    </r>
    <r>
      <rPr>
        <b val="true"/>
        <sz val="11"/>
        <color rgb="FF000000"/>
        <rFont val="文泉驛微米黑"/>
        <family val="2"/>
      </rPr>
      <t xml:space="preserve">月</t>
    </r>
  </si>
  <si>
    <t xml:space="preserve">施曉雯</t>
  </si>
  <si>
    <t xml:space="preserve">臺大校園</t>
  </si>
  <si>
    <t xml:space="preserve">陳國勝</t>
  </si>
  <si>
    <t xml:space="preserve">何秀玫</t>
  </si>
  <si>
    <t xml:space="preserve">蕭桂珍</t>
  </si>
  <si>
    <t xml:space="preserve">張秋香</t>
  </si>
  <si>
    <t xml:space="preserve">內溝里</t>
  </si>
  <si>
    <r>
      <rPr>
        <sz val="14"/>
        <color rgb="FF0000FF"/>
        <rFont val="文泉驛微米黑"/>
        <family val="2"/>
      </rPr>
      <t xml:space="preserve">故宮</t>
    </r>
    <r>
      <rPr>
        <sz val="14"/>
        <color rgb="FF0000FF"/>
        <rFont val="MingLiU"/>
        <family val="0"/>
        <charset val="1"/>
      </rPr>
      <t xml:space="preserve">-</t>
    </r>
    <r>
      <rPr>
        <sz val="14"/>
        <color rgb="FF0000FF"/>
        <rFont val="文泉驛微米黑"/>
        <family val="2"/>
      </rPr>
      <t xml:space="preserve">至善公園</t>
    </r>
  </si>
  <si>
    <t xml:space="preserve">王浚湧</t>
  </si>
  <si>
    <t xml:space="preserve">林進三</t>
  </si>
  <si>
    <r>
      <rPr>
        <sz val="14"/>
        <color rgb="FF0000FF"/>
        <rFont val="文泉驛微米黑"/>
        <family val="2"/>
      </rPr>
      <t xml:space="preserve">樹梅坑溪</t>
    </r>
    <r>
      <rPr>
        <sz val="14"/>
        <color rgb="FF0000FF"/>
        <rFont val="MingLiU"/>
        <family val="0"/>
        <charset val="1"/>
      </rPr>
      <t xml:space="preserve">(</t>
    </r>
    <r>
      <rPr>
        <sz val="14"/>
        <color rgb="FF0000FF"/>
        <rFont val="文泉驛微米黑"/>
        <family val="2"/>
      </rPr>
      <t xml:space="preserve">原楓丹白露</t>
    </r>
    <r>
      <rPr>
        <sz val="14"/>
        <color rgb="FF0000FF"/>
        <rFont val="MingLiU"/>
        <family val="0"/>
        <charset val="1"/>
      </rPr>
      <t xml:space="preserve">)</t>
    </r>
  </si>
  <si>
    <r>
      <rPr>
        <b val="true"/>
        <sz val="12"/>
        <color rgb="FF0000FF"/>
        <rFont val="文泉驛微米黑"/>
        <family val="2"/>
      </rPr>
      <t xml:space="preserve"> 會員大會</t>
    </r>
    <r>
      <rPr>
        <b val="true"/>
        <sz val="12"/>
        <color rgb="FF0000FF"/>
        <rFont val="PMingLiu"/>
        <family val="0"/>
        <charset val="1"/>
      </rPr>
      <t xml:space="preserve">(</t>
    </r>
    <r>
      <rPr>
        <b val="true"/>
        <sz val="12"/>
        <color rgb="FF0000FF"/>
        <rFont val="文泉驛微米黑"/>
        <family val="2"/>
      </rPr>
      <t xml:space="preserve">不排</t>
    </r>
    <r>
      <rPr>
        <b val="true"/>
        <sz val="12"/>
        <color rgb="FF0000FF"/>
        <rFont val="PMingLiu"/>
        <family val="0"/>
        <charset val="1"/>
      </rPr>
      <t xml:space="preserve">)</t>
    </r>
  </si>
  <si>
    <t xml:space="preserve"> 黃英珍</t>
  </si>
  <si>
    <r>
      <rPr>
        <sz val="12"/>
        <color rgb="FFFF0000"/>
        <rFont val="Arial"/>
        <family val="0"/>
        <charset val="1"/>
      </rPr>
      <t xml:space="preserve">*</t>
    </r>
    <r>
      <rPr>
        <sz val="12"/>
        <color rgb="FFFF0000"/>
        <rFont val="文泉驛微米黑"/>
        <family val="2"/>
      </rPr>
      <t xml:space="preserve">會員大會例行暫停</t>
    </r>
    <r>
      <rPr>
        <sz val="12"/>
        <color rgb="FFFF0000"/>
        <rFont val="Arial"/>
        <family val="0"/>
        <charset val="1"/>
      </rPr>
      <t xml:space="preserve">1</t>
    </r>
    <r>
      <rPr>
        <sz val="12"/>
        <color rgb="FFFF0000"/>
        <rFont val="文泉驛微米黑"/>
        <family val="2"/>
      </rPr>
      <t xml:space="preserve">次</t>
    </r>
  </si>
  <si>
    <t xml:space="preserve">貴子坑露營區</t>
  </si>
  <si>
    <t xml:space="preserve">楊義賢</t>
  </si>
  <si>
    <t xml:space="preserve"> 張筱蕙</t>
  </si>
  <si>
    <t xml:space="preserve">陳佑瑄</t>
  </si>
  <si>
    <t xml:space="preserve">徐薇薇</t>
  </si>
  <si>
    <t xml:space="preserve">陳英井
</t>
  </si>
  <si>
    <t xml:space="preserve">邱淑瑜
</t>
  </si>
  <si>
    <t xml:space="preserve">匡憲初</t>
  </si>
  <si>
    <t xml:space="preserve">許勝杰
</t>
  </si>
  <si>
    <r>
      <rPr>
        <sz val="12"/>
        <color rgb="FF000000"/>
        <rFont val="文泉驛微米黑"/>
        <family val="2"/>
      </rPr>
      <t xml:space="preserve">為</t>
    </r>
    <r>
      <rPr>
        <sz val="12"/>
        <color rgb="FF000000"/>
        <rFont val="PMingLiu"/>
        <family val="0"/>
        <charset val="1"/>
      </rPr>
      <t xml:space="preserve">NIKON</t>
    </r>
    <r>
      <rPr>
        <sz val="12"/>
        <color rgb="FF000000"/>
        <rFont val="文泉驛微米黑"/>
        <family val="2"/>
      </rPr>
      <t xml:space="preserve">活動日，參加該場例行活動可免費借用總代理國祥貿易公司提供之</t>
    </r>
    <r>
      <rPr>
        <sz val="12"/>
        <color rgb="FF000000"/>
        <rFont val="PMingLiu"/>
        <family val="0"/>
        <charset val="1"/>
      </rPr>
      <t xml:space="preserve">NIKON</t>
    </r>
    <r>
      <rPr>
        <sz val="12"/>
        <color rgb="FF000000"/>
        <rFont val="文泉驛微米黑"/>
        <family val="2"/>
      </rPr>
      <t xml:space="preserve">雙筒望遠鏡，歡迎多加利用</t>
    </r>
    <r>
      <rPr>
        <sz val="12"/>
        <color rgb="FF000000"/>
        <rFont val="PMingLiu"/>
        <family val="0"/>
        <charset val="1"/>
      </rPr>
      <t xml:space="preserve">!</t>
    </r>
  </si>
  <si>
    <t xml:space="preserve">集合時間</t>
  </si>
  <si>
    <t xml:space="preserve">林重德</t>
  </si>
  <si>
    <t xml:space="preserve">李平篤</t>
  </si>
  <si>
    <t xml:space="preserve">許淑菁</t>
  </si>
  <si>
    <t xml:space="preserve">李政洋
</t>
  </si>
  <si>
    <t xml:space="preserve">李彥瑩</t>
  </si>
  <si>
    <t xml:space="preserve">匡憲初
</t>
  </si>
  <si>
    <t xml:space="preserve">路線英文</t>
  </si>
  <si>
    <t xml:space="preserve">唯一集合點</t>
  </si>
  <si>
    <t xml:space="preserve">集合點英文</t>
  </si>
  <si>
    <t xml:space="preserve">里程</t>
  </si>
  <si>
    <r>
      <rPr>
        <sz val="12"/>
        <color rgb="FF000000"/>
        <rFont val="文泉驛微米黑"/>
        <family val="2"/>
      </rPr>
      <t xml:space="preserve">鳥種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春</t>
    </r>
  </si>
  <si>
    <r>
      <rPr>
        <sz val="12"/>
        <color rgb="FF000000"/>
        <rFont val="文泉驛微米黑"/>
        <family val="2"/>
      </rPr>
      <t xml:space="preserve">次數</t>
    </r>
    <r>
      <rPr>
        <sz val="12"/>
        <color rgb="FF000000"/>
        <rFont val="Arial"/>
        <family val="0"/>
        <charset val="1"/>
      </rPr>
      <t xml:space="preserve">/</t>
    </r>
    <r>
      <rPr>
        <sz val="12"/>
        <color rgb="FF000000"/>
        <rFont val="文泉驛微米黑"/>
        <family val="2"/>
      </rPr>
      <t xml:space="preserve">年</t>
    </r>
  </si>
  <si>
    <t xml:space="preserve">Q1</t>
  </si>
  <si>
    <t xml:space="preserve">Q4</t>
  </si>
  <si>
    <t xml:space="preserve">Wulai</t>
  </si>
  <si>
    <r>
      <rPr>
        <sz val="12"/>
        <color rgb="FF000000"/>
        <rFont val="文泉驛微米黑"/>
        <family val="2"/>
      </rPr>
      <t xml:space="preserve">捷運公館站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</si>
  <si>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Gongguan(Exit 1)</t>
  </si>
  <si>
    <t xml:space="preserve">3km</t>
  </si>
  <si>
    <t xml:space="preserve">四分溪</t>
  </si>
  <si>
    <t xml:space="preserve">Sihfenxi</t>
  </si>
  <si>
    <r>
      <rPr>
        <sz val="12"/>
        <color rgb="FF000000"/>
        <rFont val="文泉驛微米黑"/>
        <family val="2"/>
      </rPr>
      <t xml:space="preserve">捷運南港展覽館站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5)</t>
    </r>
  </si>
  <si>
    <t xml:space="preserve">Taipei Nangang Exhibition Center(Exit 5)</t>
  </si>
  <si>
    <t xml:space="preserve">Tianliaoyang</t>
  </si>
  <si>
    <r>
      <rPr>
        <sz val="12"/>
        <color rgb="FF000000"/>
        <rFont val="文泉驛微米黑"/>
        <family val="2"/>
      </rPr>
      <t xml:space="preserve">貢寮火車站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自強</t>
    </r>
    <r>
      <rPr>
        <sz val="12"/>
        <color rgb="FF000000"/>
        <rFont val="Arial"/>
        <family val="0"/>
        <charset val="1"/>
      </rPr>
      <t xml:space="preserve">272</t>
    </r>
    <r>
      <rPr>
        <sz val="12"/>
        <color rgb="FF000000"/>
        <rFont val="文泉驛微米黑"/>
        <family val="2"/>
      </rPr>
      <t xml:space="preserve">車次</t>
    </r>
    <r>
      <rPr>
        <sz val="12"/>
        <color rgb="FF000000"/>
        <rFont val="Arial"/>
        <family val="0"/>
        <charset val="1"/>
      </rPr>
      <t xml:space="preserve">)</t>
    </r>
  </si>
  <si>
    <t xml:space="preserve">Gongliao Train Station</t>
  </si>
  <si>
    <t xml:space="preserve">4km</t>
  </si>
  <si>
    <t xml:space="preserve">植物園</t>
  </si>
  <si>
    <t xml:space="preserve">Taipei Botanic Garden</t>
  </si>
  <si>
    <r>
      <rPr>
        <sz val="12"/>
        <color rgb="FF000000"/>
        <rFont val="文泉驛微米黑"/>
        <family val="2"/>
      </rPr>
      <t xml:space="preserve">捷運小南門站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</si>
  <si>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Xiaonanmen(Exit 3)</t>
  </si>
  <si>
    <t xml:space="preserve">2km</t>
  </si>
  <si>
    <t xml:space="preserve">四崁水</t>
  </si>
  <si>
    <t xml:space="preserve">Sikanshui</t>
  </si>
  <si>
    <t xml:space="preserve">5km</t>
  </si>
  <si>
    <r>
      <rPr>
        <sz val="12"/>
        <color rgb="FF000000"/>
        <rFont val="文泉驛微米黑"/>
        <family val="2"/>
      </rPr>
      <t xml:space="preserve">樹梅坑溪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原楓丹白露</t>
    </r>
    <r>
      <rPr>
        <sz val="12"/>
        <color rgb="FF000000"/>
        <rFont val="Arial"/>
        <family val="0"/>
        <charset val="1"/>
      </rPr>
      <t xml:space="preserve">)</t>
    </r>
  </si>
  <si>
    <t xml:space="preserve">Plum Tree Creek</t>
  </si>
  <si>
    <r>
      <rPr>
        <sz val="12"/>
        <color rgb="FF000000"/>
        <rFont val="文泉驛微米黑"/>
        <family val="2"/>
      </rPr>
      <t xml:space="preserve">捷運竹圍站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</si>
  <si>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Zhuwei(Exit 1)</t>
  </si>
  <si>
    <t xml:space="preserve">Neiguoli</t>
  </si>
  <si>
    <r>
      <rPr>
        <sz val="12"/>
        <color rgb="FF000000"/>
        <rFont val="文泉驛微米黑"/>
        <family val="2"/>
      </rPr>
      <t xml:space="preserve">捷運昆陽站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4)</t>
    </r>
  </si>
  <si>
    <t xml:space="preserve">Kunyang(Exit 4)</t>
  </si>
  <si>
    <t xml:space="preserve">康誥坑溪</t>
  </si>
  <si>
    <t xml:space="preserve">Kangpitxi</t>
  </si>
  <si>
    <r>
      <rPr>
        <sz val="12"/>
        <color rgb="FF000000"/>
        <rFont val="文泉驛微米黑"/>
        <family val="2"/>
      </rPr>
      <t xml:space="preserve">捷運南港展覽館站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6)</t>
    </r>
  </si>
  <si>
    <t xml:space="preserve">Taipei Nangang Exhibition Center(Exit 6)</t>
  </si>
  <si>
    <t xml:space="preserve">Erbazi Botanical Garden</t>
  </si>
  <si>
    <r>
      <rPr>
        <sz val="12"/>
        <color rgb="FF000000"/>
        <rFont val="文泉驛微米黑"/>
        <family val="2"/>
      </rPr>
      <t xml:space="preserve">捷運新店站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</si>
  <si>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Xindian(Exit)</t>
  </si>
  <si>
    <t xml:space="preserve">Guangxing</t>
  </si>
  <si>
    <t xml:space="preserve">直潭國小</t>
  </si>
  <si>
    <t xml:space="preserve">Jhihtan Elementary School</t>
  </si>
  <si>
    <t xml:space="preserve">6km</t>
  </si>
  <si>
    <t xml:space="preserve">National Taiwan University</t>
  </si>
  <si>
    <r>
      <rPr>
        <sz val="12"/>
        <color rgb="FF000000"/>
        <rFont val="文泉驛微米黑"/>
        <family val="2"/>
      </rPr>
      <t xml:space="preserve">捷運公館站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</si>
  <si>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Gongguan(Exit 2)</t>
  </si>
  <si>
    <t xml:space="preserve">Guandu Nature Park</t>
  </si>
  <si>
    <r>
      <rPr>
        <sz val="12"/>
        <color rgb="FF000000"/>
        <rFont val="文泉驛微米黑"/>
        <family val="2"/>
      </rPr>
      <t xml:space="preserve">捷運關渡站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</si>
  <si>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Guandu(Exit 1)</t>
  </si>
  <si>
    <t xml:space="preserve">Jingshan</t>
  </si>
  <si>
    <t xml:space="preserve">台北車站東一門</t>
  </si>
  <si>
    <t xml:space="preserve">Taipei Main Station East 1 Entrance</t>
  </si>
  <si>
    <t xml:space="preserve">Zhongyi Trail</t>
  </si>
  <si>
    <r>
      <rPr>
        <sz val="12"/>
        <color rgb="FF000000"/>
        <rFont val="文泉驛微米黑"/>
        <family val="2"/>
      </rPr>
      <t xml:space="preserve">捷運忠義站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</si>
  <si>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Zhongyi(Exit2)</t>
  </si>
  <si>
    <t xml:space="preserve">Guizikendapai</t>
  </si>
  <si>
    <r>
      <rPr>
        <sz val="12"/>
        <color rgb="FF000000"/>
        <rFont val="文泉驛微米黑"/>
        <family val="2"/>
      </rPr>
      <t xml:space="preserve">捷運復興崗站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</si>
  <si>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Fuxinggang(Exit 1)</t>
  </si>
  <si>
    <t xml:space="preserve">Jingmeixi</t>
  </si>
  <si>
    <r>
      <rPr>
        <sz val="12"/>
        <color rgb="FF000000"/>
        <rFont val="文泉驛微米黑"/>
        <family val="2"/>
      </rPr>
      <t xml:space="preserve">捷運景美站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</si>
  <si>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Jingmei(Exit 1)</t>
  </si>
  <si>
    <t xml:space="preserve">觀音山</t>
  </si>
  <si>
    <t xml:space="preserve">Guanyin Mt.</t>
  </si>
  <si>
    <r>
      <rPr>
        <sz val="12"/>
        <color rgb="FF000000"/>
        <rFont val="文泉驛微米黑"/>
        <family val="2"/>
      </rPr>
      <t xml:space="preserve">捷運蘆洲站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</si>
  <si>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Luzhou(Exit 1)</t>
  </si>
  <si>
    <t xml:space="preserve">Luzhou Dyke</t>
  </si>
  <si>
    <t xml:space="preserve">淡蘭古道</t>
  </si>
  <si>
    <t xml:space="preserve">Dan Lan Historic Trail</t>
  </si>
  <si>
    <r>
      <rPr>
        <sz val="12"/>
        <color rgb="FF000000"/>
        <rFont val="文泉驛微米黑"/>
        <family val="2"/>
      </rPr>
      <t xml:space="preserve">捷運景美站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</si>
  <si>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Jingmei(Exit 3)</t>
  </si>
  <si>
    <t xml:space="preserve">3.5km</t>
  </si>
  <si>
    <r>
      <rPr>
        <sz val="12"/>
        <color rgb="FF000000"/>
        <rFont val="文泉驛微米黑"/>
        <family val="2"/>
      </rPr>
      <t xml:space="preserve">故宮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至善公園</t>
    </r>
  </si>
  <si>
    <t xml:space="preserve">National Palace Museum</t>
  </si>
  <si>
    <r>
      <rPr>
        <sz val="12"/>
        <color rgb="FF000000"/>
        <rFont val="文泉驛微米黑"/>
        <family val="2"/>
      </rPr>
      <t xml:space="preserve">捷運士林站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</si>
  <si>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Shilin(Exit1)</t>
  </si>
  <si>
    <t xml:space="preserve">土城彈藥庫</t>
  </si>
  <si>
    <t xml:space="preserve">Tucheng Ammunituin Dump</t>
  </si>
  <si>
    <r>
      <rPr>
        <sz val="12"/>
        <color rgb="FF000000"/>
        <rFont val="文泉驛微米黑"/>
        <family val="2"/>
      </rPr>
      <t xml:space="preserve">捷運土城站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</si>
  <si>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Tucheng(Exit 2)</t>
  </si>
  <si>
    <t xml:space="preserve">Daan park</t>
  </si>
  <si>
    <r>
      <rPr>
        <sz val="12"/>
        <color rgb="FF000000"/>
        <rFont val="文泉驛微米黑"/>
        <family val="2"/>
      </rPr>
      <t xml:space="preserve">捷運大安森林公園站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</si>
  <si>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Daan Park(Exit 2)</t>
  </si>
  <si>
    <t xml:space="preserve">Lujiaoxi Constructed Wetland</t>
  </si>
  <si>
    <r>
      <rPr>
        <sz val="12"/>
        <color rgb="FF000000"/>
        <rFont val="文泉驛微米黑"/>
        <family val="2"/>
      </rPr>
      <t xml:space="preserve">捷運亞東醫院站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</si>
  <si>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Far Eastern Hospital(Exit 2)</t>
  </si>
  <si>
    <t xml:space="preserve">臺北藝術大學</t>
  </si>
  <si>
    <t xml:space="preserve">Taipei National University of the Arts</t>
  </si>
  <si>
    <r>
      <rPr>
        <sz val="12"/>
        <color rgb="FF000000"/>
        <rFont val="文泉驛微米黑"/>
        <family val="2"/>
      </rPr>
      <t xml:space="preserve">捷運忠義站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</si>
  <si>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Zhongyi(Exit)</t>
  </si>
  <si>
    <t xml:space="preserve">安泰溪</t>
  </si>
  <si>
    <t xml:space="preserve">Antaixi</t>
  </si>
  <si>
    <t xml:space="preserve">南港公園</t>
  </si>
  <si>
    <t xml:space="preserve">Nangang Park</t>
  </si>
  <si>
    <t xml:space="preserve">淡江農場</t>
  </si>
  <si>
    <t xml:space="preserve">Tamkang Farm</t>
  </si>
  <si>
    <r>
      <rPr>
        <sz val="12"/>
        <color rgb="FF000000"/>
        <rFont val="文泉驛微米黑"/>
        <family val="2"/>
      </rPr>
      <t xml:space="preserve">捷運紅樹林站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</si>
  <si>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Hongshulin(Exit 1)</t>
  </si>
  <si>
    <r>
      <rPr>
        <sz val="12"/>
        <color rgb="FF000000"/>
        <rFont val="文泉驛微米黑"/>
        <family val="2"/>
      </rPr>
      <t xml:space="preserve">動物園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政大</t>
    </r>
  </si>
  <si>
    <t xml:space="preserve">Taipei Zoo - National Chengchi Univeristy</t>
  </si>
  <si>
    <r>
      <rPr>
        <sz val="12"/>
        <color rgb="FF000000"/>
        <rFont val="文泉驛微米黑"/>
        <family val="2"/>
      </rPr>
      <t xml:space="preserve">捷運動物園站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</si>
  <si>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Taipei Zoo(Exit 1)</t>
  </si>
  <si>
    <r>
      <rPr>
        <sz val="12"/>
        <color rgb="FF000000"/>
        <rFont val="文泉驛微米黑"/>
        <family val="2"/>
      </rPr>
      <t xml:space="preserve">唭哩岸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關渡</t>
    </r>
  </si>
  <si>
    <t xml:space="preserve">Qili'an-Guandu</t>
  </si>
  <si>
    <r>
      <rPr>
        <sz val="12"/>
        <color rgb="FF000000"/>
        <rFont val="文泉驛微米黑"/>
        <family val="2"/>
      </rPr>
      <t xml:space="preserve">捷運唭哩岸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</si>
  <si>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Qilian(Exit 2)</t>
  </si>
  <si>
    <t xml:space="preserve">珠海路</t>
  </si>
  <si>
    <t xml:space="preserve">Zhuhai Road</t>
  </si>
  <si>
    <r>
      <rPr>
        <sz val="12"/>
        <color rgb="FF000000"/>
        <rFont val="文泉驛微米黑"/>
        <family val="2"/>
      </rPr>
      <t xml:space="preserve">捷運新北投站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</si>
  <si>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Xinbeitou(Exit1 )</t>
  </si>
  <si>
    <r>
      <rPr>
        <sz val="12"/>
        <color rgb="FF000000"/>
        <rFont val="文泉驛微米黑"/>
        <family val="2"/>
      </rPr>
      <t xml:space="preserve">風露嘴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烏塗窟</t>
    </r>
  </si>
  <si>
    <t xml:space="preserve">Fengluzui → Wutuku</t>
  </si>
  <si>
    <t xml:space="preserve">9km</t>
  </si>
  <si>
    <t xml:space="preserve">Shezidao</t>
  </si>
  <si>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215/</t>
    </r>
    <r>
      <rPr>
        <sz val="12"/>
        <color rgb="FFFF0000"/>
        <rFont val="文泉驛微米黑"/>
        <family val="2"/>
      </rPr>
      <t xml:space="preserve">紅</t>
    </r>
    <r>
      <rPr>
        <sz val="12"/>
        <color rgb="FFFF0000"/>
        <rFont val="Arial"/>
        <family val="0"/>
        <charset val="1"/>
      </rPr>
      <t xml:space="preserve">10 </t>
    </r>
    <r>
      <rPr>
        <sz val="12"/>
        <color rgb="FFFF0000"/>
        <rFont val="文泉驛微米黑"/>
        <family val="2"/>
      </rPr>
      <t xml:space="preserve">台北海大站</t>
    </r>
  </si>
  <si>
    <t xml:space="preserve">bus 215/R10/536 Taipei University of Maritime Technology</t>
  </si>
  <si>
    <r>
      <rPr>
        <sz val="12"/>
        <color rgb="FF000000"/>
        <rFont val="文泉驛微米黑"/>
        <family val="2"/>
      </rPr>
      <t xml:space="preserve">貢寮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雙溪</t>
    </r>
  </si>
  <si>
    <t xml:space="preserve">Gongliao → Shuangxi</t>
  </si>
  <si>
    <t xml:space="preserve">深坑</t>
  </si>
  <si>
    <t xml:space="preserve">Shenken</t>
  </si>
  <si>
    <r>
      <rPr>
        <sz val="12"/>
        <color rgb="FF000000"/>
        <rFont val="文泉驛微米黑"/>
        <family val="2"/>
      </rPr>
      <t xml:space="preserve">捷運市政府站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</si>
  <si>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Taipei City Hall(Exit 3)</t>
  </si>
  <si>
    <t xml:space="preserve">Linong Wetland</t>
  </si>
  <si>
    <r>
      <rPr>
        <sz val="12"/>
        <color rgb="FF000000"/>
        <rFont val="文泉驛微米黑"/>
        <family val="2"/>
      </rPr>
      <t xml:space="preserve">捷運石牌站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</si>
  <si>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Shipai(Exit 1)</t>
  </si>
  <si>
    <t xml:space="preserve">芝山岩</t>
  </si>
  <si>
    <t xml:space="preserve">Zhishanyan</t>
  </si>
  <si>
    <r>
      <rPr>
        <sz val="12"/>
        <color rgb="FF000000"/>
        <rFont val="文泉驛微米黑"/>
        <family val="2"/>
      </rPr>
      <t xml:space="preserve">捷運芝山站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</si>
  <si>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Zhishan(Exit 1)</t>
  </si>
  <si>
    <t xml:space="preserve">淡水忠烈祠</t>
  </si>
  <si>
    <t xml:space="preserve">Danshui Martyrs Shrine</t>
  </si>
  <si>
    <r>
      <rPr>
        <sz val="12"/>
        <color rgb="FF000000"/>
        <rFont val="文泉驛微米黑"/>
        <family val="2"/>
      </rPr>
      <t xml:space="preserve">捷運淡水站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</si>
  <si>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Tamsui(Exit 1)</t>
  </si>
  <si>
    <t xml:space="preserve">劍南路</t>
  </si>
  <si>
    <t xml:space="preserve">Jiannan Road</t>
  </si>
  <si>
    <r>
      <rPr>
        <sz val="12"/>
        <color rgb="FF000000"/>
        <rFont val="文泉驛微米黑"/>
        <family val="2"/>
      </rPr>
      <t xml:space="preserve">捷運劍南路站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</si>
  <si>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Jiannan Road(Exit 1)</t>
  </si>
  <si>
    <t xml:space="preserve">陽明山</t>
  </si>
  <si>
    <t xml:space="preserve">Yangmingshan</t>
  </si>
  <si>
    <r>
      <rPr>
        <sz val="12"/>
        <color rgb="FF000000"/>
        <rFont val="文泉驛微米黑"/>
        <family val="2"/>
      </rPr>
      <t xml:space="preserve">捷運劍潭站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</si>
  <si>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Jiantan(Exit 3)</t>
  </si>
  <si>
    <t xml:space="preserve">Waziwei</t>
  </si>
  <si>
    <r>
      <rPr>
        <sz val="12"/>
        <color rgb="FF000000"/>
        <rFont val="文泉驛微米黑"/>
        <family val="2"/>
      </rPr>
      <t xml:space="preserve">番仔溝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貴子坑大排</t>
    </r>
  </si>
  <si>
    <t xml:space="preserve">Fanzigou-Guizkendapai</t>
  </si>
  <si>
    <r>
      <rPr>
        <sz val="12"/>
        <color rgb="FF000000"/>
        <rFont val="文泉驛微米黑"/>
        <family val="2"/>
      </rPr>
      <t xml:space="preserve">捷運北投站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</si>
  <si>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Beitou(Exit)</t>
  </si>
  <si>
    <t xml:space="preserve">番仔溝</t>
  </si>
  <si>
    <t xml:space="preserve">Fanzigou</t>
  </si>
  <si>
    <t xml:space="preserve">待補</t>
  </si>
  <si>
    <t xml:space="preserve">野柳</t>
  </si>
  <si>
    <t xml:space="preserve">Yeliou</t>
  </si>
  <si>
    <t xml:space="preserve">館前路＆許昌街交叉口</t>
  </si>
  <si>
    <t xml:space="preserve">Intersection of Guanqian Rd. &amp; Xuchang St.</t>
  </si>
  <si>
    <r>
      <rPr>
        <sz val="12"/>
        <color rgb="FF000000"/>
        <rFont val="文泉驛微米黑"/>
        <family val="2"/>
      </rPr>
      <t xml:space="preserve">故宮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雙溪公園</t>
    </r>
  </si>
  <si>
    <r>
      <rPr>
        <sz val="12"/>
        <color rgb="FF000000"/>
        <rFont val="文泉驛微米黑"/>
        <family val="2"/>
      </rPr>
      <t xml:space="preserve">大同電子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關渡</t>
    </r>
  </si>
  <si>
    <t xml:space="preserve">Tatung-Guandu</t>
  </si>
  <si>
    <r>
      <rPr>
        <sz val="12"/>
        <color rgb="FF000000"/>
        <rFont val="文泉驛微米黑"/>
        <family val="2"/>
      </rPr>
      <t xml:space="preserve">故宮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新</t>
    </r>
    <r>
      <rPr>
        <sz val="12"/>
        <color rgb="FF000000"/>
        <rFont val="Arial"/>
        <family val="0"/>
        <charset val="1"/>
      </rPr>
      <t xml:space="preserve">)</t>
    </r>
  </si>
  <si>
    <t xml:space="preserve">天母古道</t>
  </si>
  <si>
    <t xml:space="preserve">Youth Park</t>
  </si>
  <si>
    <r>
      <rPr>
        <sz val="12"/>
        <color rgb="FFFF0000"/>
        <rFont val="文泉驛微米黑"/>
        <family val="2"/>
      </rPr>
      <t xml:space="preserve">青年公園</t>
    </r>
    <r>
      <rPr>
        <sz val="12"/>
        <color rgb="FFFF0000"/>
        <rFont val="Arial"/>
        <family val="0"/>
        <charset val="1"/>
      </rPr>
      <t xml:space="preserve">2</t>
    </r>
    <r>
      <rPr>
        <sz val="12"/>
        <color rgb="FFFF0000"/>
        <rFont val="文泉驛微米黑"/>
        <family val="2"/>
      </rPr>
      <t xml:space="preserve">號門</t>
    </r>
  </si>
  <si>
    <t xml:space="preserve">Youth Park Exit 2</t>
  </si>
  <si>
    <t xml:space="preserve">Sanzhi Chexin Road</t>
  </si>
  <si>
    <t xml:space="preserve">Shuangxi Dingzilan Creek</t>
  </si>
  <si>
    <r>
      <rPr>
        <sz val="12"/>
        <color rgb="FF000000"/>
        <rFont val="文泉驛微米黑"/>
        <family val="2"/>
      </rPr>
      <t xml:space="preserve">雙溪火車站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自強</t>
    </r>
    <r>
      <rPr>
        <sz val="12"/>
        <color rgb="FF000000"/>
        <rFont val="Arial"/>
        <family val="0"/>
        <charset val="1"/>
      </rPr>
      <t xml:space="preserve">272</t>
    </r>
    <r>
      <rPr>
        <sz val="12"/>
        <color rgb="FF000000"/>
        <rFont val="文泉驛微米黑"/>
        <family val="2"/>
      </rPr>
      <t xml:space="preserve">車次</t>
    </r>
    <r>
      <rPr>
        <sz val="12"/>
        <color rgb="FF000000"/>
        <rFont val="Arial"/>
        <family val="0"/>
        <charset val="1"/>
      </rPr>
      <t xml:space="preserve">)</t>
    </r>
  </si>
  <si>
    <t xml:space="preserve">Shuangxi Train Station</t>
  </si>
  <si>
    <t xml:space="preserve">Guizikeng Camping Area</t>
  </si>
  <si>
    <t xml:space="preserve">不排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</si>
</sst>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\月D\日"/>
    <numFmt numFmtId="166" formatCode="AAA"/>
    <numFmt numFmtId="167" formatCode="HH:MM"/>
  </numFmts>
  <fonts count="33">
    <font>
      <sz val="12"/>
      <color rgb="FF000000"/>
      <name val="文泉驛微米黑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FF"/>
      <name val="文泉驛微米黑"/>
      <family val="2"/>
    </font>
    <font>
      <b val="true"/>
      <sz val="18"/>
      <color rgb="FF0000FF"/>
      <name val="細明體"/>
      <family val="0"/>
      <charset val="1"/>
    </font>
    <font>
      <sz val="12"/>
      <color rgb="FFFF0000"/>
      <name val="文泉驛微米黑"/>
      <family val="2"/>
    </font>
    <font>
      <sz val="11"/>
      <color rgb="FF000000"/>
      <name val="文泉驛微米黑"/>
      <family val="2"/>
    </font>
    <font>
      <b val="true"/>
      <sz val="14"/>
      <color rgb="FF000000"/>
      <name val="文泉驛微米黑"/>
      <family val="2"/>
    </font>
    <font>
      <b val="true"/>
      <sz val="12"/>
      <color rgb="FF000000"/>
      <name val="文泉驛微米黑"/>
      <family val="2"/>
    </font>
    <font>
      <b val="true"/>
      <sz val="11"/>
      <color rgb="FF000000"/>
      <name val="文泉驛微米黑"/>
      <family val="2"/>
    </font>
    <font>
      <b val="true"/>
      <sz val="11"/>
      <color rgb="FF000000"/>
      <name val="Arial"/>
      <family val="0"/>
      <charset val="1"/>
    </font>
    <font>
      <sz val="14"/>
      <color rgb="FF000000"/>
      <name val="文泉驛微米黑"/>
      <family val="2"/>
    </font>
    <font>
      <sz val="11"/>
      <color rgb="FF000000"/>
      <name val="Arial"/>
      <family val="0"/>
      <charset val="1"/>
    </font>
    <font>
      <sz val="14"/>
      <color rgb="FF0000FF"/>
      <name val="文泉驛微米黑"/>
      <family val="2"/>
    </font>
    <font>
      <sz val="12"/>
      <color rgb="FF0000FF"/>
      <name val="Arial"/>
      <family val="0"/>
      <charset val="1"/>
    </font>
    <font>
      <b val="true"/>
      <sz val="12"/>
      <color rgb="FF00FFFF"/>
      <name val="PMingLiu"/>
      <family val="0"/>
      <charset val="1"/>
    </font>
    <font>
      <b val="true"/>
      <sz val="12"/>
      <color rgb="FFFF0000"/>
      <name val="文泉驛微米黑"/>
      <family val="2"/>
    </font>
    <font>
      <sz val="12"/>
      <color rgb="FFFF0000"/>
      <name val="細明體"/>
      <family val="0"/>
      <charset val="1"/>
    </font>
    <font>
      <sz val="12"/>
      <color rgb="FFFF0000"/>
      <name val="Arial"/>
      <family val="0"/>
      <charset val="1"/>
    </font>
    <font>
      <b val="true"/>
      <sz val="12"/>
      <name val="文泉驛微米黑"/>
      <family val="2"/>
    </font>
    <font>
      <sz val="12"/>
      <color rgb="FF0000FF"/>
      <name val="文泉驛微米黑"/>
      <family val="2"/>
    </font>
    <font>
      <strike val="true"/>
      <sz val="12"/>
      <color rgb="FF000000"/>
      <name val="文泉驛微米黑"/>
      <family val="2"/>
    </font>
    <font>
      <sz val="14"/>
      <color rgb="FF0000FF"/>
      <name val="MingLiU"/>
      <family val="0"/>
      <charset val="1"/>
    </font>
    <font>
      <sz val="12"/>
      <color rgb="FF00FFFF"/>
      <name val="PMingLiu"/>
      <family val="0"/>
      <charset val="1"/>
    </font>
    <font>
      <sz val="12"/>
      <color rgb="FF0070C0"/>
      <name val="文泉驛微米黑"/>
      <family val="2"/>
    </font>
    <font>
      <b val="true"/>
      <sz val="12"/>
      <color rgb="FF0000FF"/>
      <name val="文泉驛微米黑"/>
      <family val="2"/>
    </font>
    <font>
      <b val="true"/>
      <sz val="12"/>
      <color rgb="FF0000FF"/>
      <name val="PMingLiu"/>
      <family val="0"/>
      <charset val="1"/>
    </font>
    <font>
      <sz val="12"/>
      <name val="文泉驛微米黑"/>
      <family val="2"/>
    </font>
    <font>
      <sz val="12"/>
      <color rgb="FF000000"/>
      <name val="PMingLiu"/>
      <family val="0"/>
      <charset val="1"/>
    </font>
    <font>
      <sz val="11"/>
      <color rgb="FF000000"/>
      <name val="Inconsolata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99CCFF"/>
        <bgColor rgb="FFCCCCFF"/>
      </patternFill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FF2CC"/>
      </patternFill>
    </fill>
    <fill>
      <patternFill patternType="solid">
        <fgColor rgb="FF434343"/>
        <bgColor rgb="FF333300"/>
      </patternFill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FFF2CC"/>
        <bgColor rgb="FFFCE5CD"/>
      </patternFill>
    </fill>
    <fill>
      <patternFill patternType="solid">
        <fgColor rgb="FF666666"/>
        <bgColor rgb="FF808080"/>
      </patternFill>
    </fill>
    <fill>
      <patternFill patternType="solid">
        <fgColor rgb="FF00FFFF"/>
        <bgColor rgb="FF00FFFF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7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3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1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1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31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9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9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1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31" fillId="1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1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000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0" ySplit="4" topLeftCell="K5" activePane="bottomRight" state="frozen"/>
      <selection pane="topLeft" activeCell="A1" activeCellId="0" sqref="A1"/>
      <selection pane="topRight" activeCell="K1" activeCellId="0" sqref="K1"/>
      <selection pane="bottomLeft" activeCell="A5" activeCellId="0" sqref="A5"/>
      <selection pane="bottomRight" activeCell="B50" activeCellId="0" sqref="B50"/>
    </sheetView>
  </sheetViews>
  <sheetFormatPr defaultRowHeight="15" zeroHeight="false" outlineLevelRow="0" outlineLevelCol="0"/>
  <cols>
    <col collapsed="false" customWidth="true" hidden="false" outlineLevel="0" max="1" min="1" style="0" width="6.3"/>
    <col collapsed="false" customWidth="true" hidden="false" outlineLevel="0" max="2" min="2" style="0" width="8.49"/>
    <col collapsed="false" customWidth="true" hidden="false" outlineLevel="0" max="3" min="3" style="0" width="5.79"/>
    <col collapsed="false" customWidth="true" hidden="false" outlineLevel="0" max="4" min="4" style="0" width="20.73"/>
    <col collapsed="false" customWidth="true" hidden="false" outlineLevel="0" max="7" min="5" style="0" width="5.66"/>
    <col collapsed="false" customWidth="true" hidden="false" outlineLevel="0" max="8" min="8" style="0" width="23.82"/>
    <col collapsed="false" customWidth="true" hidden="false" outlineLevel="0" max="9" min="9" style="0" width="8.11"/>
    <col collapsed="false" customWidth="true" hidden="false" outlineLevel="0" max="10" min="10" style="0" width="7.86"/>
    <col collapsed="false" customWidth="true" hidden="false" outlineLevel="0" max="22" min="11" style="0" width="7.46"/>
    <col collapsed="false" customWidth="true" hidden="false" outlineLevel="0" max="24" min="23" style="0" width="8.49"/>
    <col collapsed="false" customWidth="true" hidden="false" outlineLevel="0" max="25" min="25" style="0" width="8.36"/>
    <col collapsed="false" customWidth="true" hidden="false" outlineLevel="0" max="27" min="26" style="0" width="7.46"/>
    <col collapsed="false" customWidth="true" hidden="false" outlineLevel="0" max="28" min="28" style="0" width="7.33"/>
    <col collapsed="false" customWidth="true" hidden="false" outlineLevel="0" max="29" min="29" style="0" width="7.73"/>
    <col collapsed="false" customWidth="true" hidden="false" outlineLevel="0" max="30" min="30" style="0" width="16.09"/>
    <col collapsed="false" customWidth="true" hidden="false" outlineLevel="0" max="31" min="31" style="0" width="8.49"/>
    <col collapsed="false" customWidth="true" hidden="false" outlineLevel="0" max="33" min="32" style="0" width="6.3"/>
    <col collapsed="false" customWidth="true" hidden="false" outlineLevel="0" max="1025" min="34" style="0" width="13"/>
  </cols>
  <sheetData>
    <row r="1" customFormat="false" ht="28.5" hidden="false" customHeight="true" outlineLevel="0" collapsed="false">
      <c r="A1" s="1" t="s">
        <v>0</v>
      </c>
      <c r="B1" s="2"/>
      <c r="C1" s="3"/>
      <c r="D1" s="4"/>
      <c r="E1" s="5"/>
      <c r="F1" s="5"/>
      <c r="G1" s="5"/>
      <c r="H1" s="5"/>
      <c r="I1" s="5"/>
      <c r="J1" s="5"/>
      <c r="K1" s="6"/>
      <c r="L1" s="6"/>
      <c r="M1" s="6"/>
      <c r="N1" s="6"/>
      <c r="O1" s="6" t="s">
        <v>1</v>
      </c>
      <c r="P1" s="6"/>
      <c r="Q1" s="6"/>
      <c r="R1" s="7"/>
      <c r="S1" s="8"/>
      <c r="T1" s="9"/>
      <c r="U1" s="9"/>
      <c r="V1" s="10"/>
      <c r="W1" s="11"/>
      <c r="X1" s="11"/>
      <c r="Y1" s="11"/>
      <c r="Z1" s="11"/>
      <c r="AA1" s="11"/>
      <c r="AB1" s="11"/>
      <c r="AC1" s="11"/>
      <c r="AD1" s="12"/>
      <c r="AE1" s="13"/>
      <c r="AF1" s="13"/>
      <c r="AG1" s="14"/>
    </row>
    <row r="2" customFormat="false" ht="23.25" hidden="false" customHeight="true" outlineLevel="0" collapsed="false">
      <c r="A2" s="15"/>
      <c r="B2" s="16"/>
      <c r="C2" s="17"/>
      <c r="D2" s="18" t="s">
        <v>2</v>
      </c>
      <c r="E2" s="19" t="s">
        <v>3</v>
      </c>
      <c r="F2" s="20" t="s">
        <v>4</v>
      </c>
      <c r="G2" s="21" t="s">
        <v>5</v>
      </c>
      <c r="H2" s="19" t="s">
        <v>6</v>
      </c>
      <c r="I2" s="19" t="s">
        <v>7</v>
      </c>
      <c r="J2" s="22" t="s">
        <v>8</v>
      </c>
      <c r="K2" s="23" t="s">
        <v>9</v>
      </c>
      <c r="L2" s="23"/>
      <c r="M2" s="23"/>
      <c r="N2" s="23"/>
      <c r="O2" s="23" t="s">
        <v>10</v>
      </c>
      <c r="P2" s="23"/>
      <c r="Q2" s="23"/>
      <c r="R2" s="23"/>
      <c r="S2" s="23" t="s">
        <v>11</v>
      </c>
      <c r="T2" s="23"/>
      <c r="U2" s="23"/>
      <c r="V2" s="23"/>
      <c r="W2" s="24" t="s">
        <v>12</v>
      </c>
      <c r="X2" s="24"/>
      <c r="Y2" s="24"/>
      <c r="Z2" s="24"/>
      <c r="AA2" s="24"/>
      <c r="AB2" s="24"/>
      <c r="AC2" s="25" t="s">
        <v>13</v>
      </c>
      <c r="AD2" s="26"/>
      <c r="AE2" s="13"/>
      <c r="AF2" s="13"/>
      <c r="AG2" s="14"/>
    </row>
    <row r="3" customFormat="false" ht="23.25" hidden="false" customHeight="true" outlineLevel="0" collapsed="false">
      <c r="A3" s="15"/>
      <c r="B3" s="15"/>
      <c r="C3" s="17"/>
      <c r="D3" s="18"/>
      <c r="E3" s="18"/>
      <c r="F3" s="20"/>
      <c r="G3" s="21"/>
      <c r="H3" s="21"/>
      <c r="I3" s="2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7" t="s">
        <v>14</v>
      </c>
      <c r="X3" s="27"/>
      <c r="Y3" s="27" t="s">
        <v>14</v>
      </c>
      <c r="Z3" s="27"/>
      <c r="AA3" s="28" t="s">
        <v>15</v>
      </c>
      <c r="AB3" s="28"/>
      <c r="AC3" s="25"/>
      <c r="AD3" s="26"/>
      <c r="AE3" s="13"/>
      <c r="AF3" s="13"/>
      <c r="AG3" s="14"/>
    </row>
    <row r="4" customFormat="false" ht="23.25" hidden="false" customHeight="true" outlineLevel="0" collapsed="false">
      <c r="A4" s="15"/>
      <c r="B4" s="15"/>
      <c r="C4" s="17"/>
      <c r="D4" s="18"/>
      <c r="E4" s="18"/>
      <c r="F4" s="20"/>
      <c r="G4" s="21"/>
      <c r="H4" s="21"/>
      <c r="I4" s="21"/>
      <c r="J4" s="22"/>
      <c r="K4" s="29" t="s">
        <v>16</v>
      </c>
      <c r="L4" s="30" t="s">
        <v>17</v>
      </c>
      <c r="M4" s="30" t="s">
        <v>18</v>
      </c>
      <c r="N4" s="31" t="s">
        <v>19</v>
      </c>
      <c r="O4" s="32" t="s">
        <v>20</v>
      </c>
      <c r="P4" s="32"/>
      <c r="Q4" s="28" t="s">
        <v>21</v>
      </c>
      <c r="R4" s="28"/>
      <c r="S4" s="32" t="s">
        <v>20</v>
      </c>
      <c r="T4" s="32"/>
      <c r="U4" s="28" t="s">
        <v>21</v>
      </c>
      <c r="V4" s="28"/>
      <c r="W4" s="27" t="s">
        <v>20</v>
      </c>
      <c r="X4" s="27"/>
      <c r="Y4" s="27" t="s">
        <v>21</v>
      </c>
      <c r="Z4" s="27"/>
      <c r="AA4" s="28" t="s">
        <v>21</v>
      </c>
      <c r="AB4" s="28"/>
      <c r="AC4" s="33" t="s">
        <v>21</v>
      </c>
      <c r="AD4" s="26" t="s">
        <v>22</v>
      </c>
      <c r="AE4" s="13"/>
      <c r="AF4" s="13"/>
      <c r="AG4" s="14"/>
    </row>
    <row r="5" customFormat="false" ht="27.75" hidden="false" customHeight="true" outlineLevel="0" collapsed="false">
      <c r="A5" s="34" t="s">
        <v>23</v>
      </c>
      <c r="B5" s="35" t="s">
        <v>24</v>
      </c>
      <c r="C5" s="36" t="s">
        <v>25</v>
      </c>
      <c r="D5" s="37"/>
      <c r="E5" s="38"/>
      <c r="F5" s="38"/>
      <c r="G5" s="38"/>
      <c r="H5" s="38"/>
      <c r="I5" s="38"/>
      <c r="J5" s="39"/>
      <c r="K5" s="40"/>
      <c r="L5" s="38"/>
      <c r="M5" s="38"/>
      <c r="N5" s="41"/>
      <c r="O5" s="40"/>
      <c r="P5" s="38"/>
      <c r="Q5" s="38"/>
      <c r="R5" s="42"/>
      <c r="S5" s="40"/>
      <c r="T5" s="38"/>
      <c r="U5" s="38"/>
      <c r="V5" s="41"/>
      <c r="W5" s="38"/>
      <c r="X5" s="38"/>
      <c r="Y5" s="38"/>
      <c r="Z5" s="38"/>
      <c r="AA5" s="38"/>
      <c r="AB5" s="41"/>
      <c r="AC5" s="43"/>
      <c r="AD5" s="26"/>
      <c r="AE5" s="13"/>
      <c r="AF5" s="13"/>
      <c r="AG5" s="14"/>
    </row>
    <row r="6" customFormat="false" ht="23.25" hidden="false" customHeight="true" outlineLevel="0" collapsed="false">
      <c r="A6" s="44" t="n">
        <v>1</v>
      </c>
      <c r="B6" s="45" t="n">
        <v>43832</v>
      </c>
      <c r="C6" s="46" t="s">
        <v>26</v>
      </c>
      <c r="D6" s="47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9"/>
      <c r="T6" s="49"/>
      <c r="U6" s="49"/>
      <c r="V6" s="50"/>
      <c r="W6" s="51" t="s">
        <v>27</v>
      </c>
      <c r="X6" s="51" t="s">
        <v>28</v>
      </c>
      <c r="Y6" s="52" t="s">
        <v>29</v>
      </c>
      <c r="Z6" s="51" t="s">
        <v>30</v>
      </c>
      <c r="AA6" s="49"/>
      <c r="AB6" s="50"/>
      <c r="AC6" s="53"/>
      <c r="AD6" s="26" t="s">
        <v>31</v>
      </c>
      <c r="AE6" s="13"/>
      <c r="AF6" s="13"/>
      <c r="AG6" s="14"/>
    </row>
    <row r="7" customFormat="false" ht="22.5" hidden="false" customHeight="true" outlineLevel="0" collapsed="false">
      <c r="A7" s="44" t="n">
        <v>2</v>
      </c>
      <c r="B7" s="45" t="n">
        <v>43833</v>
      </c>
      <c r="C7" s="46" t="s">
        <v>32</v>
      </c>
      <c r="D7" s="54" t="s">
        <v>33</v>
      </c>
      <c r="E7" s="55" t="n">
        <f aca="false">VLOOKUP(D7,路線表!$1:$998,5,0)</f>
        <v>0.3125</v>
      </c>
      <c r="F7" s="56" t="n">
        <v>40</v>
      </c>
      <c r="G7" s="56" t="n">
        <v>25</v>
      </c>
      <c r="H7" s="57" t="str">
        <f aca="false">VLOOKUP(D7,路線表!$1:$998,3,0)</f>
        <v>捷運關渡站(出口1)</v>
      </c>
      <c r="I7" s="57" t="str">
        <f aca="false">VLOOKUP(D7,路線表!$1:$998,6,0)</f>
        <v>2km</v>
      </c>
      <c r="J7" s="57" t="n">
        <f aca="false">VLOOKUP(D7,路線表!$1:$998,7,0)</f>
        <v>60</v>
      </c>
      <c r="K7" s="58" t="s">
        <v>34</v>
      </c>
      <c r="L7" s="58" t="s">
        <v>35</v>
      </c>
      <c r="M7" s="59" t="s">
        <v>36</v>
      </c>
      <c r="N7" s="58" t="s">
        <v>37</v>
      </c>
      <c r="O7" s="59" t="s">
        <v>28</v>
      </c>
      <c r="P7" s="58" t="s">
        <v>38</v>
      </c>
      <c r="Q7" s="59" t="s">
        <v>28</v>
      </c>
      <c r="R7" s="59" t="s">
        <v>29</v>
      </c>
      <c r="S7" s="51" t="s">
        <v>39</v>
      </c>
      <c r="T7" s="60" t="s">
        <v>40</v>
      </c>
      <c r="U7" s="51" t="s">
        <v>41</v>
      </c>
      <c r="V7" s="61" t="s">
        <v>42</v>
      </c>
      <c r="W7" s="62" t="s">
        <v>43</v>
      </c>
      <c r="X7" s="63" t="s">
        <v>44</v>
      </c>
      <c r="Y7" s="52" t="s">
        <v>45</v>
      </c>
      <c r="Z7" s="52" t="s">
        <v>35</v>
      </c>
      <c r="AA7" s="59" t="s">
        <v>46</v>
      </c>
      <c r="AB7" s="64" t="s">
        <v>47</v>
      </c>
      <c r="AC7" s="65" t="s">
        <v>48</v>
      </c>
      <c r="AD7" s="26" t="s">
        <v>31</v>
      </c>
      <c r="AE7" s="13"/>
      <c r="AF7" s="13"/>
      <c r="AG7" s="14"/>
    </row>
    <row r="8" customFormat="false" ht="23.25" hidden="false" customHeight="true" outlineLevel="0" collapsed="false">
      <c r="A8" s="44" t="n">
        <v>3</v>
      </c>
      <c r="B8" s="45" t="n">
        <v>43833</v>
      </c>
      <c r="C8" s="46" t="s">
        <v>32</v>
      </c>
      <c r="D8" s="54" t="s">
        <v>49</v>
      </c>
      <c r="E8" s="55" t="n">
        <f aca="false">VLOOKUP(D8,路線表!$1:$998,5,0)</f>
        <v>0.3125</v>
      </c>
      <c r="F8" s="57" t="n">
        <v>41</v>
      </c>
      <c r="G8" s="57" t="n">
        <v>36</v>
      </c>
      <c r="H8" s="57" t="str">
        <f aca="false">VLOOKUP(D8,路線表!$1:$998,3,0)</f>
        <v>捷運景美站(出口1)</v>
      </c>
      <c r="I8" s="57" t="str">
        <f aca="false">VLOOKUP(D8,路線表!$1:$998,6,0)</f>
        <v>3km</v>
      </c>
      <c r="J8" s="57" t="n">
        <f aca="false">VLOOKUP(D8,路線表!$1:$998,7,0)</f>
        <v>40</v>
      </c>
      <c r="K8" s="58" t="s">
        <v>50</v>
      </c>
      <c r="L8" s="58" t="s">
        <v>51</v>
      </c>
      <c r="M8" s="58" t="s">
        <v>52</v>
      </c>
      <c r="N8" s="58" t="s">
        <v>53</v>
      </c>
      <c r="O8" s="66"/>
      <c r="P8" s="67" t="n">
        <v>20</v>
      </c>
      <c r="Q8" s="68"/>
      <c r="R8" s="67" t="n">
        <v>0</v>
      </c>
      <c r="S8" s="69"/>
      <c r="T8" s="70" t="n">
        <v>23</v>
      </c>
      <c r="U8" s="49"/>
      <c r="V8" s="50"/>
      <c r="W8" s="49"/>
      <c r="X8" s="49"/>
      <c r="Y8" s="49"/>
      <c r="Z8" s="49"/>
      <c r="AA8" s="49"/>
      <c r="AB8" s="50"/>
      <c r="AC8" s="53"/>
      <c r="AD8" s="26" t="s">
        <v>31</v>
      </c>
      <c r="AE8" s="13"/>
      <c r="AF8" s="13"/>
      <c r="AG8" s="14"/>
    </row>
    <row r="9" customFormat="false" ht="23.25" hidden="false" customHeight="true" outlineLevel="0" collapsed="false">
      <c r="A9" s="44" t="n">
        <v>4</v>
      </c>
      <c r="B9" s="71" t="n">
        <v>43839</v>
      </c>
      <c r="C9" s="72" t="s">
        <v>26</v>
      </c>
      <c r="D9" s="73" t="s">
        <v>54</v>
      </c>
      <c r="E9" s="55" t="n">
        <f aca="false">VLOOKUP(D9,路線表!$1:$998,5,0)</f>
        <v>0.2916666667</v>
      </c>
      <c r="F9" s="57" t="n">
        <v>45</v>
      </c>
      <c r="G9" s="57" t="n">
        <v>13</v>
      </c>
      <c r="H9" s="57" t="str">
        <f aca="false">VLOOKUP(D9,路線表!$1:$998,3,0)</f>
        <v>捷運公館站(出口1)</v>
      </c>
      <c r="I9" s="57" t="str">
        <f aca="false">VLOOKUP(D9,路線表!$1:$998,6,0)</f>
        <v>3km</v>
      </c>
      <c r="J9" s="57" t="n">
        <f aca="false">VLOOKUP(D9,路線表!$1:$998,7,0)</f>
        <v>35</v>
      </c>
      <c r="K9" s="58" t="s">
        <v>55</v>
      </c>
      <c r="L9" s="58" t="s">
        <v>56</v>
      </c>
      <c r="M9" s="58" t="s">
        <v>57</v>
      </c>
      <c r="N9" s="58" t="s">
        <v>58</v>
      </c>
      <c r="O9" s="68" t="s">
        <v>59</v>
      </c>
      <c r="P9" s="48"/>
      <c r="Q9" s="48"/>
      <c r="R9" s="48"/>
      <c r="S9" s="49"/>
      <c r="T9" s="49"/>
      <c r="U9" s="49"/>
      <c r="V9" s="50"/>
      <c r="W9" s="51" t="s">
        <v>60</v>
      </c>
      <c r="X9" s="52" t="s">
        <v>61</v>
      </c>
      <c r="Y9" s="51" t="s">
        <v>62</v>
      </c>
      <c r="Z9" s="51" t="s">
        <v>63</v>
      </c>
      <c r="AA9" s="49"/>
      <c r="AB9" s="50"/>
      <c r="AC9" s="53"/>
      <c r="AD9" s="74" t="s">
        <v>64</v>
      </c>
      <c r="AE9" s="13"/>
      <c r="AF9" s="13"/>
      <c r="AG9" s="14"/>
    </row>
    <row r="10" customFormat="false" ht="23.25" hidden="false" customHeight="true" outlineLevel="0" collapsed="false">
      <c r="A10" s="44" t="n">
        <v>5</v>
      </c>
      <c r="B10" s="45" t="n">
        <v>43840</v>
      </c>
      <c r="C10" s="46" t="s">
        <v>32</v>
      </c>
      <c r="D10" s="54" t="s">
        <v>65</v>
      </c>
      <c r="E10" s="55" t="n">
        <f aca="false">VLOOKUP(D10,路線表!$1:$998,5,0)</f>
        <v>0.2916666667</v>
      </c>
      <c r="F10" s="57" t="n">
        <v>28</v>
      </c>
      <c r="G10" s="57" t="n">
        <v>18</v>
      </c>
      <c r="H10" s="57" t="str">
        <f aca="false">VLOOKUP(D10,路線表!$1:$998,3,0)</f>
        <v>捷運新店站(出口)</v>
      </c>
      <c r="I10" s="57" t="str">
        <f aca="false">VLOOKUP(D10,路線表!$1:$998,6,0)</f>
        <v>4km</v>
      </c>
      <c r="J10" s="57" t="n">
        <f aca="false">VLOOKUP(D10,路線表!$1:$998,7,0)</f>
        <v>35</v>
      </c>
      <c r="K10" s="58" t="s">
        <v>50</v>
      </c>
      <c r="L10" s="58" t="s">
        <v>66</v>
      </c>
      <c r="M10" s="58" t="s">
        <v>67</v>
      </c>
      <c r="N10" s="58" t="s">
        <v>68</v>
      </c>
      <c r="O10" s="63" t="s">
        <v>38</v>
      </c>
      <c r="P10" s="59" t="s">
        <v>51</v>
      </c>
      <c r="Q10" s="59" t="s">
        <v>69</v>
      </c>
      <c r="R10" s="58" t="s">
        <v>55</v>
      </c>
      <c r="S10" s="51" t="s">
        <v>70</v>
      </c>
      <c r="T10" s="51" t="s">
        <v>52</v>
      </c>
      <c r="U10" s="51" t="s">
        <v>71</v>
      </c>
      <c r="V10" s="61" t="s">
        <v>72</v>
      </c>
      <c r="W10" s="52" t="s">
        <v>73</v>
      </c>
      <c r="X10" s="52" t="s">
        <v>74</v>
      </c>
      <c r="Y10" s="60" t="s">
        <v>75</v>
      </c>
      <c r="Z10" s="52" t="s">
        <v>76</v>
      </c>
      <c r="AA10" s="51" t="s">
        <v>77</v>
      </c>
      <c r="AB10" s="75" t="s">
        <v>36</v>
      </c>
      <c r="AC10" s="76" t="s">
        <v>35</v>
      </c>
      <c r="AD10" s="26"/>
      <c r="AE10" s="13"/>
      <c r="AF10" s="13"/>
      <c r="AG10" s="14"/>
    </row>
    <row r="11" customFormat="false" ht="23.25" hidden="false" customHeight="true" outlineLevel="0" collapsed="false">
      <c r="A11" s="44" t="n">
        <v>6</v>
      </c>
      <c r="B11" s="45" t="n">
        <v>43840</v>
      </c>
      <c r="C11" s="46" t="s">
        <v>32</v>
      </c>
      <c r="D11" s="54" t="s">
        <v>78</v>
      </c>
      <c r="E11" s="55" t="n">
        <f aca="false">VLOOKUP(D11,路線表!$1:$998,5,0)</f>
        <v>0.2916666667</v>
      </c>
      <c r="F11" s="57" t="n">
        <v>56</v>
      </c>
      <c r="G11" s="57" t="n">
        <v>22</v>
      </c>
      <c r="H11" s="77" t="str">
        <f aca="false">VLOOKUP(D11,路線表!$1:$998,3,0)</f>
        <v>台北車站東一門</v>
      </c>
      <c r="I11" s="57" t="str">
        <f aca="false">VLOOKUP(D11,路線表!$1:$998,6,0)</f>
        <v>6km</v>
      </c>
      <c r="J11" s="57" t="n">
        <f aca="false">VLOOKUP(D11,路線表!$1:$998,7,0)</f>
        <v>50</v>
      </c>
      <c r="K11" s="58" t="s">
        <v>79</v>
      </c>
      <c r="L11" s="58" t="s">
        <v>80</v>
      </c>
      <c r="M11" s="58" t="s">
        <v>81</v>
      </c>
      <c r="N11" s="58" t="s">
        <v>82</v>
      </c>
      <c r="O11" s="66"/>
      <c r="P11" s="66"/>
      <c r="Q11" s="67" t="n">
        <v>9</v>
      </c>
      <c r="R11" s="68"/>
      <c r="S11" s="78"/>
      <c r="T11" s="70" t="n">
        <v>32</v>
      </c>
      <c r="U11" s="79"/>
      <c r="V11" s="80" t="n">
        <v>31</v>
      </c>
      <c r="W11" s="49"/>
      <c r="X11" s="49"/>
      <c r="Y11" s="49"/>
      <c r="Z11" s="49"/>
      <c r="AA11" s="49"/>
      <c r="AB11" s="50"/>
      <c r="AC11" s="53"/>
      <c r="AD11" s="26"/>
      <c r="AE11" s="13"/>
      <c r="AF11" s="13"/>
      <c r="AG11" s="14"/>
    </row>
    <row r="12" customFormat="false" ht="23.25" hidden="false" customHeight="true" outlineLevel="0" collapsed="false">
      <c r="A12" s="44" t="n">
        <v>7</v>
      </c>
      <c r="B12" s="45" t="n">
        <v>43846</v>
      </c>
      <c r="C12" s="46" t="s">
        <v>26</v>
      </c>
      <c r="D12" s="47"/>
      <c r="E12" s="81"/>
      <c r="F12" s="81"/>
      <c r="G12" s="81"/>
      <c r="H12" s="81"/>
      <c r="I12" s="81"/>
      <c r="J12" s="81"/>
      <c r="K12" s="48"/>
      <c r="L12" s="48"/>
      <c r="M12" s="48"/>
      <c r="N12" s="48"/>
      <c r="O12" s="48"/>
      <c r="P12" s="48"/>
      <c r="Q12" s="48"/>
      <c r="R12" s="48"/>
      <c r="S12" s="49"/>
      <c r="T12" s="49"/>
      <c r="U12" s="49"/>
      <c r="V12" s="50"/>
      <c r="W12" s="51" t="s">
        <v>83</v>
      </c>
      <c r="X12" s="51" t="s">
        <v>84</v>
      </c>
      <c r="Y12" s="82" t="s">
        <v>85</v>
      </c>
      <c r="Z12" s="51" t="s">
        <v>86</v>
      </c>
      <c r="AA12" s="49"/>
      <c r="AB12" s="50"/>
      <c r="AC12" s="53"/>
      <c r="AE12" s="13"/>
      <c r="AF12" s="13"/>
      <c r="AG12" s="14"/>
    </row>
    <row r="13" customFormat="false" ht="23.25" hidden="false" customHeight="true" outlineLevel="0" collapsed="false">
      <c r="A13" s="44" t="n">
        <v>8</v>
      </c>
      <c r="B13" s="83" t="n">
        <v>43847</v>
      </c>
      <c r="C13" s="46" t="s">
        <v>32</v>
      </c>
      <c r="D13" s="84" t="s">
        <v>33</v>
      </c>
      <c r="E13" s="85" t="n">
        <f aca="false">VLOOKUP(D13,路線表!$1:$998,5,0)</f>
        <v>0.3125</v>
      </c>
      <c r="F13" s="86" t="n">
        <v>39</v>
      </c>
      <c r="G13" s="86" t="n">
        <v>12</v>
      </c>
      <c r="H13" s="86" t="str">
        <f aca="false">VLOOKUP(D13,路線表!$1:$998,3,0)</f>
        <v>捷運關渡站(出口1)</v>
      </c>
      <c r="I13" s="86" t="str">
        <f aca="false">VLOOKUP(D13,路線表!$1:$998,6,0)</f>
        <v>2km</v>
      </c>
      <c r="J13" s="86" t="n">
        <f aca="false">VLOOKUP(D13,路線表!$1:$998,7,0)</f>
        <v>60</v>
      </c>
      <c r="K13" s="59" t="s">
        <v>87</v>
      </c>
      <c r="L13" s="59" t="s">
        <v>88</v>
      </c>
      <c r="M13" s="59" t="s">
        <v>58</v>
      </c>
      <c r="N13" s="59" t="s">
        <v>89</v>
      </c>
      <c r="O13" s="87" t="s">
        <v>90</v>
      </c>
      <c r="P13" s="87" t="s">
        <v>91</v>
      </c>
      <c r="Q13" s="87" t="s">
        <v>90</v>
      </c>
      <c r="R13" s="87" t="s">
        <v>91</v>
      </c>
      <c r="S13" s="88" t="s">
        <v>92</v>
      </c>
      <c r="T13" s="51" t="s">
        <v>48</v>
      </c>
      <c r="U13" s="88" t="s">
        <v>93</v>
      </c>
      <c r="V13" s="89" t="s">
        <v>40</v>
      </c>
      <c r="W13" s="52" t="s">
        <v>94</v>
      </c>
      <c r="X13" s="51" t="s">
        <v>95</v>
      </c>
      <c r="Y13" s="88" t="s">
        <v>96</v>
      </c>
      <c r="Z13" s="88" t="s">
        <v>97</v>
      </c>
      <c r="AA13" s="88" t="s">
        <v>81</v>
      </c>
      <c r="AB13" s="89" t="s">
        <v>98</v>
      </c>
      <c r="AC13" s="90" t="s">
        <v>99</v>
      </c>
      <c r="AD13" s="26" t="s">
        <v>100</v>
      </c>
      <c r="AE13" s="13"/>
      <c r="AF13" s="13"/>
      <c r="AG13" s="14"/>
    </row>
    <row r="14" customFormat="false" ht="23.25" hidden="false" customHeight="true" outlineLevel="0" collapsed="false">
      <c r="A14" s="44" t="n">
        <v>9</v>
      </c>
      <c r="B14" s="83" t="n">
        <v>43847</v>
      </c>
      <c r="C14" s="46" t="s">
        <v>32</v>
      </c>
      <c r="D14" s="84" t="s">
        <v>101</v>
      </c>
      <c r="E14" s="85" t="n">
        <f aca="false">VLOOKUP(D14,路線表!$1:$998,5,0)</f>
        <v>0.3125</v>
      </c>
      <c r="F14" s="86" t="n">
        <v>49</v>
      </c>
      <c r="G14" s="86" t="n">
        <v>21</v>
      </c>
      <c r="H14" s="86" t="str">
        <f aca="false">VLOOKUP(D14,路線表!$1:$998,3,0)</f>
        <v>捷運復興崗站(出口1)</v>
      </c>
      <c r="I14" s="86" t="str">
        <f aca="false">VLOOKUP(D14,路線表!$1:$998,6,0)</f>
        <v>4km</v>
      </c>
      <c r="J14" s="86" t="n">
        <f aca="false">VLOOKUP(D14,路線表!$1:$998,7,0)</f>
        <v>40</v>
      </c>
      <c r="K14" s="59" t="s">
        <v>34</v>
      </c>
      <c r="L14" s="59" t="s">
        <v>102</v>
      </c>
      <c r="M14" s="59" t="s">
        <v>74</v>
      </c>
      <c r="N14" s="59" t="s">
        <v>27</v>
      </c>
      <c r="O14" s="66"/>
      <c r="P14" s="66"/>
      <c r="Q14" s="66"/>
      <c r="R14" s="66"/>
      <c r="S14" s="49"/>
      <c r="T14" s="49"/>
      <c r="U14" s="49"/>
      <c r="V14" s="50"/>
      <c r="W14" s="49"/>
      <c r="X14" s="49"/>
      <c r="Y14" s="49"/>
      <c r="Z14" s="49"/>
      <c r="AA14" s="49"/>
      <c r="AB14" s="50"/>
      <c r="AC14" s="53"/>
      <c r="AD14" s="26" t="s">
        <v>100</v>
      </c>
      <c r="AE14" s="13"/>
      <c r="AF14" s="13"/>
      <c r="AG14" s="14"/>
    </row>
    <row r="15" customFormat="false" ht="23.25" hidden="false" customHeight="true" outlineLevel="0" collapsed="false">
      <c r="A15" s="44" t="n">
        <v>10</v>
      </c>
      <c r="B15" s="45" t="n">
        <v>43853</v>
      </c>
      <c r="C15" s="46" t="s">
        <v>26</v>
      </c>
      <c r="D15" s="54" t="s">
        <v>103</v>
      </c>
      <c r="E15" s="55" t="n">
        <f aca="false">VLOOKUP(D15,路線表!$1:$998,5,0)</f>
        <v>0.2916666667</v>
      </c>
      <c r="F15" s="57" t="n">
        <v>41</v>
      </c>
      <c r="G15" s="57" t="n">
        <v>23</v>
      </c>
      <c r="H15" s="57" t="str">
        <f aca="false">VLOOKUP(D15,路線表!$1:$998,3,0)</f>
        <v>捷運新店站(出口)</v>
      </c>
      <c r="I15" s="57" t="str">
        <f aca="false">VLOOKUP(D15,路線表!$1:$998,6,0)</f>
        <v>9km</v>
      </c>
      <c r="J15" s="57" t="n">
        <f aca="false">VLOOKUP(D15,路線表!$1:$998,7,0)</f>
        <v>30</v>
      </c>
      <c r="K15" s="58" t="s">
        <v>104</v>
      </c>
      <c r="L15" s="59" t="s">
        <v>68</v>
      </c>
      <c r="M15" s="59" t="s">
        <v>81</v>
      </c>
      <c r="N15" s="59" t="s">
        <v>105</v>
      </c>
      <c r="O15" s="68" t="s">
        <v>59</v>
      </c>
      <c r="P15" s="48"/>
      <c r="Q15" s="48"/>
      <c r="R15" s="48"/>
      <c r="S15" s="49"/>
      <c r="T15" s="49"/>
      <c r="U15" s="49"/>
      <c r="V15" s="50"/>
      <c r="W15" s="51" t="s">
        <v>106</v>
      </c>
      <c r="X15" s="51" t="s">
        <v>107</v>
      </c>
      <c r="Y15" s="51" t="s">
        <v>108</v>
      </c>
      <c r="Z15" s="51" t="s">
        <v>56</v>
      </c>
      <c r="AA15" s="91"/>
      <c r="AB15" s="92"/>
      <c r="AC15" s="93"/>
      <c r="AD15" s="26"/>
      <c r="AE15" s="13"/>
      <c r="AF15" s="13"/>
      <c r="AG15" s="14"/>
    </row>
    <row r="16" customFormat="false" ht="23.25" hidden="false" customHeight="true" outlineLevel="0" collapsed="false">
      <c r="A16" s="44" t="n">
        <v>11</v>
      </c>
      <c r="B16" s="45" t="n">
        <v>43854</v>
      </c>
      <c r="C16" s="46" t="s">
        <v>32</v>
      </c>
      <c r="D16" s="54" t="s">
        <v>109</v>
      </c>
      <c r="E16" s="55" t="n">
        <f aca="false">VLOOKUP(D16,路線表!$1:$998,5,0)</f>
        <v>0.3125</v>
      </c>
      <c r="F16" s="57" t="n">
        <v>41</v>
      </c>
      <c r="G16" s="57" t="n">
        <v>30</v>
      </c>
      <c r="H16" s="57" t="str">
        <f aca="false">VLOOKUP(D16,路線表!$1:$998,3,0)</f>
        <v>捷運淡水站(出口1)</v>
      </c>
      <c r="I16" s="57" t="str">
        <f aca="false">VLOOKUP(D16,路線表!$1:$998,6,0)</f>
        <v>4km</v>
      </c>
      <c r="J16" s="57" t="n">
        <f aca="false">VLOOKUP(D16,路線表!$1:$998,7,0)</f>
        <v>40</v>
      </c>
      <c r="K16" s="59" t="s">
        <v>110</v>
      </c>
      <c r="L16" s="59" t="s">
        <v>40</v>
      </c>
      <c r="M16" s="63" t="s">
        <v>102</v>
      </c>
      <c r="N16" s="59" t="s">
        <v>46</v>
      </c>
      <c r="O16" s="59" t="s">
        <v>108</v>
      </c>
      <c r="P16" s="59" t="s">
        <v>111</v>
      </c>
      <c r="Q16" s="59" t="s">
        <v>112</v>
      </c>
      <c r="R16" s="59" t="s">
        <v>113</v>
      </c>
      <c r="S16" s="51" t="s">
        <v>66</v>
      </c>
      <c r="T16" s="51" t="s">
        <v>70</v>
      </c>
      <c r="U16" s="51" t="s">
        <v>71</v>
      </c>
      <c r="V16" s="61" t="s">
        <v>105</v>
      </c>
      <c r="W16" s="51" t="s">
        <v>114</v>
      </c>
      <c r="X16" s="51" t="s">
        <v>115</v>
      </c>
      <c r="Y16" s="60" t="s">
        <v>37</v>
      </c>
      <c r="Z16" s="60" t="s">
        <v>51</v>
      </c>
      <c r="AA16" s="60" t="s">
        <v>70</v>
      </c>
      <c r="AB16" s="61" t="s">
        <v>116</v>
      </c>
      <c r="AC16" s="65" t="s">
        <v>117</v>
      </c>
      <c r="AD16" s="26"/>
      <c r="AE16" s="13"/>
      <c r="AF16" s="13"/>
      <c r="AG16" s="14"/>
    </row>
    <row r="17" customFormat="false" ht="23.25" hidden="false" customHeight="true" outlineLevel="0" collapsed="false">
      <c r="A17" s="44" t="n">
        <v>12</v>
      </c>
      <c r="B17" s="45" t="n">
        <v>43854</v>
      </c>
      <c r="C17" s="46" t="s">
        <v>32</v>
      </c>
      <c r="D17" s="54" t="s">
        <v>118</v>
      </c>
      <c r="E17" s="55" t="n">
        <f aca="false">VLOOKUP(D17,路線表!$1:$998,5,0)</f>
        <v>0.3125</v>
      </c>
      <c r="F17" s="57" t="n">
        <v>52</v>
      </c>
      <c r="G17" s="57" t="n">
        <v>31</v>
      </c>
      <c r="H17" s="57" t="str">
        <f aca="false">VLOOKUP(D17,路線表!$1:$998,3,0)</f>
        <v>捷運亞東醫院站(出口2)</v>
      </c>
      <c r="I17" s="57" t="str">
        <f aca="false">VLOOKUP(D17,路線表!$1:$998,6,0)</f>
        <v>4km</v>
      </c>
      <c r="J17" s="57" t="n">
        <f aca="false">VLOOKUP(D17,路線表!$1:$998,7,0)</f>
        <v>50</v>
      </c>
      <c r="K17" s="59" t="s">
        <v>50</v>
      </c>
      <c r="L17" s="59" t="s">
        <v>119</v>
      </c>
      <c r="M17" s="59" t="s">
        <v>120</v>
      </c>
      <c r="N17" s="59" t="s">
        <v>48</v>
      </c>
      <c r="O17" s="94" t="n">
        <v>13</v>
      </c>
      <c r="P17" s="95"/>
      <c r="Q17" s="95"/>
      <c r="R17" s="94" t="n">
        <v>13</v>
      </c>
      <c r="S17" s="96"/>
      <c r="T17" s="97" t="n">
        <v>31</v>
      </c>
      <c r="U17" s="97" t="n">
        <v>30</v>
      </c>
      <c r="V17" s="92"/>
      <c r="W17" s="91"/>
      <c r="X17" s="91"/>
      <c r="Y17" s="91"/>
      <c r="Z17" s="91"/>
      <c r="AA17" s="91"/>
      <c r="AB17" s="92"/>
      <c r="AC17" s="93"/>
      <c r="AD17" s="26"/>
      <c r="AE17" s="13"/>
      <c r="AF17" s="13"/>
      <c r="AG17" s="14"/>
    </row>
    <row r="18" customFormat="false" ht="23.25" hidden="false" customHeight="true" outlineLevel="0" collapsed="false">
      <c r="A18" s="44" t="n">
        <v>14</v>
      </c>
      <c r="B18" s="45" t="n">
        <v>43860</v>
      </c>
      <c r="C18" s="46" t="s">
        <v>26</v>
      </c>
      <c r="D18" s="47"/>
      <c r="E18" s="98"/>
      <c r="F18" s="98"/>
      <c r="G18" s="98"/>
      <c r="H18" s="98"/>
      <c r="I18" s="98"/>
      <c r="J18" s="98"/>
      <c r="K18" s="48"/>
      <c r="L18" s="48"/>
      <c r="M18" s="48"/>
      <c r="N18" s="48"/>
      <c r="O18" s="48"/>
      <c r="P18" s="48"/>
      <c r="Q18" s="48"/>
      <c r="R18" s="48"/>
      <c r="S18" s="49"/>
      <c r="T18" s="49"/>
      <c r="U18" s="49"/>
      <c r="V18" s="50"/>
      <c r="W18" s="60" t="s">
        <v>121</v>
      </c>
      <c r="X18" s="51" t="s">
        <v>122</v>
      </c>
      <c r="Y18" s="52" t="s">
        <v>40</v>
      </c>
      <c r="Z18" s="51" t="s">
        <v>75</v>
      </c>
      <c r="AA18" s="49"/>
      <c r="AB18" s="50"/>
      <c r="AC18" s="53"/>
      <c r="AD18" s="26"/>
      <c r="AE18" s="13"/>
      <c r="AF18" s="13"/>
      <c r="AG18" s="14"/>
    </row>
    <row r="19" customFormat="false" ht="23.25" hidden="false" customHeight="true" outlineLevel="0" collapsed="false">
      <c r="A19" s="44" t="n">
        <v>15</v>
      </c>
      <c r="B19" s="99" t="n">
        <v>43861</v>
      </c>
      <c r="C19" s="100" t="s">
        <v>32</v>
      </c>
      <c r="D19" s="101" t="s">
        <v>123</v>
      </c>
      <c r="E19" s="102" t="n">
        <f aca="false">VLOOKUP(D19,路線表!$1:$998,5,0)</f>
        <v>0.3333333333</v>
      </c>
      <c r="F19" s="103" t="n">
        <v>48</v>
      </c>
      <c r="G19" s="103" t="n">
        <v>26</v>
      </c>
      <c r="H19" s="104" t="str">
        <f aca="false">VLOOKUP(D19,路線表!$1:$998,3,0)</f>
        <v>公車215/紅10 台北海大站</v>
      </c>
      <c r="I19" s="103" t="str">
        <f aca="false">VLOOKUP(D19,路線表!$1:$998,6,0)</f>
        <v>2km</v>
      </c>
      <c r="J19" s="105" t="n">
        <f aca="false">VLOOKUP(D19,路線表!$1:$998,7,0)</f>
        <v>40</v>
      </c>
      <c r="K19" s="106" t="s">
        <v>71</v>
      </c>
      <c r="L19" s="52" t="s">
        <v>124</v>
      </c>
      <c r="M19" s="52" t="s">
        <v>74</v>
      </c>
      <c r="N19" s="75" t="s">
        <v>70</v>
      </c>
      <c r="O19" s="107" t="s">
        <v>125</v>
      </c>
      <c r="P19" s="63" t="s">
        <v>42</v>
      </c>
      <c r="Q19" s="59" t="s">
        <v>114</v>
      </c>
      <c r="R19" s="108" t="s">
        <v>115</v>
      </c>
      <c r="S19" s="107" t="s">
        <v>126</v>
      </c>
      <c r="T19" s="51" t="s">
        <v>127</v>
      </c>
      <c r="U19" s="51" t="s">
        <v>125</v>
      </c>
      <c r="V19" s="61" t="s">
        <v>79</v>
      </c>
      <c r="W19" s="52" t="s">
        <v>128</v>
      </c>
      <c r="X19" s="51" t="s">
        <v>129</v>
      </c>
      <c r="Y19" s="60" t="s">
        <v>130</v>
      </c>
      <c r="Z19" s="52" t="s">
        <v>131</v>
      </c>
      <c r="AA19" s="52" t="s">
        <v>98</v>
      </c>
      <c r="AB19" s="75" t="s">
        <v>132</v>
      </c>
      <c r="AC19" s="65" t="s">
        <v>99</v>
      </c>
      <c r="AD19" s="26"/>
      <c r="AE19" s="13"/>
      <c r="AF19" s="13"/>
      <c r="AG19" s="13"/>
    </row>
    <row r="20" customFormat="false" ht="23.25" hidden="false" customHeight="true" outlineLevel="0" collapsed="false">
      <c r="A20" s="44" t="n">
        <v>16</v>
      </c>
      <c r="B20" s="99" t="n">
        <v>43861</v>
      </c>
      <c r="C20" s="100" t="s">
        <v>32</v>
      </c>
      <c r="D20" s="109" t="s">
        <v>133</v>
      </c>
      <c r="E20" s="102" t="n">
        <f aca="false">VLOOKUP(D20,路線表!$1:$998,5,0)</f>
        <v>0.3576388889</v>
      </c>
      <c r="F20" s="103" t="n">
        <v>39</v>
      </c>
      <c r="G20" s="103" t="n">
        <v>50</v>
      </c>
      <c r="H20" s="103" t="str">
        <f aca="false">VLOOKUP(D20,路線表!$1:$998,3,0)</f>
        <v>雙溪火車站(自強272車次)</v>
      </c>
      <c r="I20" s="103" t="str">
        <f aca="false">VLOOKUP(D20,路線表!$1:$998,6,0)</f>
        <v>6km</v>
      </c>
      <c r="J20" s="105" t="n">
        <f aca="false">VLOOKUP(D20,路線表!$1:$998,7,0)</f>
        <v>40</v>
      </c>
      <c r="K20" s="106" t="s">
        <v>87</v>
      </c>
      <c r="L20" s="52" t="s">
        <v>104</v>
      </c>
      <c r="M20" s="52" t="s">
        <v>82</v>
      </c>
      <c r="N20" s="75" t="s">
        <v>134</v>
      </c>
      <c r="O20" s="110"/>
      <c r="P20" s="111"/>
      <c r="Q20" s="112" t="n">
        <v>13</v>
      </c>
      <c r="R20" s="113"/>
      <c r="S20" s="114"/>
      <c r="T20" s="112" t="n">
        <v>31</v>
      </c>
      <c r="U20" s="49"/>
      <c r="V20" s="80" t="n">
        <v>25</v>
      </c>
      <c r="W20" s="49"/>
      <c r="X20" s="49"/>
      <c r="Y20" s="49"/>
      <c r="Z20" s="49"/>
      <c r="AA20" s="49"/>
      <c r="AB20" s="50"/>
      <c r="AC20" s="53"/>
      <c r="AD20" s="26"/>
      <c r="AE20" s="13"/>
      <c r="AF20" s="13"/>
      <c r="AG20" s="14"/>
    </row>
    <row r="21" customFormat="false" ht="23.25" hidden="false" customHeight="true" outlineLevel="0" collapsed="false">
      <c r="A21" s="115" t="s">
        <v>135</v>
      </c>
      <c r="B21" s="116" t="n">
        <v>43858</v>
      </c>
      <c r="C21" s="117" t="s">
        <v>136</v>
      </c>
      <c r="D21" s="118" t="s">
        <v>137</v>
      </c>
      <c r="E21" s="119" t="n">
        <f aca="false">VLOOKUP(D21,路線表!$1:$998,5,0)</f>
        <v>0.3611111111</v>
      </c>
      <c r="F21" s="120" t="n">
        <v>64</v>
      </c>
      <c r="G21" s="120" t="n">
        <v>21</v>
      </c>
      <c r="H21" s="120" t="str">
        <f aca="false">VLOOKUP(D21,路線表!$1:$998,3,0)</f>
        <v>貢寮火車站(自強272車次)</v>
      </c>
      <c r="I21" s="120" t="str">
        <f aca="false">VLOOKUP(D21,路線表!$1:$998,6,0)</f>
        <v>4km</v>
      </c>
      <c r="J21" s="121" t="n">
        <f aca="false">VLOOKUP(D21,路線表!$1:$998,7,0)</f>
        <v>50</v>
      </c>
      <c r="K21" s="122" t="s">
        <v>138</v>
      </c>
      <c r="L21" s="123" t="s">
        <v>139</v>
      </c>
      <c r="M21" s="123" t="s">
        <v>140</v>
      </c>
      <c r="N21" s="124" t="s">
        <v>141</v>
      </c>
      <c r="O21" s="125"/>
      <c r="P21" s="91"/>
      <c r="Q21" s="91"/>
      <c r="R21" s="126"/>
      <c r="S21" s="125"/>
      <c r="T21" s="91"/>
      <c r="U21" s="91"/>
      <c r="V21" s="92"/>
      <c r="W21" s="91"/>
      <c r="X21" s="91"/>
      <c r="Y21" s="91"/>
      <c r="Z21" s="91"/>
      <c r="AA21" s="91"/>
      <c r="AB21" s="92"/>
      <c r="AC21" s="93"/>
      <c r="AD21" s="26"/>
      <c r="AE21" s="13"/>
      <c r="AF21" s="13"/>
      <c r="AG21" s="14"/>
    </row>
    <row r="22" customFormat="false" ht="23.25" hidden="false" customHeight="true" outlineLevel="0" collapsed="false">
      <c r="A22" s="34" t="s">
        <v>23</v>
      </c>
      <c r="B22" s="35" t="s">
        <v>142</v>
      </c>
      <c r="C22" s="36" t="s">
        <v>25</v>
      </c>
      <c r="D22" s="37"/>
      <c r="E22" s="127"/>
      <c r="F22" s="127"/>
      <c r="G22" s="127"/>
      <c r="H22" s="127"/>
      <c r="I22" s="127"/>
      <c r="J22" s="128"/>
      <c r="K22" s="129"/>
      <c r="L22" s="130"/>
      <c r="M22" s="130"/>
      <c r="N22" s="131"/>
      <c r="O22" s="129"/>
      <c r="P22" s="130"/>
      <c r="Q22" s="130"/>
      <c r="R22" s="132"/>
      <c r="S22" s="129"/>
      <c r="T22" s="130"/>
      <c r="U22" s="130"/>
      <c r="V22" s="131"/>
      <c r="W22" s="130"/>
      <c r="X22" s="130"/>
      <c r="Y22" s="130"/>
      <c r="Z22" s="130"/>
      <c r="AA22" s="130"/>
      <c r="AB22" s="131"/>
      <c r="AC22" s="133"/>
      <c r="AD22" s="26"/>
      <c r="AE22" s="13"/>
      <c r="AF22" s="13"/>
      <c r="AG22" s="14"/>
    </row>
    <row r="23" customFormat="false" ht="23.25" hidden="false" customHeight="true" outlineLevel="0" collapsed="false">
      <c r="A23" s="44" t="n">
        <v>17</v>
      </c>
      <c r="B23" s="99" t="n">
        <v>43867</v>
      </c>
      <c r="C23" s="100" t="s">
        <v>26</v>
      </c>
      <c r="D23" s="134"/>
      <c r="E23" s="135"/>
      <c r="F23" s="135"/>
      <c r="G23" s="135"/>
      <c r="H23" s="135"/>
      <c r="I23" s="135"/>
      <c r="J23" s="136"/>
      <c r="K23" s="125"/>
      <c r="L23" s="91"/>
      <c r="M23" s="91"/>
      <c r="N23" s="92"/>
      <c r="O23" s="137"/>
      <c r="P23" s="91"/>
      <c r="Q23" s="91"/>
      <c r="R23" s="126"/>
      <c r="S23" s="125"/>
      <c r="T23" s="91"/>
      <c r="U23" s="91"/>
      <c r="V23" s="92"/>
      <c r="W23" s="51" t="s">
        <v>119</v>
      </c>
      <c r="X23" s="58" t="s">
        <v>117</v>
      </c>
      <c r="Y23" s="59" t="s">
        <v>62</v>
      </c>
      <c r="Z23" s="59" t="s">
        <v>143</v>
      </c>
      <c r="AA23" s="49"/>
      <c r="AB23" s="50"/>
      <c r="AC23" s="53"/>
      <c r="AD23" s="26"/>
      <c r="AE23" s="13"/>
      <c r="AF23" s="13"/>
      <c r="AG23" s="14"/>
    </row>
    <row r="24" customFormat="false" ht="23.25" hidden="false" customHeight="true" outlineLevel="0" collapsed="false">
      <c r="A24" s="44" t="n">
        <v>18</v>
      </c>
      <c r="B24" s="99" t="n">
        <v>43868</v>
      </c>
      <c r="C24" s="100" t="s">
        <v>32</v>
      </c>
      <c r="D24" s="109" t="s">
        <v>144</v>
      </c>
      <c r="E24" s="102" t="n">
        <f aca="false">VLOOKUP(D24,路線表!$1:$998,5,0)</f>
        <v>0.3333333333</v>
      </c>
      <c r="F24" s="103" t="n">
        <v>29</v>
      </c>
      <c r="G24" s="103" t="n">
        <v>25</v>
      </c>
      <c r="H24" s="104" t="str">
        <f aca="false">VLOOKUP(D24,路線表!$1:$998,3,0)</f>
        <v>青年公園2號門</v>
      </c>
      <c r="I24" s="103" t="str">
        <f aca="false">VLOOKUP(D24,路線表!$1:$998,6,0)</f>
        <v>2km</v>
      </c>
      <c r="J24" s="105" t="n">
        <f aca="false">VLOOKUP(D24,路線表!$1:$998,7,0)</f>
        <v>25</v>
      </c>
      <c r="K24" s="106" t="s">
        <v>71</v>
      </c>
      <c r="L24" s="52" t="s">
        <v>83</v>
      </c>
      <c r="M24" s="51" t="s">
        <v>145</v>
      </c>
      <c r="N24" s="61" t="s">
        <v>146</v>
      </c>
      <c r="O24" s="107" t="s">
        <v>120</v>
      </c>
      <c r="P24" s="60" t="s">
        <v>129</v>
      </c>
      <c r="Q24" s="51" t="s">
        <v>55</v>
      </c>
      <c r="R24" s="138" t="s">
        <v>97</v>
      </c>
      <c r="S24" s="107" t="s">
        <v>66</v>
      </c>
      <c r="T24" s="51" t="s">
        <v>134</v>
      </c>
      <c r="U24" s="51" t="s">
        <v>145</v>
      </c>
      <c r="V24" s="61" t="s">
        <v>146</v>
      </c>
      <c r="W24" s="52" t="s">
        <v>147</v>
      </c>
      <c r="X24" s="58" t="s">
        <v>143</v>
      </c>
      <c r="Y24" s="59" t="s">
        <v>37</v>
      </c>
      <c r="Z24" s="58" t="s">
        <v>143</v>
      </c>
      <c r="AA24" s="51" t="s">
        <v>39</v>
      </c>
      <c r="AB24" s="75" t="s">
        <v>81</v>
      </c>
      <c r="AC24" s="76" t="s">
        <v>148</v>
      </c>
      <c r="AD24" s="26"/>
      <c r="AE24" s="13"/>
      <c r="AF24" s="13"/>
      <c r="AG24" s="14"/>
    </row>
    <row r="25" customFormat="false" ht="23.25" hidden="false" customHeight="true" outlineLevel="0" collapsed="false">
      <c r="A25" s="44" t="n">
        <v>19</v>
      </c>
      <c r="B25" s="139" t="n">
        <v>43868</v>
      </c>
      <c r="C25" s="140" t="s">
        <v>32</v>
      </c>
      <c r="D25" s="101" t="s">
        <v>149</v>
      </c>
      <c r="E25" s="102" t="n">
        <f aca="false">VLOOKUP(D25,路線表!$1:$998,5,0)</f>
        <v>0.3125</v>
      </c>
      <c r="F25" s="103" t="n">
        <v>33</v>
      </c>
      <c r="G25" s="103" t="n">
        <v>40</v>
      </c>
      <c r="H25" s="103" t="str">
        <f aca="false">VLOOKUP(D25,路線表!$1:$998,3,0)</f>
        <v>捷運石牌站(出口1)</v>
      </c>
      <c r="I25" s="103" t="str">
        <f aca="false">VLOOKUP(D25,路線表!$1:$998,6,0)</f>
        <v>4km</v>
      </c>
      <c r="J25" s="105" t="n">
        <f aca="false">VLOOKUP(D25,路線表!$1:$998,7,0)</f>
        <v>40</v>
      </c>
      <c r="K25" s="106" t="s">
        <v>39</v>
      </c>
      <c r="L25" s="52" t="s">
        <v>102</v>
      </c>
      <c r="M25" s="52" t="s">
        <v>73</v>
      </c>
      <c r="N25" s="75" t="s">
        <v>130</v>
      </c>
      <c r="O25" s="141" t="n">
        <v>19</v>
      </c>
      <c r="P25" s="111"/>
      <c r="Q25" s="112" t="n">
        <v>16</v>
      </c>
      <c r="R25" s="113"/>
      <c r="S25" s="110"/>
      <c r="T25" s="112" t="n">
        <v>30</v>
      </c>
      <c r="U25" s="49"/>
      <c r="V25" s="50"/>
      <c r="W25" s="49"/>
      <c r="X25" s="49"/>
      <c r="Y25" s="49"/>
      <c r="Z25" s="49"/>
      <c r="AA25" s="49"/>
      <c r="AB25" s="50"/>
      <c r="AC25" s="142" t="n">
        <v>10</v>
      </c>
      <c r="AD25" s="26"/>
      <c r="AE25" s="13"/>
      <c r="AF25" s="13"/>
      <c r="AG25" s="14"/>
    </row>
    <row r="26" customFormat="false" ht="23.25" hidden="false" customHeight="true" outlineLevel="0" collapsed="false">
      <c r="A26" s="44" t="n">
        <v>20</v>
      </c>
      <c r="B26" s="99" t="n">
        <v>43874</v>
      </c>
      <c r="C26" s="100" t="s">
        <v>26</v>
      </c>
      <c r="D26" s="143" t="s">
        <v>150</v>
      </c>
      <c r="E26" s="98"/>
      <c r="F26" s="98"/>
      <c r="G26" s="98"/>
      <c r="H26" s="98"/>
      <c r="I26" s="135"/>
      <c r="J26" s="136"/>
      <c r="K26" s="144"/>
      <c r="L26" s="96"/>
      <c r="M26" s="96"/>
      <c r="N26" s="145"/>
      <c r="O26" s="137"/>
      <c r="P26" s="91"/>
      <c r="Q26" s="91"/>
      <c r="R26" s="126"/>
      <c r="S26" s="125"/>
      <c r="T26" s="91"/>
      <c r="U26" s="91"/>
      <c r="V26" s="92"/>
      <c r="W26" s="91"/>
      <c r="X26" s="91"/>
      <c r="Y26" s="91"/>
      <c r="Z26" s="91"/>
      <c r="AA26" s="91"/>
      <c r="AB26" s="92"/>
      <c r="AC26" s="93"/>
      <c r="AD26" s="26" t="s">
        <v>150</v>
      </c>
      <c r="AE26" s="13"/>
      <c r="AF26" s="13"/>
      <c r="AG26" s="14"/>
    </row>
    <row r="27" customFormat="false" ht="23.25" hidden="false" customHeight="true" outlineLevel="0" collapsed="false">
      <c r="A27" s="44" t="n">
        <v>21</v>
      </c>
      <c r="B27" s="99" t="n">
        <v>43875</v>
      </c>
      <c r="C27" s="100" t="s">
        <v>32</v>
      </c>
      <c r="D27" s="143" t="s">
        <v>151</v>
      </c>
      <c r="E27" s="98"/>
      <c r="F27" s="98"/>
      <c r="G27" s="98"/>
      <c r="H27" s="98"/>
      <c r="I27" s="135"/>
      <c r="J27" s="136"/>
      <c r="K27" s="125"/>
      <c r="L27" s="91"/>
      <c r="M27" s="91"/>
      <c r="N27" s="92"/>
      <c r="O27" s="125"/>
      <c r="P27" s="91"/>
      <c r="Q27" s="91"/>
      <c r="R27" s="126"/>
      <c r="S27" s="125"/>
      <c r="T27" s="91"/>
      <c r="U27" s="91"/>
      <c r="V27" s="92"/>
      <c r="W27" s="91"/>
      <c r="X27" s="91"/>
      <c r="Y27" s="91"/>
      <c r="Z27" s="91"/>
      <c r="AA27" s="91"/>
      <c r="AB27" s="92"/>
      <c r="AC27" s="93"/>
      <c r="AD27" s="26" t="s">
        <v>151</v>
      </c>
      <c r="AE27" s="13"/>
      <c r="AF27" s="13"/>
      <c r="AG27" s="14"/>
    </row>
    <row r="28" customFormat="false" ht="23.25" hidden="false" customHeight="true" outlineLevel="0" collapsed="false">
      <c r="A28" s="44" t="n">
        <v>22</v>
      </c>
      <c r="B28" s="99" t="n">
        <v>43875</v>
      </c>
      <c r="C28" s="100" t="s">
        <v>32</v>
      </c>
      <c r="D28" s="143" t="s">
        <v>151</v>
      </c>
      <c r="E28" s="98"/>
      <c r="F28" s="98"/>
      <c r="G28" s="98"/>
      <c r="H28" s="98"/>
      <c r="I28" s="135"/>
      <c r="J28" s="136"/>
      <c r="K28" s="125"/>
      <c r="L28" s="91"/>
      <c r="M28" s="91"/>
      <c r="N28" s="92"/>
      <c r="O28" s="144"/>
      <c r="P28" s="96"/>
      <c r="Q28" s="96"/>
      <c r="R28" s="146"/>
      <c r="S28" s="125"/>
      <c r="T28" s="91"/>
      <c r="U28" s="91"/>
      <c r="V28" s="92"/>
      <c r="W28" s="91"/>
      <c r="X28" s="91"/>
      <c r="Y28" s="91"/>
      <c r="Z28" s="91"/>
      <c r="AA28" s="91"/>
      <c r="AB28" s="92"/>
      <c r="AC28" s="93"/>
      <c r="AD28" s="26" t="s">
        <v>151</v>
      </c>
      <c r="AE28" s="13"/>
      <c r="AF28" s="13"/>
      <c r="AG28" s="14"/>
    </row>
    <row r="29" customFormat="false" ht="23.25" hidden="false" customHeight="true" outlineLevel="0" collapsed="false">
      <c r="A29" s="44" t="n">
        <v>23</v>
      </c>
      <c r="B29" s="99" t="n">
        <v>43881</v>
      </c>
      <c r="C29" s="100" t="s">
        <v>26</v>
      </c>
      <c r="D29" s="147"/>
      <c r="E29" s="135"/>
      <c r="F29" s="135"/>
      <c r="G29" s="135"/>
      <c r="H29" s="135"/>
      <c r="I29" s="135"/>
      <c r="J29" s="136"/>
      <c r="K29" s="125"/>
      <c r="L29" s="91"/>
      <c r="M29" s="91"/>
      <c r="N29" s="92"/>
      <c r="O29" s="137"/>
      <c r="P29" s="91"/>
      <c r="Q29" s="91"/>
      <c r="R29" s="126"/>
      <c r="S29" s="125"/>
      <c r="T29" s="91"/>
      <c r="U29" s="91"/>
      <c r="V29" s="92"/>
      <c r="W29" s="51" t="s">
        <v>152</v>
      </c>
      <c r="X29" s="52" t="s">
        <v>153</v>
      </c>
      <c r="Y29" s="51" t="s">
        <v>154</v>
      </c>
      <c r="Z29" s="51" t="s">
        <v>86</v>
      </c>
      <c r="AA29" s="49"/>
      <c r="AB29" s="50"/>
      <c r="AC29" s="53"/>
      <c r="AD29" s="148" t="s">
        <v>155</v>
      </c>
      <c r="AE29" s="13"/>
      <c r="AF29" s="13"/>
      <c r="AG29" s="14"/>
    </row>
    <row r="30" customFormat="false" ht="23.25" hidden="false" customHeight="true" outlineLevel="0" collapsed="false">
      <c r="A30" s="44" t="n">
        <v>24</v>
      </c>
      <c r="B30" s="99" t="n">
        <v>43882</v>
      </c>
      <c r="C30" s="100" t="s">
        <v>32</v>
      </c>
      <c r="D30" s="109" t="s">
        <v>156</v>
      </c>
      <c r="E30" s="102" t="n">
        <f aca="false">VLOOKUP(D30,路線表!$1:$998,5,0)</f>
        <v>0.3125</v>
      </c>
      <c r="F30" s="103" t="n">
        <v>37</v>
      </c>
      <c r="G30" s="103" t="n">
        <v>36</v>
      </c>
      <c r="H30" s="103" t="str">
        <f aca="false">VLOOKUP(D30,路線表!$1:$998,3,0)</f>
        <v>捷運忠義站(出口2)</v>
      </c>
      <c r="I30" s="103" t="str">
        <f aca="false">VLOOKUP(D30,路線表!$1:$998,6,0)</f>
        <v>4km</v>
      </c>
      <c r="J30" s="105" t="n">
        <f aca="false">VLOOKUP(D30,路線表!$1:$998,7,0)</f>
        <v>40</v>
      </c>
      <c r="K30" s="106" t="s">
        <v>34</v>
      </c>
      <c r="L30" s="52" t="s">
        <v>44</v>
      </c>
      <c r="M30" s="52" t="s">
        <v>52</v>
      </c>
      <c r="N30" s="75" t="s">
        <v>157</v>
      </c>
      <c r="O30" s="107" t="s">
        <v>158</v>
      </c>
      <c r="P30" s="51" t="s">
        <v>124</v>
      </c>
      <c r="Q30" s="51" t="s">
        <v>159</v>
      </c>
      <c r="R30" s="138" t="s">
        <v>124</v>
      </c>
      <c r="S30" s="107" t="s">
        <v>92</v>
      </c>
      <c r="T30" s="51" t="s">
        <v>69</v>
      </c>
      <c r="U30" s="51" t="s">
        <v>107</v>
      </c>
      <c r="V30" s="61" t="s">
        <v>72</v>
      </c>
      <c r="W30" s="52" t="s">
        <v>95</v>
      </c>
      <c r="X30" s="52" t="s">
        <v>94</v>
      </c>
      <c r="Y30" s="52" t="s">
        <v>68</v>
      </c>
      <c r="Z30" s="52" t="s">
        <v>131</v>
      </c>
      <c r="AA30" s="51" t="s">
        <v>160</v>
      </c>
      <c r="AB30" s="75" t="s">
        <v>47</v>
      </c>
      <c r="AC30" s="149" t="s">
        <v>99</v>
      </c>
      <c r="AD30" s="26"/>
      <c r="AE30" s="13"/>
      <c r="AF30" s="13"/>
      <c r="AG30" s="14"/>
    </row>
    <row r="31" customFormat="false" ht="23.25" hidden="false" customHeight="true" outlineLevel="0" collapsed="false">
      <c r="A31" s="44" t="n">
        <v>25</v>
      </c>
      <c r="B31" s="99" t="n">
        <v>43882</v>
      </c>
      <c r="C31" s="100" t="s">
        <v>32</v>
      </c>
      <c r="D31" s="109" t="s">
        <v>137</v>
      </c>
      <c r="E31" s="102" t="n">
        <f aca="false">VLOOKUP(D31,路線表!$1:$998,5,0)</f>
        <v>0.3611111111</v>
      </c>
      <c r="F31" s="150" t="n">
        <v>44</v>
      </c>
      <c r="G31" s="103" t="n">
        <v>28</v>
      </c>
      <c r="H31" s="103" t="str">
        <f aca="false">VLOOKUP(D31,路線表!$1:$998,3,0)</f>
        <v>貢寮火車站(自強272車次)</v>
      </c>
      <c r="I31" s="103" t="str">
        <f aca="false">VLOOKUP(D31,路線表!$1:$998,6,0)</f>
        <v>4km</v>
      </c>
      <c r="J31" s="105" t="n">
        <f aca="false">VLOOKUP(D31,路線表!$1:$998,7,0)</f>
        <v>50</v>
      </c>
      <c r="K31" s="106" t="s">
        <v>125</v>
      </c>
      <c r="L31" s="52" t="s">
        <v>80</v>
      </c>
      <c r="M31" s="151" t="s">
        <v>56</v>
      </c>
      <c r="N31" s="75" t="s">
        <v>130</v>
      </c>
      <c r="O31" s="152"/>
      <c r="P31" s="153" t="n">
        <v>16</v>
      </c>
      <c r="Q31" s="112"/>
      <c r="R31" s="154" t="n">
        <v>22</v>
      </c>
      <c r="S31" s="110"/>
      <c r="T31" s="70" t="n">
        <v>26</v>
      </c>
      <c r="U31" s="49"/>
      <c r="V31" s="155" t="n">
        <v>34</v>
      </c>
      <c r="W31" s="49"/>
      <c r="X31" s="49"/>
      <c r="Y31" s="49"/>
      <c r="Z31" s="49"/>
      <c r="AA31" s="49"/>
      <c r="AB31" s="50"/>
      <c r="AC31" s="53"/>
      <c r="AD31" s="26"/>
      <c r="AE31" s="13"/>
      <c r="AF31" s="13"/>
      <c r="AG31" s="14"/>
    </row>
    <row r="32" customFormat="false" ht="23.25" hidden="false" customHeight="true" outlineLevel="0" collapsed="false">
      <c r="A32" s="44" t="n">
        <v>26</v>
      </c>
      <c r="B32" s="99" t="n">
        <v>43888</v>
      </c>
      <c r="C32" s="100" t="s">
        <v>26</v>
      </c>
      <c r="D32" s="109" t="s">
        <v>161</v>
      </c>
      <c r="E32" s="102" t="n">
        <f aca="false">VLOOKUP(D32,路線表!$1:$998,5,0)</f>
        <v>0.2916666667</v>
      </c>
      <c r="F32" s="103" t="n">
        <v>35</v>
      </c>
      <c r="G32" s="103" t="n">
        <v>21</v>
      </c>
      <c r="H32" s="103" t="str">
        <f aca="false">VLOOKUP(D32,路線表!$1:$998,3,0)</f>
        <v>捷運公館站(出口1)</v>
      </c>
      <c r="I32" s="103" t="str">
        <f aca="false">VLOOKUP(D32,路線表!$1:$998,6,0)</f>
        <v>3km</v>
      </c>
      <c r="J32" s="105" t="n">
        <f aca="false">VLOOKUP(D32,路線表!$1:$998,7,0)</f>
        <v>45</v>
      </c>
      <c r="K32" s="156" t="s">
        <v>104</v>
      </c>
      <c r="L32" s="51" t="s">
        <v>162</v>
      </c>
      <c r="M32" s="157" t="s">
        <v>27</v>
      </c>
      <c r="N32" s="61" t="s">
        <v>30</v>
      </c>
      <c r="O32" s="158" t="s">
        <v>59</v>
      </c>
      <c r="P32" s="49"/>
      <c r="Q32" s="49"/>
      <c r="R32" s="159"/>
      <c r="S32" s="114"/>
      <c r="T32" s="49"/>
      <c r="U32" s="49"/>
      <c r="V32" s="50"/>
      <c r="W32" s="51" t="s">
        <v>60</v>
      </c>
      <c r="X32" s="51" t="s">
        <v>61</v>
      </c>
      <c r="Y32" s="52" t="s">
        <v>153</v>
      </c>
      <c r="Z32" s="51" t="s">
        <v>61</v>
      </c>
      <c r="AA32" s="49"/>
      <c r="AB32" s="50"/>
      <c r="AC32" s="53"/>
      <c r="AD32" s="160" t="s">
        <v>163</v>
      </c>
      <c r="AE32" s="13"/>
      <c r="AF32" s="13"/>
      <c r="AG32" s="14"/>
    </row>
    <row r="33" customFormat="false" ht="23.25" hidden="false" customHeight="true" outlineLevel="0" collapsed="false">
      <c r="A33" s="44" t="n">
        <v>28</v>
      </c>
      <c r="B33" s="99" t="n">
        <v>43889</v>
      </c>
      <c r="C33" s="100" t="s">
        <v>32</v>
      </c>
      <c r="D33" s="109" t="s">
        <v>164</v>
      </c>
      <c r="E33" s="102" t="n">
        <f aca="false">VLOOKUP(D33,路線表!$1:$998,5,0)</f>
        <v>0.3125</v>
      </c>
      <c r="F33" s="103" t="n">
        <v>44</v>
      </c>
      <c r="G33" s="103" t="n">
        <v>28</v>
      </c>
      <c r="H33" s="103" t="str">
        <f aca="false">VLOOKUP(D33,路線表!$1:$998,3,0)</f>
        <v>捷運動物園站(出口1)</v>
      </c>
      <c r="I33" s="103" t="str">
        <f aca="false">VLOOKUP(D33,路線表!$1:$998,6,0)</f>
        <v>4km</v>
      </c>
      <c r="J33" s="105" t="n">
        <f aca="false">VLOOKUP(D33,路線表!$1:$998,7,0)</f>
        <v>40</v>
      </c>
      <c r="K33" s="106" t="s">
        <v>38</v>
      </c>
      <c r="L33" s="52" t="s">
        <v>114</v>
      </c>
      <c r="M33" s="51" t="s">
        <v>36</v>
      </c>
      <c r="N33" s="75" t="s">
        <v>158</v>
      </c>
      <c r="O33" s="107" t="s">
        <v>116</v>
      </c>
      <c r="P33" s="82" t="s">
        <v>165</v>
      </c>
      <c r="Q33" s="51" t="s">
        <v>112</v>
      </c>
      <c r="R33" s="108" t="s">
        <v>38</v>
      </c>
      <c r="S33" s="107" t="s">
        <v>93</v>
      </c>
      <c r="T33" s="51" t="s">
        <v>66</v>
      </c>
      <c r="U33" s="51" t="s">
        <v>50</v>
      </c>
      <c r="V33" s="61" t="s">
        <v>96</v>
      </c>
      <c r="W33" s="52" t="s">
        <v>40</v>
      </c>
      <c r="X33" s="51" t="s">
        <v>102</v>
      </c>
      <c r="Y33" s="51" t="s">
        <v>166</v>
      </c>
      <c r="Z33" s="52" t="s">
        <v>75</v>
      </c>
      <c r="AA33" s="52" t="s">
        <v>46</v>
      </c>
      <c r="AB33" s="61" t="s">
        <v>167</v>
      </c>
      <c r="AC33" s="65" t="s">
        <v>99</v>
      </c>
      <c r="AD33" s="160" t="s">
        <v>163</v>
      </c>
      <c r="AE33" s="13"/>
      <c r="AF33" s="13"/>
      <c r="AG33" s="14"/>
    </row>
    <row r="34" customFormat="false" ht="23.25" hidden="false" customHeight="true" outlineLevel="0" collapsed="false">
      <c r="A34" s="44" t="n">
        <v>29</v>
      </c>
      <c r="B34" s="99" t="n">
        <v>43889</v>
      </c>
      <c r="C34" s="100" t="s">
        <v>32</v>
      </c>
      <c r="D34" s="109" t="s">
        <v>168</v>
      </c>
      <c r="E34" s="102" t="n">
        <f aca="false">VLOOKUP(D34,路線表!$1:$998,5,0)</f>
        <v>0.3125</v>
      </c>
      <c r="F34" s="103" t="n">
        <v>47</v>
      </c>
      <c r="G34" s="103" t="n">
        <v>25</v>
      </c>
      <c r="H34" s="103" t="str">
        <f aca="false">VLOOKUP(D34,路線表!$1:$998,3,0)</f>
        <v>捷運蘆洲站(出口1)</v>
      </c>
      <c r="I34" s="103" t="str">
        <f aca="false">VLOOKUP(D34,路線表!$1:$998,6,0)</f>
        <v>2km</v>
      </c>
      <c r="J34" s="105" t="n">
        <f aca="false">VLOOKUP(D34,路線表!$1:$998,7,0)</f>
        <v>50</v>
      </c>
      <c r="K34" s="106" t="s">
        <v>110</v>
      </c>
      <c r="L34" s="52" t="s">
        <v>127</v>
      </c>
      <c r="M34" s="52" t="s">
        <v>126</v>
      </c>
      <c r="N34" s="75" t="s">
        <v>97</v>
      </c>
      <c r="O34" s="141" t="n">
        <v>18</v>
      </c>
      <c r="P34" s="111"/>
      <c r="Q34" s="111"/>
      <c r="R34" s="154" t="n">
        <v>12</v>
      </c>
      <c r="S34" s="114"/>
      <c r="T34" s="112" t="n">
        <v>30</v>
      </c>
      <c r="U34" s="49"/>
      <c r="V34" s="155" t="n">
        <v>36</v>
      </c>
      <c r="W34" s="49"/>
      <c r="X34" s="49"/>
      <c r="Y34" s="49"/>
      <c r="Z34" s="49"/>
      <c r="AA34" s="49"/>
      <c r="AB34" s="50"/>
      <c r="AC34" s="53"/>
      <c r="AD34" s="160" t="s">
        <v>163</v>
      </c>
      <c r="AE34" s="13"/>
      <c r="AF34" s="13"/>
      <c r="AG34" s="14"/>
    </row>
    <row r="35" customFormat="false" ht="23.25" hidden="false" customHeight="true" outlineLevel="0" collapsed="false">
      <c r="A35" s="115" t="s">
        <v>135</v>
      </c>
      <c r="B35" s="116" t="n">
        <v>43886</v>
      </c>
      <c r="C35" s="117" t="s">
        <v>136</v>
      </c>
      <c r="D35" s="161" t="s">
        <v>169</v>
      </c>
      <c r="E35" s="119" t="n">
        <f aca="false">VLOOKUP(D35,路線表!$1:$998,5,0)</f>
        <v>0.3125</v>
      </c>
      <c r="F35" s="120" t="n">
        <v>26</v>
      </c>
      <c r="G35" s="120" t="n">
        <v>36</v>
      </c>
      <c r="H35" s="120" t="str">
        <f aca="false">VLOOKUP(D35,路線表!$1:$998,3,0)</f>
        <v>捷運關渡站(出口1)</v>
      </c>
      <c r="I35" s="120" t="str">
        <f aca="false">VLOOKUP(D35,路線表!$1:$998,6,0)</f>
        <v>2km</v>
      </c>
      <c r="J35" s="121" t="n">
        <f aca="false">VLOOKUP(D35,路線表!$1:$998,7,0)</f>
        <v>50</v>
      </c>
      <c r="K35" s="162" t="s">
        <v>170</v>
      </c>
      <c r="L35" s="123" t="s">
        <v>42</v>
      </c>
      <c r="M35" s="123" t="s">
        <v>171</v>
      </c>
      <c r="N35" s="163" t="s">
        <v>172</v>
      </c>
      <c r="O35" s="125"/>
      <c r="P35" s="91"/>
      <c r="Q35" s="91"/>
      <c r="R35" s="126"/>
      <c r="S35" s="125"/>
      <c r="T35" s="91"/>
      <c r="U35" s="91"/>
      <c r="V35" s="92"/>
      <c r="W35" s="91"/>
      <c r="X35" s="91"/>
      <c r="Y35" s="91"/>
      <c r="Z35" s="91"/>
      <c r="AA35" s="91"/>
      <c r="AB35" s="92"/>
      <c r="AC35" s="93"/>
      <c r="AD35" s="26"/>
      <c r="AE35" s="13"/>
      <c r="AF35" s="13"/>
      <c r="AG35" s="14"/>
    </row>
    <row r="36" customFormat="false" ht="23.25" hidden="false" customHeight="true" outlineLevel="0" collapsed="false">
      <c r="A36" s="34" t="s">
        <v>23</v>
      </c>
      <c r="B36" s="35" t="s">
        <v>173</v>
      </c>
      <c r="C36" s="36" t="s">
        <v>25</v>
      </c>
      <c r="D36" s="37"/>
      <c r="E36" s="127"/>
      <c r="F36" s="127"/>
      <c r="G36" s="127"/>
      <c r="H36" s="127"/>
      <c r="I36" s="127"/>
      <c r="J36" s="128"/>
      <c r="K36" s="129"/>
      <c r="L36" s="130"/>
      <c r="M36" s="130"/>
      <c r="N36" s="131"/>
      <c r="O36" s="129"/>
      <c r="P36" s="130"/>
      <c r="Q36" s="130"/>
      <c r="R36" s="132"/>
      <c r="S36" s="129"/>
      <c r="T36" s="130"/>
      <c r="U36" s="130"/>
      <c r="V36" s="131"/>
      <c r="W36" s="164"/>
      <c r="X36" s="165"/>
      <c r="Y36" s="165"/>
      <c r="Z36" s="165"/>
      <c r="AA36" s="165"/>
      <c r="AB36" s="131"/>
      <c r="AC36" s="133"/>
      <c r="AD36" s="26"/>
      <c r="AE36" s="13"/>
      <c r="AF36" s="13"/>
      <c r="AG36" s="14"/>
    </row>
    <row r="37" customFormat="false" ht="23.25" hidden="false" customHeight="true" outlineLevel="0" collapsed="false">
      <c r="A37" s="44" t="n">
        <v>30</v>
      </c>
      <c r="B37" s="99" t="n">
        <v>43896</v>
      </c>
      <c r="C37" s="100" t="s">
        <v>26</v>
      </c>
      <c r="D37" s="166"/>
      <c r="E37" s="135"/>
      <c r="F37" s="135"/>
      <c r="G37" s="135"/>
      <c r="H37" s="135"/>
      <c r="I37" s="135"/>
      <c r="J37" s="136"/>
      <c r="K37" s="114"/>
      <c r="L37" s="49"/>
      <c r="M37" s="49"/>
      <c r="N37" s="50"/>
      <c r="O37" s="114"/>
      <c r="P37" s="49"/>
      <c r="Q37" s="49"/>
      <c r="R37" s="159"/>
      <c r="S37" s="114"/>
      <c r="T37" s="49"/>
      <c r="U37" s="49"/>
      <c r="V37" s="50"/>
      <c r="W37" s="167" t="s">
        <v>174</v>
      </c>
      <c r="X37" s="58" t="s">
        <v>113</v>
      </c>
      <c r="Y37" s="59" t="s">
        <v>113</v>
      </c>
      <c r="Z37" s="59" t="s">
        <v>63</v>
      </c>
      <c r="AA37" s="48"/>
      <c r="AB37" s="50"/>
      <c r="AC37" s="53"/>
      <c r="AD37" s="26"/>
      <c r="AE37" s="13"/>
      <c r="AF37" s="13"/>
      <c r="AG37" s="14"/>
    </row>
    <row r="38" customFormat="false" ht="23.25" hidden="false" customHeight="true" outlineLevel="0" collapsed="false">
      <c r="A38" s="44" t="n">
        <v>31</v>
      </c>
      <c r="B38" s="99" t="n">
        <v>43897</v>
      </c>
      <c r="C38" s="100" t="s">
        <v>32</v>
      </c>
      <c r="D38" s="109" t="s">
        <v>175</v>
      </c>
      <c r="E38" s="102" t="n">
        <f aca="false">VLOOKUP(D38,路線表!$1:$998,5,0)</f>
        <v>0.3125</v>
      </c>
      <c r="F38" s="103" t="n">
        <v>39</v>
      </c>
      <c r="G38" s="103" t="n">
        <v>24</v>
      </c>
      <c r="H38" s="103" t="str">
        <f aca="false">VLOOKUP(D38,路線表!$1:$998,3,0)</f>
        <v>捷運公館站(出口2)</v>
      </c>
      <c r="I38" s="103" t="str">
        <f aca="false">VLOOKUP(D38,路線表!$1:$998,6,0)</f>
        <v>2km</v>
      </c>
      <c r="J38" s="105" t="n">
        <f aca="false">VLOOKUP(D38,路線表!$1:$998,7,0)</f>
        <v>35</v>
      </c>
      <c r="K38" s="106" t="s">
        <v>105</v>
      </c>
      <c r="L38" s="52" t="s">
        <v>174</v>
      </c>
      <c r="M38" s="60" t="s">
        <v>120</v>
      </c>
      <c r="N38" s="168" t="s">
        <v>176</v>
      </c>
      <c r="O38" s="107" t="s">
        <v>88</v>
      </c>
      <c r="P38" s="51" t="s">
        <v>108</v>
      </c>
      <c r="Q38" s="52" t="s">
        <v>174</v>
      </c>
      <c r="R38" s="108" t="s">
        <v>148</v>
      </c>
      <c r="S38" s="107" t="s">
        <v>57</v>
      </c>
      <c r="T38" s="151" t="s">
        <v>27</v>
      </c>
      <c r="U38" s="51" t="s">
        <v>105</v>
      </c>
      <c r="V38" s="61" t="s">
        <v>71</v>
      </c>
      <c r="W38" s="167" t="s">
        <v>40</v>
      </c>
      <c r="X38" s="59" t="s">
        <v>50</v>
      </c>
      <c r="Y38" s="59" t="s">
        <v>37</v>
      </c>
      <c r="Z38" s="58" t="s">
        <v>76</v>
      </c>
      <c r="AA38" s="58" t="s">
        <v>43</v>
      </c>
      <c r="AB38" s="75" t="s">
        <v>97</v>
      </c>
      <c r="AC38" s="76" t="s">
        <v>110</v>
      </c>
      <c r="AD38" s="26"/>
      <c r="AE38" s="13"/>
      <c r="AF38" s="13"/>
      <c r="AG38" s="14"/>
    </row>
    <row r="39" customFormat="false" ht="23.25" hidden="false" customHeight="true" outlineLevel="0" collapsed="false">
      <c r="A39" s="44" t="n">
        <v>32</v>
      </c>
      <c r="B39" s="139" t="n">
        <v>43897</v>
      </c>
      <c r="C39" s="140" t="s">
        <v>32</v>
      </c>
      <c r="D39" s="101" t="s">
        <v>109</v>
      </c>
      <c r="E39" s="102" t="n">
        <f aca="false">VLOOKUP(D39,路線表!$1:$998,5,0)</f>
        <v>0.3125</v>
      </c>
      <c r="F39" s="103" t="n">
        <v>37</v>
      </c>
      <c r="G39" s="103" t="n">
        <v>15</v>
      </c>
      <c r="H39" s="103" t="str">
        <f aca="false">VLOOKUP(D39,路線表!$1:$998,3,0)</f>
        <v>捷運淡水站(出口1)</v>
      </c>
      <c r="I39" s="103" t="str">
        <f aca="false">VLOOKUP(D39,路線表!$1:$998,6,0)</f>
        <v>4km</v>
      </c>
      <c r="J39" s="105" t="n">
        <f aca="false">VLOOKUP(D39,路線表!$1:$998,7,0)</f>
        <v>40</v>
      </c>
      <c r="K39" s="106" t="s">
        <v>46</v>
      </c>
      <c r="L39" s="52" t="s">
        <v>177</v>
      </c>
      <c r="M39" s="52" t="s">
        <v>128</v>
      </c>
      <c r="N39" s="75" t="s">
        <v>134</v>
      </c>
      <c r="O39" s="110"/>
      <c r="P39" s="112" t="n">
        <v>14</v>
      </c>
      <c r="Q39" s="111"/>
      <c r="R39" s="169" t="n">
        <v>13</v>
      </c>
      <c r="S39" s="170"/>
      <c r="T39" s="70" t="n">
        <v>30</v>
      </c>
      <c r="U39" s="79"/>
      <c r="V39" s="80" t="n">
        <v>34</v>
      </c>
      <c r="W39" s="171"/>
      <c r="X39" s="48"/>
      <c r="Y39" s="48"/>
      <c r="Z39" s="48"/>
      <c r="AA39" s="48"/>
      <c r="AB39" s="50"/>
      <c r="AC39" s="53"/>
      <c r="AD39" s="26"/>
      <c r="AE39" s="13"/>
      <c r="AF39" s="13"/>
      <c r="AG39" s="14"/>
    </row>
    <row r="40" customFormat="false" ht="25.5" hidden="false" customHeight="true" outlineLevel="0" collapsed="false">
      <c r="A40" s="44" t="n">
        <v>33</v>
      </c>
      <c r="B40" s="99" t="n">
        <v>43903</v>
      </c>
      <c r="C40" s="100" t="s">
        <v>26</v>
      </c>
      <c r="D40" s="109" t="s">
        <v>137</v>
      </c>
      <c r="E40" s="102" t="n">
        <f aca="false">VLOOKUP(D40,路線表!$1:$998,5,0)</f>
        <v>0.3611111111</v>
      </c>
      <c r="F40" s="103" t="n">
        <v>73</v>
      </c>
      <c r="G40" s="103" t="n">
        <v>70</v>
      </c>
      <c r="H40" s="103" t="str">
        <f aca="false">VLOOKUP(D40,路線表!$1:$998,3,0)</f>
        <v>貢寮火車站(自強272車次)</v>
      </c>
      <c r="I40" s="103" t="str">
        <f aca="false">VLOOKUP(D40,路線表!$1:$998,6,0)</f>
        <v>4km</v>
      </c>
      <c r="J40" s="105" t="n">
        <f aca="false">VLOOKUP(D40,路線表!$1:$998,7,0)</f>
        <v>50</v>
      </c>
      <c r="K40" s="106" t="s">
        <v>68</v>
      </c>
      <c r="L40" s="52" t="s">
        <v>56</v>
      </c>
      <c r="M40" s="52" t="s">
        <v>120</v>
      </c>
      <c r="N40" s="75" t="s">
        <v>82</v>
      </c>
      <c r="O40" s="172" t="s">
        <v>59</v>
      </c>
      <c r="P40" s="49"/>
      <c r="Q40" s="49"/>
      <c r="R40" s="159"/>
      <c r="S40" s="114"/>
      <c r="T40" s="49"/>
      <c r="U40" s="49"/>
      <c r="V40" s="50"/>
      <c r="W40" s="62" t="s">
        <v>83</v>
      </c>
      <c r="X40" s="58" t="s">
        <v>178</v>
      </c>
      <c r="Y40" s="59" t="s">
        <v>179</v>
      </c>
      <c r="Z40" s="59" t="s">
        <v>178</v>
      </c>
      <c r="AA40" s="48"/>
      <c r="AB40" s="50"/>
      <c r="AC40" s="53"/>
      <c r="AD40" s="26"/>
      <c r="AE40" s="13"/>
      <c r="AF40" s="13"/>
      <c r="AG40" s="14"/>
    </row>
    <row r="41" customFormat="false" ht="23.25" hidden="false" customHeight="true" outlineLevel="0" collapsed="false">
      <c r="A41" s="44" t="n">
        <v>34</v>
      </c>
      <c r="B41" s="99" t="n">
        <v>43904</v>
      </c>
      <c r="C41" s="100" t="s">
        <v>32</v>
      </c>
      <c r="D41" s="109" t="s">
        <v>180</v>
      </c>
      <c r="E41" s="102" t="n">
        <f aca="false">VLOOKUP(D41,路線表!$1:$998,5,0)</f>
        <v>0.3125</v>
      </c>
      <c r="F41" s="103" t="n">
        <v>33</v>
      </c>
      <c r="G41" s="103" t="n">
        <v>27</v>
      </c>
      <c r="H41" s="103" t="str">
        <f aca="false">VLOOKUP(D41,路線表!$1:$998,3,0)</f>
        <v>捷運昆陽站(出口4)</v>
      </c>
      <c r="I41" s="103" t="str">
        <f aca="false">VLOOKUP(D41,路線表!$1:$998,6,0)</f>
        <v>5km</v>
      </c>
      <c r="J41" s="105" t="n">
        <f aca="false">VLOOKUP(D41,路線表!$1:$998,7,0)</f>
        <v>40</v>
      </c>
      <c r="K41" s="106" t="s">
        <v>77</v>
      </c>
      <c r="L41" s="52" t="s">
        <v>60</v>
      </c>
      <c r="M41" s="52" t="s">
        <v>130</v>
      </c>
      <c r="N41" s="75" t="s">
        <v>27</v>
      </c>
      <c r="O41" s="107" t="s">
        <v>67</v>
      </c>
      <c r="P41" s="51" t="s">
        <v>166</v>
      </c>
      <c r="Q41" s="51" t="s">
        <v>159</v>
      </c>
      <c r="R41" s="138" t="s">
        <v>42</v>
      </c>
      <c r="S41" s="107" t="s">
        <v>165</v>
      </c>
      <c r="T41" s="60" t="s">
        <v>40</v>
      </c>
      <c r="U41" s="51" t="s">
        <v>132</v>
      </c>
      <c r="V41" s="61" t="s">
        <v>67</v>
      </c>
      <c r="W41" s="167" t="s">
        <v>44</v>
      </c>
      <c r="X41" s="58" t="s">
        <v>147</v>
      </c>
      <c r="Y41" s="58" t="s">
        <v>160</v>
      </c>
      <c r="Z41" s="173" t="s">
        <v>153</v>
      </c>
      <c r="AA41" s="59" t="s">
        <v>81</v>
      </c>
      <c r="AB41" s="75" t="s">
        <v>44</v>
      </c>
      <c r="AC41" s="65" t="s">
        <v>119</v>
      </c>
      <c r="AD41" s="26"/>
      <c r="AE41" s="13"/>
      <c r="AF41" s="13"/>
      <c r="AG41" s="14"/>
    </row>
    <row r="42" customFormat="false" ht="23.25" hidden="false" customHeight="true" outlineLevel="0" collapsed="false">
      <c r="A42" s="44" t="n">
        <v>35</v>
      </c>
      <c r="B42" s="99" t="n">
        <v>43904</v>
      </c>
      <c r="C42" s="100" t="s">
        <v>32</v>
      </c>
      <c r="D42" s="109" t="s">
        <v>123</v>
      </c>
      <c r="E42" s="102" t="n">
        <f aca="false">VLOOKUP(D42,路線表!$1:$998,5,0)</f>
        <v>0.3333333333</v>
      </c>
      <c r="F42" s="103" t="n">
        <v>42</v>
      </c>
      <c r="G42" s="103" t="n">
        <v>24</v>
      </c>
      <c r="H42" s="104" t="str">
        <f aca="false">VLOOKUP(D42,路線表!$1:$998,3,0)</f>
        <v>公車215/紅10 台北海大站</v>
      </c>
      <c r="I42" s="103" t="str">
        <f aca="false">VLOOKUP(D42,路線表!$1:$998,6,0)</f>
        <v>2km</v>
      </c>
      <c r="J42" s="105" t="n">
        <f aca="false">VLOOKUP(D42,路線表!$1:$998,7,0)</f>
        <v>40</v>
      </c>
      <c r="K42" s="106" t="s">
        <v>98</v>
      </c>
      <c r="L42" s="52" t="s">
        <v>117</v>
      </c>
      <c r="M42" s="52" t="s">
        <v>127</v>
      </c>
      <c r="N42" s="75" t="s">
        <v>132</v>
      </c>
      <c r="O42" s="110"/>
      <c r="P42" s="112" t="n">
        <v>9</v>
      </c>
      <c r="Q42" s="111"/>
      <c r="R42" s="113"/>
      <c r="S42" s="110"/>
      <c r="T42" s="70" t="n">
        <v>32</v>
      </c>
      <c r="U42" s="70" t="n">
        <v>28</v>
      </c>
      <c r="V42" s="50"/>
      <c r="W42" s="171"/>
      <c r="X42" s="48"/>
      <c r="Y42" s="48"/>
      <c r="Z42" s="48"/>
      <c r="AA42" s="48"/>
      <c r="AB42" s="50"/>
      <c r="AC42" s="53"/>
      <c r="AD42" s="26"/>
      <c r="AE42" s="13"/>
      <c r="AF42" s="13"/>
      <c r="AG42" s="14"/>
    </row>
    <row r="43" customFormat="false" ht="23.25" hidden="false" customHeight="true" outlineLevel="0" collapsed="false">
      <c r="A43" s="44" t="n">
        <v>36</v>
      </c>
      <c r="B43" s="99" t="n">
        <v>43910</v>
      </c>
      <c r="C43" s="100" t="s">
        <v>26</v>
      </c>
      <c r="D43" s="166"/>
      <c r="E43" s="174"/>
      <c r="F43" s="174"/>
      <c r="G43" s="174"/>
      <c r="H43" s="174"/>
      <c r="I43" s="174"/>
      <c r="J43" s="175"/>
      <c r="K43" s="114"/>
      <c r="L43" s="49"/>
      <c r="M43" s="49"/>
      <c r="N43" s="50"/>
      <c r="O43" s="114"/>
      <c r="P43" s="49"/>
      <c r="Q43" s="49"/>
      <c r="R43" s="159"/>
      <c r="S43" s="114"/>
      <c r="T43" s="49"/>
      <c r="U43" s="49"/>
      <c r="V43" s="50"/>
      <c r="W43" s="62" t="s">
        <v>128</v>
      </c>
      <c r="X43" s="63" t="s">
        <v>94</v>
      </c>
      <c r="Y43" s="173" t="s">
        <v>146</v>
      </c>
      <c r="Z43" s="59" t="s">
        <v>62</v>
      </c>
      <c r="AA43" s="48"/>
      <c r="AB43" s="50"/>
      <c r="AC43" s="53"/>
      <c r="AD43" s="26"/>
      <c r="AE43" s="13"/>
      <c r="AF43" s="13"/>
      <c r="AG43" s="14"/>
    </row>
    <row r="44" customFormat="false" ht="23.25" hidden="false" customHeight="true" outlineLevel="0" collapsed="false">
      <c r="A44" s="44" t="n">
        <v>37</v>
      </c>
      <c r="B44" s="99" t="n">
        <v>43911</v>
      </c>
      <c r="C44" s="100" t="s">
        <v>32</v>
      </c>
      <c r="D44" s="109" t="s">
        <v>181</v>
      </c>
      <c r="E44" s="102" t="n">
        <f aca="false">VLOOKUP(D44,路線表!$1:$998,5,0)</f>
        <v>0.3125</v>
      </c>
      <c r="F44" s="103" t="n">
        <v>34</v>
      </c>
      <c r="G44" s="103" t="n">
        <v>29</v>
      </c>
      <c r="H44" s="103" t="str">
        <f aca="false">VLOOKUP(D44,路線表!$1:$998,3,0)</f>
        <v>捷運士林站(出口1)</v>
      </c>
      <c r="I44" s="103" t="str">
        <f aca="false">VLOOKUP(D44,路線表!$1:$998,6,0)</f>
        <v>2km</v>
      </c>
      <c r="J44" s="105" t="n">
        <f aca="false">VLOOKUP(D44,路線表!$1:$998,7,0)</f>
        <v>30</v>
      </c>
      <c r="K44" s="106" t="s">
        <v>92</v>
      </c>
      <c r="L44" s="52" t="s">
        <v>159</v>
      </c>
      <c r="M44" s="51" t="s">
        <v>182</v>
      </c>
      <c r="N44" s="75" t="s">
        <v>30</v>
      </c>
      <c r="O44" s="107" t="s">
        <v>90</v>
      </c>
      <c r="P44" s="52" t="s">
        <v>91</v>
      </c>
      <c r="Q44" s="51" t="s">
        <v>90</v>
      </c>
      <c r="R44" s="138" t="s">
        <v>91</v>
      </c>
      <c r="S44" s="107" t="s">
        <v>115</v>
      </c>
      <c r="T44" s="51" t="s">
        <v>66</v>
      </c>
      <c r="U44" s="51" t="s">
        <v>107</v>
      </c>
      <c r="V44" s="61" t="s">
        <v>72</v>
      </c>
      <c r="W44" s="167" t="s">
        <v>183</v>
      </c>
      <c r="X44" s="59" t="s">
        <v>95</v>
      </c>
      <c r="Y44" s="59" t="s">
        <v>40</v>
      </c>
      <c r="Z44" s="58" t="s">
        <v>47</v>
      </c>
      <c r="AA44" s="59" t="s">
        <v>81</v>
      </c>
      <c r="AB44" s="75" t="s">
        <v>97</v>
      </c>
      <c r="AC44" s="76" t="s">
        <v>183</v>
      </c>
      <c r="AD44" s="26"/>
      <c r="AE44" s="13"/>
      <c r="AF44" s="13"/>
      <c r="AG44" s="14"/>
    </row>
    <row r="45" customFormat="false" ht="23.25" hidden="false" customHeight="true" outlineLevel="0" collapsed="false">
      <c r="A45" s="44" t="n">
        <v>38</v>
      </c>
      <c r="B45" s="99" t="n">
        <v>43911</v>
      </c>
      <c r="C45" s="100" t="s">
        <v>32</v>
      </c>
      <c r="D45" s="109" t="s">
        <v>184</v>
      </c>
      <c r="E45" s="102" t="n">
        <f aca="false">VLOOKUP(D45,路線表!$1:$998,5,0)</f>
        <v>0.3125</v>
      </c>
      <c r="F45" s="103"/>
      <c r="G45" s="103"/>
      <c r="H45" s="103" t="str">
        <f aca="false">VLOOKUP(D45,路線表!$1:$998,3,0)</f>
        <v>捷運竹圍站(出口1)</v>
      </c>
      <c r="I45" s="103" t="str">
        <f aca="false">VLOOKUP(D45,路線表!$1:$998,6,0)</f>
        <v>5km</v>
      </c>
      <c r="J45" s="105" t="n">
        <f aca="false">VLOOKUP(D45,路線表!$1:$998,7,0)</f>
        <v>40</v>
      </c>
      <c r="K45" s="106" t="s">
        <v>104</v>
      </c>
      <c r="L45" s="52" t="s">
        <v>106</v>
      </c>
      <c r="M45" s="82" t="s">
        <v>124</v>
      </c>
      <c r="N45" s="75" t="s">
        <v>111</v>
      </c>
      <c r="O45" s="176" t="n">
        <v>14</v>
      </c>
      <c r="P45" s="78"/>
      <c r="Q45" s="70" t="n">
        <v>15</v>
      </c>
      <c r="R45" s="177"/>
      <c r="S45" s="170"/>
      <c r="T45" s="70" t="n">
        <v>36</v>
      </c>
      <c r="U45" s="49"/>
      <c r="V45" s="155" t="n">
        <v>33</v>
      </c>
      <c r="W45" s="49"/>
      <c r="X45" s="49"/>
      <c r="Y45" s="49"/>
      <c r="Z45" s="49"/>
      <c r="AA45" s="49"/>
      <c r="AB45" s="50"/>
      <c r="AC45" s="53"/>
      <c r="AD45" s="26"/>
      <c r="AE45" s="13"/>
      <c r="AF45" s="13"/>
      <c r="AG45" s="14"/>
    </row>
    <row r="46" customFormat="false" ht="23.25" hidden="false" customHeight="true" outlineLevel="0" collapsed="false">
      <c r="A46" s="44" t="n">
        <v>39</v>
      </c>
      <c r="B46" s="178" t="n">
        <v>43917</v>
      </c>
      <c r="C46" s="179" t="s">
        <v>26</v>
      </c>
      <c r="D46" s="180" t="s">
        <v>118</v>
      </c>
      <c r="E46" s="181" t="n">
        <f aca="false">VLOOKUP(D46,路線表!$1:$998,5,0)</f>
        <v>0.3125</v>
      </c>
      <c r="F46" s="174"/>
      <c r="G46" s="174"/>
      <c r="H46" s="174" t="str">
        <f aca="false">VLOOKUP(D46,路線表!$1:$998,3,0)</f>
        <v>捷運亞東醫院站(出口2)</v>
      </c>
      <c r="I46" s="174" t="str">
        <f aca="false">VLOOKUP(D46,路線表!$1:$998,6,0)</f>
        <v>4km</v>
      </c>
      <c r="J46" s="175" t="n">
        <f aca="false">VLOOKUP(D46,路線表!$1:$998,7,0)</f>
        <v>50</v>
      </c>
      <c r="K46" s="182" t="s">
        <v>185</v>
      </c>
      <c r="L46" s="182"/>
      <c r="M46" s="182"/>
      <c r="N46" s="182"/>
      <c r="O46" s="172" t="s">
        <v>59</v>
      </c>
      <c r="P46" s="49"/>
      <c r="Q46" s="49"/>
      <c r="R46" s="159"/>
      <c r="S46" s="114"/>
      <c r="T46" s="49"/>
      <c r="U46" s="49"/>
      <c r="V46" s="50"/>
      <c r="W46" s="82" t="s">
        <v>186</v>
      </c>
      <c r="X46" s="52" t="s">
        <v>122</v>
      </c>
      <c r="Y46" s="183" t="s">
        <v>187</v>
      </c>
      <c r="Z46" s="184"/>
      <c r="AA46" s="49"/>
      <c r="AB46" s="50"/>
      <c r="AC46" s="53"/>
      <c r="AD46" s="160" t="s">
        <v>187</v>
      </c>
      <c r="AE46" s="13"/>
      <c r="AF46" s="13"/>
      <c r="AG46" s="14"/>
    </row>
    <row r="47" customFormat="false" ht="23.25" hidden="false" customHeight="true" outlineLevel="0" collapsed="false">
      <c r="A47" s="44" t="n">
        <v>40</v>
      </c>
      <c r="B47" s="99" t="n">
        <v>43918</v>
      </c>
      <c r="C47" s="100" t="s">
        <v>32</v>
      </c>
      <c r="D47" s="109" t="s">
        <v>188</v>
      </c>
      <c r="E47" s="102" t="n">
        <f aca="false">VLOOKUP(D47,路線表!$1:$998,5,0)</f>
        <v>0.3125</v>
      </c>
      <c r="F47" s="103" t="n">
        <v>28</v>
      </c>
      <c r="G47" s="103" t="n">
        <v>23</v>
      </c>
      <c r="H47" s="104" t="str">
        <f aca="false">VLOOKUP(D47,路線表!$1:$998,3,0)</f>
        <v>捷運新北投站(出口1)</v>
      </c>
      <c r="I47" s="103" t="str">
        <f aca="false">VLOOKUP(D47,路線表!$1:$998,6,0)</f>
        <v>4km</v>
      </c>
      <c r="J47" s="105" t="n">
        <f aca="false">VLOOKUP(D47,路線表!$1:$998,7,0)</f>
        <v>30</v>
      </c>
      <c r="K47" s="185" t="s">
        <v>34</v>
      </c>
      <c r="L47" s="52" t="s">
        <v>129</v>
      </c>
      <c r="M47" s="52" t="s">
        <v>102</v>
      </c>
      <c r="N47" s="75" t="s">
        <v>134</v>
      </c>
      <c r="O47" s="107" t="s">
        <v>126</v>
      </c>
      <c r="P47" s="51" t="s">
        <v>189</v>
      </c>
      <c r="Q47" s="51" t="s">
        <v>112</v>
      </c>
      <c r="R47" s="186" t="s">
        <v>75</v>
      </c>
      <c r="S47" s="156" t="s">
        <v>116</v>
      </c>
      <c r="T47" s="51" t="s">
        <v>80</v>
      </c>
      <c r="U47" s="51" t="s">
        <v>71</v>
      </c>
      <c r="V47" s="61" t="s">
        <v>105</v>
      </c>
      <c r="W47" s="82" t="s">
        <v>186</v>
      </c>
      <c r="X47" s="52" t="s">
        <v>53</v>
      </c>
      <c r="Y47" s="51" t="s">
        <v>190</v>
      </c>
      <c r="Z47" s="52" t="s">
        <v>131</v>
      </c>
      <c r="AA47" s="52" t="s">
        <v>46</v>
      </c>
      <c r="AB47" s="75" t="s">
        <v>81</v>
      </c>
      <c r="AC47" s="65" t="s">
        <v>191</v>
      </c>
      <c r="AD47" s="26"/>
      <c r="AE47" s="13"/>
      <c r="AF47" s="13"/>
      <c r="AG47" s="14"/>
    </row>
    <row r="48" customFormat="false" ht="23.25" hidden="false" customHeight="true" outlineLevel="0" collapsed="false">
      <c r="A48" s="44" t="n">
        <v>41</v>
      </c>
      <c r="B48" s="99" t="n">
        <v>43918</v>
      </c>
      <c r="C48" s="100" t="s">
        <v>32</v>
      </c>
      <c r="D48" s="109" t="s">
        <v>78</v>
      </c>
      <c r="E48" s="187" t="n">
        <f aca="false">VLOOKUP(D48,路線表!$1:$998,5,0)</f>
        <v>0.2916666667</v>
      </c>
      <c r="F48" s="103" t="n">
        <v>48</v>
      </c>
      <c r="G48" s="103" t="n">
        <v>40</v>
      </c>
      <c r="H48" s="104" t="str">
        <f aca="false">VLOOKUP(D48,路線表!$1:$998,3,0)</f>
        <v>台北車站東一門</v>
      </c>
      <c r="I48" s="103" t="str">
        <f aca="false">VLOOKUP(D48,路線表!$1:$998,6,0)</f>
        <v>6km</v>
      </c>
      <c r="J48" s="105" t="n">
        <f aca="false">VLOOKUP(D48,路線表!$1:$998,7,0)</f>
        <v>50</v>
      </c>
      <c r="K48" s="106" t="s">
        <v>110</v>
      </c>
      <c r="L48" s="52" t="s">
        <v>69</v>
      </c>
      <c r="M48" s="52" t="s">
        <v>120</v>
      </c>
      <c r="N48" s="61" t="s">
        <v>192</v>
      </c>
      <c r="O48" s="110"/>
      <c r="P48" s="70" t="n">
        <v>8</v>
      </c>
      <c r="Q48" s="78"/>
      <c r="R48" s="177"/>
      <c r="S48" s="172"/>
      <c r="T48" s="70" t="n">
        <v>47</v>
      </c>
      <c r="U48" s="49"/>
      <c r="V48" s="155" t="n">
        <v>34</v>
      </c>
      <c r="W48" s="49"/>
      <c r="X48" s="49"/>
      <c r="Y48" s="49"/>
      <c r="Z48" s="49"/>
      <c r="AA48" s="49"/>
      <c r="AB48" s="50"/>
      <c r="AC48" s="53"/>
      <c r="AD48" s="26"/>
      <c r="AE48" s="13"/>
      <c r="AF48" s="13"/>
      <c r="AG48" s="14"/>
    </row>
    <row r="49" customFormat="false" ht="23.25" hidden="false" customHeight="true" outlineLevel="0" collapsed="false">
      <c r="A49" s="188" t="s">
        <v>135</v>
      </c>
      <c r="B49" s="189" t="n">
        <v>43915</v>
      </c>
      <c r="C49" s="190" t="s">
        <v>136</v>
      </c>
      <c r="D49" s="191" t="s">
        <v>149</v>
      </c>
      <c r="E49" s="192" t="n">
        <f aca="false">VLOOKUP(D49,路線表!$1:$998,5,0)</f>
        <v>0.3125</v>
      </c>
      <c r="F49" s="193"/>
      <c r="G49" s="193"/>
      <c r="H49" s="193" t="str">
        <f aca="false">VLOOKUP(D49,路線表!$1:$998,3,0)</f>
        <v>捷運石牌站(出口1)</v>
      </c>
      <c r="I49" s="193" t="str">
        <f aca="false">VLOOKUP(D49,路線表!$1:$998,6,0)</f>
        <v>4km</v>
      </c>
      <c r="J49" s="194" t="n">
        <f aca="false">VLOOKUP(D49,路線表!$1:$998,7,0)</f>
        <v>40</v>
      </c>
      <c r="K49" s="195" t="s">
        <v>193</v>
      </c>
      <c r="L49" s="196" t="s">
        <v>194</v>
      </c>
      <c r="M49" s="197" t="s">
        <v>195</v>
      </c>
      <c r="N49" s="198" t="s">
        <v>196</v>
      </c>
      <c r="O49" s="199"/>
      <c r="P49" s="200"/>
      <c r="Q49" s="200"/>
      <c r="R49" s="201"/>
      <c r="S49" s="202"/>
      <c r="T49" s="203"/>
      <c r="U49" s="204"/>
      <c r="V49" s="205"/>
      <c r="W49" s="206"/>
      <c r="X49" s="204"/>
      <c r="Y49" s="204"/>
      <c r="Z49" s="204"/>
      <c r="AA49" s="204"/>
      <c r="AB49" s="205"/>
      <c r="AC49" s="207"/>
      <c r="AD49" s="26"/>
      <c r="AE49" s="13"/>
      <c r="AF49" s="13"/>
      <c r="AG49" s="14"/>
    </row>
    <row r="50" customFormat="false" ht="15.75" hidden="false" customHeight="true" outlineLevel="0" collapsed="false">
      <c r="A50" s="208"/>
      <c r="B50" s="209"/>
      <c r="C50" s="210" t="s">
        <v>197</v>
      </c>
      <c r="D50" s="211"/>
      <c r="E50" s="212"/>
      <c r="F50" s="14"/>
      <c r="G50" s="14"/>
      <c r="H50" s="208"/>
      <c r="I50" s="212"/>
      <c r="J50" s="212"/>
      <c r="K50" s="212"/>
      <c r="L50" s="212"/>
      <c r="M50" s="212"/>
      <c r="N50" s="212"/>
      <c r="O50" s="212"/>
      <c r="P50" s="212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213"/>
      <c r="AE50" s="13"/>
      <c r="AF50" s="13"/>
      <c r="AG50" s="14"/>
    </row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7">
    <mergeCell ref="W1:AC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N3"/>
    <mergeCell ref="O2:R3"/>
    <mergeCell ref="S2:V3"/>
    <mergeCell ref="W2:AB2"/>
    <mergeCell ref="AC2:AC3"/>
    <mergeCell ref="W3:X3"/>
    <mergeCell ref="Y3:Z3"/>
    <mergeCell ref="AA3:AB3"/>
    <mergeCell ref="O4:P4"/>
    <mergeCell ref="Q4:R4"/>
    <mergeCell ref="S4:T4"/>
    <mergeCell ref="U4:V4"/>
    <mergeCell ref="W4:X4"/>
    <mergeCell ref="Y4:Z4"/>
    <mergeCell ref="AA4:AB4"/>
    <mergeCell ref="K46:N46"/>
  </mergeCells>
  <conditionalFormatting sqref="C18">
    <cfRule type="containsText" priority="2" operator="containsText" aboveAverage="0" equalAverage="0" bottom="0" percent="0" rank="0" text="日" dxfId="0"/>
  </conditionalFormatting>
  <conditionalFormatting sqref="C5:C17 C19:C244">
    <cfRule type="containsText" priority="3" operator="containsText" aboveAverage="0" equalAverage="0" bottom="0" percent="0" rank="0" text="日" dxfId="0"/>
  </conditionalFormatting>
  <conditionalFormatting sqref="C1:C4">
    <cfRule type="containsText" priority="4" operator="containsText" aboveAverage="0" equalAverage="0" bottom="0" percent="0" rank="0" text="日" dxfId="0"/>
  </conditionalFormatting>
  <dataValidations count="1">
    <dataValidation allowBlank="true" operator="between" showDropDown="false" showErrorMessage="false" showInputMessage="false" sqref="D7:D25 D29:D49" type="list">
      <formula1>路線表!$A$2:$A$56</formula1>
      <formula2>0</formula2>
    </dataValidation>
  </dataValidations>
  <printOptions headings="false" gridLines="tru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0" ySplit="4" topLeftCell="K5" activePane="bottomRight" state="frozen"/>
      <selection pane="topLeft" activeCell="A1" activeCellId="0" sqref="A1"/>
      <selection pane="topRight" activeCell="K1" activeCellId="0" sqref="K1"/>
      <selection pane="bottomLeft" activeCell="A5" activeCellId="0" sqref="A5"/>
      <selection pane="bottomRight" activeCell="K5" activeCellId="0" sqref="K5"/>
    </sheetView>
  </sheetViews>
  <sheetFormatPr defaultRowHeight="15" zeroHeight="false" outlineLevelRow="0" outlineLevelCol="0"/>
  <cols>
    <col collapsed="false" customWidth="true" hidden="false" outlineLevel="0" max="1" min="1" style="0" width="6.3"/>
    <col collapsed="false" customWidth="true" hidden="false" outlineLevel="0" max="2" min="2" style="0" width="8.49"/>
    <col collapsed="false" customWidth="true" hidden="false" outlineLevel="0" max="3" min="3" style="0" width="5.79"/>
    <col collapsed="false" customWidth="true" hidden="false" outlineLevel="0" max="5" min="4" style="0" width="29.74"/>
    <col collapsed="false" customWidth="true" hidden="false" outlineLevel="0" max="6" min="6" style="0" width="10.68"/>
    <col collapsed="false" customWidth="true" hidden="false" outlineLevel="0" max="7" min="7" style="0" width="24.59"/>
    <col collapsed="false" customWidth="true" hidden="false" outlineLevel="0" max="8" min="8" style="0" width="34.89"/>
    <col collapsed="false" customWidth="true" hidden="false" outlineLevel="0" max="9" min="9" style="0" width="8.11"/>
    <col collapsed="false" customWidth="true" hidden="false" outlineLevel="0" max="10" min="10" style="0" width="7.86"/>
    <col collapsed="false" customWidth="true" hidden="false" outlineLevel="0" max="22" min="11" style="0" width="7.46"/>
    <col collapsed="false" customWidth="true" hidden="false" outlineLevel="0" max="24" min="23" style="0" width="8.49"/>
    <col collapsed="false" customWidth="true" hidden="false" outlineLevel="0" max="25" min="25" style="0" width="8.36"/>
    <col collapsed="false" customWidth="true" hidden="false" outlineLevel="0" max="27" min="26" style="0" width="7.46"/>
    <col collapsed="false" customWidth="true" hidden="false" outlineLevel="0" max="28" min="28" style="0" width="7.33"/>
    <col collapsed="false" customWidth="true" hidden="false" outlineLevel="0" max="29" min="29" style="0" width="7.73"/>
    <col collapsed="false" customWidth="true" hidden="false" outlineLevel="0" max="30" min="30" style="0" width="16.09"/>
    <col collapsed="false" customWidth="true" hidden="false" outlineLevel="0" max="31" min="31" style="0" width="8.49"/>
    <col collapsed="false" customWidth="true" hidden="false" outlineLevel="0" max="33" min="32" style="0" width="6.3"/>
    <col collapsed="false" customWidth="true" hidden="false" outlineLevel="0" max="1025" min="34" style="0" width="13"/>
  </cols>
  <sheetData>
    <row r="1" customFormat="false" ht="28.5" hidden="false" customHeight="true" outlineLevel="0" collapsed="false">
      <c r="A1" s="1"/>
      <c r="B1" s="2"/>
      <c r="C1" s="3"/>
      <c r="D1" s="5"/>
      <c r="E1" s="4"/>
      <c r="F1" s="5"/>
      <c r="G1" s="5"/>
      <c r="H1" s="5"/>
      <c r="I1" s="5"/>
      <c r="J1" s="5"/>
      <c r="K1" s="6"/>
      <c r="L1" s="6"/>
      <c r="M1" s="6"/>
      <c r="N1" s="6"/>
      <c r="O1" s="6" t="s">
        <v>1</v>
      </c>
      <c r="P1" s="6"/>
      <c r="Q1" s="6"/>
      <c r="R1" s="7"/>
      <c r="S1" s="8"/>
      <c r="T1" s="9"/>
      <c r="U1" s="9"/>
      <c r="V1" s="10"/>
      <c r="W1" s="11"/>
      <c r="X1" s="11"/>
      <c r="Y1" s="11"/>
      <c r="Z1" s="11"/>
      <c r="AA1" s="11"/>
      <c r="AB1" s="11"/>
      <c r="AC1" s="11"/>
      <c r="AD1" s="12"/>
      <c r="AE1" s="13"/>
      <c r="AF1" s="13"/>
      <c r="AG1" s="14"/>
    </row>
    <row r="2" customFormat="false" ht="23.25" hidden="false" customHeight="true" outlineLevel="0" collapsed="false">
      <c r="A2" s="15"/>
      <c r="B2" s="16"/>
      <c r="C2" s="17"/>
      <c r="D2" s="19" t="s">
        <v>2</v>
      </c>
      <c r="E2" s="18"/>
      <c r="F2" s="19" t="s">
        <v>198</v>
      </c>
      <c r="G2" s="19" t="s">
        <v>6</v>
      </c>
      <c r="H2" s="214"/>
      <c r="I2" s="19" t="s">
        <v>7</v>
      </c>
      <c r="J2" s="22" t="s">
        <v>8</v>
      </c>
      <c r="K2" s="23" t="s">
        <v>9</v>
      </c>
      <c r="L2" s="23"/>
      <c r="M2" s="23"/>
      <c r="N2" s="23"/>
      <c r="O2" s="23" t="s">
        <v>10</v>
      </c>
      <c r="P2" s="23"/>
      <c r="Q2" s="23"/>
      <c r="R2" s="23"/>
      <c r="S2" s="23" t="s">
        <v>11</v>
      </c>
      <c r="T2" s="23"/>
      <c r="U2" s="23"/>
      <c r="V2" s="23"/>
      <c r="W2" s="24" t="s">
        <v>12</v>
      </c>
      <c r="X2" s="24"/>
      <c r="Y2" s="24"/>
      <c r="Z2" s="24"/>
      <c r="AA2" s="24"/>
      <c r="AB2" s="24"/>
      <c r="AC2" s="25" t="s">
        <v>13</v>
      </c>
      <c r="AD2" s="26"/>
      <c r="AE2" s="13"/>
      <c r="AF2" s="13"/>
      <c r="AG2" s="14"/>
    </row>
    <row r="3" customFormat="false" ht="23.25" hidden="false" customHeight="true" outlineLevel="0" collapsed="false">
      <c r="A3" s="15"/>
      <c r="B3" s="15"/>
      <c r="C3" s="17"/>
      <c r="D3" s="19"/>
      <c r="E3" s="18"/>
      <c r="F3" s="19"/>
      <c r="G3" s="19"/>
      <c r="H3" s="214"/>
      <c r="I3" s="19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7" t="s">
        <v>14</v>
      </c>
      <c r="X3" s="27"/>
      <c r="Y3" s="27" t="s">
        <v>14</v>
      </c>
      <c r="Z3" s="27"/>
      <c r="AA3" s="28" t="s">
        <v>15</v>
      </c>
      <c r="AB3" s="28"/>
      <c r="AC3" s="25"/>
      <c r="AD3" s="26"/>
      <c r="AE3" s="13"/>
      <c r="AF3" s="13"/>
      <c r="AG3" s="14"/>
    </row>
    <row r="4" customFormat="false" ht="23.25" hidden="false" customHeight="true" outlineLevel="0" collapsed="false">
      <c r="A4" s="15"/>
      <c r="B4" s="15"/>
      <c r="C4" s="17"/>
      <c r="D4" s="19"/>
      <c r="E4" s="18"/>
      <c r="F4" s="19"/>
      <c r="G4" s="19"/>
      <c r="H4" s="214"/>
      <c r="I4" s="19"/>
      <c r="J4" s="22"/>
      <c r="K4" s="29" t="s">
        <v>16</v>
      </c>
      <c r="L4" s="30" t="s">
        <v>17</v>
      </c>
      <c r="M4" s="30" t="s">
        <v>18</v>
      </c>
      <c r="N4" s="31" t="s">
        <v>19</v>
      </c>
      <c r="O4" s="32" t="s">
        <v>20</v>
      </c>
      <c r="P4" s="32"/>
      <c r="Q4" s="28" t="s">
        <v>21</v>
      </c>
      <c r="R4" s="28"/>
      <c r="S4" s="32" t="s">
        <v>20</v>
      </c>
      <c r="T4" s="32"/>
      <c r="U4" s="28" t="s">
        <v>21</v>
      </c>
      <c r="V4" s="28"/>
      <c r="W4" s="27" t="s">
        <v>20</v>
      </c>
      <c r="X4" s="27"/>
      <c r="Y4" s="27" t="s">
        <v>21</v>
      </c>
      <c r="Z4" s="27"/>
      <c r="AA4" s="28" t="s">
        <v>21</v>
      </c>
      <c r="AB4" s="28"/>
      <c r="AC4" s="33" t="s">
        <v>21</v>
      </c>
      <c r="AD4" s="26" t="s">
        <v>22</v>
      </c>
      <c r="AE4" s="13"/>
      <c r="AF4" s="13"/>
      <c r="AG4" s="14"/>
    </row>
    <row r="5" customFormat="false" ht="27.75" hidden="false" customHeight="true" outlineLevel="0" collapsed="false">
      <c r="A5" s="34" t="s">
        <v>23</v>
      </c>
      <c r="B5" s="35" t="s">
        <v>24</v>
      </c>
      <c r="C5" s="36" t="s">
        <v>25</v>
      </c>
      <c r="D5" s="215"/>
      <c r="E5" s="37"/>
      <c r="F5" s="38"/>
      <c r="G5" s="38"/>
      <c r="H5" s="1"/>
      <c r="I5" s="38"/>
      <c r="J5" s="39"/>
      <c r="K5" s="40"/>
      <c r="L5" s="38"/>
      <c r="M5" s="38"/>
      <c r="N5" s="41"/>
      <c r="O5" s="40"/>
      <c r="P5" s="38"/>
      <c r="Q5" s="38"/>
      <c r="R5" s="42"/>
      <c r="S5" s="40"/>
      <c r="T5" s="38"/>
      <c r="U5" s="38"/>
      <c r="V5" s="41"/>
      <c r="W5" s="38"/>
      <c r="X5" s="38"/>
      <c r="Y5" s="38"/>
      <c r="Z5" s="38"/>
      <c r="AA5" s="38"/>
      <c r="AB5" s="41"/>
      <c r="AC5" s="43"/>
      <c r="AD5" s="26"/>
      <c r="AE5" s="13"/>
      <c r="AF5" s="13"/>
      <c r="AG5" s="14"/>
    </row>
    <row r="6" customFormat="false" ht="23.25" hidden="false" customHeight="true" outlineLevel="0" collapsed="false">
      <c r="A6" s="44" t="n">
        <v>1</v>
      </c>
      <c r="B6" s="99" t="n">
        <v>43832</v>
      </c>
      <c r="C6" s="100" t="s">
        <v>26</v>
      </c>
      <c r="D6" s="216"/>
      <c r="E6" s="166"/>
      <c r="F6" s="49"/>
      <c r="G6" s="49"/>
      <c r="H6" s="48"/>
      <c r="I6" s="49"/>
      <c r="J6" s="159"/>
      <c r="K6" s="114"/>
      <c r="L6" s="49"/>
      <c r="M6" s="49"/>
      <c r="N6" s="50"/>
      <c r="O6" s="114"/>
      <c r="P6" s="49"/>
      <c r="Q6" s="49"/>
      <c r="R6" s="159"/>
      <c r="S6" s="114"/>
      <c r="T6" s="49"/>
      <c r="U6" s="49"/>
      <c r="V6" s="50"/>
      <c r="W6" s="51" t="s">
        <v>27</v>
      </c>
      <c r="X6" s="51" t="s">
        <v>28</v>
      </c>
      <c r="Y6" s="52" t="s">
        <v>29</v>
      </c>
      <c r="Z6" s="51" t="s">
        <v>30</v>
      </c>
      <c r="AA6" s="49"/>
      <c r="AB6" s="50"/>
      <c r="AC6" s="53"/>
      <c r="AD6" s="26" t="s">
        <v>31</v>
      </c>
      <c r="AE6" s="13"/>
      <c r="AF6" s="13"/>
      <c r="AG6" s="14"/>
    </row>
    <row r="7" customFormat="false" ht="22.5" hidden="false" customHeight="true" outlineLevel="0" collapsed="false">
      <c r="A7" s="44" t="n">
        <v>2</v>
      </c>
      <c r="B7" s="99" t="n">
        <v>43833</v>
      </c>
      <c r="C7" s="100" t="s">
        <v>32</v>
      </c>
      <c r="D7" s="217" t="s">
        <v>33</v>
      </c>
      <c r="E7" s="218" t="str">
        <f aca="false">VLOOKUP(D7,路線表!$1:$998,2,0)</f>
        <v>Guandu Nature Park</v>
      </c>
      <c r="F7" s="102" t="n">
        <f aca="false">VLOOKUP(D7,路線表!$1:$998,5,0)</f>
        <v>0.3125</v>
      </c>
      <c r="G7" s="103" t="str">
        <f aca="false">VLOOKUP(D7,路線表!$1:$998,3,0)</f>
        <v>捷運關渡站(出口1)</v>
      </c>
      <c r="H7" s="219" t="str">
        <f aca="false">VLOOKUP(D7,路線表!$1:$998,4,0)</f>
        <v>Guandu(Exit 1)</v>
      </c>
      <c r="I7" s="103" t="str">
        <f aca="false">VLOOKUP(D7,路線表!$1:$998,6,0)</f>
        <v>2km</v>
      </c>
      <c r="J7" s="105" t="n">
        <f aca="false">VLOOKUP(D7,路線表!$1:$998,7,0)</f>
        <v>60</v>
      </c>
      <c r="K7" s="106" t="s">
        <v>34</v>
      </c>
      <c r="L7" s="52" t="s">
        <v>35</v>
      </c>
      <c r="M7" s="51" t="s">
        <v>36</v>
      </c>
      <c r="N7" s="75" t="s">
        <v>37</v>
      </c>
      <c r="O7" s="220" t="s">
        <v>28</v>
      </c>
      <c r="P7" s="58" t="s">
        <v>38</v>
      </c>
      <c r="Q7" s="51" t="s">
        <v>28</v>
      </c>
      <c r="R7" s="108" t="s">
        <v>29</v>
      </c>
      <c r="S7" s="107" t="s">
        <v>39</v>
      </c>
      <c r="T7" s="51" t="s">
        <v>162</v>
      </c>
      <c r="U7" s="51" t="s">
        <v>41</v>
      </c>
      <c r="V7" s="61" t="s">
        <v>42</v>
      </c>
      <c r="W7" s="62" t="s">
        <v>43</v>
      </c>
      <c r="X7" s="59" t="s">
        <v>189</v>
      </c>
      <c r="Y7" s="52" t="s">
        <v>45</v>
      </c>
      <c r="Z7" s="52" t="s">
        <v>35</v>
      </c>
      <c r="AA7" s="59" t="s">
        <v>46</v>
      </c>
      <c r="AB7" s="64" t="s">
        <v>47</v>
      </c>
      <c r="AC7" s="65" t="s">
        <v>48</v>
      </c>
      <c r="AD7" s="26" t="s">
        <v>31</v>
      </c>
      <c r="AE7" s="13"/>
      <c r="AF7" s="13"/>
      <c r="AG7" s="14"/>
    </row>
    <row r="8" customFormat="false" ht="23.25" hidden="false" customHeight="true" outlineLevel="0" collapsed="false">
      <c r="A8" s="44" t="n">
        <v>3</v>
      </c>
      <c r="B8" s="99" t="n">
        <v>43833</v>
      </c>
      <c r="C8" s="100" t="s">
        <v>32</v>
      </c>
      <c r="D8" s="217" t="s">
        <v>49</v>
      </c>
      <c r="E8" s="218" t="str">
        <f aca="false">VLOOKUP(D8,路線表!$1:$998,2,0)</f>
        <v>Jingmeixi</v>
      </c>
      <c r="F8" s="102" t="n">
        <f aca="false">VLOOKUP(D8,路線表!$1:$998,5,0)</f>
        <v>0.3125</v>
      </c>
      <c r="G8" s="103" t="str">
        <f aca="false">VLOOKUP(D8,路線表!$1:$998,3,0)</f>
        <v>捷運景美站(出口1)</v>
      </c>
      <c r="H8" s="219" t="str">
        <f aca="false">VLOOKUP(D8,路線表!$1:$998,4,0)</f>
        <v>Jingmei(Exit 1)</v>
      </c>
      <c r="I8" s="103" t="str">
        <f aca="false">VLOOKUP(D8,路線表!$1:$998,6,0)</f>
        <v>3km</v>
      </c>
      <c r="J8" s="105" t="n">
        <f aca="false">VLOOKUP(D8,路線表!$1:$998,7,0)</f>
        <v>40</v>
      </c>
      <c r="K8" s="106" t="s">
        <v>50</v>
      </c>
      <c r="L8" s="52" t="s">
        <v>51</v>
      </c>
      <c r="M8" s="52" t="s">
        <v>52</v>
      </c>
      <c r="N8" s="75" t="s">
        <v>53</v>
      </c>
      <c r="O8" s="110"/>
      <c r="P8" s="111"/>
      <c r="Q8" s="111"/>
      <c r="R8" s="113"/>
      <c r="S8" s="114"/>
      <c r="T8" s="49"/>
      <c r="U8" s="49"/>
      <c r="V8" s="50"/>
      <c r="W8" s="49"/>
      <c r="X8" s="49"/>
      <c r="Y8" s="49"/>
      <c r="Z8" s="49"/>
      <c r="AA8" s="49"/>
      <c r="AB8" s="50"/>
      <c r="AC8" s="53"/>
      <c r="AD8" s="26" t="s">
        <v>31</v>
      </c>
      <c r="AE8" s="13"/>
      <c r="AF8" s="13"/>
      <c r="AG8" s="14"/>
    </row>
    <row r="9" customFormat="false" ht="23.25" hidden="false" customHeight="true" outlineLevel="0" collapsed="false">
      <c r="A9" s="44" t="n">
        <v>4</v>
      </c>
      <c r="B9" s="99" t="n">
        <v>43839</v>
      </c>
      <c r="C9" s="100" t="s">
        <v>26</v>
      </c>
      <c r="D9" s="217" t="s">
        <v>54</v>
      </c>
      <c r="E9" s="218" t="str">
        <f aca="false">VLOOKUP(D9,路線表!$1:$998,2,0)</f>
        <v>Guangxing</v>
      </c>
      <c r="F9" s="102" t="n">
        <f aca="false">VLOOKUP(D9,路線表!$1:$998,5,0)</f>
        <v>0.2916666667</v>
      </c>
      <c r="G9" s="103" t="str">
        <f aca="false">VLOOKUP(D9,路線表!$1:$998,3,0)</f>
        <v>捷運公館站(出口1)</v>
      </c>
      <c r="H9" s="219" t="str">
        <f aca="false">VLOOKUP(D9,路線表!$1:$998,4,0)</f>
        <v>Gongguan(Exit 1)</v>
      </c>
      <c r="I9" s="103" t="str">
        <f aca="false">VLOOKUP(D9,路線表!$1:$998,6,0)</f>
        <v>3km</v>
      </c>
      <c r="J9" s="105" t="n">
        <f aca="false">VLOOKUP(D9,路線表!$1:$998,7,0)</f>
        <v>35</v>
      </c>
      <c r="K9" s="106" t="s">
        <v>55</v>
      </c>
      <c r="L9" s="52" t="s">
        <v>56</v>
      </c>
      <c r="M9" s="52" t="s">
        <v>57</v>
      </c>
      <c r="N9" s="75" t="s">
        <v>58</v>
      </c>
      <c r="O9" s="172" t="s">
        <v>59</v>
      </c>
      <c r="P9" s="49"/>
      <c r="Q9" s="49"/>
      <c r="R9" s="159"/>
      <c r="S9" s="114"/>
      <c r="T9" s="49"/>
      <c r="U9" s="49"/>
      <c r="V9" s="50"/>
      <c r="W9" s="51" t="s">
        <v>60</v>
      </c>
      <c r="X9" s="52" t="s">
        <v>61</v>
      </c>
      <c r="Y9" s="51" t="s">
        <v>62</v>
      </c>
      <c r="Z9" s="51" t="s">
        <v>63</v>
      </c>
      <c r="AA9" s="49"/>
      <c r="AB9" s="50"/>
      <c r="AC9" s="53"/>
      <c r="AD9" s="74" t="s">
        <v>64</v>
      </c>
      <c r="AE9" s="13"/>
      <c r="AF9" s="13"/>
      <c r="AG9" s="14"/>
    </row>
    <row r="10" customFormat="false" ht="23.25" hidden="false" customHeight="true" outlineLevel="0" collapsed="false">
      <c r="A10" s="44" t="n">
        <v>5</v>
      </c>
      <c r="B10" s="99" t="n">
        <v>43840</v>
      </c>
      <c r="C10" s="100" t="s">
        <v>32</v>
      </c>
      <c r="D10" s="217" t="s">
        <v>65</v>
      </c>
      <c r="E10" s="218" t="str">
        <f aca="false">VLOOKUP(D10,路線表!$1:$998,2,0)</f>
        <v>Erbazi Botanical Garden</v>
      </c>
      <c r="F10" s="102" t="n">
        <f aca="false">VLOOKUP(D10,路線表!$1:$998,5,0)</f>
        <v>0.2916666667</v>
      </c>
      <c r="G10" s="103" t="str">
        <f aca="false">VLOOKUP(D10,路線表!$1:$998,3,0)</f>
        <v>捷運新店站(出口)</v>
      </c>
      <c r="H10" s="219" t="str">
        <f aca="false">VLOOKUP(D10,路線表!$1:$998,4,0)</f>
        <v>Xindian(Exit)</v>
      </c>
      <c r="I10" s="103" t="str">
        <f aca="false">VLOOKUP(D10,路線表!$1:$998,6,0)</f>
        <v>4km</v>
      </c>
      <c r="J10" s="105" t="n">
        <f aca="false">VLOOKUP(D10,路線表!$1:$998,7,0)</f>
        <v>35</v>
      </c>
      <c r="K10" s="106" t="s">
        <v>50</v>
      </c>
      <c r="L10" s="52" t="s">
        <v>66</v>
      </c>
      <c r="M10" s="52" t="s">
        <v>67</v>
      </c>
      <c r="N10" s="75" t="s">
        <v>68</v>
      </c>
      <c r="O10" s="107" t="s">
        <v>189</v>
      </c>
      <c r="P10" s="51" t="s">
        <v>51</v>
      </c>
      <c r="Q10" s="51" t="s">
        <v>69</v>
      </c>
      <c r="R10" s="138" t="s">
        <v>55</v>
      </c>
      <c r="S10" s="107" t="s">
        <v>70</v>
      </c>
      <c r="T10" s="51" t="s">
        <v>52</v>
      </c>
      <c r="U10" s="51" t="s">
        <v>71</v>
      </c>
      <c r="V10" s="61" t="s">
        <v>72</v>
      </c>
      <c r="W10" s="52" t="s">
        <v>73</v>
      </c>
      <c r="X10" s="52" t="s">
        <v>74</v>
      </c>
      <c r="Y10" s="51" t="s">
        <v>51</v>
      </c>
      <c r="Z10" s="52" t="s">
        <v>76</v>
      </c>
      <c r="AA10" s="51" t="s">
        <v>77</v>
      </c>
      <c r="AB10" s="75" t="s">
        <v>36</v>
      </c>
      <c r="AC10" s="76" t="s">
        <v>35</v>
      </c>
      <c r="AD10" s="26"/>
      <c r="AE10" s="13"/>
      <c r="AF10" s="13"/>
      <c r="AG10" s="14"/>
    </row>
    <row r="11" customFormat="false" ht="23.25" hidden="false" customHeight="true" outlineLevel="0" collapsed="false">
      <c r="A11" s="44" t="n">
        <v>6</v>
      </c>
      <c r="B11" s="139" t="n">
        <v>43840</v>
      </c>
      <c r="C11" s="140" t="s">
        <v>32</v>
      </c>
      <c r="D11" s="221" t="s">
        <v>78</v>
      </c>
      <c r="E11" s="222" t="str">
        <f aca="false">VLOOKUP(D11,路線表!$1:$998,2,0)</f>
        <v>Jingshan</v>
      </c>
      <c r="F11" s="223" t="n">
        <f aca="false">VLOOKUP(D11,路線表!$1:$998,5,0)</f>
        <v>0.2916666667</v>
      </c>
      <c r="G11" s="224" t="str">
        <f aca="false">VLOOKUP(D11,路線表!$1:$998,3,0)</f>
        <v>台北車站東一門</v>
      </c>
      <c r="H11" s="225" t="str">
        <f aca="false">VLOOKUP(D11,路線表!$1:$998,4,0)</f>
        <v>Taipei Main Station East 1 Entrance</v>
      </c>
      <c r="I11" s="103" t="str">
        <f aca="false">VLOOKUP(D11,路線表!$1:$998,6,0)</f>
        <v>6km</v>
      </c>
      <c r="J11" s="105" t="n">
        <f aca="false">VLOOKUP(D11,路線表!$1:$998,7,0)</f>
        <v>50</v>
      </c>
      <c r="K11" s="106" t="s">
        <v>79</v>
      </c>
      <c r="L11" s="52" t="s">
        <v>80</v>
      </c>
      <c r="M11" s="52" t="s">
        <v>81</v>
      </c>
      <c r="N11" s="75" t="s">
        <v>82</v>
      </c>
      <c r="O11" s="110"/>
      <c r="P11" s="111"/>
      <c r="Q11" s="111"/>
      <c r="R11" s="113"/>
      <c r="S11" s="110"/>
      <c r="T11" s="49"/>
      <c r="U11" s="49"/>
      <c r="V11" s="50"/>
      <c r="W11" s="49"/>
      <c r="X11" s="49"/>
      <c r="Y11" s="49"/>
      <c r="Z11" s="49"/>
      <c r="AA11" s="49"/>
      <c r="AB11" s="50"/>
      <c r="AC11" s="53"/>
      <c r="AD11" s="26"/>
      <c r="AE11" s="13"/>
      <c r="AF11" s="13"/>
      <c r="AG11" s="14"/>
    </row>
    <row r="12" customFormat="false" ht="23.25" hidden="false" customHeight="true" outlineLevel="0" collapsed="false">
      <c r="A12" s="44" t="n">
        <v>7</v>
      </c>
      <c r="B12" s="99" t="n">
        <v>43846</v>
      </c>
      <c r="C12" s="100" t="s">
        <v>26</v>
      </c>
      <c r="D12" s="216"/>
      <c r="E12" s="166"/>
      <c r="F12" s="174"/>
      <c r="G12" s="174"/>
      <c r="H12" s="81"/>
      <c r="I12" s="174"/>
      <c r="J12" s="175"/>
      <c r="K12" s="114"/>
      <c r="L12" s="49"/>
      <c r="M12" s="49"/>
      <c r="N12" s="50"/>
      <c r="O12" s="114"/>
      <c r="P12" s="49"/>
      <c r="Q12" s="49"/>
      <c r="R12" s="159"/>
      <c r="S12" s="114"/>
      <c r="T12" s="49"/>
      <c r="U12" s="49"/>
      <c r="V12" s="50"/>
      <c r="W12" s="51" t="s">
        <v>83</v>
      </c>
      <c r="X12" s="51" t="s">
        <v>84</v>
      </c>
      <c r="Y12" s="52" t="s">
        <v>158</v>
      </c>
      <c r="Z12" s="51" t="s">
        <v>86</v>
      </c>
      <c r="AA12" s="49"/>
      <c r="AB12" s="50"/>
      <c r="AC12" s="53"/>
      <c r="AE12" s="13"/>
      <c r="AF12" s="13"/>
      <c r="AG12" s="14"/>
    </row>
    <row r="13" customFormat="false" ht="23.25" hidden="false" customHeight="true" outlineLevel="0" collapsed="false">
      <c r="A13" s="44" t="n">
        <v>8</v>
      </c>
      <c r="B13" s="116" t="n">
        <v>43847</v>
      </c>
      <c r="C13" s="100" t="s">
        <v>32</v>
      </c>
      <c r="D13" s="226" t="s">
        <v>33</v>
      </c>
      <c r="E13" s="218" t="str">
        <f aca="false">VLOOKUP(D13,路線表!$1:$998,2,0)</f>
        <v>Guandu Nature Park</v>
      </c>
      <c r="F13" s="227" t="n">
        <f aca="false">VLOOKUP(D13,路線表!$1:$998,5,0)</f>
        <v>0.3125</v>
      </c>
      <c r="G13" s="150" t="str">
        <f aca="false">VLOOKUP(D13,路線表!$1:$998,3,0)</f>
        <v>捷運關渡站(出口1)</v>
      </c>
      <c r="H13" s="219" t="str">
        <f aca="false">VLOOKUP(D13,路線表!$1:$998,4,0)</f>
        <v>Guandu(Exit 1)</v>
      </c>
      <c r="I13" s="150" t="str">
        <f aca="false">VLOOKUP(D13,路線表!$1:$998,6,0)</f>
        <v>2km</v>
      </c>
      <c r="J13" s="228" t="n">
        <f aca="false">VLOOKUP(D13,路線表!$1:$998,7,0)</f>
        <v>60</v>
      </c>
      <c r="K13" s="107" t="s">
        <v>87</v>
      </c>
      <c r="L13" s="51" t="s">
        <v>88</v>
      </c>
      <c r="M13" s="51" t="s">
        <v>58</v>
      </c>
      <c r="N13" s="61" t="s">
        <v>89</v>
      </c>
      <c r="O13" s="229" t="s">
        <v>90</v>
      </c>
      <c r="P13" s="88" t="s">
        <v>91</v>
      </c>
      <c r="Q13" s="88" t="s">
        <v>90</v>
      </c>
      <c r="R13" s="230" t="s">
        <v>91</v>
      </c>
      <c r="S13" s="107" t="s">
        <v>92</v>
      </c>
      <c r="T13" s="51" t="s">
        <v>48</v>
      </c>
      <c r="U13" s="88" t="s">
        <v>93</v>
      </c>
      <c r="V13" s="89" t="s">
        <v>40</v>
      </c>
      <c r="W13" s="52" t="s">
        <v>94</v>
      </c>
      <c r="X13" s="51" t="s">
        <v>95</v>
      </c>
      <c r="Y13" s="88" t="s">
        <v>96</v>
      </c>
      <c r="Z13" s="88" t="s">
        <v>97</v>
      </c>
      <c r="AA13" s="88" t="s">
        <v>81</v>
      </c>
      <c r="AB13" s="89" t="s">
        <v>98</v>
      </c>
      <c r="AC13" s="90" t="s">
        <v>99</v>
      </c>
      <c r="AD13" s="26" t="s">
        <v>100</v>
      </c>
      <c r="AE13" s="13"/>
      <c r="AF13" s="13"/>
      <c r="AG13" s="14"/>
    </row>
    <row r="14" customFormat="false" ht="23.25" hidden="false" customHeight="true" outlineLevel="0" collapsed="false">
      <c r="A14" s="44" t="n">
        <v>9</v>
      </c>
      <c r="B14" s="116" t="n">
        <v>43847</v>
      </c>
      <c r="C14" s="100" t="s">
        <v>32</v>
      </c>
      <c r="D14" s="226" t="s">
        <v>101</v>
      </c>
      <c r="E14" s="218" t="str">
        <f aca="false">VLOOKUP(D14,路線表!$1:$998,2,0)</f>
        <v>Guizikendapai</v>
      </c>
      <c r="F14" s="227" t="n">
        <f aca="false">VLOOKUP(D14,路線表!$1:$998,5,0)</f>
        <v>0.3125</v>
      </c>
      <c r="G14" s="150" t="str">
        <f aca="false">VLOOKUP(D14,路線表!$1:$998,3,0)</f>
        <v>捷運復興崗站(出口1)</v>
      </c>
      <c r="H14" s="219" t="str">
        <f aca="false">VLOOKUP(D14,路線表!$1:$998,4,0)</f>
        <v>Fuxinggang(Exit 1)</v>
      </c>
      <c r="I14" s="150" t="str">
        <f aca="false">VLOOKUP(D14,路線表!$1:$998,6,0)</f>
        <v>4km</v>
      </c>
      <c r="J14" s="228" t="n">
        <f aca="false">VLOOKUP(D14,路線表!$1:$998,7,0)</f>
        <v>40</v>
      </c>
      <c r="K14" s="107" t="s">
        <v>34</v>
      </c>
      <c r="L14" s="51" t="s">
        <v>102</v>
      </c>
      <c r="M14" s="51" t="s">
        <v>74</v>
      </c>
      <c r="N14" s="61" t="s">
        <v>27</v>
      </c>
      <c r="O14" s="110"/>
      <c r="P14" s="111"/>
      <c r="Q14" s="111"/>
      <c r="R14" s="113"/>
      <c r="S14" s="114"/>
      <c r="T14" s="49"/>
      <c r="U14" s="49"/>
      <c r="V14" s="50"/>
      <c r="W14" s="49"/>
      <c r="X14" s="49"/>
      <c r="Y14" s="49"/>
      <c r="Z14" s="49"/>
      <c r="AA14" s="49"/>
      <c r="AB14" s="50"/>
      <c r="AC14" s="53"/>
      <c r="AD14" s="26" t="s">
        <v>100</v>
      </c>
      <c r="AE14" s="13"/>
      <c r="AF14" s="13"/>
      <c r="AG14" s="14"/>
    </row>
    <row r="15" customFormat="false" ht="23.25" hidden="false" customHeight="true" outlineLevel="0" collapsed="false">
      <c r="A15" s="44" t="n">
        <v>10</v>
      </c>
      <c r="B15" s="99" t="n">
        <v>43853</v>
      </c>
      <c r="C15" s="100" t="s">
        <v>26</v>
      </c>
      <c r="D15" s="217" t="s">
        <v>103</v>
      </c>
      <c r="E15" s="218" t="str">
        <f aca="false">VLOOKUP(D15,路線表!$1:$998,2,0)</f>
        <v>Fengluzui → Wutuku</v>
      </c>
      <c r="F15" s="102" t="n">
        <f aca="false">VLOOKUP(D15,路線表!$1:$998,5,0)</f>
        <v>0.2916666667</v>
      </c>
      <c r="G15" s="103" t="str">
        <f aca="false">VLOOKUP(D15,路線表!$1:$998,3,0)</f>
        <v>捷運新店站(出口)</v>
      </c>
      <c r="H15" s="219" t="str">
        <f aca="false">VLOOKUP(D15,路線表!$1:$998,4,0)</f>
        <v>Xindian(Exit)</v>
      </c>
      <c r="I15" s="103" t="str">
        <f aca="false">VLOOKUP(D15,路線表!$1:$998,6,0)</f>
        <v>9km</v>
      </c>
      <c r="J15" s="105" t="n">
        <f aca="false">VLOOKUP(D15,路線表!$1:$998,7,0)</f>
        <v>30</v>
      </c>
      <c r="K15" s="106" t="s">
        <v>104</v>
      </c>
      <c r="L15" s="51" t="s">
        <v>68</v>
      </c>
      <c r="M15" s="51" t="s">
        <v>81</v>
      </c>
      <c r="N15" s="61" t="s">
        <v>105</v>
      </c>
      <c r="O15" s="172" t="s">
        <v>59</v>
      </c>
      <c r="P15" s="49"/>
      <c r="Q15" s="49"/>
      <c r="R15" s="159"/>
      <c r="S15" s="114"/>
      <c r="T15" s="49"/>
      <c r="U15" s="49"/>
      <c r="V15" s="50"/>
      <c r="W15" s="51" t="s">
        <v>106</v>
      </c>
      <c r="X15" s="51" t="s">
        <v>107</v>
      </c>
      <c r="Y15" s="51" t="s">
        <v>108</v>
      </c>
      <c r="Z15" s="51" t="s">
        <v>56</v>
      </c>
      <c r="AA15" s="91"/>
      <c r="AB15" s="92"/>
      <c r="AC15" s="93"/>
      <c r="AD15" s="26"/>
      <c r="AE15" s="13"/>
      <c r="AF15" s="13"/>
      <c r="AG15" s="14"/>
    </row>
    <row r="16" customFormat="false" ht="23.25" hidden="false" customHeight="true" outlineLevel="0" collapsed="false">
      <c r="A16" s="44" t="n">
        <v>11</v>
      </c>
      <c r="B16" s="99" t="n">
        <v>43854</v>
      </c>
      <c r="C16" s="100" t="s">
        <v>32</v>
      </c>
      <c r="D16" s="217" t="s">
        <v>109</v>
      </c>
      <c r="E16" s="218" t="str">
        <f aca="false">VLOOKUP(D16,路線表!$1:$998,2,0)</f>
        <v>Sanzhi Chexin Road</v>
      </c>
      <c r="F16" s="102" t="n">
        <f aca="false">VLOOKUP(D16,路線表!$1:$998,5,0)</f>
        <v>0.3125</v>
      </c>
      <c r="G16" s="103" t="str">
        <f aca="false">VLOOKUP(D16,路線表!$1:$998,3,0)</f>
        <v>捷運淡水站(出口1)</v>
      </c>
      <c r="H16" s="219" t="str">
        <f aca="false">VLOOKUP(D16,路線表!$1:$998,4,0)</f>
        <v>Tamsui(Exit 1)</v>
      </c>
      <c r="I16" s="103" t="str">
        <f aca="false">VLOOKUP(D16,路線表!$1:$998,6,0)</f>
        <v>4km</v>
      </c>
      <c r="J16" s="105" t="n">
        <f aca="false">VLOOKUP(D16,路線表!$1:$998,7,0)</f>
        <v>40</v>
      </c>
      <c r="K16" s="107" t="s">
        <v>110</v>
      </c>
      <c r="L16" s="51" t="s">
        <v>40</v>
      </c>
      <c r="M16" s="51" t="s">
        <v>189</v>
      </c>
      <c r="N16" s="61" t="s">
        <v>46</v>
      </c>
      <c r="O16" s="107" t="s">
        <v>108</v>
      </c>
      <c r="P16" s="51" t="s">
        <v>111</v>
      </c>
      <c r="Q16" s="51" t="s">
        <v>112</v>
      </c>
      <c r="R16" s="108" t="s">
        <v>113</v>
      </c>
      <c r="S16" s="107" t="s">
        <v>66</v>
      </c>
      <c r="T16" s="51" t="s">
        <v>70</v>
      </c>
      <c r="U16" s="51" t="s">
        <v>71</v>
      </c>
      <c r="V16" s="61" t="s">
        <v>105</v>
      </c>
      <c r="W16" s="51" t="s">
        <v>114</v>
      </c>
      <c r="X16" s="51" t="s">
        <v>115</v>
      </c>
      <c r="Y16" s="51" t="s">
        <v>96</v>
      </c>
      <c r="Z16" s="51" t="s">
        <v>75</v>
      </c>
      <c r="AA16" s="51" t="s">
        <v>77</v>
      </c>
      <c r="AB16" s="61" t="s">
        <v>116</v>
      </c>
      <c r="AC16" s="65" t="s">
        <v>117</v>
      </c>
      <c r="AD16" s="26"/>
      <c r="AE16" s="13"/>
      <c r="AF16" s="13"/>
      <c r="AG16" s="14"/>
    </row>
    <row r="17" customFormat="false" ht="23.25" hidden="false" customHeight="true" outlineLevel="0" collapsed="false">
      <c r="A17" s="44" t="n">
        <v>12</v>
      </c>
      <c r="B17" s="99" t="n">
        <v>43854</v>
      </c>
      <c r="C17" s="100" t="s">
        <v>32</v>
      </c>
      <c r="D17" s="217" t="s">
        <v>118</v>
      </c>
      <c r="E17" s="218" t="str">
        <f aca="false">VLOOKUP(D17,路線表!$1:$998,2,0)</f>
        <v>Lujiaoxi Constructed Wetland</v>
      </c>
      <c r="F17" s="102" t="n">
        <f aca="false">VLOOKUP(D17,路線表!$1:$998,5,0)</f>
        <v>0.3125</v>
      </c>
      <c r="G17" s="103" t="str">
        <f aca="false">VLOOKUP(D17,路線表!$1:$998,3,0)</f>
        <v>捷運亞東醫院站(出口2)</v>
      </c>
      <c r="H17" s="219" t="str">
        <f aca="false">VLOOKUP(D17,路線表!$1:$998,4,0)</f>
        <v>Far Eastern Hospital(Exit 2)</v>
      </c>
      <c r="I17" s="103" t="str">
        <f aca="false">VLOOKUP(D17,路線表!$1:$998,6,0)</f>
        <v>4km</v>
      </c>
      <c r="J17" s="105" t="n">
        <f aca="false">VLOOKUP(D17,路線表!$1:$998,7,0)</f>
        <v>50</v>
      </c>
      <c r="K17" s="107" t="s">
        <v>50</v>
      </c>
      <c r="L17" s="51" t="s">
        <v>119</v>
      </c>
      <c r="M17" s="51" t="s">
        <v>120</v>
      </c>
      <c r="N17" s="61" t="s">
        <v>48</v>
      </c>
      <c r="O17" s="144"/>
      <c r="P17" s="96"/>
      <c r="Q17" s="96"/>
      <c r="R17" s="146"/>
      <c r="S17" s="144"/>
      <c r="T17" s="96"/>
      <c r="U17" s="91"/>
      <c r="V17" s="92"/>
      <c r="W17" s="91"/>
      <c r="X17" s="91"/>
      <c r="Y17" s="91"/>
      <c r="Z17" s="91"/>
      <c r="AA17" s="91"/>
      <c r="AB17" s="92"/>
      <c r="AC17" s="93"/>
      <c r="AD17" s="26"/>
      <c r="AE17" s="13"/>
      <c r="AF17" s="13"/>
      <c r="AG17" s="14"/>
    </row>
    <row r="18" customFormat="false" ht="23.25" hidden="false" customHeight="true" outlineLevel="0" collapsed="false">
      <c r="A18" s="44" t="n">
        <v>14</v>
      </c>
      <c r="B18" s="99" t="n">
        <v>43860</v>
      </c>
      <c r="C18" s="100" t="s">
        <v>26</v>
      </c>
      <c r="D18" s="216"/>
      <c r="E18" s="166"/>
      <c r="F18" s="135"/>
      <c r="G18" s="135"/>
      <c r="H18" s="98"/>
      <c r="I18" s="135"/>
      <c r="J18" s="136"/>
      <c r="K18" s="114"/>
      <c r="L18" s="49"/>
      <c r="M18" s="49"/>
      <c r="N18" s="50"/>
      <c r="O18" s="114"/>
      <c r="P18" s="49"/>
      <c r="Q18" s="49"/>
      <c r="R18" s="159"/>
      <c r="S18" s="114"/>
      <c r="T18" s="49"/>
      <c r="U18" s="49"/>
      <c r="V18" s="50"/>
      <c r="W18" s="51" t="s">
        <v>199</v>
      </c>
      <c r="X18" s="51" t="s">
        <v>122</v>
      </c>
      <c r="Y18" s="52" t="s">
        <v>40</v>
      </c>
      <c r="Z18" s="51" t="s">
        <v>75</v>
      </c>
      <c r="AA18" s="49"/>
      <c r="AB18" s="50"/>
      <c r="AC18" s="53"/>
      <c r="AD18" s="26"/>
      <c r="AE18" s="13"/>
      <c r="AF18" s="13"/>
      <c r="AG18" s="14"/>
    </row>
    <row r="19" customFormat="false" ht="23.25" hidden="false" customHeight="true" outlineLevel="0" collapsed="false">
      <c r="A19" s="44" t="n">
        <v>15</v>
      </c>
      <c r="B19" s="139" t="n">
        <v>43861</v>
      </c>
      <c r="C19" s="140" t="s">
        <v>32</v>
      </c>
      <c r="D19" s="221" t="s">
        <v>123</v>
      </c>
      <c r="E19" s="222" t="str">
        <f aca="false">VLOOKUP(D19,路線表!$1:$998,2,0)</f>
        <v>Shezidao</v>
      </c>
      <c r="F19" s="223" t="n">
        <f aca="false">VLOOKUP(D19,路線表!$1:$998,5,0)</f>
        <v>0.3333333333</v>
      </c>
      <c r="G19" s="224" t="str">
        <f aca="false">VLOOKUP(D19,路線表!$1:$998,3,0)</f>
        <v>公車215/紅10 台北海大站</v>
      </c>
      <c r="H19" s="225" t="str">
        <f aca="false">VLOOKUP(D19,路線表!$1:$998,4,0)</f>
        <v>bus 215/R10/536 Taipei University of Maritime Technology</v>
      </c>
      <c r="I19" s="103" t="str">
        <f aca="false">VLOOKUP(D19,路線表!$1:$998,6,0)</f>
        <v>2km</v>
      </c>
      <c r="J19" s="105" t="n">
        <f aca="false">VLOOKUP(D19,路線表!$1:$998,7,0)</f>
        <v>40</v>
      </c>
      <c r="K19" s="106" t="s">
        <v>71</v>
      </c>
      <c r="L19" s="52" t="s">
        <v>124</v>
      </c>
      <c r="M19" s="52" t="s">
        <v>74</v>
      </c>
      <c r="N19" s="75" t="s">
        <v>70</v>
      </c>
      <c r="O19" s="107" t="s">
        <v>125</v>
      </c>
      <c r="P19" s="59" t="s">
        <v>200</v>
      </c>
      <c r="Q19" s="59" t="s">
        <v>114</v>
      </c>
      <c r="R19" s="108" t="s">
        <v>115</v>
      </c>
      <c r="S19" s="107" t="s">
        <v>126</v>
      </c>
      <c r="T19" s="51" t="s">
        <v>127</v>
      </c>
      <c r="U19" s="51" t="s">
        <v>125</v>
      </c>
      <c r="V19" s="61" t="s">
        <v>79</v>
      </c>
      <c r="W19" s="52" t="s">
        <v>128</v>
      </c>
      <c r="X19" s="51" t="s">
        <v>129</v>
      </c>
      <c r="Y19" s="51" t="s">
        <v>201</v>
      </c>
      <c r="Z19" s="52" t="s">
        <v>131</v>
      </c>
      <c r="AA19" s="52" t="s">
        <v>98</v>
      </c>
      <c r="AB19" s="75" t="s">
        <v>132</v>
      </c>
      <c r="AC19" s="65" t="s">
        <v>99</v>
      </c>
      <c r="AD19" s="26"/>
      <c r="AE19" s="13"/>
      <c r="AF19" s="13"/>
      <c r="AG19" s="13"/>
    </row>
    <row r="20" customFormat="false" ht="23.25" hidden="false" customHeight="true" outlineLevel="0" collapsed="false">
      <c r="A20" s="44" t="n">
        <v>16</v>
      </c>
      <c r="B20" s="99" t="n">
        <v>43861</v>
      </c>
      <c r="C20" s="100" t="s">
        <v>32</v>
      </c>
      <c r="D20" s="217" t="s">
        <v>133</v>
      </c>
      <c r="E20" s="218" t="str">
        <f aca="false">VLOOKUP(D20,路線表!$1:$998,2,0)</f>
        <v>Shuangxi Dingzilan Creek</v>
      </c>
      <c r="F20" s="102" t="n">
        <f aca="false">VLOOKUP(D20,路線表!$1:$998,5,0)</f>
        <v>0.3576388889</v>
      </c>
      <c r="G20" s="103" t="str">
        <f aca="false">VLOOKUP(D20,路線表!$1:$998,3,0)</f>
        <v>雙溪火車站(自強272車次)</v>
      </c>
      <c r="H20" s="219" t="str">
        <f aca="false">VLOOKUP(D20,路線表!$1:$998,4,0)</f>
        <v>Shuangxi Train Station</v>
      </c>
      <c r="I20" s="103" t="str">
        <f aca="false">VLOOKUP(D20,路線表!$1:$998,6,0)</f>
        <v>6km</v>
      </c>
      <c r="J20" s="105" t="n">
        <f aca="false">VLOOKUP(D20,路線表!$1:$998,7,0)</f>
        <v>40</v>
      </c>
      <c r="K20" s="106" t="s">
        <v>87</v>
      </c>
      <c r="L20" s="52" t="s">
        <v>104</v>
      </c>
      <c r="M20" s="52" t="s">
        <v>82</v>
      </c>
      <c r="N20" s="75" t="s">
        <v>134</v>
      </c>
      <c r="O20" s="110"/>
      <c r="P20" s="111"/>
      <c r="Q20" s="111"/>
      <c r="R20" s="113"/>
      <c r="S20" s="114"/>
      <c r="T20" s="49"/>
      <c r="U20" s="49"/>
      <c r="V20" s="50"/>
      <c r="W20" s="49"/>
      <c r="X20" s="49"/>
      <c r="Y20" s="49"/>
      <c r="Z20" s="49"/>
      <c r="AA20" s="49"/>
      <c r="AB20" s="50"/>
      <c r="AC20" s="53"/>
      <c r="AD20" s="26"/>
      <c r="AE20" s="13"/>
      <c r="AF20" s="13"/>
      <c r="AG20" s="14"/>
    </row>
    <row r="21" customFormat="false" ht="23.25" hidden="false" customHeight="true" outlineLevel="0" collapsed="false">
      <c r="A21" s="115" t="s">
        <v>135</v>
      </c>
      <c r="B21" s="116" t="n">
        <v>44224</v>
      </c>
      <c r="C21" s="117" t="s">
        <v>136</v>
      </c>
      <c r="D21" s="231" t="s">
        <v>137</v>
      </c>
      <c r="E21" s="218" t="str">
        <f aca="false">VLOOKUP(D21,路線表!$1:$998,2,0)</f>
        <v>Tianliaoyang</v>
      </c>
      <c r="F21" s="119" t="n">
        <f aca="false">VLOOKUP(D21,路線表!$1:$998,5,0)</f>
        <v>0.3611111111</v>
      </c>
      <c r="G21" s="120" t="str">
        <f aca="false">VLOOKUP(D21,路線表!$1:$998,3,0)</f>
        <v>貢寮火車站(自強272車次)</v>
      </c>
      <c r="H21" s="219" t="str">
        <f aca="false">VLOOKUP(D21,路線表!$1:$998,4,0)</f>
        <v>Gongliao Train Station</v>
      </c>
      <c r="I21" s="120" t="str">
        <f aca="false">VLOOKUP(D21,路線表!$1:$998,6,0)</f>
        <v>4km</v>
      </c>
      <c r="J21" s="121" t="n">
        <f aca="false">VLOOKUP(D21,路線表!$1:$998,7,0)</f>
        <v>50</v>
      </c>
      <c r="K21" s="162" t="s">
        <v>172</v>
      </c>
      <c r="L21" s="123" t="s">
        <v>139</v>
      </c>
      <c r="M21" s="123" t="s">
        <v>140</v>
      </c>
      <c r="N21" s="163" t="s">
        <v>202</v>
      </c>
      <c r="O21" s="125"/>
      <c r="P21" s="91"/>
      <c r="Q21" s="91"/>
      <c r="R21" s="126"/>
      <c r="S21" s="125"/>
      <c r="T21" s="91"/>
      <c r="U21" s="91"/>
      <c r="V21" s="92"/>
      <c r="W21" s="91"/>
      <c r="X21" s="91"/>
      <c r="Y21" s="91"/>
      <c r="Z21" s="91"/>
      <c r="AA21" s="91"/>
      <c r="AB21" s="92"/>
      <c r="AC21" s="93"/>
      <c r="AD21" s="26"/>
      <c r="AE21" s="13"/>
      <c r="AF21" s="13"/>
      <c r="AG21" s="14"/>
    </row>
    <row r="22" customFormat="false" ht="23.25" hidden="false" customHeight="true" outlineLevel="0" collapsed="false">
      <c r="A22" s="34" t="s">
        <v>23</v>
      </c>
      <c r="B22" s="35" t="s">
        <v>142</v>
      </c>
      <c r="C22" s="36" t="s">
        <v>25</v>
      </c>
      <c r="D22" s="215"/>
      <c r="E22" s="232"/>
      <c r="F22" s="127"/>
      <c r="G22" s="127"/>
      <c r="H22" s="233"/>
      <c r="I22" s="127"/>
      <c r="J22" s="128"/>
      <c r="K22" s="129"/>
      <c r="L22" s="130"/>
      <c r="M22" s="130"/>
      <c r="N22" s="131"/>
      <c r="O22" s="129"/>
      <c r="P22" s="130"/>
      <c r="Q22" s="130"/>
      <c r="R22" s="132"/>
      <c r="S22" s="129"/>
      <c r="T22" s="130"/>
      <c r="U22" s="130"/>
      <c r="V22" s="131"/>
      <c r="W22" s="130"/>
      <c r="X22" s="130"/>
      <c r="Y22" s="130"/>
      <c r="Z22" s="130"/>
      <c r="AA22" s="130"/>
      <c r="AB22" s="131"/>
      <c r="AC22" s="133"/>
      <c r="AD22" s="26"/>
      <c r="AE22" s="13"/>
      <c r="AF22" s="13"/>
      <c r="AG22" s="14"/>
    </row>
    <row r="23" customFormat="false" ht="23.25" hidden="false" customHeight="true" outlineLevel="0" collapsed="false">
      <c r="A23" s="44" t="n">
        <v>17</v>
      </c>
      <c r="B23" s="99" t="n">
        <v>43867</v>
      </c>
      <c r="C23" s="100" t="s">
        <v>26</v>
      </c>
      <c r="D23" s="234"/>
      <c r="E23" s="166"/>
      <c r="F23" s="135"/>
      <c r="G23" s="135"/>
      <c r="H23" s="98"/>
      <c r="I23" s="135"/>
      <c r="J23" s="136"/>
      <c r="K23" s="125"/>
      <c r="L23" s="91"/>
      <c r="M23" s="91"/>
      <c r="N23" s="92"/>
      <c r="O23" s="137"/>
      <c r="P23" s="49"/>
      <c r="Q23" s="49"/>
      <c r="R23" s="159"/>
      <c r="S23" s="114"/>
      <c r="T23" s="49"/>
      <c r="U23" s="49"/>
      <c r="V23" s="50"/>
      <c r="W23" s="51" t="s">
        <v>119</v>
      </c>
      <c r="X23" s="58" t="s">
        <v>117</v>
      </c>
      <c r="Y23" s="59" t="s">
        <v>62</v>
      </c>
      <c r="Z23" s="59" t="s">
        <v>143</v>
      </c>
      <c r="AA23" s="49"/>
      <c r="AB23" s="50"/>
      <c r="AC23" s="53"/>
      <c r="AD23" s="26"/>
      <c r="AE23" s="13"/>
      <c r="AF23" s="13"/>
      <c r="AG23" s="14"/>
    </row>
    <row r="24" customFormat="false" ht="23.25" hidden="false" customHeight="true" outlineLevel="0" collapsed="false">
      <c r="A24" s="44" t="n">
        <v>18</v>
      </c>
      <c r="B24" s="139" t="n">
        <v>43868</v>
      </c>
      <c r="C24" s="140" t="s">
        <v>32</v>
      </c>
      <c r="D24" s="221" t="s">
        <v>144</v>
      </c>
      <c r="E24" s="222" t="str">
        <f aca="false">VLOOKUP(D24,路線表!$1:$998,2,0)</f>
        <v>Youth Park</v>
      </c>
      <c r="F24" s="223" t="n">
        <f aca="false">VLOOKUP(D24,路線表!$1:$998,5,0)</f>
        <v>0.3333333333</v>
      </c>
      <c r="G24" s="224" t="str">
        <f aca="false">VLOOKUP(D24,路線表!$1:$998,3,0)</f>
        <v>青年公園2號門</v>
      </c>
      <c r="H24" s="225" t="str">
        <f aca="false">VLOOKUP(D24,路線表!$1:$998,4,0)</f>
        <v>Youth Park Exit 2</v>
      </c>
      <c r="I24" s="103" t="str">
        <f aca="false">VLOOKUP(D24,路線表!$1:$998,6,0)</f>
        <v>2km</v>
      </c>
      <c r="J24" s="105" t="n">
        <f aca="false">VLOOKUP(D24,路線表!$1:$998,7,0)</f>
        <v>25</v>
      </c>
      <c r="K24" s="106" t="s">
        <v>71</v>
      </c>
      <c r="L24" s="52" t="s">
        <v>83</v>
      </c>
      <c r="M24" s="52" t="s">
        <v>145</v>
      </c>
      <c r="N24" s="61" t="s">
        <v>146</v>
      </c>
      <c r="O24" s="107" t="s">
        <v>120</v>
      </c>
      <c r="P24" s="51" t="s">
        <v>165</v>
      </c>
      <c r="Q24" s="51" t="s">
        <v>55</v>
      </c>
      <c r="R24" s="138" t="s">
        <v>97</v>
      </c>
      <c r="S24" s="107" t="s">
        <v>66</v>
      </c>
      <c r="T24" s="51" t="s">
        <v>134</v>
      </c>
      <c r="U24" s="51" t="s">
        <v>145</v>
      </c>
      <c r="V24" s="61" t="s">
        <v>146</v>
      </c>
      <c r="W24" s="52" t="s">
        <v>147</v>
      </c>
      <c r="X24" s="58" t="s">
        <v>143</v>
      </c>
      <c r="Y24" s="59" t="s">
        <v>37</v>
      </c>
      <c r="Z24" s="58" t="s">
        <v>143</v>
      </c>
      <c r="AA24" s="51" t="s">
        <v>39</v>
      </c>
      <c r="AB24" s="75" t="s">
        <v>81</v>
      </c>
      <c r="AC24" s="76" t="s">
        <v>148</v>
      </c>
      <c r="AD24" s="26"/>
      <c r="AE24" s="13"/>
      <c r="AF24" s="13"/>
      <c r="AG24" s="14"/>
    </row>
    <row r="25" customFormat="false" ht="23.25" hidden="false" customHeight="true" outlineLevel="0" collapsed="false">
      <c r="A25" s="44" t="n">
        <v>19</v>
      </c>
      <c r="B25" s="99" t="n">
        <v>43868</v>
      </c>
      <c r="C25" s="100" t="s">
        <v>32</v>
      </c>
      <c r="D25" s="217" t="s">
        <v>149</v>
      </c>
      <c r="E25" s="218" t="str">
        <f aca="false">VLOOKUP(D25,路線表!$1:$998,2,0)</f>
        <v>Linong Wetland</v>
      </c>
      <c r="F25" s="102" t="n">
        <f aca="false">VLOOKUP(D25,路線表!$1:$998,5,0)</f>
        <v>0.3125</v>
      </c>
      <c r="G25" s="103" t="str">
        <f aca="false">VLOOKUP(D25,路線表!$1:$998,3,0)</f>
        <v>捷運石牌站(出口1)</v>
      </c>
      <c r="H25" s="219" t="str">
        <f aca="false">VLOOKUP(D25,路線表!$1:$998,4,0)</f>
        <v>Shipai(Exit 1)</v>
      </c>
      <c r="I25" s="103" t="str">
        <f aca="false">VLOOKUP(D25,路線表!$1:$998,6,0)</f>
        <v>4km</v>
      </c>
      <c r="J25" s="105" t="n">
        <f aca="false">VLOOKUP(D25,路線表!$1:$998,7,0)</f>
        <v>40</v>
      </c>
      <c r="K25" s="106" t="s">
        <v>39</v>
      </c>
      <c r="L25" s="52" t="s">
        <v>102</v>
      </c>
      <c r="M25" s="52" t="s">
        <v>73</v>
      </c>
      <c r="N25" s="75" t="s">
        <v>130</v>
      </c>
      <c r="O25" s="110"/>
      <c r="P25" s="111"/>
      <c r="Q25" s="111"/>
      <c r="R25" s="113"/>
      <c r="S25" s="110"/>
      <c r="T25" s="49"/>
      <c r="U25" s="49"/>
      <c r="V25" s="50"/>
      <c r="W25" s="49"/>
      <c r="X25" s="49"/>
      <c r="Y25" s="49"/>
      <c r="Z25" s="49"/>
      <c r="AA25" s="49"/>
      <c r="AB25" s="50"/>
      <c r="AC25" s="53"/>
      <c r="AD25" s="26"/>
      <c r="AE25" s="13"/>
      <c r="AF25" s="13"/>
      <c r="AG25" s="14"/>
    </row>
    <row r="26" customFormat="false" ht="23.25" hidden="false" customHeight="true" outlineLevel="0" collapsed="false">
      <c r="A26" s="44" t="n">
        <v>20</v>
      </c>
      <c r="B26" s="99" t="n">
        <v>43874</v>
      </c>
      <c r="C26" s="100" t="s">
        <v>26</v>
      </c>
      <c r="D26" s="235" t="s">
        <v>150</v>
      </c>
      <c r="E26" s="166"/>
      <c r="F26" s="98"/>
      <c r="G26" s="98"/>
      <c r="H26" s="98"/>
      <c r="I26" s="135"/>
      <c r="J26" s="136"/>
      <c r="K26" s="144"/>
      <c r="L26" s="96"/>
      <c r="M26" s="96"/>
      <c r="N26" s="145"/>
      <c r="O26" s="137"/>
      <c r="P26" s="91"/>
      <c r="Q26" s="91"/>
      <c r="R26" s="126"/>
      <c r="S26" s="125"/>
      <c r="T26" s="91"/>
      <c r="U26" s="91"/>
      <c r="V26" s="92"/>
      <c r="W26" s="91"/>
      <c r="X26" s="91"/>
      <c r="Y26" s="91"/>
      <c r="Z26" s="91"/>
      <c r="AA26" s="91"/>
      <c r="AB26" s="92"/>
      <c r="AC26" s="93"/>
      <c r="AD26" s="26" t="s">
        <v>150</v>
      </c>
      <c r="AE26" s="13"/>
      <c r="AF26" s="13"/>
      <c r="AG26" s="14"/>
    </row>
    <row r="27" customFormat="false" ht="23.25" hidden="false" customHeight="true" outlineLevel="0" collapsed="false">
      <c r="A27" s="44" t="n">
        <v>21</v>
      </c>
      <c r="B27" s="99" t="n">
        <v>43875</v>
      </c>
      <c r="C27" s="100" t="s">
        <v>32</v>
      </c>
      <c r="D27" s="235" t="s">
        <v>151</v>
      </c>
      <c r="E27" s="166"/>
      <c r="F27" s="98"/>
      <c r="G27" s="98"/>
      <c r="H27" s="98"/>
      <c r="I27" s="135"/>
      <c r="J27" s="136"/>
      <c r="K27" s="125"/>
      <c r="L27" s="91"/>
      <c r="M27" s="91"/>
      <c r="N27" s="92"/>
      <c r="O27" s="125"/>
      <c r="P27" s="91"/>
      <c r="Q27" s="91"/>
      <c r="R27" s="126"/>
      <c r="S27" s="125"/>
      <c r="T27" s="91"/>
      <c r="U27" s="91"/>
      <c r="V27" s="92"/>
      <c r="W27" s="91"/>
      <c r="X27" s="91"/>
      <c r="Y27" s="91"/>
      <c r="Z27" s="91"/>
      <c r="AA27" s="91"/>
      <c r="AB27" s="92"/>
      <c r="AC27" s="93"/>
      <c r="AD27" s="26" t="s">
        <v>151</v>
      </c>
      <c r="AE27" s="13"/>
      <c r="AF27" s="13"/>
      <c r="AG27" s="14"/>
    </row>
    <row r="28" customFormat="false" ht="23.25" hidden="false" customHeight="true" outlineLevel="0" collapsed="false">
      <c r="A28" s="44" t="n">
        <v>22</v>
      </c>
      <c r="B28" s="99" t="n">
        <v>43875</v>
      </c>
      <c r="C28" s="100" t="s">
        <v>32</v>
      </c>
      <c r="D28" s="235" t="s">
        <v>151</v>
      </c>
      <c r="E28" s="166"/>
      <c r="F28" s="98"/>
      <c r="G28" s="98"/>
      <c r="H28" s="98"/>
      <c r="I28" s="135"/>
      <c r="J28" s="136"/>
      <c r="K28" s="125"/>
      <c r="L28" s="91"/>
      <c r="M28" s="91"/>
      <c r="N28" s="92"/>
      <c r="O28" s="144"/>
      <c r="P28" s="96"/>
      <c r="Q28" s="96"/>
      <c r="R28" s="146"/>
      <c r="S28" s="125"/>
      <c r="T28" s="91"/>
      <c r="U28" s="91"/>
      <c r="V28" s="92"/>
      <c r="W28" s="91"/>
      <c r="X28" s="91"/>
      <c r="Y28" s="91"/>
      <c r="Z28" s="91"/>
      <c r="AA28" s="91"/>
      <c r="AB28" s="92"/>
      <c r="AC28" s="93"/>
      <c r="AD28" s="26" t="s">
        <v>151</v>
      </c>
      <c r="AE28" s="13"/>
      <c r="AF28" s="13"/>
      <c r="AG28" s="14"/>
    </row>
    <row r="29" customFormat="false" ht="23.25" hidden="false" customHeight="true" outlineLevel="0" collapsed="false">
      <c r="A29" s="44" t="n">
        <v>23</v>
      </c>
      <c r="B29" s="99" t="n">
        <v>43881</v>
      </c>
      <c r="C29" s="100" t="s">
        <v>26</v>
      </c>
      <c r="D29" s="236"/>
      <c r="E29" s="166"/>
      <c r="F29" s="135"/>
      <c r="G29" s="135"/>
      <c r="H29" s="98"/>
      <c r="I29" s="135"/>
      <c r="J29" s="136"/>
      <c r="K29" s="125"/>
      <c r="L29" s="91"/>
      <c r="M29" s="91"/>
      <c r="N29" s="92"/>
      <c r="O29" s="137"/>
      <c r="P29" s="91"/>
      <c r="Q29" s="91"/>
      <c r="R29" s="126"/>
      <c r="S29" s="125"/>
      <c r="T29" s="91"/>
      <c r="U29" s="91"/>
      <c r="V29" s="92"/>
      <c r="W29" s="51" t="s">
        <v>152</v>
      </c>
      <c r="X29" s="52" t="s">
        <v>153</v>
      </c>
      <c r="Y29" s="51" t="s">
        <v>154</v>
      </c>
      <c r="Z29" s="51" t="s">
        <v>86</v>
      </c>
      <c r="AA29" s="49"/>
      <c r="AB29" s="50"/>
      <c r="AC29" s="53"/>
      <c r="AD29" s="148" t="s">
        <v>155</v>
      </c>
      <c r="AE29" s="13"/>
      <c r="AF29" s="13"/>
      <c r="AG29" s="14"/>
    </row>
    <row r="30" customFormat="false" ht="23.25" hidden="false" customHeight="true" outlineLevel="0" collapsed="false">
      <c r="A30" s="44" t="n">
        <v>24</v>
      </c>
      <c r="B30" s="99" t="n">
        <v>43882</v>
      </c>
      <c r="C30" s="100" t="s">
        <v>32</v>
      </c>
      <c r="D30" s="217" t="s">
        <v>156</v>
      </c>
      <c r="E30" s="218" t="str">
        <f aca="false">VLOOKUP(D30,路線表!$1:$998,2,0)</f>
        <v>Zhongyi Trail</v>
      </c>
      <c r="F30" s="102" t="n">
        <f aca="false">VLOOKUP(D30,路線表!$1:$998,5,0)</f>
        <v>0.3125</v>
      </c>
      <c r="G30" s="103" t="str">
        <f aca="false">VLOOKUP(D30,路線表!$1:$998,3,0)</f>
        <v>捷運忠義站(出口2)</v>
      </c>
      <c r="H30" s="219" t="str">
        <f aca="false">VLOOKUP(D30,路線表!$1:$998,4,0)</f>
        <v>Zhongyi(Exit2)</v>
      </c>
      <c r="I30" s="103" t="str">
        <f aca="false">VLOOKUP(D30,路線表!$1:$998,6,0)</f>
        <v>4km</v>
      </c>
      <c r="J30" s="105" t="n">
        <f aca="false">VLOOKUP(D30,路線表!$1:$998,7,0)</f>
        <v>40</v>
      </c>
      <c r="K30" s="106" t="s">
        <v>34</v>
      </c>
      <c r="L30" s="52" t="s">
        <v>44</v>
      </c>
      <c r="M30" s="52" t="s">
        <v>52</v>
      </c>
      <c r="N30" s="75" t="s">
        <v>157</v>
      </c>
      <c r="O30" s="107" t="s">
        <v>158</v>
      </c>
      <c r="P30" s="51" t="s">
        <v>124</v>
      </c>
      <c r="Q30" s="51" t="s">
        <v>159</v>
      </c>
      <c r="R30" s="138" t="s">
        <v>124</v>
      </c>
      <c r="S30" s="107" t="s">
        <v>92</v>
      </c>
      <c r="T30" s="51" t="s">
        <v>69</v>
      </c>
      <c r="U30" s="51" t="s">
        <v>107</v>
      </c>
      <c r="V30" s="61" t="s">
        <v>72</v>
      </c>
      <c r="W30" s="52" t="s">
        <v>95</v>
      </c>
      <c r="X30" s="52" t="s">
        <v>94</v>
      </c>
      <c r="Y30" s="52" t="s">
        <v>68</v>
      </c>
      <c r="Z30" s="52" t="s">
        <v>131</v>
      </c>
      <c r="AA30" s="51" t="s">
        <v>160</v>
      </c>
      <c r="AB30" s="75" t="s">
        <v>47</v>
      </c>
      <c r="AC30" s="76" t="s">
        <v>53</v>
      </c>
      <c r="AD30" s="26"/>
      <c r="AE30" s="13"/>
      <c r="AF30" s="13"/>
      <c r="AG30" s="14"/>
    </row>
    <row r="31" customFormat="false" ht="23.25" hidden="false" customHeight="true" outlineLevel="0" collapsed="false">
      <c r="A31" s="44" t="n">
        <v>25</v>
      </c>
      <c r="B31" s="99" t="n">
        <v>43882</v>
      </c>
      <c r="C31" s="100" t="s">
        <v>32</v>
      </c>
      <c r="D31" s="217" t="s">
        <v>137</v>
      </c>
      <c r="E31" s="218" t="str">
        <f aca="false">VLOOKUP(D31,路線表!$1:$998,2,0)</f>
        <v>Tianliaoyang</v>
      </c>
      <c r="F31" s="102" t="n">
        <f aca="false">VLOOKUP(D31,路線表!$1:$998,5,0)</f>
        <v>0.3611111111</v>
      </c>
      <c r="G31" s="103" t="str">
        <f aca="false">VLOOKUP(D31,路線表!$1:$998,3,0)</f>
        <v>貢寮火車站(自強272車次)</v>
      </c>
      <c r="H31" s="219" t="str">
        <f aca="false">VLOOKUP(D31,路線表!$1:$998,4,0)</f>
        <v>Gongliao Train Station</v>
      </c>
      <c r="I31" s="103" t="str">
        <f aca="false">VLOOKUP(D31,路線表!$1:$998,6,0)</f>
        <v>4km</v>
      </c>
      <c r="J31" s="105" t="n">
        <f aca="false">VLOOKUP(D31,路線表!$1:$998,7,0)</f>
        <v>50</v>
      </c>
      <c r="K31" s="106" t="s">
        <v>125</v>
      </c>
      <c r="L31" s="52" t="s">
        <v>80</v>
      </c>
      <c r="M31" s="52" t="s">
        <v>56</v>
      </c>
      <c r="N31" s="75" t="s">
        <v>130</v>
      </c>
      <c r="O31" s="152"/>
      <c r="P31" s="237"/>
      <c r="Q31" s="111"/>
      <c r="R31" s="113"/>
      <c r="S31" s="110"/>
      <c r="T31" s="78"/>
      <c r="U31" s="49"/>
      <c r="V31" s="50"/>
      <c r="W31" s="49"/>
      <c r="X31" s="49"/>
      <c r="Y31" s="49"/>
      <c r="Z31" s="49"/>
      <c r="AA31" s="49"/>
      <c r="AB31" s="50"/>
      <c r="AC31" s="53"/>
      <c r="AD31" s="26"/>
      <c r="AE31" s="13"/>
      <c r="AF31" s="13"/>
      <c r="AG31" s="14"/>
    </row>
    <row r="32" customFormat="false" ht="23.25" hidden="false" customHeight="true" outlineLevel="0" collapsed="false">
      <c r="A32" s="44" t="n">
        <v>26</v>
      </c>
      <c r="B32" s="99" t="n">
        <v>43888</v>
      </c>
      <c r="C32" s="100" t="s">
        <v>26</v>
      </c>
      <c r="D32" s="217" t="s">
        <v>161</v>
      </c>
      <c r="E32" s="218" t="str">
        <f aca="false">VLOOKUP(D32,路線表!$1:$998,2,0)</f>
        <v>Wulai</v>
      </c>
      <c r="F32" s="102" t="n">
        <f aca="false">VLOOKUP(D32,路線表!$1:$998,5,0)</f>
        <v>0.2916666667</v>
      </c>
      <c r="G32" s="103" t="str">
        <f aca="false">VLOOKUP(D32,路線表!$1:$998,3,0)</f>
        <v>捷運公館站(出口1)</v>
      </c>
      <c r="H32" s="219" t="str">
        <f aca="false">VLOOKUP(D32,路線表!$1:$998,4,0)</f>
        <v>Gongguan(Exit 1)</v>
      </c>
      <c r="I32" s="103" t="str">
        <f aca="false">VLOOKUP(D32,路線表!$1:$998,6,0)</f>
        <v>3km</v>
      </c>
      <c r="J32" s="105" t="n">
        <f aca="false">VLOOKUP(D32,路線表!$1:$998,7,0)</f>
        <v>45</v>
      </c>
      <c r="K32" s="107" t="s">
        <v>68</v>
      </c>
      <c r="L32" s="51" t="s">
        <v>162</v>
      </c>
      <c r="M32" s="51" t="s">
        <v>179</v>
      </c>
      <c r="N32" s="61" t="s">
        <v>30</v>
      </c>
      <c r="O32" s="158" t="s">
        <v>59</v>
      </c>
      <c r="P32" s="49"/>
      <c r="Q32" s="49"/>
      <c r="R32" s="159"/>
      <c r="S32" s="114"/>
      <c r="T32" s="49"/>
      <c r="U32" s="49"/>
      <c r="V32" s="50"/>
      <c r="W32" s="51" t="s">
        <v>60</v>
      </c>
      <c r="X32" s="51" t="s">
        <v>61</v>
      </c>
      <c r="Y32" s="52" t="s">
        <v>153</v>
      </c>
      <c r="Z32" s="51" t="s">
        <v>61</v>
      </c>
      <c r="AA32" s="49"/>
      <c r="AB32" s="50"/>
      <c r="AC32" s="53"/>
      <c r="AD32" s="160" t="s">
        <v>163</v>
      </c>
      <c r="AE32" s="13"/>
      <c r="AF32" s="13"/>
      <c r="AG32" s="14"/>
    </row>
    <row r="33" customFormat="false" ht="23.25" hidden="false" customHeight="true" outlineLevel="0" collapsed="false">
      <c r="A33" s="44" t="n">
        <v>28</v>
      </c>
      <c r="B33" s="99" t="n">
        <v>43889</v>
      </c>
      <c r="C33" s="100" t="s">
        <v>32</v>
      </c>
      <c r="D33" s="217" t="s">
        <v>164</v>
      </c>
      <c r="E33" s="218" t="str">
        <f aca="false">VLOOKUP(D33,路線表!$1:$998,2,0)</f>
        <v>Taipei Zoo - National Chengchi Univeristy</v>
      </c>
      <c r="F33" s="102" t="n">
        <f aca="false">VLOOKUP(D33,路線表!$1:$998,5,0)</f>
        <v>0.3125</v>
      </c>
      <c r="G33" s="103" t="str">
        <f aca="false">VLOOKUP(D33,路線表!$1:$998,3,0)</f>
        <v>捷運動物園站(出口1)</v>
      </c>
      <c r="H33" s="219" t="str">
        <f aca="false">VLOOKUP(D33,路線表!$1:$998,4,0)</f>
        <v>Taipei Zoo(Exit 1)</v>
      </c>
      <c r="I33" s="103" t="str">
        <f aca="false">VLOOKUP(D33,路線表!$1:$998,6,0)</f>
        <v>4km</v>
      </c>
      <c r="J33" s="105" t="n">
        <f aca="false">VLOOKUP(D33,路線表!$1:$998,7,0)</f>
        <v>40</v>
      </c>
      <c r="K33" s="106" t="s">
        <v>38</v>
      </c>
      <c r="L33" s="52" t="s">
        <v>114</v>
      </c>
      <c r="M33" s="51" t="s">
        <v>36</v>
      </c>
      <c r="N33" s="75" t="s">
        <v>158</v>
      </c>
      <c r="O33" s="107" t="s">
        <v>116</v>
      </c>
      <c r="P33" s="52" t="s">
        <v>129</v>
      </c>
      <c r="Q33" s="51" t="s">
        <v>112</v>
      </c>
      <c r="R33" s="108" t="s">
        <v>38</v>
      </c>
      <c r="S33" s="107" t="s">
        <v>93</v>
      </c>
      <c r="T33" s="51" t="s">
        <v>66</v>
      </c>
      <c r="U33" s="51" t="s">
        <v>50</v>
      </c>
      <c r="V33" s="61" t="s">
        <v>96</v>
      </c>
      <c r="W33" s="52" t="s">
        <v>40</v>
      </c>
      <c r="X33" s="51" t="s">
        <v>102</v>
      </c>
      <c r="Y33" s="51" t="s">
        <v>166</v>
      </c>
      <c r="Z33" s="52" t="s">
        <v>75</v>
      </c>
      <c r="AA33" s="52" t="s">
        <v>46</v>
      </c>
      <c r="AB33" s="61" t="s">
        <v>167</v>
      </c>
      <c r="AC33" s="65" t="s">
        <v>99</v>
      </c>
      <c r="AD33" s="160" t="s">
        <v>163</v>
      </c>
      <c r="AE33" s="13"/>
      <c r="AF33" s="13"/>
      <c r="AG33" s="14"/>
    </row>
    <row r="34" customFormat="false" ht="23.25" hidden="false" customHeight="true" outlineLevel="0" collapsed="false">
      <c r="A34" s="44" t="n">
        <v>29</v>
      </c>
      <c r="B34" s="99" t="n">
        <v>43889</v>
      </c>
      <c r="C34" s="100" t="s">
        <v>32</v>
      </c>
      <c r="D34" s="217" t="s">
        <v>168</v>
      </c>
      <c r="E34" s="218" t="str">
        <f aca="false">VLOOKUP(D34,路線表!$1:$998,2,0)</f>
        <v>Luzhou Dyke</v>
      </c>
      <c r="F34" s="102" t="n">
        <f aca="false">VLOOKUP(D34,路線表!$1:$998,5,0)</f>
        <v>0.3125</v>
      </c>
      <c r="G34" s="103" t="str">
        <f aca="false">VLOOKUP(D34,路線表!$1:$998,3,0)</f>
        <v>捷運蘆洲站(出口1)</v>
      </c>
      <c r="H34" s="219" t="str">
        <f aca="false">VLOOKUP(D34,路線表!$1:$998,4,0)</f>
        <v>Luzhou(Exit 1)</v>
      </c>
      <c r="I34" s="103" t="str">
        <f aca="false">VLOOKUP(D34,路線表!$1:$998,6,0)</f>
        <v>2km</v>
      </c>
      <c r="J34" s="105" t="n">
        <f aca="false">VLOOKUP(D34,路線表!$1:$998,7,0)</f>
        <v>50</v>
      </c>
      <c r="K34" s="106" t="s">
        <v>110</v>
      </c>
      <c r="L34" s="52" t="s">
        <v>127</v>
      </c>
      <c r="M34" s="52" t="s">
        <v>126</v>
      </c>
      <c r="N34" s="75" t="s">
        <v>97</v>
      </c>
      <c r="O34" s="110"/>
      <c r="P34" s="111"/>
      <c r="Q34" s="111"/>
      <c r="R34" s="113"/>
      <c r="S34" s="114"/>
      <c r="T34" s="49"/>
      <c r="U34" s="49"/>
      <c r="V34" s="50"/>
      <c r="W34" s="49"/>
      <c r="X34" s="49"/>
      <c r="Y34" s="49"/>
      <c r="Z34" s="49"/>
      <c r="AA34" s="49"/>
      <c r="AB34" s="50"/>
      <c r="AC34" s="53"/>
      <c r="AD34" s="160" t="s">
        <v>163</v>
      </c>
      <c r="AE34" s="13"/>
      <c r="AF34" s="13"/>
      <c r="AG34" s="14"/>
    </row>
    <row r="35" customFormat="false" ht="23.25" hidden="false" customHeight="true" outlineLevel="0" collapsed="false">
      <c r="A35" s="115" t="s">
        <v>135</v>
      </c>
      <c r="B35" s="116" t="n">
        <v>44252</v>
      </c>
      <c r="C35" s="117" t="s">
        <v>136</v>
      </c>
      <c r="D35" s="238" t="s">
        <v>169</v>
      </c>
      <c r="E35" s="218" t="str">
        <f aca="false">VLOOKUP(D35,路線表!$1:$998,2,0)</f>
        <v>Waziwei</v>
      </c>
      <c r="F35" s="119" t="n">
        <f aca="false">VLOOKUP(D35,路線表!$1:$998,5,0)</f>
        <v>0.3125</v>
      </c>
      <c r="G35" s="120" t="str">
        <f aca="false">VLOOKUP(D35,路線表!$1:$998,3,0)</f>
        <v>捷運關渡站(出口1)</v>
      </c>
      <c r="H35" s="219" t="str">
        <f aca="false">VLOOKUP(D35,路線表!$1:$998,4,0)</f>
        <v>Guandu(Exit 1)</v>
      </c>
      <c r="I35" s="120" t="str">
        <f aca="false">VLOOKUP(D35,路線表!$1:$998,6,0)</f>
        <v>2km</v>
      </c>
      <c r="J35" s="121" t="n">
        <f aca="false">VLOOKUP(D35,路線表!$1:$998,7,0)</f>
        <v>50</v>
      </c>
      <c r="K35" s="162" t="s">
        <v>170</v>
      </c>
      <c r="L35" s="123" t="s">
        <v>42</v>
      </c>
      <c r="M35" s="123" t="s">
        <v>171</v>
      </c>
      <c r="N35" s="163" t="s">
        <v>172</v>
      </c>
      <c r="O35" s="125"/>
      <c r="P35" s="91"/>
      <c r="Q35" s="91"/>
      <c r="R35" s="126"/>
      <c r="S35" s="125"/>
      <c r="T35" s="91"/>
      <c r="U35" s="91"/>
      <c r="V35" s="92"/>
      <c r="W35" s="91"/>
      <c r="X35" s="91"/>
      <c r="Y35" s="91"/>
      <c r="Z35" s="91"/>
      <c r="AA35" s="91"/>
      <c r="AB35" s="92"/>
      <c r="AC35" s="93"/>
      <c r="AD35" s="26"/>
      <c r="AE35" s="13"/>
      <c r="AF35" s="13"/>
      <c r="AG35" s="14"/>
    </row>
    <row r="36" customFormat="false" ht="23.25" hidden="false" customHeight="true" outlineLevel="0" collapsed="false">
      <c r="A36" s="34" t="s">
        <v>23</v>
      </c>
      <c r="B36" s="35" t="s">
        <v>173</v>
      </c>
      <c r="C36" s="36" t="s">
        <v>25</v>
      </c>
      <c r="D36" s="215"/>
      <c r="E36" s="232"/>
      <c r="F36" s="127"/>
      <c r="G36" s="127"/>
      <c r="H36" s="233"/>
      <c r="I36" s="127"/>
      <c r="J36" s="128"/>
      <c r="K36" s="129"/>
      <c r="L36" s="130"/>
      <c r="M36" s="130"/>
      <c r="N36" s="131"/>
      <c r="O36" s="129"/>
      <c r="P36" s="130"/>
      <c r="Q36" s="130"/>
      <c r="R36" s="132"/>
      <c r="S36" s="129"/>
      <c r="T36" s="130"/>
      <c r="U36" s="130"/>
      <c r="V36" s="131"/>
      <c r="W36" s="164"/>
      <c r="X36" s="165"/>
      <c r="Y36" s="165"/>
      <c r="Z36" s="165"/>
      <c r="AA36" s="165"/>
      <c r="AB36" s="131"/>
      <c r="AC36" s="133"/>
      <c r="AD36" s="26"/>
      <c r="AE36" s="13"/>
      <c r="AF36" s="13"/>
      <c r="AG36" s="14"/>
    </row>
    <row r="37" customFormat="false" ht="23.25" hidden="false" customHeight="true" outlineLevel="0" collapsed="false">
      <c r="A37" s="44" t="n">
        <v>30</v>
      </c>
      <c r="B37" s="99" t="n">
        <v>43896</v>
      </c>
      <c r="C37" s="100" t="s">
        <v>26</v>
      </c>
      <c r="D37" s="216"/>
      <c r="E37" s="166"/>
      <c r="F37" s="135"/>
      <c r="G37" s="135"/>
      <c r="H37" s="98"/>
      <c r="I37" s="135"/>
      <c r="J37" s="136"/>
      <c r="K37" s="114"/>
      <c r="L37" s="49"/>
      <c r="M37" s="49"/>
      <c r="N37" s="50"/>
      <c r="O37" s="114"/>
      <c r="P37" s="49"/>
      <c r="Q37" s="49"/>
      <c r="R37" s="159"/>
      <c r="S37" s="114"/>
      <c r="T37" s="49"/>
      <c r="U37" s="49"/>
      <c r="V37" s="50"/>
      <c r="W37" s="167" t="s">
        <v>174</v>
      </c>
      <c r="X37" s="58" t="s">
        <v>113</v>
      </c>
      <c r="Y37" s="59" t="s">
        <v>113</v>
      </c>
      <c r="Z37" s="59" t="s">
        <v>63</v>
      </c>
      <c r="AA37" s="48"/>
      <c r="AB37" s="50"/>
      <c r="AC37" s="53"/>
      <c r="AD37" s="26"/>
      <c r="AE37" s="13"/>
      <c r="AF37" s="13"/>
      <c r="AG37" s="14"/>
    </row>
    <row r="38" customFormat="false" ht="23.25" hidden="false" customHeight="true" outlineLevel="0" collapsed="false">
      <c r="A38" s="44" t="n">
        <v>31</v>
      </c>
      <c r="B38" s="99" t="n">
        <v>43897</v>
      </c>
      <c r="C38" s="100" t="s">
        <v>32</v>
      </c>
      <c r="D38" s="217" t="s">
        <v>175</v>
      </c>
      <c r="E38" s="218" t="str">
        <f aca="false">VLOOKUP(D38,路線表!$1:$998,2,0)</f>
        <v>National Taiwan University</v>
      </c>
      <c r="F38" s="102" t="n">
        <f aca="false">VLOOKUP(D38,路線表!$1:$998,5,0)</f>
        <v>0.3125</v>
      </c>
      <c r="G38" s="103" t="str">
        <f aca="false">VLOOKUP(D38,路線表!$1:$998,3,0)</f>
        <v>捷運公館站(出口2)</v>
      </c>
      <c r="H38" s="219" t="str">
        <f aca="false">VLOOKUP(D38,路線表!$1:$998,4,0)</f>
        <v>Gongguan(Exit 2)</v>
      </c>
      <c r="I38" s="103" t="str">
        <f aca="false">VLOOKUP(D38,路線表!$1:$998,6,0)</f>
        <v>2km</v>
      </c>
      <c r="J38" s="105" t="n">
        <f aca="false">VLOOKUP(D38,路線表!$1:$998,7,0)</f>
        <v>35</v>
      </c>
      <c r="K38" s="106" t="s">
        <v>105</v>
      </c>
      <c r="L38" s="52" t="s">
        <v>174</v>
      </c>
      <c r="M38" s="51" t="s">
        <v>203</v>
      </c>
      <c r="N38" s="75" t="s">
        <v>200</v>
      </c>
      <c r="O38" s="107" t="s">
        <v>88</v>
      </c>
      <c r="P38" s="51" t="s">
        <v>108</v>
      </c>
      <c r="Q38" s="52" t="s">
        <v>174</v>
      </c>
      <c r="R38" s="108" t="s">
        <v>148</v>
      </c>
      <c r="S38" s="107" t="s">
        <v>57</v>
      </c>
      <c r="T38" s="51" t="s">
        <v>27</v>
      </c>
      <c r="U38" s="51" t="s">
        <v>105</v>
      </c>
      <c r="V38" s="61" t="s">
        <v>71</v>
      </c>
      <c r="W38" s="167" t="s">
        <v>40</v>
      </c>
      <c r="X38" s="59" t="s">
        <v>50</v>
      </c>
      <c r="Y38" s="59" t="s">
        <v>37</v>
      </c>
      <c r="Z38" s="58" t="s">
        <v>76</v>
      </c>
      <c r="AA38" s="58" t="s">
        <v>43</v>
      </c>
      <c r="AB38" s="75" t="s">
        <v>97</v>
      </c>
      <c r="AC38" s="76" t="s">
        <v>110</v>
      </c>
      <c r="AD38" s="26"/>
      <c r="AE38" s="13"/>
      <c r="AF38" s="13"/>
      <c r="AG38" s="14"/>
    </row>
    <row r="39" customFormat="false" ht="23.25" hidden="false" customHeight="true" outlineLevel="0" collapsed="false">
      <c r="A39" s="44" t="n">
        <v>32</v>
      </c>
      <c r="B39" s="99" t="n">
        <v>43897</v>
      </c>
      <c r="C39" s="100" t="s">
        <v>32</v>
      </c>
      <c r="D39" s="217" t="s">
        <v>109</v>
      </c>
      <c r="E39" s="218" t="str">
        <f aca="false">VLOOKUP(D39,路線表!$1:$998,2,0)</f>
        <v>Sanzhi Chexin Road</v>
      </c>
      <c r="F39" s="102" t="n">
        <f aca="false">VLOOKUP(D39,路線表!$1:$998,5,0)</f>
        <v>0.3125</v>
      </c>
      <c r="G39" s="103" t="str">
        <f aca="false">VLOOKUP(D39,路線表!$1:$998,3,0)</f>
        <v>捷運淡水站(出口1)</v>
      </c>
      <c r="H39" s="219" t="str">
        <f aca="false">VLOOKUP(D39,路線表!$1:$998,4,0)</f>
        <v>Tamsui(Exit 1)</v>
      </c>
      <c r="I39" s="103" t="str">
        <f aca="false">VLOOKUP(D39,路線表!$1:$998,6,0)</f>
        <v>4km</v>
      </c>
      <c r="J39" s="105" t="n">
        <f aca="false">VLOOKUP(D39,路線表!$1:$998,7,0)</f>
        <v>40</v>
      </c>
      <c r="K39" s="106" t="s">
        <v>46</v>
      </c>
      <c r="L39" s="52" t="s">
        <v>177</v>
      </c>
      <c r="M39" s="52" t="s">
        <v>128</v>
      </c>
      <c r="N39" s="75" t="s">
        <v>134</v>
      </c>
      <c r="O39" s="110"/>
      <c r="P39" s="111"/>
      <c r="Q39" s="111"/>
      <c r="R39" s="113"/>
      <c r="S39" s="114"/>
      <c r="T39" s="49"/>
      <c r="U39" s="49"/>
      <c r="V39" s="50"/>
      <c r="W39" s="171"/>
      <c r="X39" s="48"/>
      <c r="Y39" s="48"/>
      <c r="Z39" s="48"/>
      <c r="AA39" s="48"/>
      <c r="AB39" s="50"/>
      <c r="AC39" s="53"/>
      <c r="AD39" s="26"/>
      <c r="AE39" s="13"/>
      <c r="AF39" s="13"/>
      <c r="AG39" s="14"/>
    </row>
    <row r="40" customFormat="false" ht="25.5" hidden="false" customHeight="true" outlineLevel="0" collapsed="false">
      <c r="A40" s="44" t="n">
        <v>33</v>
      </c>
      <c r="B40" s="99" t="n">
        <v>43903</v>
      </c>
      <c r="C40" s="100" t="s">
        <v>26</v>
      </c>
      <c r="D40" s="217" t="s">
        <v>137</v>
      </c>
      <c r="E40" s="218" t="str">
        <f aca="false">VLOOKUP(D40,路線表!$1:$998,2,0)</f>
        <v>Tianliaoyang</v>
      </c>
      <c r="F40" s="102" t="n">
        <f aca="false">VLOOKUP(D40,路線表!$1:$998,5,0)</f>
        <v>0.3611111111</v>
      </c>
      <c r="G40" s="103" t="str">
        <f aca="false">VLOOKUP(D40,路線表!$1:$998,3,0)</f>
        <v>貢寮火車站(自強272車次)</v>
      </c>
      <c r="H40" s="219" t="str">
        <f aca="false">VLOOKUP(D40,路線表!$1:$998,4,0)</f>
        <v>Gongliao Train Station</v>
      </c>
      <c r="I40" s="103" t="str">
        <f aca="false">VLOOKUP(D40,路線表!$1:$998,6,0)</f>
        <v>4km</v>
      </c>
      <c r="J40" s="105" t="n">
        <f aca="false">VLOOKUP(D40,路線表!$1:$998,7,0)</f>
        <v>50</v>
      </c>
      <c r="K40" s="106" t="s">
        <v>68</v>
      </c>
      <c r="L40" s="52" t="s">
        <v>56</v>
      </c>
      <c r="M40" s="52" t="s">
        <v>120</v>
      </c>
      <c r="N40" s="75" t="s">
        <v>82</v>
      </c>
      <c r="O40" s="172" t="s">
        <v>59</v>
      </c>
      <c r="P40" s="49"/>
      <c r="Q40" s="49"/>
      <c r="R40" s="159"/>
      <c r="S40" s="114"/>
      <c r="T40" s="49"/>
      <c r="U40" s="49"/>
      <c r="V40" s="50"/>
      <c r="W40" s="62" t="s">
        <v>83</v>
      </c>
      <c r="X40" s="58" t="s">
        <v>178</v>
      </c>
      <c r="Y40" s="59" t="s">
        <v>179</v>
      </c>
      <c r="Z40" s="59" t="s">
        <v>178</v>
      </c>
      <c r="AA40" s="48"/>
      <c r="AB40" s="50"/>
      <c r="AC40" s="53"/>
      <c r="AD40" s="26"/>
      <c r="AE40" s="13"/>
      <c r="AF40" s="13"/>
      <c r="AG40" s="14"/>
    </row>
    <row r="41" customFormat="false" ht="23.25" hidden="false" customHeight="true" outlineLevel="0" collapsed="false">
      <c r="A41" s="44" t="n">
        <v>34</v>
      </c>
      <c r="B41" s="99" t="n">
        <v>43904</v>
      </c>
      <c r="C41" s="100" t="s">
        <v>32</v>
      </c>
      <c r="D41" s="217" t="s">
        <v>180</v>
      </c>
      <c r="E41" s="218" t="str">
        <f aca="false">VLOOKUP(D41,路線表!$1:$998,2,0)</f>
        <v>Neiguoli</v>
      </c>
      <c r="F41" s="102" t="n">
        <f aca="false">VLOOKUP(D41,路線表!$1:$998,5,0)</f>
        <v>0.3125</v>
      </c>
      <c r="G41" s="103" t="str">
        <f aca="false">VLOOKUP(D41,路線表!$1:$998,3,0)</f>
        <v>捷運昆陽站(出口4)</v>
      </c>
      <c r="H41" s="219" t="str">
        <f aca="false">VLOOKUP(D41,路線表!$1:$998,4,0)</f>
        <v>Kunyang(Exit 4)</v>
      </c>
      <c r="I41" s="103" t="str">
        <f aca="false">VLOOKUP(D41,路線表!$1:$998,6,0)</f>
        <v>5km</v>
      </c>
      <c r="J41" s="105" t="n">
        <f aca="false">VLOOKUP(D41,路線表!$1:$998,7,0)</f>
        <v>40</v>
      </c>
      <c r="K41" s="106" t="s">
        <v>77</v>
      </c>
      <c r="L41" s="52" t="s">
        <v>60</v>
      </c>
      <c r="M41" s="52" t="s">
        <v>130</v>
      </c>
      <c r="N41" s="75" t="s">
        <v>27</v>
      </c>
      <c r="O41" s="107" t="s">
        <v>67</v>
      </c>
      <c r="P41" s="51" t="s">
        <v>166</v>
      </c>
      <c r="Q41" s="51" t="s">
        <v>159</v>
      </c>
      <c r="R41" s="138" t="s">
        <v>42</v>
      </c>
      <c r="S41" s="107" t="s">
        <v>165</v>
      </c>
      <c r="T41" s="51" t="s">
        <v>116</v>
      </c>
      <c r="U41" s="51" t="s">
        <v>132</v>
      </c>
      <c r="V41" s="61" t="s">
        <v>67</v>
      </c>
      <c r="W41" s="167" t="s">
        <v>44</v>
      </c>
      <c r="X41" s="58" t="s">
        <v>147</v>
      </c>
      <c r="Y41" s="58" t="s">
        <v>160</v>
      </c>
      <c r="Z41" s="58" t="s">
        <v>94</v>
      </c>
      <c r="AA41" s="59" t="s">
        <v>81</v>
      </c>
      <c r="AB41" s="75" t="s">
        <v>44</v>
      </c>
      <c r="AC41" s="65" t="s">
        <v>119</v>
      </c>
      <c r="AD41" s="26"/>
      <c r="AE41" s="13"/>
      <c r="AF41" s="13"/>
      <c r="AG41" s="14"/>
    </row>
    <row r="42" customFormat="false" ht="23.25" hidden="false" customHeight="true" outlineLevel="0" collapsed="false">
      <c r="A42" s="44" t="n">
        <v>35</v>
      </c>
      <c r="B42" s="139" t="n">
        <v>43904</v>
      </c>
      <c r="C42" s="140" t="s">
        <v>32</v>
      </c>
      <c r="D42" s="221" t="s">
        <v>123</v>
      </c>
      <c r="E42" s="222" t="str">
        <f aca="false">VLOOKUP(D42,路線表!$1:$998,2,0)</f>
        <v>Shezidao</v>
      </c>
      <c r="F42" s="223" t="n">
        <f aca="false">VLOOKUP(D42,路線表!$1:$998,5,0)</f>
        <v>0.3333333333</v>
      </c>
      <c r="G42" s="224" t="str">
        <f aca="false">VLOOKUP(D42,路線表!$1:$998,3,0)</f>
        <v>公車215/紅10 台北海大站</v>
      </c>
      <c r="H42" s="225" t="str">
        <f aca="false">VLOOKUP(D42,路線表!$1:$998,4,0)</f>
        <v>bus 215/R10/536 Taipei University of Maritime Technology</v>
      </c>
      <c r="I42" s="103" t="str">
        <f aca="false">VLOOKUP(D42,路線表!$1:$998,6,0)</f>
        <v>2km</v>
      </c>
      <c r="J42" s="105" t="n">
        <f aca="false">VLOOKUP(D42,路線表!$1:$998,7,0)</f>
        <v>40</v>
      </c>
      <c r="K42" s="106" t="s">
        <v>98</v>
      </c>
      <c r="L42" s="52" t="s">
        <v>117</v>
      </c>
      <c r="M42" s="52" t="s">
        <v>127</v>
      </c>
      <c r="N42" s="75" t="s">
        <v>132</v>
      </c>
      <c r="O42" s="110"/>
      <c r="P42" s="111"/>
      <c r="Q42" s="111"/>
      <c r="R42" s="113"/>
      <c r="S42" s="110"/>
      <c r="T42" s="49"/>
      <c r="U42" s="49"/>
      <c r="V42" s="50"/>
      <c r="W42" s="171"/>
      <c r="X42" s="48"/>
      <c r="Y42" s="48"/>
      <c r="Z42" s="48"/>
      <c r="AA42" s="48"/>
      <c r="AB42" s="50"/>
      <c r="AC42" s="53"/>
      <c r="AD42" s="26"/>
      <c r="AE42" s="13"/>
      <c r="AF42" s="13"/>
      <c r="AG42" s="14"/>
    </row>
    <row r="43" customFormat="false" ht="23.25" hidden="false" customHeight="true" outlineLevel="0" collapsed="false">
      <c r="A43" s="44" t="n">
        <v>36</v>
      </c>
      <c r="B43" s="99" t="n">
        <v>43910</v>
      </c>
      <c r="C43" s="100" t="s">
        <v>26</v>
      </c>
      <c r="D43" s="216"/>
      <c r="E43" s="166"/>
      <c r="F43" s="174"/>
      <c r="G43" s="174"/>
      <c r="H43" s="81"/>
      <c r="I43" s="174"/>
      <c r="J43" s="175"/>
      <c r="K43" s="114"/>
      <c r="L43" s="49"/>
      <c r="M43" s="49"/>
      <c r="N43" s="50"/>
      <c r="O43" s="114"/>
      <c r="P43" s="49"/>
      <c r="Q43" s="49"/>
      <c r="R43" s="159"/>
      <c r="S43" s="114"/>
      <c r="T43" s="49"/>
      <c r="U43" s="49"/>
      <c r="V43" s="50"/>
      <c r="W43" s="62" t="s">
        <v>128</v>
      </c>
      <c r="X43" s="59" t="s">
        <v>153</v>
      </c>
      <c r="Y43" s="58" t="s">
        <v>154</v>
      </c>
      <c r="Z43" s="59" t="s">
        <v>62</v>
      </c>
      <c r="AA43" s="48"/>
      <c r="AB43" s="50"/>
      <c r="AC43" s="53"/>
      <c r="AD43" s="26"/>
      <c r="AE43" s="13"/>
      <c r="AF43" s="13"/>
      <c r="AG43" s="14"/>
    </row>
    <row r="44" customFormat="false" ht="23.25" hidden="false" customHeight="true" outlineLevel="0" collapsed="false">
      <c r="A44" s="44" t="n">
        <v>37</v>
      </c>
      <c r="B44" s="99" t="n">
        <v>43911</v>
      </c>
      <c r="C44" s="100" t="s">
        <v>32</v>
      </c>
      <c r="D44" s="217" t="s">
        <v>181</v>
      </c>
      <c r="E44" s="218" t="str">
        <f aca="false">VLOOKUP(D44,路線表!$1:$998,2,0)</f>
        <v>National Palace Museum</v>
      </c>
      <c r="F44" s="102" t="n">
        <f aca="false">VLOOKUP(D44,路線表!$1:$998,5,0)</f>
        <v>0.3125</v>
      </c>
      <c r="G44" s="103" t="str">
        <f aca="false">VLOOKUP(D44,路線表!$1:$998,3,0)</f>
        <v>捷運士林站(出口1)</v>
      </c>
      <c r="H44" s="219" t="str">
        <f aca="false">VLOOKUP(D44,路線表!$1:$998,4,0)</f>
        <v>Shilin(Exit1)</v>
      </c>
      <c r="I44" s="103" t="str">
        <f aca="false">VLOOKUP(D44,路線表!$1:$998,6,0)</f>
        <v>2km</v>
      </c>
      <c r="J44" s="105" t="n">
        <f aca="false">VLOOKUP(D44,路線表!$1:$998,7,0)</f>
        <v>30</v>
      </c>
      <c r="K44" s="106" t="s">
        <v>92</v>
      </c>
      <c r="L44" s="52" t="s">
        <v>159</v>
      </c>
      <c r="M44" s="51" t="s">
        <v>182</v>
      </c>
      <c r="N44" s="75" t="s">
        <v>30</v>
      </c>
      <c r="O44" s="107" t="s">
        <v>90</v>
      </c>
      <c r="P44" s="52" t="s">
        <v>91</v>
      </c>
      <c r="Q44" s="51" t="s">
        <v>90</v>
      </c>
      <c r="R44" s="138" t="s">
        <v>91</v>
      </c>
      <c r="S44" s="107" t="s">
        <v>115</v>
      </c>
      <c r="T44" s="51" t="s">
        <v>66</v>
      </c>
      <c r="U44" s="51" t="s">
        <v>107</v>
      </c>
      <c r="V44" s="61" t="s">
        <v>72</v>
      </c>
      <c r="W44" s="167" t="s">
        <v>183</v>
      </c>
      <c r="X44" s="59" t="s">
        <v>95</v>
      </c>
      <c r="Y44" s="59" t="s">
        <v>40</v>
      </c>
      <c r="Z44" s="58" t="s">
        <v>47</v>
      </c>
      <c r="AA44" s="59" t="s">
        <v>81</v>
      </c>
      <c r="AB44" s="75" t="s">
        <v>97</v>
      </c>
      <c r="AC44" s="76" t="s">
        <v>183</v>
      </c>
      <c r="AD44" s="26"/>
      <c r="AE44" s="13"/>
      <c r="AF44" s="13"/>
      <c r="AG44" s="14"/>
    </row>
    <row r="45" customFormat="false" ht="23.25" hidden="false" customHeight="true" outlineLevel="0" collapsed="false">
      <c r="A45" s="44" t="n">
        <v>38</v>
      </c>
      <c r="B45" s="99" t="n">
        <v>43911</v>
      </c>
      <c r="C45" s="100" t="s">
        <v>32</v>
      </c>
      <c r="D45" s="217" t="s">
        <v>184</v>
      </c>
      <c r="E45" s="218" t="str">
        <f aca="false">VLOOKUP(D45,路線表!$1:$998,2,0)</f>
        <v>Plum Tree Creek</v>
      </c>
      <c r="F45" s="102" t="n">
        <f aca="false">VLOOKUP(D45,路線表!$1:$998,5,0)</f>
        <v>0.3125</v>
      </c>
      <c r="G45" s="103" t="str">
        <f aca="false">VLOOKUP(D45,路線表!$1:$998,3,0)</f>
        <v>捷運竹圍站(出口1)</v>
      </c>
      <c r="H45" s="219" t="str">
        <f aca="false">VLOOKUP(D45,路線表!$1:$998,4,0)</f>
        <v>Zhuwei(Exit 1)</v>
      </c>
      <c r="I45" s="103" t="str">
        <f aca="false">VLOOKUP(D45,路線表!$1:$998,6,0)</f>
        <v>5km</v>
      </c>
      <c r="J45" s="105" t="n">
        <f aca="false">VLOOKUP(D45,路線表!$1:$998,7,0)</f>
        <v>40</v>
      </c>
      <c r="K45" s="106" t="s">
        <v>104</v>
      </c>
      <c r="L45" s="52" t="s">
        <v>106</v>
      </c>
      <c r="M45" s="52" t="s">
        <v>73</v>
      </c>
      <c r="N45" s="75" t="s">
        <v>111</v>
      </c>
      <c r="O45" s="110"/>
      <c r="P45" s="111"/>
      <c r="Q45" s="111"/>
      <c r="R45" s="113"/>
      <c r="S45" s="114"/>
      <c r="T45" s="49"/>
      <c r="U45" s="49"/>
      <c r="V45" s="50"/>
      <c r="W45" s="49"/>
      <c r="X45" s="49"/>
      <c r="Y45" s="49"/>
      <c r="Z45" s="49"/>
      <c r="AA45" s="49"/>
      <c r="AB45" s="50"/>
      <c r="AC45" s="53"/>
      <c r="AD45" s="26"/>
      <c r="AE45" s="13"/>
      <c r="AF45" s="13"/>
      <c r="AG45" s="14"/>
    </row>
    <row r="46" customFormat="false" ht="23.25" hidden="false" customHeight="true" outlineLevel="0" collapsed="false">
      <c r="A46" s="44" t="n">
        <v>39</v>
      </c>
      <c r="B46" s="178" t="n">
        <v>43917</v>
      </c>
      <c r="C46" s="179" t="s">
        <v>26</v>
      </c>
      <c r="D46" s="239" t="s">
        <v>118</v>
      </c>
      <c r="E46" s="166"/>
      <c r="F46" s="181" t="n">
        <f aca="false">VLOOKUP(D46,路線表!$1:$998,5,0)</f>
        <v>0.3125</v>
      </c>
      <c r="G46" s="174" t="str">
        <f aca="false">VLOOKUP(D46,路線表!$1:$998,3,0)</f>
        <v>捷運亞東醫院站(出口2)</v>
      </c>
      <c r="H46" s="81"/>
      <c r="I46" s="174" t="str">
        <f aca="false">VLOOKUP(D46,路線表!$1:$998,6,0)</f>
        <v>4km</v>
      </c>
      <c r="J46" s="175" t="n">
        <f aca="false">VLOOKUP(D46,路線表!$1:$998,7,0)</f>
        <v>50</v>
      </c>
      <c r="K46" s="182" t="s">
        <v>185</v>
      </c>
      <c r="L46" s="182"/>
      <c r="M46" s="182"/>
      <c r="N46" s="182"/>
      <c r="O46" s="172" t="s">
        <v>59</v>
      </c>
      <c r="P46" s="49"/>
      <c r="Q46" s="49"/>
      <c r="R46" s="159"/>
      <c r="S46" s="114"/>
      <c r="T46" s="49"/>
      <c r="U46" s="49"/>
      <c r="V46" s="50"/>
      <c r="W46" s="52" t="s">
        <v>199</v>
      </c>
      <c r="X46" s="52" t="s">
        <v>122</v>
      </c>
      <c r="Y46" s="160" t="s">
        <v>187</v>
      </c>
      <c r="Z46" s="240"/>
      <c r="AA46" s="49"/>
      <c r="AB46" s="50"/>
      <c r="AC46" s="53"/>
      <c r="AD46" s="160" t="s">
        <v>187</v>
      </c>
      <c r="AE46" s="13"/>
      <c r="AF46" s="13"/>
      <c r="AG46" s="14"/>
    </row>
    <row r="47" customFormat="false" ht="23.25" hidden="false" customHeight="true" outlineLevel="0" collapsed="false">
      <c r="A47" s="44" t="n">
        <v>40</v>
      </c>
      <c r="B47" s="99" t="n">
        <v>43918</v>
      </c>
      <c r="C47" s="100" t="s">
        <v>32</v>
      </c>
      <c r="D47" s="217" t="s">
        <v>188</v>
      </c>
      <c r="E47" s="218" t="str">
        <f aca="false">VLOOKUP(D47,路線表!$1:$998,2,0)</f>
        <v>Guizikeng Camping Area</v>
      </c>
      <c r="F47" s="102" t="n">
        <f aca="false">VLOOKUP(D47,路線表!$1:$998,5,0)</f>
        <v>0.3125</v>
      </c>
      <c r="G47" s="103" t="str">
        <f aca="false">VLOOKUP(D47,路線表!$1:$998,3,0)</f>
        <v>捷運新北投站(出口1)</v>
      </c>
      <c r="H47" s="219" t="str">
        <f aca="false">VLOOKUP(D47,路線表!$1:$998,4,0)</f>
        <v>Xinbeitou(Exit1 )</v>
      </c>
      <c r="I47" s="103" t="str">
        <f aca="false">VLOOKUP(D47,路線表!$1:$998,6,0)</f>
        <v>4km</v>
      </c>
      <c r="J47" s="105" t="n">
        <f aca="false">VLOOKUP(D47,路線表!$1:$998,7,0)</f>
        <v>30</v>
      </c>
      <c r="K47" s="185" t="s">
        <v>34</v>
      </c>
      <c r="L47" s="52" t="s">
        <v>129</v>
      </c>
      <c r="M47" s="52" t="s">
        <v>102</v>
      </c>
      <c r="N47" s="75" t="s">
        <v>134</v>
      </c>
      <c r="O47" s="107" t="s">
        <v>126</v>
      </c>
      <c r="P47" s="51" t="s">
        <v>189</v>
      </c>
      <c r="Q47" s="51" t="s">
        <v>112</v>
      </c>
      <c r="R47" s="138" t="s">
        <v>201</v>
      </c>
      <c r="S47" s="107" t="s">
        <v>40</v>
      </c>
      <c r="T47" s="51" t="s">
        <v>80</v>
      </c>
      <c r="U47" s="51" t="s">
        <v>71</v>
      </c>
      <c r="V47" s="61" t="s">
        <v>105</v>
      </c>
      <c r="W47" s="52" t="s">
        <v>201</v>
      </c>
      <c r="X47" s="52" t="s">
        <v>53</v>
      </c>
      <c r="Y47" s="51" t="s">
        <v>190</v>
      </c>
      <c r="Z47" s="52" t="s">
        <v>131</v>
      </c>
      <c r="AA47" s="52" t="s">
        <v>46</v>
      </c>
      <c r="AB47" s="75" t="s">
        <v>81</v>
      </c>
      <c r="AC47" s="65" t="s">
        <v>191</v>
      </c>
      <c r="AD47" s="26"/>
      <c r="AE47" s="13"/>
      <c r="AF47" s="13"/>
      <c r="AG47" s="14"/>
    </row>
    <row r="48" customFormat="false" ht="23.25" hidden="false" customHeight="true" outlineLevel="0" collapsed="false">
      <c r="A48" s="44" t="n">
        <v>41</v>
      </c>
      <c r="B48" s="139" t="n">
        <v>43918</v>
      </c>
      <c r="C48" s="140" t="s">
        <v>32</v>
      </c>
      <c r="D48" s="221" t="s">
        <v>78</v>
      </c>
      <c r="E48" s="222" t="str">
        <f aca="false">VLOOKUP(D48,路線表!$1:$998,2,0)</f>
        <v>Jingshan</v>
      </c>
      <c r="F48" s="223" t="n">
        <f aca="false">VLOOKUP(D48,路線表!$1:$998,5,0)</f>
        <v>0.2916666667</v>
      </c>
      <c r="G48" s="224" t="str">
        <f aca="false">VLOOKUP(D48,路線表!$1:$998,3,0)</f>
        <v>台北車站東一門</v>
      </c>
      <c r="H48" s="225" t="str">
        <f aca="false">VLOOKUP(D48,路線表!$1:$998,4,0)</f>
        <v>Taipei Main Station East 1 Entrance</v>
      </c>
      <c r="I48" s="103" t="str">
        <f aca="false">VLOOKUP(D48,路線表!$1:$998,6,0)</f>
        <v>6km</v>
      </c>
      <c r="J48" s="105" t="n">
        <f aca="false">VLOOKUP(D48,路線表!$1:$998,7,0)</f>
        <v>50</v>
      </c>
      <c r="K48" s="106" t="s">
        <v>110</v>
      </c>
      <c r="L48" s="52" t="s">
        <v>69</v>
      </c>
      <c r="M48" s="52" t="s">
        <v>120</v>
      </c>
      <c r="N48" s="61" t="s">
        <v>192</v>
      </c>
      <c r="O48" s="110"/>
      <c r="P48" s="111"/>
      <c r="Q48" s="111"/>
      <c r="R48" s="113"/>
      <c r="S48" s="110"/>
      <c r="T48" s="111"/>
      <c r="U48" s="49"/>
      <c r="V48" s="50"/>
      <c r="W48" s="49"/>
      <c r="X48" s="49"/>
      <c r="Y48" s="49"/>
      <c r="Z48" s="49"/>
      <c r="AA48" s="49"/>
      <c r="AB48" s="50"/>
      <c r="AC48" s="53"/>
      <c r="AD48" s="26"/>
      <c r="AE48" s="13"/>
      <c r="AF48" s="13"/>
      <c r="AG48" s="14"/>
    </row>
    <row r="49" customFormat="false" ht="23.25" hidden="false" customHeight="true" outlineLevel="0" collapsed="false">
      <c r="A49" s="188" t="s">
        <v>135</v>
      </c>
      <c r="B49" s="189" t="n">
        <v>44280</v>
      </c>
      <c r="C49" s="190" t="s">
        <v>136</v>
      </c>
      <c r="D49" s="241" t="s">
        <v>149</v>
      </c>
      <c r="E49" s="218" t="str">
        <f aca="false">VLOOKUP(D49,路線表!$1:$998,2,0)</f>
        <v>Linong Wetland</v>
      </c>
      <c r="F49" s="192" t="n">
        <f aca="false">VLOOKUP(D49,路線表!$1:$998,5,0)</f>
        <v>0.3125</v>
      </c>
      <c r="G49" s="193" t="str">
        <f aca="false">VLOOKUP(D49,路線表!$1:$998,3,0)</f>
        <v>捷運石牌站(出口1)</v>
      </c>
      <c r="H49" s="219" t="str">
        <f aca="false">VLOOKUP(D49,路線表!$1:$998,4,0)</f>
        <v>Shipai(Exit 1)</v>
      </c>
      <c r="I49" s="193" t="str">
        <f aca="false">VLOOKUP(D49,路線表!$1:$998,6,0)</f>
        <v>4km</v>
      </c>
      <c r="J49" s="194" t="n">
        <f aca="false">VLOOKUP(D49,路線表!$1:$998,7,0)</f>
        <v>40</v>
      </c>
      <c r="K49" s="195" t="s">
        <v>193</v>
      </c>
      <c r="L49" s="196" t="s">
        <v>194</v>
      </c>
      <c r="M49" s="196" t="s">
        <v>204</v>
      </c>
      <c r="N49" s="198" t="s">
        <v>196</v>
      </c>
      <c r="O49" s="199"/>
      <c r="P49" s="200"/>
      <c r="Q49" s="200"/>
      <c r="R49" s="201"/>
      <c r="S49" s="202"/>
      <c r="T49" s="203"/>
      <c r="U49" s="204"/>
      <c r="V49" s="205"/>
      <c r="W49" s="206"/>
      <c r="X49" s="204"/>
      <c r="Y49" s="204"/>
      <c r="Z49" s="204"/>
      <c r="AA49" s="204"/>
      <c r="AB49" s="205"/>
      <c r="AC49" s="207"/>
      <c r="AD49" s="26"/>
      <c r="AE49" s="13"/>
      <c r="AF49" s="13"/>
      <c r="AG49" s="14"/>
    </row>
    <row r="50" customFormat="false" ht="15.75" hidden="false" customHeight="true" outlineLevel="0" collapsed="false">
      <c r="A50" s="208"/>
      <c r="B50" s="209"/>
      <c r="C50" s="210" t="s">
        <v>197</v>
      </c>
      <c r="D50" s="242"/>
      <c r="E50" s="211"/>
      <c r="F50" s="212"/>
      <c r="G50" s="208"/>
      <c r="H50" s="208"/>
      <c r="I50" s="212"/>
      <c r="J50" s="212"/>
      <c r="K50" s="212"/>
      <c r="L50" s="212"/>
      <c r="M50" s="212"/>
      <c r="N50" s="212"/>
      <c r="O50" s="212"/>
      <c r="P50" s="212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213"/>
      <c r="AE50" s="13"/>
      <c r="AF50" s="13"/>
      <c r="AG50" s="14"/>
    </row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5">
    <mergeCell ref="W1:AC1"/>
    <mergeCell ref="A2:A4"/>
    <mergeCell ref="B2:B4"/>
    <mergeCell ref="C2:C4"/>
    <mergeCell ref="D2:D4"/>
    <mergeCell ref="F2:F4"/>
    <mergeCell ref="G2:G4"/>
    <mergeCell ref="I2:I4"/>
    <mergeCell ref="J2:J4"/>
    <mergeCell ref="K2:N3"/>
    <mergeCell ref="O2:R3"/>
    <mergeCell ref="S2:V3"/>
    <mergeCell ref="W2:AB2"/>
    <mergeCell ref="AC2:AC3"/>
    <mergeCell ref="W3:X3"/>
    <mergeCell ref="Y3:Z3"/>
    <mergeCell ref="AA3:AB3"/>
    <mergeCell ref="O4:P4"/>
    <mergeCell ref="Q4:R4"/>
    <mergeCell ref="S4:T4"/>
    <mergeCell ref="U4:V4"/>
    <mergeCell ref="W4:X4"/>
    <mergeCell ref="Y4:Z4"/>
    <mergeCell ref="AA4:AB4"/>
    <mergeCell ref="K46:N46"/>
  </mergeCells>
  <conditionalFormatting sqref="C18">
    <cfRule type="containsText" priority="2" operator="containsText" aboveAverage="0" equalAverage="0" bottom="0" percent="0" rank="0" text="日" dxfId="0"/>
  </conditionalFormatting>
  <conditionalFormatting sqref="C5:C17 C19:C244">
    <cfRule type="containsText" priority="3" operator="containsText" aboveAverage="0" equalAverage="0" bottom="0" percent="0" rank="0" text="日" dxfId="0"/>
  </conditionalFormatting>
  <conditionalFormatting sqref="C1:C4">
    <cfRule type="containsText" priority="4" operator="containsText" aboveAverage="0" equalAverage="0" bottom="0" percent="0" rank="0" text="日" dxfId="0"/>
  </conditionalFormatting>
  <dataValidations count="1">
    <dataValidation allowBlank="true" operator="between" showDropDown="false" showErrorMessage="false" showInputMessage="false" sqref="D7:D25 D29:D49" type="list">
      <formula1>路線表!$A$2:$A$56</formula1>
      <formula2>0</formula2>
    </dataValidation>
  </dataValidations>
  <printOptions headings="false" gridLines="true" gridLinesSet="true" horizontalCentered="true" verticalCentered="false"/>
  <pageMargins left="0.196527777777778" right="0.196527777777778" top="1.49583333333333" bottom="1.575" header="0.511805555555555" footer="0.511805555555555"/>
  <pageSetup paperSize="8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2.53"/>
    <col collapsed="false" customWidth="true" hidden="false" outlineLevel="0" max="2" min="2" style="0" width="35.54"/>
    <col collapsed="false" customWidth="true" hidden="false" outlineLevel="0" max="3" min="3" style="0" width="25.88"/>
    <col collapsed="false" customWidth="true" hidden="false" outlineLevel="0" max="4" min="4" style="0" width="33.48"/>
    <col collapsed="false" customWidth="true" hidden="false" outlineLevel="0" max="5" min="5" style="0" width="5.15"/>
    <col collapsed="false" customWidth="true" hidden="false" outlineLevel="0" max="6" min="6" style="0" width="4.51"/>
    <col collapsed="false" customWidth="true" hidden="false" outlineLevel="0" max="7" min="7" style="0" width="7.98"/>
    <col collapsed="false" customWidth="true" hidden="false" outlineLevel="0" max="10" min="8" style="0" width="5.66"/>
    <col collapsed="false" customWidth="true" hidden="false" outlineLevel="0" max="23" min="11" style="0" width="7.73"/>
    <col collapsed="false" customWidth="true" hidden="false" outlineLevel="0" max="1025" min="24" style="0" width="13"/>
  </cols>
  <sheetData>
    <row r="1" customFormat="false" ht="15" hidden="false" customHeight="false" outlineLevel="0" collapsed="false">
      <c r="A1" s="243" t="s">
        <v>2</v>
      </c>
      <c r="B1" s="244" t="s">
        <v>205</v>
      </c>
      <c r="C1" s="244" t="s">
        <v>206</v>
      </c>
      <c r="D1" s="245" t="s">
        <v>207</v>
      </c>
      <c r="E1" s="244" t="s">
        <v>198</v>
      </c>
      <c r="F1" s="246" t="s">
        <v>208</v>
      </c>
      <c r="G1" s="244" t="s">
        <v>209</v>
      </c>
      <c r="H1" s="247" t="s">
        <v>210</v>
      </c>
      <c r="I1" s="248" t="s">
        <v>211</v>
      </c>
      <c r="J1" s="248" t="s">
        <v>212</v>
      </c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</row>
    <row r="2" customFormat="false" ht="15" hidden="false" customHeight="false" outlineLevel="0" collapsed="false">
      <c r="A2" s="250" t="s">
        <v>161</v>
      </c>
      <c r="B2" s="251" t="s">
        <v>213</v>
      </c>
      <c r="C2" s="250" t="s">
        <v>214</v>
      </c>
      <c r="D2" s="252" t="s">
        <v>215</v>
      </c>
      <c r="E2" s="253" t="n">
        <v>0.291666666666667</v>
      </c>
      <c r="F2" s="254" t="s">
        <v>216</v>
      </c>
      <c r="G2" s="254" t="n">
        <v>45</v>
      </c>
      <c r="H2" s="255" t="n">
        <f aca="false">SUM(I2:J2)</f>
        <v>2</v>
      </c>
      <c r="I2" s="255" t="n">
        <v>1</v>
      </c>
      <c r="J2" s="255" t="n">
        <f aca="false">COUNTIF(活動組2021年例行活動班表!D:D,A2)</f>
        <v>1</v>
      </c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</row>
    <row r="3" customFormat="false" ht="15" hidden="false" customHeight="false" outlineLevel="0" collapsed="false">
      <c r="A3" s="250" t="s">
        <v>217</v>
      </c>
      <c r="B3" s="251" t="s">
        <v>218</v>
      </c>
      <c r="C3" s="250" t="s">
        <v>219</v>
      </c>
      <c r="D3" s="252" t="s">
        <v>220</v>
      </c>
      <c r="E3" s="253" t="n">
        <v>0.3125</v>
      </c>
      <c r="F3" s="254" t="s">
        <v>216</v>
      </c>
      <c r="G3" s="254" t="n">
        <v>35</v>
      </c>
      <c r="H3" s="256" t="n">
        <f aca="false">SUM(I3:J3)</f>
        <v>0</v>
      </c>
      <c r="I3" s="255" t="n">
        <v>0</v>
      </c>
      <c r="J3" s="255" t="n">
        <f aca="false">COUNTIF(活動組2021年例行活動班表!D:D,A3)</f>
        <v>0</v>
      </c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</row>
    <row r="4" customFormat="false" ht="15" hidden="false" customHeight="false" outlineLevel="0" collapsed="false">
      <c r="A4" s="257" t="s">
        <v>137</v>
      </c>
      <c r="B4" s="258" t="s">
        <v>221</v>
      </c>
      <c r="C4" s="257" t="s">
        <v>222</v>
      </c>
      <c r="D4" s="259" t="s">
        <v>223</v>
      </c>
      <c r="E4" s="260" t="n">
        <v>0.361111111111111</v>
      </c>
      <c r="F4" s="261" t="s">
        <v>224</v>
      </c>
      <c r="G4" s="261" t="n">
        <v>50</v>
      </c>
      <c r="H4" s="255" t="n">
        <f aca="false">SUM(I4:J4)</f>
        <v>6</v>
      </c>
      <c r="I4" s="255" t="n">
        <v>3</v>
      </c>
      <c r="J4" s="255" t="n">
        <f aca="false">COUNTIF(活動組2021年例行活動班表!D:D,A4)</f>
        <v>3</v>
      </c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</row>
    <row r="5" customFormat="false" ht="15" hidden="false" customHeight="false" outlineLevel="0" collapsed="false">
      <c r="A5" s="250" t="s">
        <v>225</v>
      </c>
      <c r="B5" s="251" t="s">
        <v>226</v>
      </c>
      <c r="C5" s="250" t="s">
        <v>227</v>
      </c>
      <c r="D5" s="252" t="s">
        <v>228</v>
      </c>
      <c r="E5" s="253" t="n">
        <v>0.3125</v>
      </c>
      <c r="F5" s="254" t="s">
        <v>229</v>
      </c>
      <c r="G5" s="254" t="n">
        <v>45</v>
      </c>
      <c r="H5" s="256" t="n">
        <f aca="false">SUM(I5:J5)</f>
        <v>0</v>
      </c>
      <c r="I5" s="255" t="n">
        <v>0</v>
      </c>
      <c r="J5" s="255" t="n">
        <f aca="false">COUNTIF(活動組2021年例行活動班表!D:D,A5)</f>
        <v>0</v>
      </c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</row>
    <row r="6" customFormat="false" ht="15" hidden="false" customHeight="false" outlineLevel="0" collapsed="false">
      <c r="A6" s="250" t="s">
        <v>230</v>
      </c>
      <c r="B6" s="251" t="s">
        <v>231</v>
      </c>
      <c r="C6" s="250" t="s">
        <v>214</v>
      </c>
      <c r="D6" s="252" t="s">
        <v>215</v>
      </c>
      <c r="E6" s="253" t="n">
        <v>0.291666666666667</v>
      </c>
      <c r="F6" s="254" t="s">
        <v>232</v>
      </c>
      <c r="G6" s="254" t="n">
        <v>40</v>
      </c>
      <c r="H6" s="255" t="n">
        <f aca="false">SUM(I6:J6)</f>
        <v>1</v>
      </c>
      <c r="I6" s="255" t="n">
        <v>1</v>
      </c>
      <c r="J6" s="255" t="n">
        <f aca="false">COUNTIF(活動組2021年例行活動班表!D:D,A6)</f>
        <v>0</v>
      </c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</row>
    <row r="7" customFormat="false" ht="15" hidden="false" customHeight="false" outlineLevel="0" collapsed="false">
      <c r="A7" s="250" t="s">
        <v>233</v>
      </c>
      <c r="B7" s="251" t="s">
        <v>234</v>
      </c>
      <c r="C7" s="250" t="s">
        <v>235</v>
      </c>
      <c r="D7" s="252" t="s">
        <v>236</v>
      </c>
      <c r="E7" s="253" t="n">
        <v>0.3125</v>
      </c>
      <c r="F7" s="254" t="s">
        <v>232</v>
      </c>
      <c r="G7" s="254" t="n">
        <v>40</v>
      </c>
      <c r="H7" s="256" t="n">
        <f aca="false">SUM(I7:J7)</f>
        <v>1</v>
      </c>
      <c r="I7" s="255" t="n">
        <v>0</v>
      </c>
      <c r="J7" s="255" t="n">
        <f aca="false">COUNTIF(活動組2021年例行活動班表!D:D,A7)</f>
        <v>1</v>
      </c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</row>
    <row r="8" customFormat="false" ht="15" hidden="false" customHeight="false" outlineLevel="0" collapsed="false">
      <c r="A8" s="250" t="s">
        <v>180</v>
      </c>
      <c r="B8" s="251" t="s">
        <v>237</v>
      </c>
      <c r="C8" s="250" t="s">
        <v>238</v>
      </c>
      <c r="D8" s="252" t="s">
        <v>239</v>
      </c>
      <c r="E8" s="253" t="n">
        <v>0.3125</v>
      </c>
      <c r="F8" s="254" t="s">
        <v>232</v>
      </c>
      <c r="G8" s="254" t="n">
        <v>40</v>
      </c>
      <c r="H8" s="255" t="n">
        <f aca="false">SUM(I8:J8)</f>
        <v>2</v>
      </c>
      <c r="I8" s="255" t="n">
        <v>1</v>
      </c>
      <c r="J8" s="255" t="n">
        <f aca="false">COUNTIF(活動組2021年例行活動班表!D:D,A8)</f>
        <v>1</v>
      </c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</row>
    <row r="9" customFormat="false" ht="15" hidden="false" customHeight="false" outlineLevel="0" collapsed="false">
      <c r="A9" s="250" t="s">
        <v>240</v>
      </c>
      <c r="B9" s="251" t="s">
        <v>241</v>
      </c>
      <c r="C9" s="250" t="s">
        <v>242</v>
      </c>
      <c r="D9" s="252" t="s">
        <v>243</v>
      </c>
      <c r="E9" s="253" t="n">
        <v>0.3125</v>
      </c>
      <c r="F9" s="254" t="s">
        <v>224</v>
      </c>
      <c r="G9" s="254" t="n">
        <v>35</v>
      </c>
      <c r="H9" s="256" t="n">
        <f aca="false">SUM(I9:J9)</f>
        <v>0</v>
      </c>
      <c r="I9" s="255" t="n">
        <v>0</v>
      </c>
      <c r="J9" s="255" t="n">
        <f aca="false">COUNTIF(活動組2021年例行活動班表!D:D,A9)</f>
        <v>0</v>
      </c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</row>
    <row r="10" customFormat="false" ht="15" hidden="false" customHeight="false" outlineLevel="0" collapsed="false">
      <c r="A10" s="250" t="s">
        <v>65</v>
      </c>
      <c r="B10" s="251" t="s">
        <v>244</v>
      </c>
      <c r="C10" s="250" t="s">
        <v>245</v>
      </c>
      <c r="D10" s="252" t="s">
        <v>246</v>
      </c>
      <c r="E10" s="253" t="n">
        <v>0.291666666666667</v>
      </c>
      <c r="F10" s="254" t="s">
        <v>224</v>
      </c>
      <c r="G10" s="254" t="n">
        <v>35</v>
      </c>
      <c r="H10" s="255" t="n">
        <f aca="false">SUM(I10:J10)</f>
        <v>3</v>
      </c>
      <c r="I10" s="255" t="n">
        <v>2</v>
      </c>
      <c r="J10" s="255" t="n">
        <f aca="false">COUNTIF(活動組2021年例行活動班表!D:D,A10)</f>
        <v>1</v>
      </c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49"/>
      <c r="V10" s="249"/>
      <c r="W10" s="249"/>
    </row>
    <row r="11" customFormat="false" ht="15" hidden="false" customHeight="false" outlineLevel="0" collapsed="false">
      <c r="A11" s="250" t="s">
        <v>54</v>
      </c>
      <c r="B11" s="251" t="s">
        <v>247</v>
      </c>
      <c r="C11" s="250" t="s">
        <v>214</v>
      </c>
      <c r="D11" s="252" t="s">
        <v>215</v>
      </c>
      <c r="E11" s="253" t="n">
        <v>0.291666666666667</v>
      </c>
      <c r="F11" s="254" t="s">
        <v>216</v>
      </c>
      <c r="G11" s="254" t="n">
        <v>35</v>
      </c>
      <c r="H11" s="255" t="n">
        <f aca="false">SUM(I11:J11)</f>
        <v>2</v>
      </c>
      <c r="I11" s="255" t="n">
        <v>1</v>
      </c>
      <c r="J11" s="255" t="n">
        <f aca="false">COUNTIF(活動組2021年例行活動班表!D:D,A11)</f>
        <v>1</v>
      </c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49"/>
      <c r="V11" s="249"/>
      <c r="W11" s="249"/>
    </row>
    <row r="12" customFormat="false" ht="15" hidden="false" customHeight="false" outlineLevel="0" collapsed="false">
      <c r="A12" s="250" t="s">
        <v>248</v>
      </c>
      <c r="B12" s="251" t="s">
        <v>249</v>
      </c>
      <c r="C12" s="250" t="s">
        <v>214</v>
      </c>
      <c r="D12" s="252" t="s">
        <v>215</v>
      </c>
      <c r="E12" s="253" t="n">
        <v>0.291666666666667</v>
      </c>
      <c r="F12" s="254" t="s">
        <v>250</v>
      </c>
      <c r="G12" s="254" t="n">
        <v>40</v>
      </c>
      <c r="H12" s="255" t="n">
        <f aca="false">SUM(I12:J12)</f>
        <v>1</v>
      </c>
      <c r="I12" s="255" t="n">
        <v>1</v>
      </c>
      <c r="J12" s="255" t="n">
        <f aca="false">COUNTIF(活動組2021年例行活動班表!D:D,A12)</f>
        <v>0</v>
      </c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</row>
    <row r="13" customFormat="false" ht="15" hidden="false" customHeight="false" outlineLevel="0" collapsed="false">
      <c r="A13" s="250" t="s">
        <v>175</v>
      </c>
      <c r="B13" s="251" t="s">
        <v>251</v>
      </c>
      <c r="C13" s="250" t="s">
        <v>252</v>
      </c>
      <c r="D13" s="252" t="s">
        <v>253</v>
      </c>
      <c r="E13" s="253" t="n">
        <v>0.3125</v>
      </c>
      <c r="F13" s="254" t="s">
        <v>229</v>
      </c>
      <c r="G13" s="254" t="n">
        <v>35</v>
      </c>
      <c r="H13" s="255" t="n">
        <f aca="false">SUM(I13:J13)</f>
        <v>2</v>
      </c>
      <c r="I13" s="255" t="n">
        <v>1</v>
      </c>
      <c r="J13" s="255" t="n">
        <f aca="false">COUNTIF(活動組2021年例行活動班表!D:D,A13)</f>
        <v>1</v>
      </c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/>
      <c r="W13" s="249"/>
    </row>
    <row r="14" customFormat="false" ht="15" hidden="false" customHeight="false" outlineLevel="0" collapsed="false">
      <c r="A14" s="250" t="s">
        <v>33</v>
      </c>
      <c r="B14" s="251" t="s">
        <v>254</v>
      </c>
      <c r="C14" s="250" t="s">
        <v>255</v>
      </c>
      <c r="D14" s="252" t="s">
        <v>256</v>
      </c>
      <c r="E14" s="253" t="n">
        <v>0.3125</v>
      </c>
      <c r="F14" s="254" t="s">
        <v>229</v>
      </c>
      <c r="G14" s="254" t="n">
        <v>60</v>
      </c>
      <c r="H14" s="256" t="n">
        <f aca="false">SUM(I14:J14)</f>
        <v>2</v>
      </c>
      <c r="I14" s="255" t="n">
        <v>0</v>
      </c>
      <c r="J14" s="255" t="n">
        <f aca="false">COUNTIF(活動組2021年例行活動班表!D:D,A14)</f>
        <v>2</v>
      </c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</row>
    <row r="15" customFormat="false" ht="15" hidden="false" customHeight="false" outlineLevel="0" collapsed="false">
      <c r="A15" s="250" t="s">
        <v>78</v>
      </c>
      <c r="B15" s="251" t="s">
        <v>257</v>
      </c>
      <c r="C15" s="262" t="s">
        <v>258</v>
      </c>
      <c r="D15" s="263" t="s">
        <v>259</v>
      </c>
      <c r="E15" s="253" t="n">
        <v>0.291666666666667</v>
      </c>
      <c r="F15" s="254" t="s">
        <v>250</v>
      </c>
      <c r="G15" s="254" t="n">
        <v>50</v>
      </c>
      <c r="H15" s="255" t="n">
        <f aca="false">SUM(I15:J15)</f>
        <v>3</v>
      </c>
      <c r="I15" s="255" t="n">
        <v>1</v>
      </c>
      <c r="J15" s="255" t="n">
        <f aca="false">COUNTIF(活動組2021年例行活動班表!D:D,A15)</f>
        <v>2</v>
      </c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</row>
    <row r="16" customFormat="false" ht="15" hidden="false" customHeight="false" outlineLevel="0" collapsed="false">
      <c r="A16" s="250" t="s">
        <v>156</v>
      </c>
      <c r="B16" s="251" t="s">
        <v>260</v>
      </c>
      <c r="C16" s="250" t="s">
        <v>261</v>
      </c>
      <c r="D16" s="252" t="s">
        <v>262</v>
      </c>
      <c r="E16" s="253" t="n">
        <v>0.3125</v>
      </c>
      <c r="F16" s="254" t="s">
        <v>224</v>
      </c>
      <c r="G16" s="254" t="n">
        <v>40</v>
      </c>
      <c r="H16" s="256" t="n">
        <f aca="false">SUM(I16:J16)</f>
        <v>2</v>
      </c>
      <c r="I16" s="255" t="n">
        <v>1</v>
      </c>
      <c r="J16" s="255" t="n">
        <f aca="false">COUNTIF(活動組2021年例行活動班表!D:D,A16)</f>
        <v>1</v>
      </c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</row>
    <row r="17" customFormat="false" ht="15" hidden="false" customHeight="false" outlineLevel="0" collapsed="false">
      <c r="A17" s="250" t="s">
        <v>101</v>
      </c>
      <c r="B17" s="251" t="s">
        <v>263</v>
      </c>
      <c r="C17" s="250" t="s">
        <v>264</v>
      </c>
      <c r="D17" s="252" t="s">
        <v>265</v>
      </c>
      <c r="E17" s="253" t="n">
        <v>0.3125</v>
      </c>
      <c r="F17" s="254" t="s">
        <v>224</v>
      </c>
      <c r="G17" s="254" t="n">
        <v>40</v>
      </c>
      <c r="H17" s="255" t="n">
        <f aca="false">SUM(I17:J17)</f>
        <v>3</v>
      </c>
      <c r="I17" s="255" t="n">
        <v>2</v>
      </c>
      <c r="J17" s="255" t="n">
        <f aca="false">COUNTIF(活動組2021年例行活動班表!D:D,A17)</f>
        <v>1</v>
      </c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</row>
    <row r="18" customFormat="false" ht="15" hidden="false" customHeight="false" outlineLevel="0" collapsed="false">
      <c r="A18" s="250" t="s">
        <v>49</v>
      </c>
      <c r="B18" s="251" t="s">
        <v>266</v>
      </c>
      <c r="C18" s="250" t="s">
        <v>267</v>
      </c>
      <c r="D18" s="252" t="s">
        <v>268</v>
      </c>
      <c r="E18" s="253" t="n">
        <v>0.3125</v>
      </c>
      <c r="F18" s="254" t="s">
        <v>216</v>
      </c>
      <c r="G18" s="254" t="n">
        <v>40</v>
      </c>
      <c r="H18" s="256" t="n">
        <f aca="false">SUM(I18:J18)</f>
        <v>2</v>
      </c>
      <c r="I18" s="255" t="n">
        <v>1</v>
      </c>
      <c r="J18" s="255" t="n">
        <f aca="false">COUNTIF(活動組2021年例行活動班表!D:D,A18)</f>
        <v>1</v>
      </c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</row>
    <row r="19" customFormat="false" ht="15" hidden="false" customHeight="false" outlineLevel="0" collapsed="false">
      <c r="A19" s="250" t="s">
        <v>269</v>
      </c>
      <c r="B19" s="251" t="s">
        <v>270</v>
      </c>
      <c r="C19" s="250" t="s">
        <v>271</v>
      </c>
      <c r="D19" s="252" t="s">
        <v>272</v>
      </c>
      <c r="E19" s="253" t="n">
        <v>0.3125</v>
      </c>
      <c r="F19" s="254" t="s">
        <v>229</v>
      </c>
      <c r="G19" s="254" t="n">
        <v>40</v>
      </c>
      <c r="H19" s="256" t="n">
        <f aca="false">SUM(I19:J19)</f>
        <v>0</v>
      </c>
      <c r="I19" s="255" t="n">
        <v>0</v>
      </c>
      <c r="J19" s="255" t="n">
        <f aca="false">COUNTIF(活動組2021年例行活動班表!D:D,A19)</f>
        <v>0</v>
      </c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</row>
    <row r="20" customFormat="false" ht="15" hidden="false" customHeight="false" outlineLevel="0" collapsed="false">
      <c r="A20" s="250" t="s">
        <v>168</v>
      </c>
      <c r="B20" s="251" t="s">
        <v>273</v>
      </c>
      <c r="C20" s="250" t="s">
        <v>271</v>
      </c>
      <c r="D20" s="252" t="s">
        <v>272</v>
      </c>
      <c r="E20" s="253" t="n">
        <v>0.3125</v>
      </c>
      <c r="F20" s="254" t="s">
        <v>229</v>
      </c>
      <c r="G20" s="254" t="n">
        <v>50</v>
      </c>
      <c r="H20" s="256" t="n">
        <f aca="false">SUM(I20:J20)</f>
        <v>2</v>
      </c>
      <c r="I20" s="255" t="n">
        <v>1</v>
      </c>
      <c r="J20" s="255" t="n">
        <f aca="false">COUNTIF(活動組2021年例行活動班表!D:D,A20)</f>
        <v>1</v>
      </c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</row>
    <row r="21" customFormat="false" ht="15.75" hidden="false" customHeight="true" outlineLevel="0" collapsed="false">
      <c r="A21" s="250" t="s">
        <v>274</v>
      </c>
      <c r="B21" s="251" t="s">
        <v>275</v>
      </c>
      <c r="C21" s="250" t="s">
        <v>276</v>
      </c>
      <c r="D21" s="252" t="s">
        <v>277</v>
      </c>
      <c r="E21" s="253" t="n">
        <v>0.291666666666667</v>
      </c>
      <c r="F21" s="254" t="s">
        <v>278</v>
      </c>
      <c r="G21" s="254" t="n">
        <v>40</v>
      </c>
      <c r="H21" s="255" t="n">
        <f aca="false">SUM(I21:J21)</f>
        <v>1</v>
      </c>
      <c r="I21" s="255" t="n">
        <v>1</v>
      </c>
      <c r="J21" s="255" t="n">
        <f aca="false">COUNTIF(活動組2021年例行活動班表!D:D,A21)</f>
        <v>0</v>
      </c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</row>
    <row r="22" customFormat="false" ht="15.75" hidden="false" customHeight="true" outlineLevel="0" collapsed="false">
      <c r="A22" s="250" t="s">
        <v>279</v>
      </c>
      <c r="B22" s="251" t="s">
        <v>280</v>
      </c>
      <c r="C22" s="250" t="s">
        <v>281</v>
      </c>
      <c r="D22" s="252" t="s">
        <v>282</v>
      </c>
      <c r="E22" s="253" t="n">
        <v>0.3125</v>
      </c>
      <c r="F22" s="254" t="s">
        <v>229</v>
      </c>
      <c r="G22" s="254" t="n">
        <v>30</v>
      </c>
      <c r="H22" s="255" t="n">
        <f aca="false">SUM(I22:J22)</f>
        <v>2</v>
      </c>
      <c r="I22" s="255" t="n">
        <v>1</v>
      </c>
      <c r="J22" s="255" t="n">
        <f aca="false">COUNTIF(活動組2021年例行活動班表!D:D,A22)</f>
        <v>1</v>
      </c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</row>
    <row r="23" customFormat="false" ht="15.75" hidden="false" customHeight="true" outlineLevel="0" collapsed="false">
      <c r="A23" s="250" t="s">
        <v>283</v>
      </c>
      <c r="B23" s="251" t="s">
        <v>284</v>
      </c>
      <c r="C23" s="250" t="s">
        <v>285</v>
      </c>
      <c r="D23" s="252" t="s">
        <v>286</v>
      </c>
      <c r="E23" s="253" t="n">
        <v>0.3125</v>
      </c>
      <c r="F23" s="254" t="s">
        <v>232</v>
      </c>
      <c r="G23" s="254" t="n">
        <v>35</v>
      </c>
      <c r="H23" s="256" t="n">
        <f aca="false">SUM(I23:J23)</f>
        <v>0</v>
      </c>
      <c r="I23" s="255" t="n">
        <v>0</v>
      </c>
      <c r="J23" s="255" t="n">
        <f aca="false">COUNTIF(活動組2021年例行活動班表!D:D,A23)</f>
        <v>0</v>
      </c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</row>
    <row r="24" customFormat="false" ht="15.75" hidden="false" customHeight="true" outlineLevel="0" collapsed="false">
      <c r="A24" s="250" t="s">
        <v>10</v>
      </c>
      <c r="B24" s="251" t="s">
        <v>287</v>
      </c>
      <c r="C24" s="250" t="s">
        <v>288</v>
      </c>
      <c r="D24" s="252" t="s">
        <v>289</v>
      </c>
      <c r="E24" s="253" t="n">
        <v>0.3125</v>
      </c>
      <c r="F24" s="254" t="s">
        <v>229</v>
      </c>
      <c r="G24" s="254" t="n">
        <v>35</v>
      </c>
      <c r="H24" s="256" t="n">
        <f aca="false">SUM(I24:J24)</f>
        <v>0</v>
      </c>
      <c r="I24" s="255" t="n">
        <v>0</v>
      </c>
      <c r="J24" s="255" t="n">
        <f aca="false">COUNTIF(活動組2021年例行活動班表!D:D,A24)</f>
        <v>0</v>
      </c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</row>
    <row r="25" customFormat="false" ht="15.75" hidden="false" customHeight="true" outlineLevel="0" collapsed="false">
      <c r="A25" s="250" t="s">
        <v>118</v>
      </c>
      <c r="B25" s="251" t="s">
        <v>290</v>
      </c>
      <c r="C25" s="250" t="s">
        <v>291</v>
      </c>
      <c r="D25" s="252" t="s">
        <v>292</v>
      </c>
      <c r="E25" s="253" t="n">
        <v>0.3125</v>
      </c>
      <c r="F25" s="254" t="s">
        <v>224</v>
      </c>
      <c r="G25" s="254" t="n">
        <v>50</v>
      </c>
      <c r="H25" s="255" t="n">
        <f aca="false">SUM(I25:J25)</f>
        <v>3</v>
      </c>
      <c r="I25" s="255" t="n">
        <v>1</v>
      </c>
      <c r="J25" s="255" t="n">
        <f aca="false">COUNTIF(活動組2021年例行活動班表!D:D,A25)</f>
        <v>2</v>
      </c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</row>
    <row r="26" customFormat="false" ht="15.75" hidden="false" customHeight="true" outlineLevel="0" collapsed="false">
      <c r="A26" s="250" t="s">
        <v>293</v>
      </c>
      <c r="B26" s="251" t="s">
        <v>294</v>
      </c>
      <c r="C26" s="250" t="s">
        <v>295</v>
      </c>
      <c r="D26" s="252" t="s">
        <v>296</v>
      </c>
      <c r="E26" s="253" t="n">
        <v>0.3125</v>
      </c>
      <c r="F26" s="254" t="s">
        <v>224</v>
      </c>
      <c r="G26" s="254" t="n">
        <v>30</v>
      </c>
      <c r="H26" s="256" t="n">
        <f aca="false">SUM(I26:J26)</f>
        <v>0</v>
      </c>
      <c r="I26" s="255" t="n">
        <v>0</v>
      </c>
      <c r="J26" s="255" t="n">
        <f aca="false">COUNTIF(活動組2021年例行活動班表!D:D,A26)</f>
        <v>0</v>
      </c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49"/>
      <c r="W26" s="249"/>
    </row>
    <row r="27" customFormat="false" ht="15.75" hidden="false" customHeight="true" outlineLevel="0" collapsed="false">
      <c r="A27" s="250" t="s">
        <v>297</v>
      </c>
      <c r="B27" s="251" t="s">
        <v>298</v>
      </c>
      <c r="C27" s="250" t="s">
        <v>238</v>
      </c>
      <c r="D27" s="252" t="s">
        <v>239</v>
      </c>
      <c r="E27" s="253" t="n">
        <v>0.3125</v>
      </c>
      <c r="F27" s="254" t="s">
        <v>232</v>
      </c>
      <c r="G27" s="254" t="n">
        <v>40</v>
      </c>
      <c r="H27" s="256" t="n">
        <f aca="false">SUM(I27:J27)</f>
        <v>0</v>
      </c>
      <c r="I27" s="255" t="n">
        <v>0</v>
      </c>
      <c r="J27" s="255" t="n">
        <f aca="false">COUNTIF(活動組2021年例行活動班表!D:D,A27)</f>
        <v>0</v>
      </c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</row>
    <row r="28" customFormat="false" ht="15.75" hidden="false" customHeight="true" outlineLevel="0" collapsed="false">
      <c r="A28" s="250" t="s">
        <v>299</v>
      </c>
      <c r="B28" s="251" t="s">
        <v>300</v>
      </c>
      <c r="C28" s="250" t="s">
        <v>238</v>
      </c>
      <c r="D28" s="252" t="s">
        <v>239</v>
      </c>
      <c r="E28" s="253" t="n">
        <v>0.3125</v>
      </c>
      <c r="F28" s="254" t="s">
        <v>229</v>
      </c>
      <c r="G28" s="254" t="n">
        <v>40</v>
      </c>
      <c r="H28" s="255" t="n">
        <f aca="false">SUM(I28:J28)</f>
        <v>1</v>
      </c>
      <c r="I28" s="255" t="n">
        <v>1</v>
      </c>
      <c r="J28" s="255" t="n">
        <f aca="false">COUNTIF(活動組2021年例行活動班表!D:D,A28)</f>
        <v>0</v>
      </c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  <c r="V28" s="249"/>
      <c r="W28" s="249"/>
    </row>
    <row r="29" customFormat="false" ht="15.75" hidden="false" customHeight="true" outlineLevel="0" collapsed="false">
      <c r="A29" s="250" t="s">
        <v>301</v>
      </c>
      <c r="B29" s="251" t="s">
        <v>302</v>
      </c>
      <c r="C29" s="250" t="s">
        <v>303</v>
      </c>
      <c r="D29" s="252" t="s">
        <v>304</v>
      </c>
      <c r="E29" s="253" t="n">
        <v>0.3125</v>
      </c>
      <c r="F29" s="254" t="s">
        <v>224</v>
      </c>
      <c r="G29" s="254" t="n">
        <v>40</v>
      </c>
      <c r="H29" s="255" t="n">
        <f aca="false">SUM(I29:J29)</f>
        <v>1</v>
      </c>
      <c r="I29" s="255" t="n">
        <v>1</v>
      </c>
      <c r="J29" s="255" t="n">
        <f aca="false">COUNTIF(活動組2021年例行活動班表!D:D,A29)</f>
        <v>0</v>
      </c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/>
      <c r="W29" s="249"/>
    </row>
    <row r="30" customFormat="false" ht="15.75" hidden="false" customHeight="true" outlineLevel="0" collapsed="false">
      <c r="A30" s="250" t="s">
        <v>305</v>
      </c>
      <c r="B30" s="251" t="s">
        <v>306</v>
      </c>
      <c r="C30" s="250" t="s">
        <v>307</v>
      </c>
      <c r="D30" s="252" t="s">
        <v>308</v>
      </c>
      <c r="E30" s="253" t="n">
        <v>0.3125</v>
      </c>
      <c r="F30" s="254" t="s">
        <v>224</v>
      </c>
      <c r="G30" s="254" t="n">
        <v>40</v>
      </c>
      <c r="H30" s="255" t="n">
        <f aca="false">SUM(I30:J30)</f>
        <v>2</v>
      </c>
      <c r="I30" s="255" t="n">
        <v>1</v>
      </c>
      <c r="J30" s="255" t="n">
        <f aca="false">COUNTIF(活動組2021年例行活動班表!D:D,A30)</f>
        <v>1</v>
      </c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  <c r="W30" s="249"/>
    </row>
    <row r="31" customFormat="false" ht="15.75" hidden="false" customHeight="true" outlineLevel="0" collapsed="false">
      <c r="A31" s="250" t="s">
        <v>309</v>
      </c>
      <c r="B31" s="251" t="s">
        <v>310</v>
      </c>
      <c r="C31" s="250" t="s">
        <v>311</v>
      </c>
      <c r="D31" s="252" t="s">
        <v>312</v>
      </c>
      <c r="E31" s="253" t="n">
        <v>0.3125</v>
      </c>
      <c r="F31" s="254" t="s">
        <v>250</v>
      </c>
      <c r="G31" s="254" t="n">
        <v>50</v>
      </c>
      <c r="H31" s="256" t="n">
        <f aca="false">SUM(I31:J31)</f>
        <v>1</v>
      </c>
      <c r="I31" s="255" t="n">
        <v>1</v>
      </c>
      <c r="J31" s="255" t="n">
        <f aca="false">COUNTIF(活動組2021年例行活動班表!D:D,A31)</f>
        <v>0</v>
      </c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  <c r="W31" s="249"/>
    </row>
    <row r="32" customFormat="false" ht="15.75" hidden="false" customHeight="true" outlineLevel="0" collapsed="false">
      <c r="A32" s="250" t="s">
        <v>313</v>
      </c>
      <c r="B32" s="251" t="s">
        <v>314</v>
      </c>
      <c r="C32" s="250" t="s">
        <v>315</v>
      </c>
      <c r="D32" s="252" t="s">
        <v>316</v>
      </c>
      <c r="E32" s="253" t="n">
        <v>0.3125</v>
      </c>
      <c r="F32" s="254" t="s">
        <v>232</v>
      </c>
      <c r="G32" s="254" t="n">
        <v>40</v>
      </c>
      <c r="H32" s="256" t="n">
        <f aca="false">SUM(I32:J32)</f>
        <v>0</v>
      </c>
      <c r="I32" s="255" t="n">
        <v>0</v>
      </c>
      <c r="J32" s="255" t="n">
        <f aca="false">COUNTIF(活動組2021年例行活動班表!D:D,A32)</f>
        <v>0</v>
      </c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  <c r="W32" s="249"/>
    </row>
    <row r="33" customFormat="false" ht="15.75" hidden="false" customHeight="true" outlineLevel="0" collapsed="false">
      <c r="A33" s="250" t="s">
        <v>317</v>
      </c>
      <c r="B33" s="251" t="s">
        <v>318</v>
      </c>
      <c r="C33" s="250" t="s">
        <v>245</v>
      </c>
      <c r="D33" s="252" t="s">
        <v>246</v>
      </c>
      <c r="E33" s="253" t="n">
        <v>0.291666666666667</v>
      </c>
      <c r="F33" s="254" t="s">
        <v>319</v>
      </c>
      <c r="G33" s="254" t="n">
        <v>30</v>
      </c>
      <c r="H33" s="256" t="n">
        <f aca="false">SUM(I33:J33)</f>
        <v>2</v>
      </c>
      <c r="I33" s="255" t="n">
        <v>1</v>
      </c>
      <c r="J33" s="255" t="n">
        <f aca="false">COUNTIF(活動組2021年例行活動班表!D:D,A33)</f>
        <v>1</v>
      </c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</row>
    <row r="34" customFormat="false" ht="28.5" hidden="false" customHeight="true" outlineLevel="0" collapsed="false">
      <c r="A34" s="250" t="s">
        <v>123</v>
      </c>
      <c r="B34" s="251" t="s">
        <v>320</v>
      </c>
      <c r="C34" s="262" t="s">
        <v>321</v>
      </c>
      <c r="D34" s="263" t="s">
        <v>322</v>
      </c>
      <c r="E34" s="264" t="n">
        <v>0.333333333333333</v>
      </c>
      <c r="F34" s="254" t="s">
        <v>229</v>
      </c>
      <c r="G34" s="254" t="n">
        <v>40</v>
      </c>
      <c r="H34" s="255" t="n">
        <f aca="false">SUM(I34:J34)</f>
        <v>3</v>
      </c>
      <c r="I34" s="255" t="n">
        <v>1</v>
      </c>
      <c r="J34" s="255" t="n">
        <f aca="false">COUNTIF(活動組2021年例行活動班表!D:D,A34)</f>
        <v>2</v>
      </c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</row>
    <row r="35" customFormat="false" ht="15.75" hidden="false" customHeight="true" outlineLevel="0" collapsed="false">
      <c r="A35" s="257" t="s">
        <v>323</v>
      </c>
      <c r="B35" s="258" t="s">
        <v>324</v>
      </c>
      <c r="C35" s="257" t="s">
        <v>222</v>
      </c>
      <c r="D35" s="259" t="s">
        <v>223</v>
      </c>
      <c r="E35" s="260" t="n">
        <v>0.361111111111111</v>
      </c>
      <c r="F35" s="261" t="s">
        <v>224</v>
      </c>
      <c r="G35" s="261" t="n">
        <v>40</v>
      </c>
      <c r="H35" s="256" t="n">
        <f aca="false">SUM(I35:J35)</f>
        <v>1</v>
      </c>
      <c r="I35" s="255" t="n">
        <v>1</v>
      </c>
      <c r="J35" s="255" t="n">
        <f aca="false">COUNTIF(活動組2021年例行活動班表!D:D,A35)</f>
        <v>0</v>
      </c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49"/>
      <c r="V35" s="249"/>
      <c r="W35" s="249"/>
    </row>
    <row r="36" customFormat="false" ht="15.75" hidden="false" customHeight="true" outlineLevel="0" collapsed="false">
      <c r="A36" s="250" t="s">
        <v>325</v>
      </c>
      <c r="B36" s="251" t="s">
        <v>326</v>
      </c>
      <c r="C36" s="250" t="s">
        <v>327</v>
      </c>
      <c r="D36" s="252" t="s">
        <v>328</v>
      </c>
      <c r="E36" s="253" t="n">
        <v>0.3125</v>
      </c>
      <c r="F36" s="254" t="s">
        <v>229</v>
      </c>
      <c r="G36" s="254" t="n">
        <v>30</v>
      </c>
      <c r="H36" s="256" t="n">
        <f aca="false">SUM(I36:J36)</f>
        <v>1</v>
      </c>
      <c r="I36" s="255" t="n">
        <v>1</v>
      </c>
      <c r="J36" s="255" t="n">
        <f aca="false">COUNTIF(活動組2021年例行活動班表!D:D,A36)</f>
        <v>0</v>
      </c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249"/>
      <c r="W36" s="249"/>
    </row>
    <row r="37" customFormat="false" ht="15.75" hidden="false" customHeight="true" outlineLevel="0" collapsed="false">
      <c r="A37" s="250" t="s">
        <v>149</v>
      </c>
      <c r="B37" s="251" t="s">
        <v>329</v>
      </c>
      <c r="C37" s="250" t="s">
        <v>330</v>
      </c>
      <c r="D37" s="252" t="s">
        <v>331</v>
      </c>
      <c r="E37" s="253" t="n">
        <v>0.3125</v>
      </c>
      <c r="F37" s="254" t="s">
        <v>224</v>
      </c>
      <c r="G37" s="254" t="n">
        <v>40</v>
      </c>
      <c r="H37" s="256" t="n">
        <f aca="false">SUM(I37:J37)</f>
        <v>3</v>
      </c>
      <c r="I37" s="255" t="n">
        <v>1</v>
      </c>
      <c r="J37" s="255" t="n">
        <f aca="false">COUNTIF(活動組2021年例行活動班表!D:D,A37)</f>
        <v>2</v>
      </c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/>
    </row>
    <row r="38" customFormat="false" ht="15.75" hidden="false" customHeight="true" outlineLevel="0" collapsed="false">
      <c r="A38" s="250" t="s">
        <v>332</v>
      </c>
      <c r="B38" s="251" t="s">
        <v>333</v>
      </c>
      <c r="C38" s="250" t="s">
        <v>334</v>
      </c>
      <c r="D38" s="252" t="s">
        <v>335</v>
      </c>
      <c r="E38" s="253" t="n">
        <v>0.3125</v>
      </c>
      <c r="F38" s="254" t="s">
        <v>229</v>
      </c>
      <c r="G38" s="254" t="n">
        <v>25</v>
      </c>
      <c r="H38" s="256" t="n">
        <f aca="false">SUM(I38:J38)</f>
        <v>0</v>
      </c>
      <c r="I38" s="255" t="n">
        <v>0</v>
      </c>
      <c r="J38" s="255" t="n">
        <f aca="false">COUNTIF(活動組2021年例行活動班表!D:D,A38)</f>
        <v>0</v>
      </c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49"/>
    </row>
    <row r="39" customFormat="false" ht="15.75" hidden="false" customHeight="true" outlineLevel="0" collapsed="false">
      <c r="A39" s="250" t="s">
        <v>336</v>
      </c>
      <c r="B39" s="251" t="s">
        <v>337</v>
      </c>
      <c r="C39" s="250" t="s">
        <v>338</v>
      </c>
      <c r="D39" s="252" t="s">
        <v>339</v>
      </c>
      <c r="E39" s="253" t="n">
        <v>0.3125</v>
      </c>
      <c r="F39" s="254" t="s">
        <v>224</v>
      </c>
      <c r="G39" s="254" t="n">
        <v>35</v>
      </c>
      <c r="H39" s="256" t="n">
        <f aca="false">SUM(I39:J39)</f>
        <v>1</v>
      </c>
      <c r="I39" s="255" t="n">
        <v>1</v>
      </c>
      <c r="J39" s="255" t="n">
        <f aca="false">COUNTIF(活動組2021年例行活動班表!D:D,A39)</f>
        <v>0</v>
      </c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49"/>
      <c r="V39" s="249"/>
      <c r="W39" s="249"/>
    </row>
    <row r="40" customFormat="false" ht="15.75" hidden="false" customHeight="true" outlineLevel="0" collapsed="false">
      <c r="A40" s="250" t="s">
        <v>340</v>
      </c>
      <c r="B40" s="251" t="s">
        <v>341</v>
      </c>
      <c r="C40" s="250" t="s">
        <v>342</v>
      </c>
      <c r="D40" s="252" t="s">
        <v>343</v>
      </c>
      <c r="E40" s="253" t="n">
        <v>0.3125</v>
      </c>
      <c r="F40" s="254" t="s">
        <v>229</v>
      </c>
      <c r="G40" s="254" t="n">
        <v>25</v>
      </c>
      <c r="H40" s="256" t="n">
        <f aca="false">SUM(I40:J40)</f>
        <v>0</v>
      </c>
      <c r="I40" s="255" t="n">
        <v>0</v>
      </c>
      <c r="J40" s="255" t="n">
        <f aca="false">COUNTIF(活動組2021年例行活動班表!D:D,A40)</f>
        <v>0</v>
      </c>
      <c r="K40" s="265"/>
      <c r="L40" s="265"/>
      <c r="M40" s="265"/>
      <c r="N40" s="265"/>
      <c r="O40" s="265"/>
      <c r="P40" s="265"/>
      <c r="Q40" s="265"/>
      <c r="R40" s="265"/>
      <c r="S40" s="265"/>
      <c r="T40" s="265"/>
      <c r="U40" s="265"/>
      <c r="V40" s="265"/>
      <c r="W40" s="265"/>
    </row>
    <row r="41" customFormat="false" ht="15.75" hidden="false" customHeight="true" outlineLevel="0" collapsed="false">
      <c r="A41" s="250" t="s">
        <v>344</v>
      </c>
      <c r="B41" s="251" t="s">
        <v>345</v>
      </c>
      <c r="C41" s="250" t="s">
        <v>346</v>
      </c>
      <c r="D41" s="252" t="s">
        <v>347</v>
      </c>
      <c r="E41" s="266" t="n">
        <v>0.291666666666667</v>
      </c>
      <c r="F41" s="254" t="s">
        <v>232</v>
      </c>
      <c r="G41" s="254" t="n">
        <v>45</v>
      </c>
      <c r="H41" s="255" t="n">
        <f aca="false">SUM(I41:J41)</f>
        <v>0</v>
      </c>
      <c r="I41" s="255" t="n">
        <v>0</v>
      </c>
      <c r="J41" s="255" t="n">
        <f aca="false">COUNTIF(活動組2021年例行活動班表!D:D,A41)</f>
        <v>0</v>
      </c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</row>
    <row r="42" customFormat="false" ht="15.75" hidden="false" customHeight="true" outlineLevel="0" collapsed="false">
      <c r="A42" s="250" t="s">
        <v>169</v>
      </c>
      <c r="B42" s="251" t="s">
        <v>348</v>
      </c>
      <c r="C42" s="250" t="s">
        <v>255</v>
      </c>
      <c r="D42" s="252" t="s">
        <v>256</v>
      </c>
      <c r="E42" s="253" t="n">
        <v>0.3125</v>
      </c>
      <c r="F42" s="254" t="s">
        <v>229</v>
      </c>
      <c r="G42" s="254" t="n">
        <v>50</v>
      </c>
      <c r="H42" s="256" t="n">
        <f aca="false">SUM(I42:J42)</f>
        <v>1</v>
      </c>
      <c r="I42" s="255" t="n">
        <v>0</v>
      </c>
      <c r="J42" s="255" t="n">
        <f aca="false">COUNTIF(活動組2021年例行活動班表!D:D,A42)</f>
        <v>1</v>
      </c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</row>
    <row r="43" customFormat="false" ht="15.75" hidden="false" customHeight="true" outlineLevel="0" collapsed="false">
      <c r="A43" s="250" t="s">
        <v>349</v>
      </c>
      <c r="B43" s="251" t="s">
        <v>350</v>
      </c>
      <c r="C43" s="250" t="s">
        <v>351</v>
      </c>
      <c r="D43" s="252" t="s">
        <v>352</v>
      </c>
      <c r="E43" s="253" t="n">
        <v>0.3125</v>
      </c>
      <c r="F43" s="254" t="s">
        <v>224</v>
      </c>
      <c r="G43" s="254" t="n">
        <v>40</v>
      </c>
      <c r="H43" s="256" t="n">
        <f aca="false">SUM(I43:J43)</f>
        <v>0</v>
      </c>
      <c r="I43" s="255" t="n">
        <v>0</v>
      </c>
      <c r="J43" s="255" t="n">
        <f aca="false">COUNTIF(活動組2021年例行活動班表!D:D,A43)</f>
        <v>0</v>
      </c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49"/>
    </row>
    <row r="44" customFormat="false" ht="15.75" hidden="false" customHeight="true" outlineLevel="0" collapsed="false">
      <c r="A44" s="250" t="s">
        <v>353</v>
      </c>
      <c r="B44" s="251" t="s">
        <v>354</v>
      </c>
      <c r="C44" s="250" t="s">
        <v>351</v>
      </c>
      <c r="D44" s="252" t="s">
        <v>352</v>
      </c>
      <c r="E44" s="253" t="n">
        <v>0.3125</v>
      </c>
      <c r="F44" s="267" t="s">
        <v>355</v>
      </c>
      <c r="G44" s="250" t="s">
        <v>355</v>
      </c>
      <c r="H44" s="256" t="n">
        <f aca="false">SUM(I44:J44)</f>
        <v>0</v>
      </c>
      <c r="I44" s="255" t="n">
        <v>0</v>
      </c>
      <c r="J44" s="255" t="n">
        <f aca="false">COUNTIF(活動組2021年例行活動班表!D:D,A44)</f>
        <v>0</v>
      </c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  <c r="W44" s="249"/>
    </row>
    <row r="45" customFormat="false" ht="15.75" hidden="false" customHeight="true" outlineLevel="0" collapsed="false">
      <c r="A45" s="250" t="s">
        <v>356</v>
      </c>
      <c r="B45" s="251" t="s">
        <v>357</v>
      </c>
      <c r="C45" s="250" t="s">
        <v>358</v>
      </c>
      <c r="D45" s="252" t="s">
        <v>359</v>
      </c>
      <c r="E45" s="253" t="n">
        <v>0.291666666666667</v>
      </c>
      <c r="F45" s="254" t="s">
        <v>232</v>
      </c>
      <c r="G45" s="254" t="n">
        <v>20</v>
      </c>
      <c r="H45" s="256" t="n">
        <f aca="false">SUM(I45:J45)</f>
        <v>0</v>
      </c>
      <c r="I45" s="255" t="n">
        <v>0</v>
      </c>
      <c r="J45" s="255" t="n">
        <f aca="false">COUNTIF(活動組2021年例行活動班表!D:D,A45)</f>
        <v>0</v>
      </c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</row>
    <row r="46" customFormat="false" ht="15.75" hidden="false" customHeight="true" outlineLevel="0" collapsed="false">
      <c r="A46" s="250" t="s">
        <v>360</v>
      </c>
      <c r="B46" s="251" t="s">
        <v>280</v>
      </c>
      <c r="C46" s="250" t="s">
        <v>281</v>
      </c>
      <c r="D46" s="252" t="s">
        <v>282</v>
      </c>
      <c r="E46" s="253" t="n">
        <v>0.3125</v>
      </c>
      <c r="F46" s="254" t="s">
        <v>229</v>
      </c>
      <c r="G46" s="254" t="n">
        <v>30</v>
      </c>
      <c r="H46" s="256" t="n">
        <f aca="false">SUM(I46:J46)</f>
        <v>0</v>
      </c>
      <c r="I46" s="255" t="n">
        <v>0</v>
      </c>
      <c r="J46" s="255" t="n">
        <f aca="false">COUNTIF(活動組2021年例行活動班表!D:D,A46)</f>
        <v>0</v>
      </c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49"/>
      <c r="V46" s="249"/>
      <c r="W46" s="249"/>
    </row>
    <row r="47" customFormat="false" ht="15.75" hidden="false" customHeight="true" outlineLevel="0" collapsed="false">
      <c r="A47" s="250" t="s">
        <v>361</v>
      </c>
      <c r="B47" s="251" t="s">
        <v>362</v>
      </c>
      <c r="C47" s="250" t="s">
        <v>355</v>
      </c>
      <c r="D47" s="268" t="s">
        <v>355</v>
      </c>
      <c r="E47" s="267" t="s">
        <v>355</v>
      </c>
      <c r="F47" s="254" t="s">
        <v>232</v>
      </c>
      <c r="G47" s="254" t="n">
        <v>45</v>
      </c>
      <c r="H47" s="256" t="n">
        <f aca="false">SUM(I47:J47)</f>
        <v>0</v>
      </c>
      <c r="I47" s="255" t="n">
        <v>0</v>
      </c>
      <c r="J47" s="255" t="n">
        <f aca="false">COUNTIF(活動組2021年例行活動班表!D:D,A47)</f>
        <v>0</v>
      </c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  <c r="W47" s="249"/>
    </row>
    <row r="48" customFormat="false" ht="15.75" hidden="false" customHeight="true" outlineLevel="0" collapsed="false">
      <c r="A48" s="250" t="s">
        <v>363</v>
      </c>
      <c r="B48" s="251" t="s">
        <v>280</v>
      </c>
      <c r="C48" s="250" t="s">
        <v>281</v>
      </c>
      <c r="D48" s="268" t="s">
        <v>355</v>
      </c>
      <c r="E48" s="267" t="s">
        <v>355</v>
      </c>
      <c r="F48" s="267" t="s">
        <v>355</v>
      </c>
      <c r="G48" s="250" t="s">
        <v>355</v>
      </c>
      <c r="H48" s="256" t="n">
        <f aca="false">SUM(I48:J48)</f>
        <v>0</v>
      </c>
      <c r="I48" s="255" t="n">
        <v>0</v>
      </c>
      <c r="J48" s="255" t="n">
        <f aca="false">COUNTIF(活動組2021年例行活動班表!D:D,A48)</f>
        <v>0</v>
      </c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49"/>
      <c r="V48" s="249"/>
      <c r="W48" s="249"/>
    </row>
    <row r="49" customFormat="false" ht="15.75" hidden="false" customHeight="true" outlineLevel="0" collapsed="false">
      <c r="A49" s="250" t="s">
        <v>364</v>
      </c>
      <c r="B49" s="250" t="s">
        <v>355</v>
      </c>
      <c r="C49" s="250" t="s">
        <v>355</v>
      </c>
      <c r="D49" s="268" t="s">
        <v>355</v>
      </c>
      <c r="E49" s="267" t="s">
        <v>355</v>
      </c>
      <c r="F49" s="254" t="s">
        <v>216</v>
      </c>
      <c r="G49" s="254" t="n">
        <v>30</v>
      </c>
      <c r="H49" s="256" t="n">
        <f aca="false">SUM(I49:J49)</f>
        <v>0</v>
      </c>
      <c r="I49" s="255" t="n">
        <v>0</v>
      </c>
      <c r="J49" s="255" t="n">
        <f aca="false">COUNTIF(活動組2021年例行活動班表!D:D,A49)</f>
        <v>0</v>
      </c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49"/>
    </row>
    <row r="50" customFormat="false" ht="15.75" hidden="false" customHeight="true" outlineLevel="0" collapsed="false">
      <c r="A50" s="250" t="s">
        <v>356</v>
      </c>
      <c r="B50" s="250" t="s">
        <v>355</v>
      </c>
      <c r="C50" s="250" t="s">
        <v>355</v>
      </c>
      <c r="D50" s="268" t="s">
        <v>355</v>
      </c>
      <c r="E50" s="267" t="s">
        <v>355</v>
      </c>
      <c r="F50" s="254" t="s">
        <v>232</v>
      </c>
      <c r="G50" s="254" t="n">
        <v>40</v>
      </c>
      <c r="H50" s="256" t="n">
        <f aca="false">SUM(I50:J50)</f>
        <v>0</v>
      </c>
      <c r="I50" s="255" t="n">
        <v>0</v>
      </c>
      <c r="J50" s="255" t="n">
        <f aca="false">COUNTIF(活動組2021年例行活動班表!D:D,A50)</f>
        <v>0</v>
      </c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</row>
    <row r="51" customFormat="false" ht="15.75" hidden="false" customHeight="true" outlineLevel="0" collapsed="false">
      <c r="A51" s="257" t="s">
        <v>144</v>
      </c>
      <c r="B51" s="258" t="s">
        <v>365</v>
      </c>
      <c r="C51" s="262" t="s">
        <v>366</v>
      </c>
      <c r="D51" s="263" t="s">
        <v>367</v>
      </c>
      <c r="E51" s="264" t="n">
        <v>0.333333333333333</v>
      </c>
      <c r="F51" s="261" t="s">
        <v>229</v>
      </c>
      <c r="G51" s="261" t="n">
        <v>25</v>
      </c>
      <c r="H51" s="256" t="n">
        <f aca="false">SUM(I51:J51)</f>
        <v>1</v>
      </c>
      <c r="I51" s="255" t="n">
        <v>0</v>
      </c>
      <c r="J51" s="255" t="n">
        <f aca="false">COUNTIF(活動組2021年例行活動班表!D:D,A51)</f>
        <v>1</v>
      </c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49"/>
      <c r="V51" s="249"/>
      <c r="W51" s="249"/>
    </row>
    <row r="52" customFormat="false" ht="15.75" hidden="false" customHeight="true" outlineLevel="0" collapsed="false">
      <c r="A52" s="257" t="s">
        <v>109</v>
      </c>
      <c r="B52" s="258" t="s">
        <v>368</v>
      </c>
      <c r="C52" s="257" t="s">
        <v>338</v>
      </c>
      <c r="D52" s="269" t="s">
        <v>339</v>
      </c>
      <c r="E52" s="260" t="n">
        <v>0.3125</v>
      </c>
      <c r="F52" s="261" t="s">
        <v>224</v>
      </c>
      <c r="G52" s="261" t="n">
        <v>40</v>
      </c>
      <c r="H52" s="255" t="n">
        <f aca="false">SUM(I52:J52)</f>
        <v>3</v>
      </c>
      <c r="I52" s="255" t="n">
        <v>1</v>
      </c>
      <c r="J52" s="255" t="n">
        <f aca="false">COUNTIF(活動組2021年例行活動班表!D:D,A52)</f>
        <v>2</v>
      </c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49"/>
      <c r="V52" s="249"/>
      <c r="W52" s="249"/>
    </row>
    <row r="53" customFormat="false" ht="15.75" hidden="false" customHeight="true" outlineLevel="0" collapsed="false">
      <c r="A53" s="257" t="s">
        <v>133</v>
      </c>
      <c r="B53" s="270" t="s">
        <v>369</v>
      </c>
      <c r="C53" s="271" t="s">
        <v>370</v>
      </c>
      <c r="D53" s="272" t="s">
        <v>371</v>
      </c>
      <c r="E53" s="273" t="n">
        <v>0.357638888888889</v>
      </c>
      <c r="F53" s="274" t="s">
        <v>250</v>
      </c>
      <c r="G53" s="274" t="n">
        <v>40</v>
      </c>
      <c r="H53" s="275" t="n">
        <f aca="false">SUM(I53:J53)</f>
        <v>2</v>
      </c>
      <c r="I53" s="275" t="n">
        <v>1</v>
      </c>
      <c r="J53" s="275" t="n">
        <f aca="false">COUNTIF(活動組2021年例行活動班表!D:D,A53)</f>
        <v>1</v>
      </c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</row>
    <row r="54" customFormat="false" ht="15.75" hidden="false" customHeight="true" outlineLevel="0" collapsed="false">
      <c r="A54" s="250" t="s">
        <v>188</v>
      </c>
      <c r="B54" s="258" t="s">
        <v>372</v>
      </c>
      <c r="C54" s="250" t="s">
        <v>315</v>
      </c>
      <c r="D54" s="252" t="s">
        <v>316</v>
      </c>
      <c r="E54" s="260" t="n">
        <v>0.3125</v>
      </c>
      <c r="F54" s="261" t="s">
        <v>224</v>
      </c>
      <c r="G54" s="261" t="n">
        <v>30</v>
      </c>
      <c r="H54" s="276"/>
      <c r="I54" s="275"/>
      <c r="J54" s="275"/>
      <c r="K54" s="249"/>
      <c r="L54" s="249"/>
      <c r="M54" s="249"/>
      <c r="N54" s="249"/>
      <c r="O54" s="249"/>
      <c r="P54" s="249"/>
      <c r="Q54" s="249"/>
      <c r="R54" s="249"/>
      <c r="S54" s="249"/>
      <c r="T54" s="249"/>
      <c r="U54" s="249"/>
      <c r="V54" s="249"/>
      <c r="W54" s="249"/>
    </row>
    <row r="55" customFormat="false" ht="15.75" hidden="false" customHeight="true" outlineLevel="0" collapsed="false">
      <c r="A55" s="250"/>
      <c r="B55" s="250"/>
      <c r="C55" s="250"/>
      <c r="D55" s="252"/>
      <c r="E55" s="250"/>
      <c r="F55" s="254"/>
      <c r="G55" s="250"/>
      <c r="H55" s="276"/>
      <c r="I55" s="275"/>
      <c r="J55" s="275"/>
      <c r="K55" s="249"/>
      <c r="L55" s="249"/>
      <c r="M55" s="249"/>
      <c r="N55" s="249"/>
      <c r="O55" s="249"/>
      <c r="P55" s="249"/>
      <c r="Q55" s="249"/>
      <c r="R55" s="249"/>
      <c r="S55" s="249"/>
      <c r="T55" s="249"/>
      <c r="U55" s="249"/>
      <c r="V55" s="249"/>
      <c r="W55" s="249"/>
    </row>
    <row r="56" customFormat="false" ht="15.75" hidden="false" customHeight="true" outlineLevel="0" collapsed="false">
      <c r="A56" s="250" t="s">
        <v>373</v>
      </c>
      <c r="B56" s="250"/>
      <c r="C56" s="250"/>
      <c r="D56" s="252"/>
      <c r="E56" s="250"/>
      <c r="F56" s="254"/>
      <c r="G56" s="250"/>
      <c r="H56" s="256" t="n">
        <f aca="false">SUM(I56:J56)</f>
        <v>0</v>
      </c>
      <c r="I56" s="255" t="n">
        <v>0</v>
      </c>
      <c r="J56" s="255" t="n">
        <f aca="false">COUNTIF(活動組2021年例行活動班表!D:D,A56)</f>
        <v>0</v>
      </c>
      <c r="K56" s="249"/>
      <c r="L56" s="249"/>
      <c r="M56" s="249"/>
      <c r="N56" s="249"/>
      <c r="O56" s="249"/>
      <c r="P56" s="249"/>
      <c r="Q56" s="249"/>
      <c r="R56" s="249"/>
      <c r="S56" s="249"/>
      <c r="T56" s="249"/>
      <c r="U56" s="249"/>
      <c r="V56" s="249"/>
      <c r="W56" s="249"/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autoFilter ref="A1:W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3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>Kenny</cp:lastModifiedBy>
  <dcterms:modified xsi:type="dcterms:W3CDTF">2021-05-14T17:03:23Z</dcterms:modified>
  <cp:revision>1</cp:revision>
  <dc:subject/>
  <dc:title/>
</cp:coreProperties>
</file>