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活動組2022年S1例行活動班表" sheetId="1" state="visible" r:id="rId2"/>
    <sheet name="「活動組2022年S1例行活動班表」英文" sheetId="2" state="visible" r:id="rId3"/>
    <sheet name="路線表" sheetId="3" state="visible" r:id="rId4"/>
  </sheets>
  <definedNames>
    <definedName function="false" hidden="true" localSheetId="2" name="_xlnm._FilterDatabase" vbProcedure="false">路線表!$A$1:$U$56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7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溫小慧</t>
        </r>
      </text>
    </comment>
    <comment ref="J17" authorId="0">
      <text>
        <r>
          <rPr>
            <sz val="12"/>
            <color rgb="FF000000"/>
            <rFont val="文泉驛微米黑"/>
            <family val="2"/>
            <charset val="1"/>
          </rPr>
          <t xml:space="preserve">代 溫小慧</t>
        </r>
      </text>
    </comment>
    <comment ref="V7" authorId="0">
      <text>
        <r>
          <rPr>
            <sz val="12"/>
            <color rgb="FF000000"/>
            <rFont val="文泉驛微米黑"/>
            <family val="2"/>
            <charset val="1"/>
          </rPr>
          <t xml:space="preserve">許財
</t>
        </r>
        <r>
          <rPr>
            <sz val="12"/>
            <color rgb="FF000000"/>
            <rFont val="PMingLiu"/>
            <family val="0"/>
            <charset val="1"/>
          </rPr>
          <t xml:space="preserve">	-</t>
        </r>
        <r>
          <rPr>
            <sz val="12"/>
            <color rgb="FF000000"/>
            <rFont val="文泉驛微米黑"/>
            <family val="2"/>
            <charset val="1"/>
          </rPr>
          <t xml:space="preserve">許財</t>
        </r>
      </text>
    </comment>
  </commentList>
</comments>
</file>

<file path=xl/sharedStrings.xml><?xml version="1.0" encoding="utf-8"?>
<sst xmlns="http://schemas.openxmlformats.org/spreadsheetml/2006/main" count="1072" uniqueCount="366">
  <si>
    <t xml:space="preserve"> </t>
  </si>
  <si>
    <r>
      <rPr>
        <sz val="18"/>
        <color rgb="FF0000FF"/>
        <rFont val="文泉驛微米黑"/>
        <family val="2"/>
        <charset val="1"/>
      </rPr>
      <t xml:space="preserve">活動組</t>
    </r>
    <r>
      <rPr>
        <sz val="18"/>
        <color rgb="FF0000FF"/>
        <rFont val="細明體"/>
        <family val="0"/>
        <charset val="1"/>
      </rPr>
      <t xml:space="preserve">2022</t>
    </r>
    <r>
      <rPr>
        <sz val="18"/>
        <color rgb="FF0000FF"/>
        <rFont val="文泉驛微米黑"/>
        <family val="2"/>
        <charset val="1"/>
      </rPr>
      <t xml:space="preserve">年例行活動班表</t>
    </r>
  </si>
  <si>
    <t xml:space="preserve">路線</t>
  </si>
  <si>
    <t xml:space="preserve">集合
時間</t>
  </si>
  <si>
    <t xml:space="preserve">集合地點</t>
  </si>
  <si>
    <t xml:space="preserve">公里</t>
  </si>
  <si>
    <t xml:space="preserve">鳥種數</t>
  </si>
  <si>
    <t xml:space="preserve">人員分配</t>
  </si>
  <si>
    <t xml:space="preserve">大安森林公園</t>
  </si>
  <si>
    <t xml:space="preserve">華江橋</t>
  </si>
  <si>
    <t xml:space="preserve">關渡自然中心</t>
  </si>
  <si>
    <t xml:space="preserve">芝山綠園</t>
  </si>
  <si>
    <t xml:space="preserve">二樓駐站</t>
  </si>
  <si>
    <t xml:space="preserve">賞鳥趣</t>
  </si>
  <si>
    <t xml:space="preserve">主領隊</t>
  </si>
  <si>
    <t xml:space="preserve">聯絡員</t>
  </si>
  <si>
    <t xml:space="preserve">記錄員</t>
  </si>
  <si>
    <t xml:space="preserve">輔導員</t>
  </si>
  <si>
    <t xml:space="preserve">上午</t>
  </si>
  <si>
    <t xml:space="preserve">下午</t>
  </si>
  <si>
    <t xml:space="preserve">備註：</t>
  </si>
  <si>
    <t xml:space="preserve">序</t>
  </si>
  <si>
    <r>
      <rPr>
        <sz val="11"/>
        <color rgb="FF000000"/>
        <rFont val="Arial"/>
        <family val="0"/>
        <charset val="1"/>
      </rPr>
      <t xml:space="preserve">1</t>
    </r>
    <r>
      <rPr>
        <sz val="11"/>
        <color rgb="FF000000"/>
        <rFont val="文泉驛微米黑"/>
        <family val="2"/>
        <charset val="1"/>
      </rPr>
      <t xml:space="preserve">月</t>
    </r>
  </si>
  <si>
    <t xml:space="preserve">星期</t>
  </si>
  <si>
    <t xml:space="preserve">伍曼卿</t>
  </si>
  <si>
    <t xml:space="preserve">陳瑞芬</t>
  </si>
  <si>
    <t xml:space="preserve">黃有生</t>
  </si>
  <si>
    <t xml:space="preserve">蔡淑清</t>
  </si>
  <si>
    <t xml:space="preserve">元旦連假</t>
  </si>
  <si>
    <r>
      <rPr>
        <sz val="14"/>
        <color rgb="FF0000FF"/>
        <rFont val="文泉驛微米黑"/>
        <family val="2"/>
        <charset val="1"/>
      </rPr>
      <t xml:space="preserve">番仔溝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  <charset val="1"/>
      </rPr>
      <t xml:space="preserve">貴子坑大排</t>
    </r>
  </si>
  <si>
    <t xml:space="preserve">李尊賢</t>
  </si>
  <si>
    <t xml:space="preserve">陳國勝</t>
  </si>
  <si>
    <t xml:space="preserve">薛明芳</t>
  </si>
  <si>
    <t xml:space="preserve">石瑞德</t>
  </si>
  <si>
    <t xml:space="preserve">鄭永耀</t>
  </si>
  <si>
    <t xml:space="preserve">王行健</t>
  </si>
  <si>
    <t xml:space="preserve">李惠美</t>
  </si>
  <si>
    <t xml:space="preserve">蔡月娥</t>
  </si>
  <si>
    <t xml:space="preserve">黃斐嬋</t>
  </si>
  <si>
    <t xml:space="preserve">陳岳輝</t>
  </si>
  <si>
    <t xml:space="preserve">許財</t>
  </si>
  <si>
    <t xml:space="preserve">鄭淑萍</t>
  </si>
  <si>
    <t xml:space="preserve">劉新白</t>
  </si>
  <si>
    <t xml:space="preserve">林廷奕</t>
  </si>
  <si>
    <t xml:space="preserve">陳湘菱</t>
  </si>
  <si>
    <r>
      <rPr>
        <sz val="14"/>
        <color rgb="FF0000FF"/>
        <rFont val="文泉驛微米黑"/>
        <family val="2"/>
        <charset val="1"/>
      </rPr>
      <t xml:space="preserve">新海濕地</t>
    </r>
    <r>
      <rPr>
        <sz val="14"/>
        <color rgb="FF0000FF"/>
        <rFont val="MingLiU"/>
        <family val="0"/>
        <charset val="1"/>
      </rPr>
      <t xml:space="preserve">(</t>
    </r>
    <r>
      <rPr>
        <sz val="14"/>
        <color rgb="FF0000FF"/>
        <rFont val="文泉驛微米黑"/>
        <family val="2"/>
        <charset val="1"/>
      </rPr>
      <t xml:space="preserve">新</t>
    </r>
    <r>
      <rPr>
        <sz val="14"/>
        <color rgb="FF0000FF"/>
        <rFont val="MingLiU"/>
        <family val="0"/>
        <charset val="1"/>
      </rPr>
      <t xml:space="preserve">)</t>
    </r>
  </si>
  <si>
    <t xml:space="preserve">楊義賢</t>
  </si>
  <si>
    <t xml:space="preserve">溫小慧</t>
  </si>
  <si>
    <t xml:space="preserve">曾昱智</t>
  </si>
  <si>
    <t xml:space="preserve">劉麗貞</t>
  </si>
  <si>
    <t xml:space="preserve">廣興</t>
  </si>
  <si>
    <t xml:space="preserve">李天助</t>
  </si>
  <si>
    <t xml:space="preserve">鍾文傑</t>
  </si>
  <si>
    <t xml:space="preserve">周成蕙</t>
  </si>
  <si>
    <t xml:space="preserve">林再盛</t>
  </si>
  <si>
    <t xml:space="preserve">周末派</t>
  </si>
  <si>
    <t xml:space="preserve">李明昆</t>
  </si>
  <si>
    <t xml:space="preserve">林詩律</t>
  </si>
  <si>
    <t xml:space="preserve">陳鳳珠</t>
  </si>
  <si>
    <t xml:space="preserve">盧春福</t>
  </si>
  <si>
    <t xml:space="preserve">NYBC</t>
  </si>
  <si>
    <r>
      <rPr>
        <sz val="14"/>
        <color rgb="FF0000FF"/>
        <rFont val="文泉驛微米黑"/>
        <family val="2"/>
        <charset val="1"/>
      </rPr>
      <t xml:space="preserve">唭哩岸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  <charset val="1"/>
      </rPr>
      <t xml:space="preserve">關渡</t>
    </r>
  </si>
  <si>
    <t xml:space="preserve">許棠禎</t>
  </si>
  <si>
    <t xml:space="preserve">黃貞勤</t>
  </si>
  <si>
    <t xml:space="preserve">曾雲龍</t>
  </si>
  <si>
    <t xml:space="preserve">張筱蕙</t>
  </si>
  <si>
    <t xml:space="preserve">鄭宇晴</t>
  </si>
  <si>
    <t xml:space="preserve">鄭栩伶</t>
  </si>
  <si>
    <t xml:space="preserve">曾秀梅</t>
  </si>
  <si>
    <t xml:space="preserve">莊靜宜</t>
  </si>
  <si>
    <t xml:space="preserve">鄭安宏</t>
  </si>
  <si>
    <t xml:space="preserve">陳正隆</t>
  </si>
  <si>
    <t xml:space="preserve">黃鵬星</t>
  </si>
  <si>
    <t xml:space="preserve">陳忠城</t>
  </si>
  <si>
    <t xml:space="preserve">徐薇薇</t>
  </si>
  <si>
    <t xml:space="preserve">林廖檥</t>
  </si>
  <si>
    <t xml:space="preserve">內溝里</t>
  </si>
  <si>
    <t xml:space="preserve">江麗華</t>
  </si>
  <si>
    <t xml:space="preserve">劉金和</t>
  </si>
  <si>
    <t xml:space="preserve">蘇平和</t>
  </si>
  <si>
    <t xml:space="preserve">鄭農祥</t>
  </si>
  <si>
    <t xml:space="preserve">林冠伶</t>
  </si>
  <si>
    <t xml:space="preserve">黃如秀</t>
  </si>
  <si>
    <t xml:space="preserve">崔懷空</t>
  </si>
  <si>
    <t xml:space="preserve">立農濕地</t>
  </si>
  <si>
    <t xml:space="preserve">林瑞如</t>
  </si>
  <si>
    <t xml:space="preserve">高凌宇</t>
  </si>
  <si>
    <t xml:space="preserve">潘鴻隆</t>
  </si>
  <si>
    <t xml:space="preserve">董金葉</t>
  </si>
  <si>
    <t xml:space="preserve">陳乃淳</t>
  </si>
  <si>
    <t xml:space="preserve">蘇昭如</t>
  </si>
  <si>
    <t xml:space="preserve">鄒文惠</t>
  </si>
  <si>
    <t xml:space="preserve">林國隆</t>
  </si>
  <si>
    <t xml:space="preserve">黃國盛</t>
  </si>
  <si>
    <t xml:space="preserve">王新雄</t>
  </si>
  <si>
    <t xml:space="preserve">梁麗貞</t>
  </si>
  <si>
    <t xml:space="preserve">林明沛</t>
  </si>
  <si>
    <t xml:space="preserve">簡御仁</t>
  </si>
  <si>
    <t xml:space="preserve">田寮洋</t>
  </si>
  <si>
    <t xml:space="preserve">賴建華</t>
  </si>
  <si>
    <t xml:space="preserve">許勝杰</t>
  </si>
  <si>
    <r>
      <rPr>
        <sz val="14"/>
        <color rgb="FF0000FF"/>
        <rFont val="文泉驛微米黑"/>
        <family val="2"/>
        <charset val="1"/>
      </rPr>
      <t xml:space="preserve">風露嘴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  <charset val="1"/>
      </rPr>
      <t xml:space="preserve">烏塗窟</t>
    </r>
  </si>
  <si>
    <t xml:space="preserve">周暉堡</t>
  </si>
  <si>
    <t xml:space="preserve">楊啓姚</t>
  </si>
  <si>
    <t xml:space="preserve">李秀春</t>
  </si>
  <si>
    <t xml:space="preserve">李昭賢</t>
  </si>
  <si>
    <t xml:space="preserve">社子島</t>
  </si>
  <si>
    <t xml:space="preserve">詹駿鴻</t>
  </si>
  <si>
    <t xml:space="preserve">朱立珮</t>
  </si>
  <si>
    <t xml:space="preserve">李征諭</t>
  </si>
  <si>
    <t xml:space="preserve">楊永賢</t>
  </si>
  <si>
    <t xml:space="preserve">吳季寬</t>
  </si>
  <si>
    <t xml:space="preserve">黃有利</t>
  </si>
  <si>
    <t xml:space="preserve">何秀玫</t>
  </si>
  <si>
    <t xml:space="preserve">王浚湧</t>
  </si>
  <si>
    <t xml:space="preserve">王世平</t>
  </si>
  <si>
    <t xml:space="preserve">許淑菁</t>
  </si>
  <si>
    <t xml:space="preserve">曾韞琛</t>
  </si>
  <si>
    <t xml:space="preserve">金山</t>
  </si>
  <si>
    <t xml:space="preserve">杜竟良</t>
  </si>
  <si>
    <t xml:space="preserve">張舒涵</t>
  </si>
  <si>
    <t xml:space="preserve">農曆除夕及春節假期</t>
  </si>
  <si>
    <t xml:space="preserve">農曆春節連假</t>
  </si>
  <si>
    <t xml:space="preserve">白頭翁</t>
  </si>
  <si>
    <r>
      <rPr>
        <sz val="14"/>
        <color rgb="FF0000FF"/>
        <rFont val="文泉驛微米黑"/>
        <family val="2"/>
        <charset val="1"/>
      </rPr>
      <t xml:space="preserve">動物園</t>
    </r>
    <r>
      <rPr>
        <sz val="14"/>
        <color rgb="FF0000FF"/>
        <rFont val="Arial"/>
        <family val="0"/>
        <charset val="1"/>
      </rPr>
      <t xml:space="preserve">-</t>
    </r>
    <r>
      <rPr>
        <sz val="14"/>
        <color rgb="FF0000FF"/>
        <rFont val="文泉驛微米黑"/>
        <family val="2"/>
        <charset val="1"/>
      </rPr>
      <t xml:space="preserve">政大</t>
    </r>
  </si>
  <si>
    <t xml:space="preserve">方銘亮</t>
  </si>
  <si>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文泉驛微米黑"/>
        <family val="2"/>
        <charset val="1"/>
      </rPr>
      <t xml:space="preserve">月</t>
    </r>
  </si>
  <si>
    <t xml:space="preserve">三芝車新路</t>
  </si>
  <si>
    <t xml:space="preserve">張靜宜</t>
  </si>
  <si>
    <t xml:space="preserve">四崁水</t>
  </si>
  <si>
    <t xml:space="preserve">謝春桃</t>
  </si>
  <si>
    <r>
      <rPr>
        <sz val="14"/>
        <color rgb="FF0000FF"/>
        <rFont val="文泉驛微米黑"/>
        <family val="2"/>
        <charset val="1"/>
      </rPr>
      <t xml:space="preserve">貢寮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  <charset val="1"/>
      </rPr>
      <t xml:space="preserve">雙溪</t>
    </r>
  </si>
  <si>
    <t xml:space="preserve">施曉雯</t>
  </si>
  <si>
    <t xml:space="preserve">邱淑瑜</t>
  </si>
  <si>
    <t xml:space="preserve">何建遙</t>
  </si>
  <si>
    <t xml:space="preserve">張瑞麟</t>
  </si>
  <si>
    <t xml:space="preserve">蘆洲堤防</t>
  </si>
  <si>
    <t xml:space="preserve">游谷樺</t>
  </si>
  <si>
    <t xml:space="preserve">吳怡瑩</t>
  </si>
  <si>
    <t xml:space="preserve">陳金對</t>
  </si>
  <si>
    <t xml:space="preserve">林林再盛</t>
  </si>
  <si>
    <t xml:space="preserve">烏來</t>
  </si>
  <si>
    <t xml:space="preserve">李彥瑩</t>
  </si>
  <si>
    <t xml:space="preserve">張文綏</t>
  </si>
  <si>
    <r>
      <rPr>
        <sz val="12"/>
        <color rgb="FFFF0000"/>
        <rFont val="Arial"/>
        <family val="0"/>
        <charset val="1"/>
      </rPr>
      <t xml:space="preserve">228</t>
    </r>
    <r>
      <rPr>
        <sz val="12"/>
        <color rgb="FFFF0000"/>
        <rFont val="文泉驛微米黑"/>
        <family val="2"/>
        <charset val="1"/>
      </rPr>
      <t xml:space="preserve">連假</t>
    </r>
  </si>
  <si>
    <t xml:space="preserve">忠義小徑</t>
  </si>
  <si>
    <t xml:space="preserve">劉華森</t>
  </si>
  <si>
    <t xml:space="preserve">沈彩鳳</t>
  </si>
  <si>
    <t xml:space="preserve">二叭子植物園</t>
  </si>
  <si>
    <t xml:space="preserve">王曉慧</t>
  </si>
  <si>
    <t xml:space="preserve">劉志威</t>
  </si>
  <si>
    <t xml:space="preserve">盛士淦</t>
  </si>
  <si>
    <t xml:space="preserve">楊自寧</t>
  </si>
  <si>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文泉驛微米黑"/>
        <family val="2"/>
        <charset val="1"/>
      </rPr>
      <t xml:space="preserve">月</t>
    </r>
  </si>
  <si>
    <t xml:space="preserve">陳世耀</t>
  </si>
  <si>
    <t xml:space="preserve">葉玲瑤</t>
  </si>
  <si>
    <t xml:space="preserve">陳英井</t>
  </si>
  <si>
    <t xml:space="preserve">蕭桂珍</t>
  </si>
  <si>
    <t xml:space="preserve">高儷瑛</t>
  </si>
  <si>
    <t xml:space="preserve">貴子坑大排</t>
  </si>
  <si>
    <t xml:space="preserve">許長生</t>
  </si>
  <si>
    <t xml:space="preserve">直潭國小</t>
  </si>
  <si>
    <t xml:space="preserve">王蕙郁</t>
  </si>
  <si>
    <t xml:space="preserve">劉耀文</t>
  </si>
  <si>
    <t xml:space="preserve">林進三</t>
  </si>
  <si>
    <t xml:space="preserve">陳忠誠</t>
  </si>
  <si>
    <t xml:space="preserve">白似珍</t>
  </si>
  <si>
    <t xml:space="preserve">不排</t>
  </si>
  <si>
    <r>
      <rPr>
        <sz val="12"/>
        <color rgb="FFFF0000"/>
        <rFont val="文泉驛微米黑"/>
        <family val="2"/>
        <charset val="1"/>
      </rPr>
      <t xml:space="preserve">關博</t>
    </r>
    <r>
      <rPr>
        <sz val="12"/>
        <color rgb="FFFF0000"/>
        <rFont val="Calibri"/>
        <family val="0"/>
        <charset val="1"/>
      </rPr>
      <t xml:space="preserve">+</t>
    </r>
    <r>
      <rPr>
        <sz val="12"/>
        <color rgb="FFFF0000"/>
        <rFont val="文泉驛微米黑"/>
        <family val="2"/>
        <charset val="1"/>
      </rPr>
      <t xml:space="preserve">會員大會</t>
    </r>
  </si>
  <si>
    <t xml:space="preserve">週四</t>
  </si>
  <si>
    <t xml:space="preserve">路線英文</t>
  </si>
  <si>
    <t xml:space="preserve">唯一集合點</t>
  </si>
  <si>
    <t xml:space="preserve">集合點英文</t>
  </si>
  <si>
    <t xml:space="preserve">集合時間</t>
  </si>
  <si>
    <t xml:space="preserve">里程</t>
  </si>
  <si>
    <r>
      <rPr>
        <b val="true"/>
        <sz val="12"/>
        <color rgb="FF000000"/>
        <rFont val="文泉驛微米黑"/>
        <family val="2"/>
        <charset val="1"/>
      </rPr>
      <t xml:space="preserve">鳥種</t>
    </r>
    <r>
      <rPr>
        <b val="true"/>
        <sz val="12"/>
        <color rgb="FF000000"/>
        <rFont val="Arial"/>
        <family val="0"/>
        <charset val="1"/>
      </rPr>
      <t xml:space="preserve">-</t>
    </r>
    <r>
      <rPr>
        <b val="true"/>
        <sz val="12"/>
        <color rgb="FF000000"/>
        <rFont val="文泉驛微米黑"/>
        <family val="2"/>
        <charset val="1"/>
      </rPr>
      <t xml:space="preserve">春</t>
    </r>
  </si>
  <si>
    <t xml:space="preserve">Q1</t>
  </si>
  <si>
    <t xml:space="preserve">Wulai</t>
  </si>
  <si>
    <r>
      <rPr>
        <sz val="12"/>
        <color rgb="FFFF0000"/>
        <rFont val="文泉驛微米黑"/>
        <family val="2"/>
        <charset val="1"/>
      </rPr>
      <t xml:space="preserve">烏來公車總站涼亭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  <charset val="1"/>
      </rPr>
      <t xml:space="preserve">鳥來總站</t>
    </r>
    <r>
      <rPr>
        <sz val="12"/>
        <color rgb="FFFF0000"/>
        <rFont val="Arial"/>
        <family val="0"/>
        <charset val="1"/>
      </rPr>
      <t xml:space="preserve">)</t>
    </r>
  </si>
  <si>
    <t xml:space="preserve">Wulai Bus Station (Bus 849 Wulai)</t>
  </si>
  <si>
    <t xml:space="preserve">3km</t>
  </si>
  <si>
    <t xml:space="preserve">四分溪</t>
  </si>
  <si>
    <t xml:space="preserve">Sihfenxi</t>
  </si>
  <si>
    <r>
      <rPr>
        <sz val="12"/>
        <color rgb="FF000000"/>
        <rFont val="文泉驛微米黑"/>
        <family val="2"/>
        <charset val="1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</si>
  <si>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</si>
  <si>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Tianliaoyang</t>
  </si>
  <si>
    <r>
      <rPr>
        <sz val="12"/>
        <color rgb="FF000000"/>
        <rFont val="文泉驛微米黑"/>
        <family val="2"/>
        <charset val="1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  <charset val="1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</si>
  <si>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</si>
  <si>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4km</t>
  </si>
  <si>
    <t xml:space="preserve">植物園</t>
  </si>
  <si>
    <t xml:space="preserve">Taipei Botanic Garden</t>
  </si>
  <si>
    <r>
      <rPr>
        <sz val="12"/>
        <color rgb="FF000000"/>
        <rFont val="文泉驛微米黑"/>
        <family val="2"/>
        <charset val="1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</si>
  <si>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</si>
  <si>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2km</t>
  </si>
  <si>
    <t xml:space="preserve">Sikanshui</t>
  </si>
  <si>
    <r>
      <rPr>
        <sz val="12"/>
        <color rgb="FFFF0000"/>
        <rFont val="文泉驛微米黑"/>
        <family val="2"/>
        <charset val="1"/>
      </rPr>
      <t xml:space="preserve">台電訓練所門口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  <charset val="1"/>
      </rPr>
      <t xml:space="preserve">台電訓練所站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  <charset val="1"/>
      </rPr>
      <t xml:space="preserve">新巴士龜山線龜山活動中心站</t>
    </r>
    <r>
      <rPr>
        <sz val="12"/>
        <color rgb="FFFF0000"/>
        <rFont val="Arial"/>
        <family val="0"/>
        <charset val="1"/>
      </rPr>
      <t xml:space="preserve">)</t>
    </r>
  </si>
  <si>
    <t xml:space="preserve">Taipower Training Center (Bus 849 Taipower Training Center) </t>
  </si>
  <si>
    <t xml:space="preserve">5km</t>
  </si>
  <si>
    <r>
      <rPr>
        <sz val="12"/>
        <color rgb="FF000000"/>
        <rFont val="文泉驛微米黑"/>
        <family val="2"/>
        <charset val="1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</si>
  <si>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</si>
  <si>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文泉驛微米黑"/>
        <family val="2"/>
        <charset val="1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</si>
  <si>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</si>
  <si>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Neiguoli</t>
  </si>
  <si>
    <r>
      <rPr>
        <sz val="12"/>
        <color rgb="FFFF0000"/>
        <rFont val="文泉驛微米黑"/>
        <family val="2"/>
        <charset val="1"/>
      </rPr>
      <t xml:space="preserve">內溝敦厚宮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281/287(</t>
    </r>
    <r>
      <rPr>
        <sz val="12"/>
        <color rgb="FFFF0000"/>
        <rFont val="文泉驛微米黑"/>
        <family val="2"/>
        <charset val="1"/>
      </rPr>
      <t xml:space="preserve">內湖幹線</t>
    </r>
    <r>
      <rPr>
        <sz val="12"/>
        <color rgb="FFFF0000"/>
        <rFont val="Arial"/>
        <family val="0"/>
        <charset val="1"/>
      </rPr>
      <t xml:space="preserve">)/287</t>
    </r>
    <r>
      <rPr>
        <sz val="12"/>
        <color rgb="FFFF0000"/>
        <rFont val="文泉驛微米黑"/>
        <family val="2"/>
        <charset val="1"/>
      </rPr>
      <t xml:space="preserve">區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  <charset val="1"/>
      </rPr>
      <t xml:space="preserve">小</t>
    </r>
    <r>
      <rPr>
        <sz val="12"/>
        <color rgb="FFFF0000"/>
        <rFont val="Arial"/>
        <family val="0"/>
        <charset val="1"/>
      </rPr>
      <t xml:space="preserve">1/</t>
    </r>
    <r>
      <rPr>
        <sz val="12"/>
        <color rgb="FFFF0000"/>
        <rFont val="文泉驛微米黑"/>
        <family val="2"/>
        <charset val="1"/>
      </rPr>
      <t xml:space="preserve">小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文泉驛微米黑"/>
        <family val="2"/>
        <charset val="1"/>
      </rPr>
      <t xml:space="preserve">區 南寮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忠三街口</t>
    </r>
    <r>
      <rPr>
        <sz val="12"/>
        <color rgb="FFFF0000"/>
        <rFont val="Arial"/>
        <family val="0"/>
        <charset val="1"/>
      </rPr>
      <t xml:space="preserve">)</t>
    </r>
    <r>
      <rPr>
        <sz val="12"/>
        <color rgb="FFFF0000"/>
        <rFont val="文泉驛微米黑"/>
        <family val="2"/>
        <charset val="1"/>
      </rPr>
      <t xml:space="preserve">站</t>
    </r>
    <r>
      <rPr>
        <sz val="12"/>
        <color rgb="FFFF0000"/>
        <rFont val="Arial"/>
        <family val="0"/>
        <charset val="1"/>
      </rPr>
      <t xml:space="preserve">)</t>
    </r>
  </si>
  <si>
    <t xml:space="preserve">Neigou Dunhou Temple (Bus 281/287(Neihu Metro Bus)/287 Shuttle/S1/S1 Shuttle Nanliao[Zhong 3rd. St. Entrance])</t>
  </si>
  <si>
    <t xml:space="preserve">康誥坑溪</t>
  </si>
  <si>
    <t xml:space="preserve">Kangpitxi</t>
  </si>
  <si>
    <r>
      <rPr>
        <sz val="12"/>
        <color rgb="FF000000"/>
        <rFont val="文泉驛微米黑"/>
        <family val="2"/>
        <charset val="1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</si>
  <si>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</si>
  <si>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</si>
  <si>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文泉驛微米黑"/>
        <family val="2"/>
        <charset val="1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</si>
  <si>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</si>
  <si>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Guangxing</t>
  </si>
  <si>
    <r>
      <rPr>
        <sz val="12"/>
        <color rgb="FFFF0000"/>
        <rFont val="文泉驛微米黑"/>
        <family val="2"/>
        <charset val="1"/>
      </rPr>
      <t xml:space="preserve">廣興橋頭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  <charset val="1"/>
      </rPr>
      <t xml:space="preserve">廣興路口站</t>
    </r>
    <r>
      <rPr>
        <sz val="12"/>
        <color rgb="FFFF0000"/>
        <rFont val="Arial"/>
        <family val="0"/>
        <charset val="1"/>
      </rPr>
      <t xml:space="preserve">)</t>
    </r>
  </si>
  <si>
    <t xml:space="preserve">Guangxing Bridge (Bus 849 Guanxing Rd. Entrance)</t>
  </si>
  <si>
    <t xml:space="preserve">Jhihtan Elementary School</t>
  </si>
  <si>
    <r>
      <rPr>
        <sz val="12"/>
        <color rgb="FFFF0000"/>
        <rFont val="文泉驛微米黑"/>
        <family val="2"/>
        <charset val="1"/>
      </rPr>
      <t xml:space="preserve">新烏路長興宮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849/</t>
    </r>
    <r>
      <rPr>
        <sz val="12"/>
        <color rgb="FFFF0000"/>
        <rFont val="文泉驛微米黑"/>
        <family val="2"/>
        <charset val="1"/>
      </rPr>
      <t xml:space="preserve">綠</t>
    </r>
    <r>
      <rPr>
        <sz val="12"/>
        <color rgb="FFFF0000"/>
        <rFont val="Arial"/>
        <family val="0"/>
        <charset val="1"/>
      </rPr>
      <t xml:space="preserve">3</t>
    </r>
    <r>
      <rPr>
        <sz val="12"/>
        <color rgb="FFFF0000"/>
        <rFont val="文泉驛微米黑"/>
        <family val="2"/>
        <charset val="1"/>
      </rPr>
      <t xml:space="preserve">小粗坑站</t>
    </r>
    <r>
      <rPr>
        <sz val="12"/>
        <color rgb="FFFF0000"/>
        <rFont val="Arial"/>
        <family val="0"/>
        <charset val="1"/>
      </rPr>
      <t xml:space="preserve">)</t>
    </r>
  </si>
  <si>
    <t xml:space="preserve">Xinwu Road Changxing Temple (Bus 849 Xiaocu Keng)</t>
  </si>
  <si>
    <t xml:space="preserve">6km</t>
  </si>
  <si>
    <t xml:space="preserve">臺大校園</t>
  </si>
  <si>
    <t xml:space="preserve">National Taiwan University</t>
  </si>
  <si>
    <r>
      <rPr>
        <sz val="12"/>
        <color rgb="FF000000"/>
        <rFont val="文泉驛微米黑"/>
        <family val="2"/>
        <charset val="1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</si>
  <si>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</si>
  <si>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關渡自然公園</t>
  </si>
  <si>
    <t xml:space="preserve">Guandu Nature Park</t>
  </si>
  <si>
    <r>
      <rPr>
        <sz val="12"/>
        <color rgb="FF000000"/>
        <rFont val="文泉驛微米黑"/>
        <family val="2"/>
        <charset val="1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</si>
  <si>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</si>
  <si>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Jingshan</t>
  </si>
  <si>
    <r>
      <rPr>
        <sz val="12"/>
        <color rgb="FFFF0000"/>
        <rFont val="文泉驛微米黑"/>
        <family val="2"/>
        <charset val="1"/>
      </rPr>
      <t xml:space="preserve">金山青年活動中心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國光客運</t>
    </r>
    <r>
      <rPr>
        <sz val="12"/>
        <color rgb="FFFF0000"/>
        <rFont val="Arial"/>
        <family val="0"/>
        <charset val="1"/>
      </rPr>
      <t xml:space="preserve">1815)</t>
    </r>
  </si>
  <si>
    <t xml:space="preserve">ChinshanYouth Activity Center(Bus 1815)</t>
  </si>
  <si>
    <t xml:space="preserve">Zhongyi Trail</t>
  </si>
  <si>
    <r>
      <rPr>
        <sz val="12"/>
        <color rgb="FF000000"/>
        <rFont val="文泉驛微米黑"/>
        <family val="2"/>
        <charset val="1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</si>
  <si>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</si>
  <si>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Guizikendapai</t>
  </si>
  <si>
    <r>
      <rPr>
        <sz val="12"/>
        <color rgb="FF000000"/>
        <rFont val="文泉驛微米黑"/>
        <family val="2"/>
        <charset val="1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</si>
  <si>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</si>
  <si>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景美溪</t>
  </si>
  <si>
    <t xml:space="preserve">Jingmeixi</t>
  </si>
  <si>
    <r>
      <rPr>
        <sz val="12"/>
        <color rgb="FF000000"/>
        <rFont val="文泉驛微米黑"/>
        <family val="2"/>
        <charset val="1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</si>
  <si>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</si>
  <si>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觀音山</t>
  </si>
  <si>
    <t xml:space="preserve">Guanyin Mt.</t>
  </si>
  <si>
    <r>
      <rPr>
        <sz val="12"/>
        <color rgb="FF000000"/>
        <rFont val="文泉驛微米黑"/>
        <family val="2"/>
        <charset val="1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</si>
  <si>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</si>
  <si>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Luzhou Dyke</t>
  </si>
  <si>
    <t xml:space="preserve">淡蘭古道</t>
  </si>
  <si>
    <t xml:space="preserve">Dan Lan Historic Trail</t>
  </si>
  <si>
    <r>
      <rPr>
        <sz val="12"/>
        <color rgb="FF000000"/>
        <rFont val="文泉驛微米黑"/>
        <family val="2"/>
        <charset val="1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</si>
  <si>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</si>
  <si>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t xml:space="preserve">3.5km</t>
  </si>
  <si>
    <t xml:space="preserve">土城彈藥庫</t>
  </si>
  <si>
    <t xml:space="preserve">Tucheng Ammunituin Dump</t>
  </si>
  <si>
    <r>
      <rPr>
        <sz val="12"/>
        <color rgb="FF000000"/>
        <rFont val="文泉驛微米黑"/>
        <family val="2"/>
        <charset val="1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</si>
  <si>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</si>
  <si>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</si>
  <si>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文泉驛微米黑"/>
        <family val="2"/>
        <charset val="1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</si>
  <si>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</si>
  <si>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鹿角溪人工濕地</t>
  </si>
  <si>
    <t xml:space="preserve">Lujiaoxi Constructed Wetland</t>
  </si>
  <si>
    <r>
      <rPr>
        <sz val="12"/>
        <color rgb="FF000000"/>
        <rFont val="文泉驛微米黑"/>
        <family val="2"/>
        <charset val="1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</si>
  <si>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</si>
  <si>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臺北藝術大學</t>
  </si>
  <si>
    <t xml:space="preserve">Taipei National University of the Arts</t>
  </si>
  <si>
    <r>
      <rPr>
        <sz val="12"/>
        <color rgb="FF000000"/>
        <rFont val="文泉驛微米黑"/>
        <family val="2"/>
        <charset val="1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</si>
  <si>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</si>
  <si>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安泰溪</t>
  </si>
  <si>
    <t xml:space="preserve">Antaixi</t>
  </si>
  <si>
    <r>
      <rPr>
        <sz val="12"/>
        <color rgb="FF000000"/>
        <rFont val="文泉驛微米黑"/>
        <family val="2"/>
        <charset val="1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</si>
  <si>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</si>
  <si>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南港公園</t>
  </si>
  <si>
    <t xml:space="preserve">Nangang Park</t>
  </si>
  <si>
    <t xml:space="preserve">淡江農場</t>
  </si>
  <si>
    <t xml:space="preserve">Tamkang Farm</t>
  </si>
  <si>
    <r>
      <rPr>
        <sz val="12"/>
        <color rgb="FF000000"/>
        <rFont val="文泉驛微米黑"/>
        <family val="2"/>
        <charset val="1"/>
      </rPr>
      <t xml:space="preserve">輕軌淡江大學站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</si>
  <si>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Tamkang University(Exit)</t>
  </si>
  <si>
    <r>
      <rPr>
        <sz val="12"/>
        <color rgb="FF000000"/>
        <rFont val="文泉驛微米黑"/>
        <family val="2"/>
        <charset val="1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政大</t>
    </r>
  </si>
  <si>
    <t xml:space="preserve">Taipei Zoo - National Chengchi Univeristy</t>
  </si>
  <si>
    <r>
      <rPr>
        <sz val="12"/>
        <color rgb="FF000000"/>
        <rFont val="文泉驛微米黑"/>
        <family val="2"/>
        <charset val="1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</si>
  <si>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</si>
  <si>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文泉驛微米黑"/>
        <family val="2"/>
        <charset val="1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關渡</t>
    </r>
  </si>
  <si>
    <t xml:space="preserve">Qili'an-Guandu</t>
  </si>
  <si>
    <r>
      <rPr>
        <sz val="12"/>
        <color rgb="FF000000"/>
        <rFont val="文泉驛微米黑"/>
        <family val="2"/>
        <charset val="1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</si>
  <si>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</si>
  <si>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珠海路</t>
  </si>
  <si>
    <t xml:space="preserve">Zhuhai Road</t>
  </si>
  <si>
    <r>
      <rPr>
        <sz val="12"/>
        <color rgb="FF000000"/>
        <rFont val="文泉驛微米黑"/>
        <family val="2"/>
        <charset val="1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</si>
  <si>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</si>
  <si>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文泉驛微米黑"/>
        <family val="2"/>
        <charset val="1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烏塗窟</t>
    </r>
  </si>
  <si>
    <t xml:space="preserve">Fengluzui → Wutuku</t>
  </si>
  <si>
    <t xml:space="preserve">9km</t>
  </si>
  <si>
    <t xml:space="preserve">Shezidao</t>
  </si>
  <si>
    <r>
      <rPr>
        <sz val="12"/>
        <color rgb="FFFF0000"/>
        <rFont val="文泉驛微米黑"/>
        <family val="2"/>
        <charset val="1"/>
      </rPr>
      <t xml:space="preserve">台北海大門口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文泉驛微米黑"/>
        <family val="2"/>
        <charset val="1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文泉驛微米黑"/>
        <family val="2"/>
        <charset val="1"/>
      </rPr>
      <t xml:space="preserve">台北海大站</t>
    </r>
    <r>
      <rPr>
        <sz val="12"/>
        <color rgb="FFFF0000"/>
        <rFont val="Arial"/>
        <family val="0"/>
        <charset val="1"/>
      </rPr>
      <t xml:space="preserve">)</t>
    </r>
  </si>
  <si>
    <t xml:space="preserve">Bus 215/R10/536 Taipei University of Maritime Technology</t>
  </si>
  <si>
    <r>
      <rPr>
        <sz val="12"/>
        <color rgb="FF000000"/>
        <rFont val="文泉驛微米黑"/>
        <family val="2"/>
        <charset val="1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雙溪</t>
    </r>
  </si>
  <si>
    <t xml:space="preserve">Gongliao → Shuangxi</t>
  </si>
  <si>
    <t xml:space="preserve">Linong Wetland</t>
  </si>
  <si>
    <r>
      <rPr>
        <sz val="12"/>
        <color rgb="FF000000"/>
        <rFont val="文泉驛微米黑"/>
        <family val="2"/>
        <charset val="1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</si>
  <si>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</si>
  <si>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深坑</t>
  </si>
  <si>
    <t xml:space="preserve">Shenkeng</t>
  </si>
  <si>
    <r>
      <rPr>
        <sz val="12"/>
        <color rgb="FF000000"/>
        <rFont val="文泉驛微米黑"/>
        <family val="2"/>
        <charset val="1"/>
      </rPr>
      <t xml:space="preserve">深坑老街大樹下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660/666/679/795/819/912/949</t>
    </r>
    <r>
      <rPr>
        <sz val="12"/>
        <color rgb="FF000000"/>
        <rFont val="文泉驛微米黑"/>
        <family val="2"/>
        <charset val="1"/>
      </rPr>
      <t xml:space="preserve">深坑站</t>
    </r>
    <r>
      <rPr>
        <sz val="12"/>
        <color rgb="FF000000"/>
        <rFont val="Arial"/>
        <family val="0"/>
        <charset val="1"/>
      </rPr>
      <t xml:space="preserve">)</t>
    </r>
  </si>
  <si>
    <t xml:space="preserve">The big old tree in Shenkeng Old Street (Bus 660/666/679/795/819/912/949 Shenkeng)</t>
  </si>
  <si>
    <t xml:space="preserve">芝山岩</t>
  </si>
  <si>
    <t xml:space="preserve">Zhishanyan</t>
  </si>
  <si>
    <r>
      <rPr>
        <sz val="12"/>
        <color rgb="FF000000"/>
        <rFont val="文泉驛微米黑"/>
        <family val="2"/>
        <charset val="1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</si>
  <si>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</si>
  <si>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淡水忠烈祠</t>
  </si>
  <si>
    <t xml:space="preserve">Danshui Martyrs Shrine</t>
  </si>
  <si>
    <r>
      <rPr>
        <sz val="12"/>
        <color rgb="FF000000"/>
        <rFont val="文泉驛微米黑"/>
        <family val="2"/>
        <charset val="1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</si>
  <si>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</si>
  <si>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劍南路</t>
  </si>
  <si>
    <t xml:space="preserve">Jiannan Road</t>
  </si>
  <si>
    <r>
      <rPr>
        <sz val="12"/>
        <color rgb="FF000000"/>
        <rFont val="文泉驛微米黑"/>
        <family val="2"/>
        <charset val="1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</si>
  <si>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</si>
  <si>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陽明山</t>
  </si>
  <si>
    <t xml:space="preserve">Yangmingshan</t>
  </si>
  <si>
    <r>
      <rPr>
        <sz val="12"/>
        <color rgb="FF000000"/>
        <rFont val="文泉驛微米黑"/>
        <family val="2"/>
        <charset val="1"/>
      </rPr>
      <t xml:space="preserve">陽明山總站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260/</t>
    </r>
    <r>
      <rPr>
        <sz val="12"/>
        <color rgb="FF000000"/>
        <rFont val="文泉驛微米黑"/>
        <family val="2"/>
        <charset val="1"/>
      </rPr>
      <t xml:space="preserve">紅</t>
    </r>
    <r>
      <rPr>
        <sz val="12"/>
        <color rgb="FF000000"/>
        <rFont val="Arial"/>
        <family val="0"/>
        <charset val="1"/>
      </rPr>
      <t xml:space="preserve">5/108)</t>
    </r>
  </si>
  <si>
    <t xml:space="preserve">Yangmingshan Bus Terminal(Bus 260/Red 5/108)</t>
  </si>
  <si>
    <t xml:space="preserve">挖仔尾</t>
  </si>
  <si>
    <t xml:space="preserve">Waziwei</t>
  </si>
  <si>
    <r>
      <rPr>
        <sz val="12"/>
        <color rgb="FF000000"/>
        <rFont val="文泉驛微米黑"/>
        <family val="2"/>
        <charset val="1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貴子坑大排</t>
    </r>
  </si>
  <si>
    <t xml:space="preserve">Fanzigou-Guizkendapai</t>
  </si>
  <si>
    <r>
      <rPr>
        <sz val="12"/>
        <color rgb="FF000000"/>
        <rFont val="文泉驛微米黑"/>
        <family val="2"/>
        <charset val="1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</si>
  <si>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</si>
  <si>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</si>
  <si>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</si>
  <si>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</si>
  <si>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</si>
  <si>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文泉驛微米黑"/>
        <family val="2"/>
        <charset val="1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  <charset val="1"/>
      </rPr>
      <t xml:space="preserve">雙溪公園</t>
    </r>
  </si>
  <si>
    <t xml:space="preserve">National Palace Museum</t>
  </si>
  <si>
    <r>
      <rPr>
        <sz val="12"/>
        <color rgb="FF000000"/>
        <rFont val="文泉驛微米黑"/>
        <family val="2"/>
        <charset val="1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</si>
  <si>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</si>
  <si>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天母古道</t>
  </si>
  <si>
    <t xml:space="preserve">待補</t>
  </si>
  <si>
    <t xml:space="preserve">青年公園</t>
  </si>
  <si>
    <t xml:space="preserve">Youth Park</t>
  </si>
  <si>
    <r>
      <rPr>
        <sz val="12"/>
        <color rgb="FFFF0000"/>
        <rFont val="文泉驛微米黑"/>
        <family val="2"/>
        <charset val="1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文泉驛微米黑"/>
        <family val="2"/>
        <charset val="1"/>
      </rPr>
      <t xml:space="preserve">號門</t>
    </r>
  </si>
  <si>
    <t xml:space="preserve">Youth Park Exit 2</t>
  </si>
  <si>
    <t xml:space="preserve">Sanzhi Chexin Road</t>
  </si>
  <si>
    <t xml:space="preserve">雙溪丁子蘭溪</t>
  </si>
  <si>
    <t xml:space="preserve">Shuangxi Dingzilan Creek</t>
  </si>
  <si>
    <r>
      <rPr>
        <sz val="12"/>
        <color rgb="FF000000"/>
        <rFont val="文泉驛微米黑"/>
        <family val="2"/>
        <charset val="1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  <charset val="1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</si>
  <si>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</si>
  <si>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北投吳氏宗祠</t>
  </si>
  <si>
    <t xml:space="preserve">Beitou Wu's Ancestral Shrine</t>
  </si>
  <si>
    <t xml:space="preserve">吳氏宗祠入口牌樓</t>
  </si>
  <si>
    <t xml:space="preserve">貴子坑露營區</t>
  </si>
  <si>
    <t xml:space="preserve">Guizikeng Camping Area</t>
  </si>
  <si>
    <r>
      <rPr>
        <sz val="12"/>
        <color rgb="FF000000"/>
        <rFont val="文泉驛微米黑"/>
        <family val="2"/>
        <charset val="1"/>
      </rPr>
      <t xml:space="preserve">貴子坑水土保持園區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218/226/223/216/620)</t>
    </r>
  </si>
  <si>
    <t xml:space="preserve">Guizikeng soil and water conservation park(Bus 218/266/223/216/620)</t>
  </si>
  <si>
    <t xml:space="preserve">二子坪</t>
  </si>
  <si>
    <t xml:space="preserve">Erziping</t>
  </si>
  <si>
    <t xml:space="preserve">二子坪遊客服務站</t>
  </si>
  <si>
    <t xml:space="preserve">Erziping Visitor Center</t>
  </si>
  <si>
    <t xml:space="preserve">冷水坑</t>
  </si>
  <si>
    <t xml:space="preserve">Lengshuikeng</t>
  </si>
  <si>
    <t xml:space="preserve">冷水坑遊客服務站</t>
  </si>
  <si>
    <t xml:space="preserve">Lengshuikeng Visitor Center</t>
  </si>
  <si>
    <r>
      <rPr>
        <sz val="12"/>
        <color rgb="FF000000"/>
        <rFont val="文泉驛微米黑"/>
        <family val="2"/>
        <charset val="1"/>
      </rPr>
      <t xml:space="preserve">新海濕地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新</t>
    </r>
    <r>
      <rPr>
        <sz val="12"/>
        <color rgb="FF000000"/>
        <rFont val="Arial"/>
        <family val="0"/>
        <charset val="1"/>
      </rPr>
      <t xml:space="preserve">)</t>
    </r>
  </si>
  <si>
    <t xml:space="preserve">Xinhai Artificial Wetland</t>
  </si>
  <si>
    <r>
      <rPr>
        <sz val="12"/>
        <color rgb="FF000000"/>
        <rFont val="文泉驛微米黑"/>
        <family val="2"/>
        <charset val="1"/>
      </rPr>
      <t xml:space="preserve">捷運板橋站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出口</t>
    </r>
    <r>
      <rPr>
        <sz val="12"/>
        <color rgb="FF000000"/>
        <rFont val="Calibri"/>
        <family val="0"/>
        <charset val="1"/>
      </rPr>
      <t xml:space="preserve">2)</t>
    </r>
  </si>
  <si>
    <t xml:space="preserve">Banqiao(Exit 2)</t>
  </si>
  <si>
    <t xml:space="preserve">五堵星光橋</t>
  </si>
  <si>
    <t xml:space="preserve">Wudu Starlight Bridge</t>
  </si>
  <si>
    <r>
      <rPr>
        <sz val="12"/>
        <color rgb="FF000000"/>
        <rFont val="文泉驛微米黑"/>
        <family val="2"/>
        <charset val="1"/>
      </rPr>
      <t xml:space="preserve">五堵火車站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  <charset val="1"/>
      </rPr>
      <t xml:space="preserve">車站大廳</t>
    </r>
    <r>
      <rPr>
        <sz val="12"/>
        <color rgb="FF000000"/>
        <rFont val="Calibri"/>
        <family val="0"/>
        <charset val="1"/>
      </rPr>
      <t xml:space="preserve">)</t>
    </r>
  </si>
  <si>
    <t xml:space="preserve">Wudu train Station(Station Hall)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</si>
</sst>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\月D\日"/>
    <numFmt numFmtId="166" formatCode="AAA"/>
    <numFmt numFmtId="167" formatCode="HH:MM"/>
    <numFmt numFmtId="168" formatCode="DDD"/>
  </numFmts>
  <fonts count="28">
    <font>
      <sz val="12"/>
      <color rgb="FF00000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FF"/>
      <name val="文泉驛微米黑"/>
      <family val="2"/>
      <charset val="1"/>
    </font>
    <font>
      <sz val="18"/>
      <color rgb="FF0000FF"/>
      <name val="細明體"/>
      <family val="0"/>
      <charset val="1"/>
    </font>
    <font>
      <sz val="12"/>
      <color rgb="FFFF0000"/>
      <name val="文泉驛微米黑"/>
      <family val="2"/>
      <charset val="1"/>
    </font>
    <font>
      <sz val="11"/>
      <color rgb="FF000000"/>
      <name val="文泉驛微米黑"/>
      <family val="2"/>
      <charset val="1"/>
    </font>
    <font>
      <sz val="14"/>
      <color rgb="FF000000"/>
      <name val="文泉驛微米黑"/>
      <family val="2"/>
      <charset val="1"/>
    </font>
    <font>
      <sz val="14"/>
      <color rgb="FF0000FF"/>
      <name val="文泉驛微米黑"/>
      <family val="2"/>
      <charset val="1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4"/>
      <color rgb="FF0000FF"/>
      <name val="MingLiU"/>
      <family val="0"/>
      <charset val="1"/>
    </font>
    <font>
      <sz val="14"/>
      <color rgb="FF0000FF"/>
      <name val="Arial"/>
      <family val="0"/>
      <charset val="1"/>
    </font>
    <font>
      <sz val="12"/>
      <color rgb="FF0000FF"/>
      <name val="Arial"/>
      <family val="0"/>
      <charset val="1"/>
    </font>
    <font>
      <sz val="12"/>
      <color rgb="FF00FFFF"/>
      <name val="文泉驛微米黑"/>
      <family val="2"/>
      <charset val="1"/>
    </font>
    <font>
      <sz val="12"/>
      <color rgb="FFFF0000"/>
      <name val="MingLiu"/>
      <family val="0"/>
      <charset val="1"/>
    </font>
    <font>
      <sz val="14"/>
      <color rgb="FF0000FF"/>
      <name val="Calibri"/>
      <family val="0"/>
      <charset val="1"/>
    </font>
    <font>
      <sz val="12"/>
      <color rgb="FFFF0000"/>
      <name val="Arial"/>
      <family val="0"/>
      <charset val="1"/>
    </font>
    <font>
      <sz val="12"/>
      <color rgb="FF0000FF"/>
      <name val="文泉驛微米黑"/>
      <family val="2"/>
      <charset val="1"/>
    </font>
    <font>
      <sz val="12"/>
      <color rgb="FFFF0000"/>
      <name val="Calibri"/>
      <family val="0"/>
      <charset val="1"/>
    </font>
    <font>
      <sz val="12"/>
      <color rgb="FF000000"/>
      <name val="PMingLiu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文泉驛微米黑"/>
      <family val="2"/>
      <charset val="1"/>
    </font>
    <font>
      <b val="true"/>
      <sz val="12"/>
      <color rgb="FF000000"/>
      <name val="文泉驛微米黑"/>
      <family val="2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CE5CD"/>
      </patternFill>
    </fill>
    <fill>
      <patternFill patternType="solid">
        <fgColor rgb="FFFFFFFF"/>
        <bgColor rgb="FFFCE5CD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6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8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2" ySplit="6" topLeftCell="M7" activePane="bottomRight" state="frozen"/>
      <selection pane="topLeft" activeCell="A1" activeCellId="0" sqref="A1"/>
      <selection pane="topRight" activeCell="M1" activeCellId="0" sqref="M1"/>
      <selection pane="bottomLeft" activeCell="A7" activeCellId="0" sqref="A7"/>
      <selection pane="bottomRight" activeCell="B39" activeCellId="0" sqref="B39"/>
    </sheetView>
  </sheetViews>
  <sheetFormatPr defaultRowHeight="15" zeroHeight="false" outlineLevelRow="0" outlineLevelCol="0"/>
  <cols>
    <col collapsed="false" customWidth="true" hidden="false" outlineLevel="0" max="1" min="1" style="0" width="6.3"/>
    <col collapsed="false" customWidth="true" hidden="false" outlineLevel="0" max="2" min="2" style="0" width="8.48"/>
    <col collapsed="false" customWidth="true" hidden="false" outlineLevel="0" max="3" min="3" style="0" width="5.79"/>
    <col collapsed="false" customWidth="true" hidden="false" outlineLevel="0" max="4" min="4" style="0" width="28.45"/>
    <col collapsed="false" customWidth="true" hidden="false" outlineLevel="0" max="5" min="5" style="0" width="8.11"/>
    <col collapsed="false" customWidth="true" hidden="false" outlineLevel="0" max="6" min="6" style="0" width="38.89"/>
    <col collapsed="false" customWidth="true" hidden="false" outlineLevel="0" max="7" min="7" style="0" width="8.11"/>
    <col collapsed="false" customWidth="true" hidden="false" outlineLevel="0" max="8" min="8" style="0" width="7.86"/>
    <col collapsed="false" customWidth="true" hidden="false" outlineLevel="0" max="20" min="9" style="0" width="7.45"/>
    <col collapsed="false" customWidth="true" hidden="false" outlineLevel="0" max="22" min="21" style="0" width="8.48"/>
    <col collapsed="false" customWidth="true" hidden="false" outlineLevel="0" max="23" min="23" style="0" width="8.36"/>
    <col collapsed="false" customWidth="true" hidden="false" outlineLevel="0" max="25" min="24" style="0" width="7.45"/>
    <col collapsed="false" customWidth="true" hidden="false" outlineLevel="0" max="26" min="26" style="0" width="7.33"/>
    <col collapsed="false" customWidth="true" hidden="false" outlineLevel="0" max="27" min="27" style="0" width="7.73"/>
    <col collapsed="false" customWidth="true" hidden="false" outlineLevel="0" max="28" min="28" style="0" width="16.09"/>
    <col collapsed="false" customWidth="true" hidden="false" outlineLevel="0" max="29" min="29" style="0" width="8.48"/>
    <col collapsed="false" customWidth="true" hidden="false" outlineLevel="0" max="31" min="30" style="0" width="6.3"/>
    <col collapsed="false" customWidth="true" hidden="false" outlineLevel="0" max="1025" min="32" style="0" width="13"/>
  </cols>
  <sheetData>
    <row r="1" customFormat="false" ht="28.5" hidden="false" customHeight="true" outlineLevel="0" collapsed="false">
      <c r="A1" s="1" t="s">
        <v>0</v>
      </c>
      <c r="B1" s="2"/>
      <c r="C1" s="3"/>
      <c r="D1" s="4"/>
      <c r="E1" s="4"/>
      <c r="F1" s="4"/>
      <c r="G1" s="4"/>
      <c r="H1" s="4"/>
      <c r="I1" s="5"/>
      <c r="J1" s="5"/>
      <c r="K1" s="5"/>
      <c r="L1" s="5"/>
      <c r="M1" s="5" t="s">
        <v>1</v>
      </c>
      <c r="N1" s="5"/>
      <c r="O1" s="5"/>
      <c r="P1" s="6"/>
      <c r="Q1" s="7"/>
      <c r="R1" s="8"/>
      <c r="S1" s="8"/>
      <c r="T1" s="9"/>
      <c r="U1" s="10"/>
      <c r="V1" s="10"/>
      <c r="W1" s="10"/>
      <c r="X1" s="10"/>
      <c r="Y1" s="10"/>
      <c r="Z1" s="10"/>
      <c r="AA1" s="10"/>
      <c r="AB1" s="11"/>
      <c r="AC1" s="12"/>
      <c r="AD1" s="12"/>
      <c r="AE1" s="13"/>
    </row>
    <row r="2" customFormat="false" ht="23.25" hidden="false" customHeight="true" outlineLevel="0" collapsed="false">
      <c r="A2" s="14"/>
      <c r="B2" s="15"/>
      <c r="C2" s="16"/>
      <c r="D2" s="17" t="s">
        <v>2</v>
      </c>
      <c r="E2" s="18" t="s">
        <v>3</v>
      </c>
      <c r="F2" s="17" t="s">
        <v>4</v>
      </c>
      <c r="G2" s="17" t="s">
        <v>5</v>
      </c>
      <c r="H2" s="19" t="s">
        <v>6</v>
      </c>
      <c r="I2" s="20" t="s">
        <v>7</v>
      </c>
      <c r="J2" s="20"/>
      <c r="K2" s="20"/>
      <c r="L2" s="20"/>
      <c r="M2" s="20" t="s">
        <v>8</v>
      </c>
      <c r="N2" s="20"/>
      <c r="O2" s="20"/>
      <c r="P2" s="20"/>
      <c r="Q2" s="20" t="s">
        <v>9</v>
      </c>
      <c r="R2" s="20"/>
      <c r="S2" s="20"/>
      <c r="T2" s="20"/>
      <c r="U2" s="20" t="s">
        <v>10</v>
      </c>
      <c r="V2" s="20"/>
      <c r="W2" s="20"/>
      <c r="X2" s="20"/>
      <c r="Y2" s="20"/>
      <c r="Z2" s="20"/>
      <c r="AA2" s="21" t="s">
        <v>11</v>
      </c>
      <c r="AB2" s="22"/>
      <c r="AC2" s="12"/>
      <c r="AD2" s="12"/>
      <c r="AE2" s="13"/>
    </row>
    <row r="3" customFormat="false" ht="23.25" hidden="false" customHeight="true" outlineLevel="0" collapsed="false">
      <c r="A3" s="14"/>
      <c r="B3" s="14"/>
      <c r="C3" s="16"/>
      <c r="D3" s="17"/>
      <c r="E3" s="17"/>
      <c r="F3" s="17"/>
      <c r="G3" s="17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3" t="s">
        <v>12</v>
      </c>
      <c r="V3" s="23"/>
      <c r="W3" s="24" t="s">
        <v>12</v>
      </c>
      <c r="X3" s="24"/>
      <c r="Y3" s="25" t="s">
        <v>13</v>
      </c>
      <c r="Z3" s="25"/>
      <c r="AA3" s="21"/>
      <c r="AB3" s="22"/>
      <c r="AC3" s="12"/>
      <c r="AD3" s="12"/>
      <c r="AE3" s="13"/>
    </row>
    <row r="4" customFormat="false" ht="23.25" hidden="false" customHeight="true" outlineLevel="0" collapsed="false">
      <c r="A4" s="14"/>
      <c r="B4" s="14"/>
      <c r="C4" s="16"/>
      <c r="D4" s="17"/>
      <c r="E4" s="17"/>
      <c r="F4" s="17"/>
      <c r="G4" s="17"/>
      <c r="H4" s="19"/>
      <c r="I4" s="23" t="s">
        <v>14</v>
      </c>
      <c r="J4" s="26" t="s">
        <v>15</v>
      </c>
      <c r="K4" s="26" t="s">
        <v>16</v>
      </c>
      <c r="L4" s="27" t="s">
        <v>17</v>
      </c>
      <c r="M4" s="28" t="s">
        <v>18</v>
      </c>
      <c r="N4" s="28"/>
      <c r="O4" s="29" t="s">
        <v>19</v>
      </c>
      <c r="P4" s="29"/>
      <c r="Q4" s="28" t="s">
        <v>18</v>
      </c>
      <c r="R4" s="28"/>
      <c r="S4" s="29" t="s">
        <v>19</v>
      </c>
      <c r="T4" s="29"/>
      <c r="U4" s="28" t="s">
        <v>18</v>
      </c>
      <c r="V4" s="28"/>
      <c r="W4" s="30" t="s">
        <v>19</v>
      </c>
      <c r="X4" s="30"/>
      <c r="Y4" s="29" t="s">
        <v>19</v>
      </c>
      <c r="Z4" s="29"/>
      <c r="AA4" s="31" t="s">
        <v>19</v>
      </c>
      <c r="AB4" s="32" t="s">
        <v>20</v>
      </c>
      <c r="AC4" s="33"/>
      <c r="AD4" s="12"/>
      <c r="AE4" s="13"/>
    </row>
    <row r="5" customFormat="false" ht="27.75" hidden="false" customHeight="true" outlineLevel="0" collapsed="false">
      <c r="A5" s="34" t="s">
        <v>21</v>
      </c>
      <c r="B5" s="35" t="s">
        <v>22</v>
      </c>
      <c r="C5" s="36" t="s">
        <v>23</v>
      </c>
      <c r="D5" s="37"/>
      <c r="E5" s="38"/>
      <c r="F5" s="39"/>
      <c r="G5" s="38"/>
      <c r="H5" s="40"/>
      <c r="I5" s="41"/>
      <c r="J5" s="42"/>
      <c r="K5" s="42"/>
      <c r="L5" s="43"/>
      <c r="M5" s="44"/>
      <c r="N5" s="45"/>
      <c r="O5" s="45"/>
      <c r="P5" s="46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33"/>
      <c r="AC5" s="33"/>
      <c r="AD5" s="12"/>
      <c r="AE5" s="13"/>
    </row>
    <row r="6" customFormat="false" ht="23.25" hidden="false" customHeight="true" outlineLevel="0" collapsed="false">
      <c r="A6" s="47" t="n">
        <v>1</v>
      </c>
      <c r="B6" s="48" t="n">
        <v>44562</v>
      </c>
      <c r="C6" s="49" t="n">
        <f aca="false">B6</f>
        <v>44562</v>
      </c>
      <c r="D6" s="50"/>
      <c r="E6" s="51"/>
      <c r="F6" s="52"/>
      <c r="G6" s="51"/>
      <c r="H6" s="53"/>
      <c r="I6" s="54"/>
      <c r="J6" s="55"/>
      <c r="K6" s="55"/>
      <c r="L6" s="56"/>
      <c r="M6" s="54"/>
      <c r="N6" s="55"/>
      <c r="O6" s="55"/>
      <c r="P6" s="57"/>
      <c r="Q6" s="55"/>
      <c r="R6" s="55"/>
      <c r="S6" s="55"/>
      <c r="T6" s="55"/>
      <c r="U6" s="58" t="s">
        <v>24</v>
      </c>
      <c r="V6" s="58" t="s">
        <v>25</v>
      </c>
      <c r="W6" s="58" t="s">
        <v>26</v>
      </c>
      <c r="X6" s="58" t="s">
        <v>27</v>
      </c>
      <c r="Y6" s="55"/>
      <c r="Z6" s="55"/>
      <c r="AA6" s="55"/>
      <c r="AB6" s="22" t="s">
        <v>28</v>
      </c>
      <c r="AC6" s="33"/>
      <c r="AD6" s="12"/>
      <c r="AE6" s="13"/>
    </row>
    <row r="7" customFormat="false" ht="22.5" hidden="false" customHeight="true" outlineLevel="0" collapsed="false">
      <c r="A7" s="47" t="n">
        <v>2</v>
      </c>
      <c r="B7" s="48" t="n">
        <v>44563</v>
      </c>
      <c r="C7" s="59" t="n">
        <f aca="false">B7</f>
        <v>44563</v>
      </c>
      <c r="D7" s="60" t="s">
        <v>29</v>
      </c>
      <c r="E7" s="61" t="n">
        <f aca="false">VLOOKUP(D7,路線表!$1:$993,5,0)</f>
        <v>0.3125</v>
      </c>
      <c r="F7" s="62" t="str">
        <f aca="false">VLOOKUP(D7,路線表!$1:$993,3,0)</f>
        <v>捷運北投站(出口1)</v>
      </c>
      <c r="G7" s="61" t="str">
        <f aca="false">VLOOKUP(D7,路線表!$1:$993,6,0)</f>
        <v>4km</v>
      </c>
      <c r="H7" s="63" t="n">
        <f aca="false">VLOOKUP(D7,路線表!$1:$993,7,0)</f>
        <v>40</v>
      </c>
      <c r="I7" s="64" t="s">
        <v>30</v>
      </c>
      <c r="J7" s="65" t="s">
        <v>31</v>
      </c>
      <c r="K7" s="58" t="s">
        <v>32</v>
      </c>
      <c r="L7" s="66" t="s">
        <v>33</v>
      </c>
      <c r="M7" s="67" t="s">
        <v>24</v>
      </c>
      <c r="N7" s="65" t="s">
        <v>34</v>
      </c>
      <c r="O7" s="12" t="s">
        <v>24</v>
      </c>
      <c r="P7" s="68" t="s">
        <v>35</v>
      </c>
      <c r="Q7" s="65" t="s">
        <v>36</v>
      </c>
      <c r="R7" s="58" t="s">
        <v>37</v>
      </c>
      <c r="S7" s="65" t="s">
        <v>38</v>
      </c>
      <c r="T7" s="58" t="s">
        <v>39</v>
      </c>
      <c r="U7" s="58" t="s">
        <v>40</v>
      </c>
      <c r="V7" s="58" t="s">
        <v>41</v>
      </c>
      <c r="W7" s="58" t="s">
        <v>42</v>
      </c>
      <c r="X7" s="12" t="s">
        <v>33</v>
      </c>
      <c r="Y7" s="58" t="s">
        <v>43</v>
      </c>
      <c r="Z7" s="58" t="s">
        <v>41</v>
      </c>
      <c r="AA7" s="58" t="s">
        <v>44</v>
      </c>
      <c r="AB7" s="22" t="s">
        <v>28</v>
      </c>
      <c r="AC7" s="33"/>
      <c r="AD7" s="12"/>
      <c r="AE7" s="13"/>
    </row>
    <row r="8" customFormat="false" ht="23.25" hidden="false" customHeight="true" outlineLevel="0" collapsed="false">
      <c r="A8" s="47" t="n">
        <v>3</v>
      </c>
      <c r="B8" s="48" t="n">
        <v>44563</v>
      </c>
      <c r="C8" s="59" t="n">
        <f aca="false">B8</f>
        <v>44563</v>
      </c>
      <c r="D8" s="69" t="s">
        <v>45</v>
      </c>
      <c r="E8" s="70" t="n">
        <f aca="false">VLOOKUP(D8,路線表!$1:$993,5,0)</f>
        <v>0.3125</v>
      </c>
      <c r="F8" s="71" t="str">
        <f aca="false">VLOOKUP(D8,路線表!$1:$993,3,0)</f>
        <v>捷運板橋站(出口2)</v>
      </c>
      <c r="G8" s="61" t="str">
        <f aca="false">VLOOKUP(D8,路線表!$1:$993,6,0)</f>
        <v>3km</v>
      </c>
      <c r="H8" s="63" t="n">
        <f aca="false">VLOOKUP(D8,路線表!$1:$993,7,0)</f>
        <v>35</v>
      </c>
      <c r="I8" s="64" t="s">
        <v>46</v>
      </c>
      <c r="J8" s="65" t="s">
        <v>47</v>
      </c>
      <c r="K8" s="65" t="s">
        <v>48</v>
      </c>
      <c r="L8" s="66" t="s">
        <v>49</v>
      </c>
      <c r="M8" s="72"/>
      <c r="N8" s="73"/>
      <c r="O8" s="74"/>
      <c r="P8" s="7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22" t="s">
        <v>28</v>
      </c>
      <c r="AC8" s="33"/>
      <c r="AD8" s="12"/>
      <c r="AE8" s="13"/>
    </row>
    <row r="9" customFormat="false" ht="23.25" hidden="false" customHeight="true" outlineLevel="0" collapsed="false">
      <c r="A9" s="47" t="n">
        <v>4</v>
      </c>
      <c r="B9" s="48" t="n">
        <v>44569</v>
      </c>
      <c r="C9" s="49" t="n">
        <f aca="false">B9</f>
        <v>44569</v>
      </c>
      <c r="D9" s="60" t="s">
        <v>50</v>
      </c>
      <c r="E9" s="61" t="n">
        <f aca="false">VLOOKUP(D9,路線表!$1:$993,5,0)</f>
        <v>0.34375</v>
      </c>
      <c r="F9" s="62" t="str">
        <f aca="false">VLOOKUP(D9,路線表!$1:$993,3,0)</f>
        <v>廣興橋頭(公車849廣興路口站)</v>
      </c>
      <c r="G9" s="61" t="str">
        <f aca="false">VLOOKUP(D9,路線表!$1:$993,6,0)</f>
        <v>3km</v>
      </c>
      <c r="H9" s="63" t="n">
        <f aca="false">VLOOKUP(D9,路線表!$1:$993,7,0)</f>
        <v>35</v>
      </c>
      <c r="I9" s="64" t="s">
        <v>51</v>
      </c>
      <c r="J9" s="65" t="s">
        <v>52</v>
      </c>
      <c r="K9" s="65" t="s">
        <v>53</v>
      </c>
      <c r="L9" s="66" t="s">
        <v>54</v>
      </c>
      <c r="M9" s="72" t="s">
        <v>55</v>
      </c>
      <c r="N9" s="55"/>
      <c r="O9" s="55"/>
      <c r="P9" s="57"/>
      <c r="Q9" s="55"/>
      <c r="R9" s="55"/>
      <c r="S9" s="55"/>
      <c r="T9" s="55"/>
      <c r="U9" s="58" t="s">
        <v>56</v>
      </c>
      <c r="V9" s="65" t="s">
        <v>57</v>
      </c>
      <c r="W9" s="58" t="s">
        <v>58</v>
      </c>
      <c r="X9" s="58" t="s">
        <v>59</v>
      </c>
      <c r="Y9" s="55"/>
      <c r="Z9" s="55"/>
      <c r="AA9" s="55"/>
      <c r="AB9" s="76" t="s">
        <v>60</v>
      </c>
      <c r="AC9" s="33"/>
      <c r="AD9" s="12"/>
      <c r="AE9" s="13"/>
    </row>
    <row r="10" customFormat="false" ht="23.25" hidden="false" customHeight="true" outlineLevel="0" collapsed="false">
      <c r="A10" s="47" t="n">
        <v>5</v>
      </c>
      <c r="B10" s="48" t="n">
        <v>44570</v>
      </c>
      <c r="C10" s="59" t="n">
        <f aca="false">B10</f>
        <v>44570</v>
      </c>
      <c r="D10" s="60" t="s">
        <v>61</v>
      </c>
      <c r="E10" s="61" t="n">
        <f aca="false">VLOOKUP(D10,路線表!$1:$993,5,0)</f>
        <v>0.3125</v>
      </c>
      <c r="F10" s="62" t="str">
        <f aca="false">VLOOKUP(D10,路線表!$1:$993,3,0)</f>
        <v>捷運唭哩岸(出口2)</v>
      </c>
      <c r="G10" s="61" t="str">
        <f aca="false">VLOOKUP(D10,路線表!$1:$993,6,0)</f>
        <v>6km</v>
      </c>
      <c r="H10" s="63" t="n">
        <f aca="false">VLOOKUP(D10,路線表!$1:$993,7,0)</f>
        <v>50</v>
      </c>
      <c r="I10" s="64" t="s">
        <v>62</v>
      </c>
      <c r="J10" s="65" t="s">
        <v>41</v>
      </c>
      <c r="K10" s="65" t="s">
        <v>63</v>
      </c>
      <c r="L10" s="13" t="s">
        <v>64</v>
      </c>
      <c r="M10" s="67" t="s">
        <v>65</v>
      </c>
      <c r="N10" s="58" t="s">
        <v>66</v>
      </c>
      <c r="O10" s="58" t="s">
        <v>46</v>
      </c>
      <c r="P10" s="77" t="s">
        <v>54</v>
      </c>
      <c r="Q10" s="58" t="s">
        <v>67</v>
      </c>
      <c r="R10" s="58" t="s">
        <v>68</v>
      </c>
      <c r="S10" s="58" t="s">
        <v>68</v>
      </c>
      <c r="T10" s="58" t="s">
        <v>69</v>
      </c>
      <c r="U10" s="65" t="s">
        <v>70</v>
      </c>
      <c r="V10" s="65" t="s">
        <v>58</v>
      </c>
      <c r="W10" s="65" t="s">
        <v>71</v>
      </c>
      <c r="X10" s="65" t="s">
        <v>72</v>
      </c>
      <c r="Y10" s="58" t="s">
        <v>73</v>
      </c>
      <c r="Z10" s="13" t="s">
        <v>74</v>
      </c>
      <c r="AA10" s="65" t="s">
        <v>75</v>
      </c>
      <c r="AB10" s="33"/>
      <c r="AC10" s="33"/>
      <c r="AD10" s="12"/>
      <c r="AE10" s="13"/>
    </row>
    <row r="11" customFormat="false" ht="35.25" hidden="false" customHeight="true" outlineLevel="0" collapsed="false">
      <c r="A11" s="47" t="n">
        <v>6</v>
      </c>
      <c r="B11" s="48" t="n">
        <v>44570</v>
      </c>
      <c r="C11" s="59" t="n">
        <f aca="false">B11</f>
        <v>44570</v>
      </c>
      <c r="D11" s="60" t="s">
        <v>76</v>
      </c>
      <c r="E11" s="61" t="n">
        <f aca="false">VLOOKUP(D11,路線表!$1:$993,5,0)</f>
        <v>0.3333333333</v>
      </c>
      <c r="F11" s="62" t="str">
        <f aca="false">VLOOKUP(D11,路線表!$1:$993,3,0)</f>
        <v>內溝敦厚宮(公車281/287(內湖幹線)/287區/小1/小1區 南寮(忠三街口)站)</v>
      </c>
      <c r="G11" s="61" t="str">
        <f aca="false">VLOOKUP(D11,路線表!$1:$993,6,0)</f>
        <v>5km</v>
      </c>
      <c r="H11" s="63" t="n">
        <f aca="false">VLOOKUP(D11,路線表!$1:$993,7,0)</f>
        <v>40</v>
      </c>
      <c r="I11" s="64" t="s">
        <v>77</v>
      </c>
      <c r="J11" s="65" t="s">
        <v>34</v>
      </c>
      <c r="K11" s="65" t="s">
        <v>78</v>
      </c>
      <c r="L11" s="64" t="s">
        <v>79</v>
      </c>
      <c r="M11" s="72"/>
      <c r="N11" s="74"/>
      <c r="O11" s="73"/>
      <c r="P11" s="78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33"/>
      <c r="AC11" s="33"/>
      <c r="AD11" s="12"/>
      <c r="AE11" s="13"/>
    </row>
    <row r="12" customFormat="false" ht="23.25" hidden="false" customHeight="true" outlineLevel="0" collapsed="false">
      <c r="A12" s="47" t="n">
        <v>7</v>
      </c>
      <c r="B12" s="48" t="n">
        <v>44576</v>
      </c>
      <c r="C12" s="49" t="n">
        <f aca="false">B12</f>
        <v>44576</v>
      </c>
      <c r="D12" s="50"/>
      <c r="E12" s="51"/>
      <c r="F12" s="52"/>
      <c r="G12" s="51"/>
      <c r="H12" s="53"/>
      <c r="I12" s="54"/>
      <c r="J12" s="55"/>
      <c r="K12" s="55"/>
      <c r="L12" s="56"/>
      <c r="M12" s="54"/>
      <c r="N12" s="55"/>
      <c r="O12" s="55"/>
      <c r="P12" s="57"/>
      <c r="Q12" s="55"/>
      <c r="R12" s="55"/>
      <c r="S12" s="55"/>
      <c r="T12" s="55"/>
      <c r="U12" s="58" t="s">
        <v>80</v>
      </c>
      <c r="V12" s="58" t="s">
        <v>81</v>
      </c>
      <c r="W12" s="65" t="s">
        <v>82</v>
      </c>
      <c r="X12" s="58" t="s">
        <v>83</v>
      </c>
      <c r="Y12" s="55"/>
      <c r="Z12" s="55"/>
      <c r="AA12" s="55"/>
      <c r="AB12" s="33"/>
      <c r="AC12" s="33"/>
      <c r="AD12" s="12"/>
      <c r="AE12" s="13"/>
    </row>
    <row r="13" customFormat="false" ht="23.25" hidden="false" customHeight="true" outlineLevel="0" collapsed="false">
      <c r="A13" s="47" t="n">
        <v>8</v>
      </c>
      <c r="B13" s="48" t="n">
        <v>44577</v>
      </c>
      <c r="C13" s="59" t="n">
        <f aca="false">B13</f>
        <v>44577</v>
      </c>
      <c r="D13" s="60" t="s">
        <v>84</v>
      </c>
      <c r="E13" s="61" t="n">
        <f aca="false">VLOOKUP(D13,路線表!$1:$993,5,0)</f>
        <v>0.3125</v>
      </c>
      <c r="F13" s="62" t="str">
        <f aca="false">VLOOKUP(D13,路線表!$1:$993,3,0)</f>
        <v>捷運石牌站(出口1)</v>
      </c>
      <c r="G13" s="61" t="str">
        <f aca="false">VLOOKUP(D13,路線表!$1:$993,6,0)</f>
        <v>4km</v>
      </c>
      <c r="H13" s="63" t="n">
        <f aca="false">VLOOKUP(D13,路線表!$1:$993,7,0)</f>
        <v>40</v>
      </c>
      <c r="I13" s="67" t="s">
        <v>85</v>
      </c>
      <c r="J13" s="58" t="s">
        <v>86</v>
      </c>
      <c r="K13" s="58" t="s">
        <v>87</v>
      </c>
      <c r="L13" s="79" t="s">
        <v>38</v>
      </c>
      <c r="M13" s="67" t="s">
        <v>88</v>
      </c>
      <c r="N13" s="58" t="s">
        <v>89</v>
      </c>
      <c r="O13" s="67" t="s">
        <v>88</v>
      </c>
      <c r="P13" s="58" t="s">
        <v>89</v>
      </c>
      <c r="Q13" s="58" t="s">
        <v>90</v>
      </c>
      <c r="R13" s="58" t="s">
        <v>91</v>
      </c>
      <c r="S13" s="58" t="s">
        <v>39</v>
      </c>
      <c r="T13" s="58" t="s">
        <v>92</v>
      </c>
      <c r="U13" s="58" t="s">
        <v>93</v>
      </c>
      <c r="V13" s="58" t="s">
        <v>94</v>
      </c>
      <c r="W13" s="58" t="s">
        <v>87</v>
      </c>
      <c r="X13" s="58" t="s">
        <v>95</v>
      </c>
      <c r="Y13" s="58" t="s">
        <v>77</v>
      </c>
      <c r="Z13" s="58" t="s">
        <v>96</v>
      </c>
      <c r="AA13" s="58" t="s">
        <v>97</v>
      </c>
      <c r="AB13" s="33"/>
      <c r="AC13" s="33"/>
      <c r="AD13" s="12"/>
      <c r="AE13" s="13"/>
    </row>
    <row r="14" customFormat="false" ht="23.25" hidden="false" customHeight="true" outlineLevel="0" collapsed="false">
      <c r="A14" s="47" t="n">
        <v>9</v>
      </c>
      <c r="B14" s="48" t="n">
        <v>44577</v>
      </c>
      <c r="C14" s="59" t="n">
        <f aca="false">B14</f>
        <v>44577</v>
      </c>
      <c r="D14" s="60" t="s">
        <v>98</v>
      </c>
      <c r="E14" s="61" t="n">
        <f aca="false">VLOOKUP(D14,路線表!$1:$993,5,0)</f>
        <v>0.3611111111</v>
      </c>
      <c r="F14" s="62" t="str">
        <f aca="false">VLOOKUP(D14,路線表!$1:$993,3,0)</f>
        <v>貢寮火車站(自強272車次)</v>
      </c>
      <c r="G14" s="61" t="str">
        <f aca="false">VLOOKUP(D14,路線表!$1:$993,6,0)</f>
        <v>4km</v>
      </c>
      <c r="H14" s="63" t="n">
        <f aca="false">VLOOKUP(D14,路線表!$1:$993,7,0)</f>
        <v>50</v>
      </c>
      <c r="I14" s="80" t="s">
        <v>47</v>
      </c>
      <c r="J14" s="58" t="s">
        <v>78</v>
      </c>
      <c r="K14" s="58" t="s">
        <v>99</v>
      </c>
      <c r="L14" s="81" t="s">
        <v>100</v>
      </c>
      <c r="M14" s="72"/>
      <c r="N14" s="74"/>
      <c r="O14" s="74"/>
      <c r="P14" s="78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33"/>
      <c r="AC14" s="33"/>
      <c r="AD14" s="12"/>
      <c r="AE14" s="13"/>
    </row>
    <row r="15" customFormat="false" ht="23.25" hidden="false" customHeight="true" outlineLevel="0" collapsed="false">
      <c r="A15" s="47" t="n">
        <v>10</v>
      </c>
      <c r="B15" s="48" t="n">
        <v>44583</v>
      </c>
      <c r="C15" s="49" t="n">
        <f aca="false">B15</f>
        <v>44583</v>
      </c>
      <c r="D15" s="60" t="s">
        <v>101</v>
      </c>
      <c r="E15" s="61" t="n">
        <f aca="false">VLOOKUP(D15,路線表!$1:$993,5,0)</f>
        <v>0.2916666667</v>
      </c>
      <c r="F15" s="62" t="str">
        <f aca="false">VLOOKUP(D15,路線表!$1:$993,3,0)</f>
        <v>捷運新店站(出口)</v>
      </c>
      <c r="G15" s="61" t="str">
        <f aca="false">VLOOKUP(D15,路線表!$1:$993,6,0)</f>
        <v>9km</v>
      </c>
      <c r="H15" s="63" t="n">
        <f aca="false">VLOOKUP(D15,路線表!$1:$993,7,0)</f>
        <v>30</v>
      </c>
      <c r="I15" s="64" t="s">
        <v>102</v>
      </c>
      <c r="J15" s="58" t="s">
        <v>43</v>
      </c>
      <c r="K15" s="58" t="s">
        <v>62</v>
      </c>
      <c r="L15" s="79" t="s">
        <v>103</v>
      </c>
      <c r="M15" s="72" t="s">
        <v>55</v>
      </c>
      <c r="N15" s="55"/>
      <c r="O15" s="55"/>
      <c r="P15" s="57"/>
      <c r="Q15" s="55"/>
      <c r="R15" s="55"/>
      <c r="S15" s="55"/>
      <c r="T15" s="55"/>
      <c r="U15" s="58" t="s">
        <v>56</v>
      </c>
      <c r="V15" s="58" t="s">
        <v>104</v>
      </c>
      <c r="W15" s="58" t="s">
        <v>105</v>
      </c>
      <c r="X15" s="58" t="s">
        <v>64</v>
      </c>
      <c r="Y15" s="55"/>
      <c r="Z15" s="55"/>
      <c r="AA15" s="55"/>
      <c r="AB15" s="33"/>
      <c r="AC15" s="33"/>
      <c r="AD15" s="12"/>
      <c r="AE15" s="13"/>
    </row>
    <row r="16" customFormat="false" ht="28.5" hidden="false" customHeight="true" outlineLevel="0" collapsed="false">
      <c r="A16" s="47" t="n">
        <v>11</v>
      </c>
      <c r="B16" s="48" t="n">
        <v>44584</v>
      </c>
      <c r="C16" s="59" t="n">
        <f aca="false">B16</f>
        <v>44584</v>
      </c>
      <c r="D16" s="60" t="s">
        <v>106</v>
      </c>
      <c r="E16" s="61" t="n">
        <f aca="false">VLOOKUP(D16,路線表!$1:$993,5,0)</f>
        <v>0.3333333333</v>
      </c>
      <c r="F16" s="62" t="str">
        <f aca="false">VLOOKUP(D16,路線表!$1:$993,3,0)</f>
        <v>台北海大門口(公車215/紅10 台北海大站)</v>
      </c>
      <c r="G16" s="61" t="str">
        <f aca="false">VLOOKUP(D16,路線表!$1:$993,6,0)</f>
        <v>2km</v>
      </c>
      <c r="H16" s="63" t="n">
        <f aca="false">VLOOKUP(D16,路線表!$1:$993,7,0)</f>
        <v>40</v>
      </c>
      <c r="I16" s="67" t="s">
        <v>107</v>
      </c>
      <c r="J16" s="58" t="s">
        <v>94</v>
      </c>
      <c r="K16" s="58" t="s">
        <v>108</v>
      </c>
      <c r="L16" s="79" t="s">
        <v>39</v>
      </c>
      <c r="M16" s="67" t="s">
        <v>86</v>
      </c>
      <c r="N16" s="58" t="s">
        <v>109</v>
      </c>
      <c r="O16" s="58" t="s">
        <v>110</v>
      </c>
      <c r="P16" s="68" t="s">
        <v>111</v>
      </c>
      <c r="Q16" s="58" t="s">
        <v>112</v>
      </c>
      <c r="R16" s="58" t="s">
        <v>99</v>
      </c>
      <c r="S16" s="58" t="s">
        <v>113</v>
      </c>
      <c r="T16" s="58" t="s">
        <v>114</v>
      </c>
      <c r="U16" s="58" t="s">
        <v>115</v>
      </c>
      <c r="V16" s="58" t="s">
        <v>116</v>
      </c>
      <c r="W16" s="58" t="s">
        <v>116</v>
      </c>
      <c r="X16" s="58" t="s">
        <v>63</v>
      </c>
      <c r="Y16" s="58" t="s">
        <v>77</v>
      </c>
      <c r="Z16" s="58" t="s">
        <v>48</v>
      </c>
      <c r="AA16" s="58" t="s">
        <v>117</v>
      </c>
      <c r="AB16" s="33"/>
      <c r="AC16" s="22"/>
      <c r="AD16" s="12"/>
      <c r="AE16" s="13"/>
    </row>
    <row r="17" customFormat="false" ht="23.25" hidden="false" customHeight="true" outlineLevel="0" collapsed="false">
      <c r="A17" s="47" t="n">
        <v>12</v>
      </c>
      <c r="B17" s="48" t="n">
        <v>44584</v>
      </c>
      <c r="C17" s="59" t="n">
        <f aca="false">B17</f>
        <v>44584</v>
      </c>
      <c r="D17" s="60" t="s">
        <v>118</v>
      </c>
      <c r="E17" s="61" t="n">
        <f aca="false">VLOOKUP(D17,路線表!$1:$993,5,0)</f>
        <v>0.3541666667</v>
      </c>
      <c r="F17" s="71" t="str">
        <f aca="false">VLOOKUP(D17,路線表!$1:$993,3,0)</f>
        <v>金山青年活動中心(國光客運1815)</v>
      </c>
      <c r="G17" s="61" t="str">
        <f aca="false">VLOOKUP(D17,路線表!$1:$993,6,0)</f>
        <v>6km</v>
      </c>
      <c r="H17" s="63" t="n">
        <f aca="false">VLOOKUP(D17,路線表!$1:$993,7,0)</f>
        <v>50</v>
      </c>
      <c r="I17" s="80" t="s">
        <v>119</v>
      </c>
      <c r="J17" s="82" t="s">
        <v>69</v>
      </c>
      <c r="K17" s="58" t="s">
        <v>120</v>
      </c>
      <c r="L17" s="79" t="s">
        <v>90</v>
      </c>
      <c r="M17" s="83"/>
      <c r="N17" s="74"/>
      <c r="O17" s="74"/>
      <c r="P17" s="7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33"/>
      <c r="AC17" s="33"/>
      <c r="AD17" s="12"/>
      <c r="AE17" s="13"/>
    </row>
    <row r="18" customFormat="false" ht="23.25" hidden="false" customHeight="true" outlineLevel="0" collapsed="false">
      <c r="A18" s="47" t="n">
        <v>14</v>
      </c>
      <c r="B18" s="48" t="n">
        <v>44590</v>
      </c>
      <c r="C18" s="49" t="n">
        <f aca="false">B18</f>
        <v>44590</v>
      </c>
      <c r="D18" s="50"/>
      <c r="E18" s="51"/>
      <c r="F18" s="52"/>
      <c r="G18" s="51"/>
      <c r="H18" s="53"/>
      <c r="I18" s="54"/>
      <c r="J18" s="55"/>
      <c r="K18" s="55"/>
      <c r="L18" s="56"/>
      <c r="M18" s="54"/>
      <c r="N18" s="55"/>
      <c r="O18" s="55"/>
      <c r="P18" s="57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22" t="s">
        <v>121</v>
      </c>
      <c r="AC18" s="33"/>
      <c r="AD18" s="12"/>
      <c r="AE18" s="13"/>
    </row>
    <row r="19" customFormat="false" ht="23.25" hidden="false" customHeight="true" outlineLevel="0" collapsed="false">
      <c r="A19" s="47" t="n">
        <v>15</v>
      </c>
      <c r="B19" s="48" t="n">
        <v>44591</v>
      </c>
      <c r="C19" s="59" t="n">
        <f aca="false">B19</f>
        <v>44591</v>
      </c>
      <c r="D19" s="50"/>
      <c r="E19" s="84"/>
      <c r="F19" s="85" t="s">
        <v>122</v>
      </c>
      <c r="G19" s="84"/>
      <c r="H19" s="53"/>
      <c r="I19" s="54"/>
      <c r="J19" s="55"/>
      <c r="K19" s="55"/>
      <c r="L19" s="56"/>
      <c r="M19" s="86"/>
      <c r="N19" s="74"/>
      <c r="O19" s="55"/>
      <c r="P19" s="87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22" t="s">
        <v>121</v>
      </c>
      <c r="AC19" s="33"/>
      <c r="AD19" s="12"/>
      <c r="AE19" s="12"/>
    </row>
    <row r="20" customFormat="false" ht="23.25" hidden="false" customHeight="true" outlineLevel="0" collapsed="false">
      <c r="A20" s="47" t="n">
        <v>16</v>
      </c>
      <c r="B20" s="48" t="n">
        <v>44591</v>
      </c>
      <c r="C20" s="59" t="n">
        <f aca="false">B20</f>
        <v>44591</v>
      </c>
      <c r="D20" s="50"/>
      <c r="E20" s="84"/>
      <c r="F20" s="52"/>
      <c r="G20" s="84"/>
      <c r="H20" s="53"/>
      <c r="I20" s="54"/>
      <c r="J20" s="55"/>
      <c r="K20" s="55"/>
      <c r="L20" s="56"/>
      <c r="M20" s="88"/>
      <c r="N20" s="89"/>
      <c r="O20" s="90"/>
      <c r="P20" s="91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22" t="s">
        <v>121</v>
      </c>
      <c r="AC20" s="33"/>
      <c r="AD20" s="12"/>
      <c r="AE20" s="13"/>
    </row>
    <row r="21" customFormat="false" ht="23.25" hidden="false" customHeight="true" outlineLevel="0" collapsed="false">
      <c r="A21" s="92" t="s">
        <v>123</v>
      </c>
      <c r="B21" s="93" t="n">
        <v>44588</v>
      </c>
      <c r="C21" s="59" t="n">
        <f aca="false">B21</f>
        <v>44588</v>
      </c>
      <c r="D21" s="94" t="s">
        <v>124</v>
      </c>
      <c r="E21" s="95" t="n">
        <f aca="false">VLOOKUP(D21,路線表!$1:$993,5,0)</f>
        <v>0.3125</v>
      </c>
      <c r="F21" s="96" t="str">
        <f aca="false">VLOOKUP(D21,路線表!$1:$993,3,0)</f>
        <v>捷運動物園站(出口1)</v>
      </c>
      <c r="G21" s="97" t="str">
        <f aca="false">VLOOKUP(D21,路線表!$1:$993,6,0)</f>
        <v>4km</v>
      </c>
      <c r="H21" s="98" t="n">
        <f aca="false">VLOOKUP(D21,路線表!$1:$993,7,0)</f>
        <v>40</v>
      </c>
      <c r="I21" s="99" t="s">
        <v>34</v>
      </c>
      <c r="J21" s="100" t="s">
        <v>32</v>
      </c>
      <c r="K21" s="100" t="s">
        <v>78</v>
      </c>
      <c r="L21" s="101" t="s">
        <v>125</v>
      </c>
      <c r="M21" s="86"/>
      <c r="N21" s="102"/>
      <c r="O21" s="102"/>
      <c r="P21" s="87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33"/>
      <c r="AC21" s="33"/>
      <c r="AD21" s="12"/>
      <c r="AE21" s="13"/>
    </row>
    <row r="22" customFormat="false" ht="23.25" hidden="false" customHeight="true" outlineLevel="0" collapsed="false">
      <c r="A22" s="103" t="s">
        <v>21</v>
      </c>
      <c r="B22" s="35" t="s">
        <v>126</v>
      </c>
      <c r="C22" s="36" t="s">
        <v>23</v>
      </c>
      <c r="D22" s="37"/>
      <c r="E22" s="38"/>
      <c r="F22" s="39"/>
      <c r="G22" s="38"/>
      <c r="H22" s="104"/>
      <c r="I22" s="105"/>
      <c r="J22" s="42"/>
      <c r="K22" s="42"/>
      <c r="L22" s="106"/>
      <c r="M22" s="107"/>
      <c r="N22" s="108"/>
      <c r="O22" s="108"/>
      <c r="P22" s="109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C22" s="110"/>
      <c r="AD22" s="12"/>
      <c r="AE22" s="12"/>
    </row>
    <row r="23" customFormat="false" ht="23.25" hidden="false" customHeight="true" outlineLevel="0" collapsed="false">
      <c r="A23" s="47" t="n">
        <v>17</v>
      </c>
      <c r="B23" s="48" t="n">
        <v>44597</v>
      </c>
      <c r="C23" s="49" t="n">
        <f aca="false">B23</f>
        <v>44597</v>
      </c>
      <c r="D23" s="50"/>
      <c r="E23" s="84"/>
      <c r="F23" s="52"/>
      <c r="G23" s="84"/>
      <c r="H23" s="53"/>
      <c r="I23" s="54"/>
      <c r="J23" s="55"/>
      <c r="K23" s="55"/>
      <c r="L23" s="56"/>
      <c r="M23" s="86"/>
      <c r="N23" s="102"/>
      <c r="O23" s="102"/>
      <c r="P23" s="87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22" t="s">
        <v>121</v>
      </c>
      <c r="AC23" s="33"/>
      <c r="AD23" s="12"/>
      <c r="AE23" s="13"/>
    </row>
    <row r="24" customFormat="false" ht="23.25" hidden="false" customHeight="true" outlineLevel="0" collapsed="false">
      <c r="A24" s="47" t="n">
        <v>18</v>
      </c>
      <c r="B24" s="48" t="n">
        <v>44598</v>
      </c>
      <c r="C24" s="59" t="n">
        <f aca="false">B24</f>
        <v>44598</v>
      </c>
      <c r="D24" s="50"/>
      <c r="E24" s="84"/>
      <c r="F24" s="85" t="s">
        <v>122</v>
      </c>
      <c r="G24" s="84"/>
      <c r="H24" s="53"/>
      <c r="I24" s="54"/>
      <c r="J24" s="55"/>
      <c r="K24" s="55"/>
      <c r="L24" s="56"/>
      <c r="M24" s="88"/>
      <c r="N24" s="102"/>
      <c r="O24" s="102"/>
      <c r="P24" s="87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22" t="s">
        <v>121</v>
      </c>
      <c r="AC24" s="33"/>
      <c r="AD24" s="12"/>
      <c r="AE24" s="13"/>
    </row>
    <row r="25" customFormat="false" ht="23.25" hidden="false" customHeight="true" outlineLevel="0" collapsed="false">
      <c r="A25" s="47" t="n">
        <v>19</v>
      </c>
      <c r="B25" s="48" t="n">
        <v>44598</v>
      </c>
      <c r="C25" s="59" t="n">
        <f aca="false">B25</f>
        <v>44598</v>
      </c>
      <c r="D25" s="50"/>
      <c r="E25" s="84"/>
      <c r="F25" s="52"/>
      <c r="G25" s="84"/>
      <c r="H25" s="53"/>
      <c r="I25" s="54"/>
      <c r="J25" s="55"/>
      <c r="K25" s="55"/>
      <c r="L25" s="56"/>
      <c r="M25" s="86"/>
      <c r="N25" s="89"/>
      <c r="O25" s="102"/>
      <c r="P25" s="87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22"/>
      <c r="AC25" s="33"/>
      <c r="AD25" s="12"/>
      <c r="AE25" s="13"/>
    </row>
    <row r="26" customFormat="false" ht="23.25" hidden="false" customHeight="true" outlineLevel="0" collapsed="false">
      <c r="A26" s="47" t="n">
        <v>20</v>
      </c>
      <c r="B26" s="48" t="n">
        <v>44604</v>
      </c>
      <c r="C26" s="49" t="n">
        <f aca="false">B26</f>
        <v>44604</v>
      </c>
      <c r="D26" s="60" t="s">
        <v>127</v>
      </c>
      <c r="E26" s="61" t="n">
        <f aca="false">VLOOKUP(D26,路線表!$1:$993,5,0)</f>
        <v>0.3125</v>
      </c>
      <c r="F26" s="62" t="str">
        <f aca="false">VLOOKUP(D26,路線表!$1:$993,3,0)</f>
        <v>捷運淡水站(出口1)</v>
      </c>
      <c r="G26" s="61" t="str">
        <f aca="false">VLOOKUP(D26,路線表!$1:$993,6,0)</f>
        <v>4km</v>
      </c>
      <c r="H26" s="63" t="n">
        <f aca="false">VLOOKUP(D26,路線表!$1:$993,7,0)</f>
        <v>40</v>
      </c>
      <c r="I26" s="67" t="s">
        <v>51</v>
      </c>
      <c r="J26" s="58" t="s">
        <v>25</v>
      </c>
      <c r="K26" s="58" t="s">
        <v>93</v>
      </c>
      <c r="L26" s="79" t="s">
        <v>102</v>
      </c>
      <c r="M26" s="72" t="s">
        <v>55</v>
      </c>
      <c r="N26" s="55"/>
      <c r="O26" s="55"/>
      <c r="P26" s="57"/>
      <c r="Q26" s="55"/>
      <c r="R26" s="55"/>
      <c r="S26" s="55"/>
      <c r="T26" s="55"/>
      <c r="U26" s="58" t="s">
        <v>128</v>
      </c>
      <c r="V26" s="58" t="s">
        <v>57</v>
      </c>
      <c r="W26" s="65" t="s">
        <v>26</v>
      </c>
      <c r="X26" s="58" t="s">
        <v>48</v>
      </c>
      <c r="Y26" s="55"/>
      <c r="Z26" s="55"/>
      <c r="AA26" s="55"/>
      <c r="AB26" s="22"/>
      <c r="AC26" s="33"/>
      <c r="AD26" s="12"/>
      <c r="AE26" s="13"/>
    </row>
    <row r="27" customFormat="false" ht="30.75" hidden="false" customHeight="true" outlineLevel="0" collapsed="false">
      <c r="A27" s="47" t="n">
        <v>21</v>
      </c>
      <c r="B27" s="48" t="n">
        <v>44605</v>
      </c>
      <c r="C27" s="59" t="n">
        <f aca="false">B27</f>
        <v>44605</v>
      </c>
      <c r="D27" s="60" t="s">
        <v>129</v>
      </c>
      <c r="E27" s="61" t="n">
        <f aca="false">VLOOKUP(D27,路線表!$1:$993,5,0)</f>
        <v>0.34375</v>
      </c>
      <c r="F27" s="62" t="str">
        <f aca="false">VLOOKUP(D27,路線表!$1:$993,3,0)</f>
        <v>台電訓練所門口(公車849台電訓練所站/新巴士龜山線龜山活動中心站)</v>
      </c>
      <c r="G27" s="61" t="str">
        <f aca="false">VLOOKUP(D27,路線表!$1:$993,6,0)</f>
        <v>5km</v>
      </c>
      <c r="H27" s="63" t="n">
        <f aca="false">VLOOKUP(D27,路線表!$1:$993,7,0)</f>
        <v>40</v>
      </c>
      <c r="I27" s="67" t="s">
        <v>52</v>
      </c>
      <c r="J27" s="58" t="s">
        <v>46</v>
      </c>
      <c r="K27" s="58" t="s">
        <v>111</v>
      </c>
      <c r="L27" s="79" t="s">
        <v>68</v>
      </c>
      <c r="M27" s="67" t="s">
        <v>88</v>
      </c>
      <c r="N27" s="65" t="s">
        <v>89</v>
      </c>
      <c r="O27" s="58" t="s">
        <v>88</v>
      </c>
      <c r="P27" s="68" t="s">
        <v>89</v>
      </c>
      <c r="Q27" s="58" t="s">
        <v>130</v>
      </c>
      <c r="R27" s="58" t="s">
        <v>91</v>
      </c>
      <c r="S27" s="58" t="s">
        <v>38</v>
      </c>
      <c r="T27" s="58" t="s">
        <v>112</v>
      </c>
      <c r="U27" s="58" t="s">
        <v>82</v>
      </c>
      <c r="V27" s="58" t="s">
        <v>83</v>
      </c>
      <c r="W27" s="65" t="s">
        <v>116</v>
      </c>
      <c r="X27" s="65" t="s">
        <v>71</v>
      </c>
      <c r="Y27" s="58" t="s">
        <v>96</v>
      </c>
      <c r="Z27" s="58" t="s">
        <v>62</v>
      </c>
      <c r="AA27" s="58" t="s">
        <v>117</v>
      </c>
      <c r="AB27" s="22"/>
      <c r="AC27" s="33"/>
      <c r="AD27" s="12"/>
      <c r="AE27" s="13"/>
    </row>
    <row r="28" customFormat="false" ht="23.25" hidden="false" customHeight="true" outlineLevel="0" collapsed="false">
      <c r="A28" s="47" t="n">
        <v>22</v>
      </c>
      <c r="B28" s="48" t="n">
        <v>44605</v>
      </c>
      <c r="C28" s="59" t="n">
        <f aca="false">B28</f>
        <v>44605</v>
      </c>
      <c r="D28" s="60" t="s">
        <v>131</v>
      </c>
      <c r="E28" s="61" t="n">
        <f aca="false">VLOOKUP(D28,路線表!$1:$993,5,0)</f>
        <v>0.3611111111</v>
      </c>
      <c r="F28" s="62" t="str">
        <f aca="false">VLOOKUP(D28,路線表!$1:$993,3,0)</f>
        <v>貢寮火車站(自強272車次)</v>
      </c>
      <c r="G28" s="61" t="str">
        <f aca="false">VLOOKUP(D28,路線表!$1:$993,6,0)</f>
        <v>4km</v>
      </c>
      <c r="H28" s="63" t="n">
        <f aca="false">VLOOKUP(D28,路線表!$1:$993,7,0)</f>
        <v>40</v>
      </c>
      <c r="I28" s="67" t="s">
        <v>47</v>
      </c>
      <c r="J28" s="58" t="s">
        <v>85</v>
      </c>
      <c r="K28" s="58" t="s">
        <v>87</v>
      </c>
      <c r="L28" s="79" t="s">
        <v>30</v>
      </c>
      <c r="M28" s="72"/>
      <c r="N28" s="73"/>
      <c r="O28" s="74"/>
      <c r="P28" s="7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33"/>
      <c r="AC28" s="33"/>
      <c r="AD28" s="12"/>
      <c r="AE28" s="13"/>
    </row>
    <row r="29" customFormat="false" ht="23.25" hidden="false" customHeight="true" outlineLevel="0" collapsed="false">
      <c r="A29" s="47" t="n">
        <v>23</v>
      </c>
      <c r="B29" s="48" t="n">
        <v>44611</v>
      </c>
      <c r="C29" s="49" t="n">
        <f aca="false">B29</f>
        <v>44611</v>
      </c>
      <c r="D29" s="50"/>
      <c r="E29" s="51"/>
      <c r="F29" s="52"/>
      <c r="G29" s="51"/>
      <c r="H29" s="53"/>
      <c r="I29" s="54"/>
      <c r="J29" s="55"/>
      <c r="K29" s="55"/>
      <c r="L29" s="56"/>
      <c r="M29" s="54"/>
      <c r="N29" s="55"/>
      <c r="O29" s="55"/>
      <c r="P29" s="57"/>
      <c r="Q29" s="55"/>
      <c r="R29" s="55"/>
      <c r="S29" s="55"/>
      <c r="T29" s="55"/>
      <c r="U29" s="58" t="s">
        <v>132</v>
      </c>
      <c r="V29" s="58" t="s">
        <v>133</v>
      </c>
      <c r="W29" s="65" t="s">
        <v>134</v>
      </c>
      <c r="X29" s="58" t="s">
        <v>135</v>
      </c>
      <c r="Y29" s="55"/>
      <c r="Z29" s="55"/>
      <c r="AA29" s="55"/>
      <c r="AB29" s="33"/>
      <c r="AC29" s="33"/>
      <c r="AD29" s="12"/>
      <c r="AE29" s="13"/>
    </row>
    <row r="30" customFormat="false" ht="23.25" hidden="false" customHeight="true" outlineLevel="0" collapsed="false">
      <c r="A30" s="47" t="n">
        <v>24</v>
      </c>
      <c r="B30" s="48" t="n">
        <v>44612</v>
      </c>
      <c r="C30" s="59" t="n">
        <f aca="false">B30</f>
        <v>44612</v>
      </c>
      <c r="D30" s="60" t="s">
        <v>136</v>
      </c>
      <c r="E30" s="61" t="n">
        <f aca="false">VLOOKUP(D30,路線表!$1:$993,5,0)</f>
        <v>0.3125</v>
      </c>
      <c r="F30" s="62" t="str">
        <f aca="false">VLOOKUP(D30,路線表!$1:$993,3,0)</f>
        <v>捷運蘆洲站(出口1)</v>
      </c>
      <c r="G30" s="61" t="str">
        <f aca="false">VLOOKUP(D30,路線表!$1:$993,6,0)</f>
        <v>2km</v>
      </c>
      <c r="H30" s="63" t="n">
        <f aca="false">VLOOKUP(D30,路線表!$1:$993,7,0)</f>
        <v>50</v>
      </c>
      <c r="I30" s="67" t="s">
        <v>137</v>
      </c>
      <c r="J30" s="58" t="s">
        <v>37</v>
      </c>
      <c r="K30" s="58" t="s">
        <v>63</v>
      </c>
      <c r="L30" s="79" t="s">
        <v>138</v>
      </c>
      <c r="M30" s="67" t="s">
        <v>139</v>
      </c>
      <c r="N30" s="65" t="s">
        <v>81</v>
      </c>
      <c r="O30" s="58" t="s">
        <v>132</v>
      </c>
      <c r="P30" s="68" t="s">
        <v>107</v>
      </c>
      <c r="Q30" s="58" t="s">
        <v>105</v>
      </c>
      <c r="R30" s="58" t="s">
        <v>25</v>
      </c>
      <c r="S30" s="58" t="s">
        <v>39</v>
      </c>
      <c r="T30" s="58" t="s">
        <v>92</v>
      </c>
      <c r="U30" s="58" t="s">
        <v>40</v>
      </c>
      <c r="V30" s="58" t="s">
        <v>70</v>
      </c>
      <c r="W30" s="65" t="s">
        <v>137</v>
      </c>
      <c r="X30" s="65" t="s">
        <v>72</v>
      </c>
      <c r="Y30" s="13" t="s">
        <v>74</v>
      </c>
      <c r="Z30" s="58" t="s">
        <v>140</v>
      </c>
      <c r="AA30" s="58" t="s">
        <v>97</v>
      </c>
      <c r="AB30" s="33"/>
      <c r="AC30" s="33"/>
      <c r="AD30" s="12"/>
      <c r="AE30" s="13"/>
    </row>
    <row r="31" customFormat="false" ht="23.25" hidden="false" customHeight="true" outlineLevel="0" collapsed="false">
      <c r="A31" s="47" t="n">
        <v>25</v>
      </c>
      <c r="B31" s="48" t="n">
        <v>44612</v>
      </c>
      <c r="C31" s="59" t="n">
        <f aca="false">B31</f>
        <v>44612</v>
      </c>
      <c r="D31" s="60" t="s">
        <v>98</v>
      </c>
      <c r="E31" s="61" t="n">
        <f aca="false">VLOOKUP(D31,路線表!$1:$993,5,0)</f>
        <v>0.3611111111</v>
      </c>
      <c r="F31" s="62" t="str">
        <f aca="false">VLOOKUP(D31,路線表!$1:$993,3,0)</f>
        <v>貢寮火車站(自強272車次)</v>
      </c>
      <c r="G31" s="61" t="str">
        <f aca="false">VLOOKUP(D31,路線表!$1:$993,6,0)</f>
        <v>4km</v>
      </c>
      <c r="H31" s="63" t="n">
        <f aca="false">VLOOKUP(D31,路線表!$1:$993,7,0)</f>
        <v>50</v>
      </c>
      <c r="I31" s="64" t="s">
        <v>79</v>
      </c>
      <c r="J31" s="65" t="s">
        <v>114</v>
      </c>
      <c r="K31" s="111" t="s">
        <v>99</v>
      </c>
      <c r="L31" s="66" t="s">
        <v>90</v>
      </c>
      <c r="M31" s="72"/>
      <c r="N31" s="73"/>
      <c r="O31" s="74"/>
      <c r="P31" s="7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C31" s="33"/>
      <c r="AD31" s="12"/>
      <c r="AE31" s="13"/>
    </row>
    <row r="32" customFormat="false" ht="23.25" hidden="false" customHeight="true" outlineLevel="0" collapsed="false">
      <c r="A32" s="47" t="n">
        <v>26</v>
      </c>
      <c r="B32" s="48" t="n">
        <v>44618</v>
      </c>
      <c r="C32" s="49" t="n">
        <f aca="false">B32</f>
        <v>44618</v>
      </c>
      <c r="D32" s="60" t="s">
        <v>141</v>
      </c>
      <c r="E32" s="61" t="n">
        <f aca="false">VLOOKUP(D32,路線表!$1:$993,5,0)</f>
        <v>0.3541666667</v>
      </c>
      <c r="F32" s="62" t="str">
        <f aca="false">VLOOKUP(D32,路線表!$1:$993,3,0)</f>
        <v>烏來公車總站涼亭(公車849鳥來總站)</v>
      </c>
      <c r="G32" s="61" t="str">
        <f aca="false">VLOOKUP(D32,路線表!$1:$993,6,0)</f>
        <v>3km</v>
      </c>
      <c r="H32" s="63" t="n">
        <f aca="false">VLOOKUP(D32,路線表!$1:$993,7,0)</f>
        <v>45</v>
      </c>
      <c r="I32" s="64" t="s">
        <v>104</v>
      </c>
      <c r="J32" s="77" t="s">
        <v>80</v>
      </c>
      <c r="K32" s="65" t="s">
        <v>69</v>
      </c>
      <c r="L32" s="112" t="s">
        <v>142</v>
      </c>
      <c r="M32" s="72" t="s">
        <v>55</v>
      </c>
      <c r="N32" s="55"/>
      <c r="O32" s="55"/>
      <c r="P32" s="57"/>
      <c r="Q32" s="55"/>
      <c r="R32" s="55"/>
      <c r="S32" s="55"/>
      <c r="T32" s="55"/>
      <c r="U32" s="58" t="s">
        <v>56</v>
      </c>
      <c r="V32" s="58" t="s">
        <v>49</v>
      </c>
      <c r="W32" s="65" t="s">
        <v>103</v>
      </c>
      <c r="X32" s="58" t="s">
        <v>143</v>
      </c>
      <c r="Y32" s="55"/>
      <c r="Z32" s="55"/>
      <c r="AA32" s="55"/>
      <c r="AB32" s="113" t="s">
        <v>144</v>
      </c>
      <c r="AC32" s="33"/>
      <c r="AD32" s="12"/>
      <c r="AE32" s="13"/>
    </row>
    <row r="33" customFormat="false" ht="23.25" hidden="false" customHeight="true" outlineLevel="0" collapsed="false">
      <c r="A33" s="47" t="n">
        <v>28</v>
      </c>
      <c r="B33" s="48" t="n">
        <v>44619</v>
      </c>
      <c r="C33" s="59" t="n">
        <f aca="false">B33</f>
        <v>44619</v>
      </c>
      <c r="D33" s="60" t="s">
        <v>145</v>
      </c>
      <c r="E33" s="61" t="n">
        <f aca="false">VLOOKUP(D33,路線表!$1:$993,5,0)</f>
        <v>0.3125</v>
      </c>
      <c r="F33" s="62" t="str">
        <f aca="false">VLOOKUP(D33,路線表!$1:$993,3,0)</f>
        <v>捷運忠義站(出口2)</v>
      </c>
      <c r="G33" s="61" t="str">
        <f aca="false">VLOOKUP(D33,路線表!$1:$993,6,0)</f>
        <v>4km</v>
      </c>
      <c r="H33" s="63" t="n">
        <f aca="false">VLOOKUP(D33,路線表!$1:$993,7,0)</f>
        <v>40</v>
      </c>
      <c r="I33" s="67" t="s">
        <v>75</v>
      </c>
      <c r="J33" s="58" t="s">
        <v>128</v>
      </c>
      <c r="K33" s="114" t="s">
        <v>111</v>
      </c>
      <c r="L33" s="79" t="s">
        <v>139</v>
      </c>
      <c r="M33" s="67" t="s">
        <v>143</v>
      </c>
      <c r="N33" s="65" t="s">
        <v>65</v>
      </c>
      <c r="O33" s="58" t="s">
        <v>46</v>
      </c>
      <c r="P33" s="68" t="s">
        <v>34</v>
      </c>
      <c r="Q33" s="58" t="s">
        <v>99</v>
      </c>
      <c r="R33" s="58" t="s">
        <v>138</v>
      </c>
      <c r="S33" s="58" t="s">
        <v>39</v>
      </c>
      <c r="T33" s="58" t="s">
        <v>32</v>
      </c>
      <c r="U33" s="58" t="s">
        <v>146</v>
      </c>
      <c r="V33" s="58" t="s">
        <v>119</v>
      </c>
      <c r="W33" s="58" t="s">
        <v>75</v>
      </c>
      <c r="X33" s="58" t="s">
        <v>147</v>
      </c>
      <c r="Y33" s="58" t="s">
        <v>100</v>
      </c>
      <c r="Z33" s="58" t="s">
        <v>62</v>
      </c>
      <c r="AA33" s="58" t="s">
        <v>68</v>
      </c>
      <c r="AB33" s="113" t="s">
        <v>144</v>
      </c>
      <c r="AC33" s="33"/>
      <c r="AD33" s="12"/>
      <c r="AE33" s="13"/>
    </row>
    <row r="34" customFormat="false" ht="23.25" hidden="false" customHeight="true" outlineLevel="0" collapsed="false">
      <c r="A34" s="47" t="n">
        <v>29</v>
      </c>
      <c r="B34" s="48" t="n">
        <v>44619</v>
      </c>
      <c r="C34" s="59" t="n">
        <f aca="false">B34</f>
        <v>44619</v>
      </c>
      <c r="D34" s="60" t="s">
        <v>148</v>
      </c>
      <c r="E34" s="61" t="n">
        <f aca="false">VLOOKUP(D34,路線表!$1:$993,5,0)</f>
        <v>0.2916666667</v>
      </c>
      <c r="F34" s="62" t="str">
        <f aca="false">VLOOKUP(D34,路線表!$1:$993,3,0)</f>
        <v>捷運新店站(出口)</v>
      </c>
      <c r="G34" s="61" t="str">
        <f aca="false">VLOOKUP(D34,路線表!$1:$993,6,0)</f>
        <v>4km</v>
      </c>
      <c r="H34" s="63" t="n">
        <f aca="false">VLOOKUP(D34,路線表!$1:$993,7,0)</f>
        <v>35</v>
      </c>
      <c r="I34" s="64" t="s">
        <v>69</v>
      </c>
      <c r="J34" s="65" t="s">
        <v>149</v>
      </c>
      <c r="K34" s="58" t="s">
        <v>109</v>
      </c>
      <c r="L34" s="66" t="s">
        <v>150</v>
      </c>
      <c r="M34" s="72"/>
      <c r="N34" s="73"/>
      <c r="O34" s="74"/>
      <c r="P34" s="7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113" t="s">
        <v>144</v>
      </c>
      <c r="AC34" s="33"/>
      <c r="AD34" s="12"/>
      <c r="AE34" s="13"/>
    </row>
    <row r="35" customFormat="false" ht="23.25" hidden="false" customHeight="true" outlineLevel="0" collapsed="false">
      <c r="A35" s="92" t="s">
        <v>123</v>
      </c>
      <c r="B35" s="93" t="n">
        <v>44616</v>
      </c>
      <c r="C35" s="59" t="n">
        <f aca="false">B35</f>
        <v>44616</v>
      </c>
      <c r="D35" s="94" t="s">
        <v>141</v>
      </c>
      <c r="E35" s="95" t="n">
        <f aca="false">VLOOKUP(D35,路線表!$1:$993,5,0)</f>
        <v>0.3541666667</v>
      </c>
      <c r="F35" s="96" t="str">
        <f aca="false">VLOOKUP(D35,路線表!$1:$993,3,0)</f>
        <v>烏來公車總站涼亭(公車849鳥來總站)</v>
      </c>
      <c r="G35" s="97" t="str">
        <f aca="false">VLOOKUP(D35,路線表!$1:$993,6,0)</f>
        <v>3km</v>
      </c>
      <c r="H35" s="98" t="n">
        <f aca="false">VLOOKUP(D35,路線表!$1:$993,7,0)</f>
        <v>45</v>
      </c>
      <c r="I35" s="99" t="s">
        <v>151</v>
      </c>
      <c r="J35" s="100" t="s">
        <v>46</v>
      </c>
      <c r="K35" s="100" t="s">
        <v>152</v>
      </c>
      <c r="L35" s="101" t="s">
        <v>139</v>
      </c>
      <c r="M35" s="86"/>
      <c r="N35" s="102"/>
      <c r="O35" s="102"/>
      <c r="P35" s="87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33"/>
      <c r="AC35" s="33"/>
      <c r="AD35" s="12"/>
      <c r="AE35" s="13"/>
    </row>
    <row r="36" customFormat="false" ht="23.25" hidden="false" customHeight="true" outlineLevel="0" collapsed="false">
      <c r="A36" s="103" t="s">
        <v>21</v>
      </c>
      <c r="B36" s="35" t="s">
        <v>153</v>
      </c>
      <c r="C36" s="36" t="s">
        <v>23</v>
      </c>
      <c r="D36" s="37"/>
      <c r="E36" s="38"/>
      <c r="F36" s="39"/>
      <c r="G36" s="38"/>
      <c r="H36" s="104"/>
      <c r="I36" s="41"/>
      <c r="J36" s="42"/>
      <c r="K36" s="42"/>
      <c r="L36" s="43"/>
      <c r="M36" s="115"/>
      <c r="N36" s="116"/>
      <c r="O36" s="116"/>
      <c r="P36" s="117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3"/>
      <c r="AC36" s="33"/>
      <c r="AD36" s="12"/>
      <c r="AE36" s="12"/>
    </row>
    <row r="37" customFormat="false" ht="23.25" hidden="false" customHeight="true" outlineLevel="0" collapsed="false">
      <c r="A37" s="47" t="n">
        <v>30</v>
      </c>
      <c r="B37" s="48" t="n">
        <v>44625</v>
      </c>
      <c r="C37" s="49" t="n">
        <f aca="false">B37</f>
        <v>44625</v>
      </c>
      <c r="D37" s="50"/>
      <c r="E37" s="51"/>
      <c r="F37" s="52"/>
      <c r="G37" s="51"/>
      <c r="H37" s="53"/>
      <c r="I37" s="54"/>
      <c r="J37" s="55"/>
      <c r="K37" s="55"/>
      <c r="L37" s="56"/>
      <c r="M37" s="54"/>
      <c r="N37" s="55"/>
      <c r="O37" s="55"/>
      <c r="P37" s="57"/>
      <c r="Q37" s="55"/>
      <c r="R37" s="55"/>
      <c r="S37" s="55"/>
      <c r="T37" s="55"/>
      <c r="U37" s="58" t="s">
        <v>128</v>
      </c>
      <c r="V37" s="58" t="s">
        <v>133</v>
      </c>
      <c r="W37" s="65" t="s">
        <v>26</v>
      </c>
      <c r="X37" s="58" t="s">
        <v>119</v>
      </c>
      <c r="Y37" s="55"/>
      <c r="Z37" s="55"/>
      <c r="AA37" s="55"/>
      <c r="AB37" s="33"/>
      <c r="AC37" s="33"/>
      <c r="AD37" s="12"/>
      <c r="AE37" s="13"/>
    </row>
    <row r="38" customFormat="false" ht="28.5" hidden="false" customHeight="true" outlineLevel="0" collapsed="false">
      <c r="A38" s="47" t="n">
        <v>31</v>
      </c>
      <c r="B38" s="48" t="n">
        <v>44626</v>
      </c>
      <c r="C38" s="59" t="n">
        <f aca="false">B38</f>
        <v>44626</v>
      </c>
      <c r="D38" s="60" t="s">
        <v>76</v>
      </c>
      <c r="E38" s="61" t="n">
        <f aca="false">VLOOKUP(D38,路線表!$1:$993,5,0)</f>
        <v>0.3333333333</v>
      </c>
      <c r="F38" s="62" t="str">
        <f aca="false">VLOOKUP(D38,路線表!$1:$993,3,0)</f>
        <v>內溝敦厚宮(公車281/287(內湖幹線)/287區/小1/小1區 南寮(忠三街口)站)</v>
      </c>
      <c r="G38" s="61" t="str">
        <f aca="false">VLOOKUP(D38,路線表!$1:$993,6,0)</f>
        <v>5km</v>
      </c>
      <c r="H38" s="63" t="n">
        <f aca="false">VLOOKUP(D38,路線表!$1:$993,7,0)</f>
        <v>40</v>
      </c>
      <c r="I38" s="67" t="s">
        <v>79</v>
      </c>
      <c r="J38" s="13" t="s">
        <v>113</v>
      </c>
      <c r="K38" s="58" t="s">
        <v>53</v>
      </c>
      <c r="L38" s="79" t="s">
        <v>67</v>
      </c>
      <c r="M38" s="67" t="s">
        <v>150</v>
      </c>
      <c r="N38" s="65" t="s">
        <v>154</v>
      </c>
      <c r="O38" s="58" t="s">
        <v>110</v>
      </c>
      <c r="P38" s="68" t="s">
        <v>154</v>
      </c>
      <c r="Q38" s="58" t="s">
        <v>155</v>
      </c>
      <c r="R38" s="58" t="s">
        <v>78</v>
      </c>
      <c r="S38" s="58" t="s">
        <v>112</v>
      </c>
      <c r="T38" s="58" t="s">
        <v>155</v>
      </c>
      <c r="U38" s="58" t="s">
        <v>52</v>
      </c>
      <c r="V38" s="58" t="s">
        <v>149</v>
      </c>
      <c r="W38" s="65" t="s">
        <v>67</v>
      </c>
      <c r="X38" s="65" t="s">
        <v>71</v>
      </c>
      <c r="Y38" s="13" t="s">
        <v>74</v>
      </c>
      <c r="Z38" s="118" t="s">
        <v>156</v>
      </c>
      <c r="AA38" s="58" t="s">
        <v>147</v>
      </c>
      <c r="AB38" s="33"/>
      <c r="AC38" s="33"/>
      <c r="AD38" s="12"/>
      <c r="AE38" s="13"/>
    </row>
    <row r="39" customFormat="false" ht="27.75" hidden="false" customHeight="true" outlineLevel="0" collapsed="false">
      <c r="A39" s="47" t="n">
        <v>32</v>
      </c>
      <c r="B39" s="48" t="n">
        <v>44626</v>
      </c>
      <c r="C39" s="59" t="n">
        <f aca="false">B39</f>
        <v>44626</v>
      </c>
      <c r="D39" s="60" t="s">
        <v>106</v>
      </c>
      <c r="E39" s="61" t="n">
        <f aca="false">VLOOKUP(D39,路線表!$1:$993,5,0)</f>
        <v>0.3333333333</v>
      </c>
      <c r="F39" s="62" t="str">
        <f aca="false">VLOOKUP(D39,路線表!$1:$993,3,0)</f>
        <v>台北海大門口(公車215/紅10 台北海大站)</v>
      </c>
      <c r="G39" s="61" t="str">
        <f aca="false">VLOOKUP(D39,路線表!$1:$993,6,0)</f>
        <v>2km</v>
      </c>
      <c r="H39" s="63" t="n">
        <f aca="false">VLOOKUP(D39,路線表!$1:$993,7,0)</f>
        <v>40</v>
      </c>
      <c r="I39" s="64" t="s">
        <v>147</v>
      </c>
      <c r="J39" s="58" t="s">
        <v>37</v>
      </c>
      <c r="K39" s="65" t="s">
        <v>48</v>
      </c>
      <c r="L39" s="66" t="s">
        <v>39</v>
      </c>
      <c r="M39" s="72"/>
      <c r="N39" s="73"/>
      <c r="O39" s="74"/>
      <c r="P39" s="7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33"/>
      <c r="AC39" s="33"/>
      <c r="AD39" s="12"/>
      <c r="AE39" s="13"/>
    </row>
    <row r="40" customFormat="false" ht="23.25" hidden="false" customHeight="true" outlineLevel="0" collapsed="false">
      <c r="A40" s="47" t="n">
        <v>33</v>
      </c>
      <c r="B40" s="48" t="n">
        <v>44632</v>
      </c>
      <c r="C40" s="49" t="n">
        <f aca="false">B40</f>
        <v>44632</v>
      </c>
      <c r="D40" s="60" t="s">
        <v>118</v>
      </c>
      <c r="E40" s="61" t="n">
        <f aca="false">VLOOKUP(D40,路線表!$1:$993,5,0)</f>
        <v>0.3541666667</v>
      </c>
      <c r="F40" s="71" t="str">
        <f aca="false">VLOOKUP(D40,路線表!$1:$993,3,0)</f>
        <v>金山青年活動中心(國光客運1815)</v>
      </c>
      <c r="G40" s="61" t="str">
        <f aca="false">VLOOKUP(D40,路線表!$1:$993,6,0)</f>
        <v>6km</v>
      </c>
      <c r="H40" s="63" t="n">
        <f aca="false">VLOOKUP(D40,路線表!$1:$993,7,0)</f>
        <v>50</v>
      </c>
      <c r="I40" s="64" t="s">
        <v>51</v>
      </c>
      <c r="J40" s="65" t="s">
        <v>82</v>
      </c>
      <c r="K40" s="58" t="s">
        <v>96</v>
      </c>
      <c r="L40" s="66" t="s">
        <v>64</v>
      </c>
      <c r="M40" s="72" t="s">
        <v>55</v>
      </c>
      <c r="N40" s="55"/>
      <c r="O40" s="55"/>
      <c r="P40" s="57"/>
      <c r="Q40" s="55"/>
      <c r="R40" s="55"/>
      <c r="S40" s="55"/>
      <c r="T40" s="55"/>
      <c r="U40" s="58" t="s">
        <v>49</v>
      </c>
      <c r="V40" s="65" t="s">
        <v>157</v>
      </c>
      <c r="W40" s="58" t="s">
        <v>158</v>
      </c>
      <c r="X40" s="58" t="s">
        <v>157</v>
      </c>
      <c r="Y40" s="55"/>
      <c r="Z40" s="55"/>
      <c r="AA40" s="55"/>
      <c r="AB40" s="33"/>
      <c r="AC40" s="33"/>
      <c r="AD40" s="12"/>
      <c r="AE40" s="13"/>
    </row>
    <row r="41" customFormat="false" ht="23.25" hidden="false" customHeight="true" outlineLevel="0" collapsed="false">
      <c r="A41" s="47" t="n">
        <v>34</v>
      </c>
      <c r="B41" s="48" t="n">
        <v>44633</v>
      </c>
      <c r="C41" s="59" t="n">
        <f aca="false">B41</f>
        <v>44633</v>
      </c>
      <c r="D41" s="60" t="s">
        <v>159</v>
      </c>
      <c r="E41" s="61" t="n">
        <f aca="false">VLOOKUP(D41,路線表!$1:$993,5,0)</f>
        <v>0.3125</v>
      </c>
      <c r="F41" s="62" t="str">
        <f aca="false">VLOOKUP(D41,路線表!$1:$993,3,0)</f>
        <v>捷運復興崗站(出口1)</v>
      </c>
      <c r="G41" s="61" t="str">
        <f aca="false">VLOOKUP(D41,路線表!$1:$993,6,0)</f>
        <v>4km</v>
      </c>
      <c r="H41" s="63" t="n">
        <f aca="false">VLOOKUP(D41,路線表!$1:$993,7,0)</f>
        <v>40</v>
      </c>
      <c r="I41" s="64" t="s">
        <v>97</v>
      </c>
      <c r="J41" s="65" t="s">
        <v>94</v>
      </c>
      <c r="K41" s="65" t="s">
        <v>108</v>
      </c>
      <c r="L41" s="66" t="s">
        <v>139</v>
      </c>
      <c r="M41" s="67" t="s">
        <v>120</v>
      </c>
      <c r="N41" s="65" t="s">
        <v>158</v>
      </c>
      <c r="O41" s="58" t="s">
        <v>160</v>
      </c>
      <c r="P41" s="68" t="s">
        <v>134</v>
      </c>
      <c r="Q41" s="58" t="s">
        <v>73</v>
      </c>
      <c r="R41" s="58" t="s">
        <v>67</v>
      </c>
      <c r="S41" s="58" t="s">
        <v>149</v>
      </c>
      <c r="T41" s="58" t="s">
        <v>92</v>
      </c>
      <c r="U41" s="58" t="s">
        <v>40</v>
      </c>
      <c r="V41" s="58" t="s">
        <v>70</v>
      </c>
      <c r="W41" s="58" t="s">
        <v>53</v>
      </c>
      <c r="X41" s="58" t="s">
        <v>108</v>
      </c>
      <c r="Y41" s="58" t="s">
        <v>137</v>
      </c>
      <c r="Z41" s="58" t="s">
        <v>62</v>
      </c>
      <c r="AA41" s="58" t="s">
        <v>44</v>
      </c>
      <c r="AB41" s="33"/>
      <c r="AC41" s="33"/>
      <c r="AD41" s="12"/>
      <c r="AE41" s="13"/>
    </row>
    <row r="42" customFormat="false" ht="25.5" hidden="false" customHeight="true" outlineLevel="0" collapsed="false">
      <c r="A42" s="47" t="n">
        <v>35</v>
      </c>
      <c r="B42" s="48" t="n">
        <v>44633</v>
      </c>
      <c r="C42" s="59" t="n">
        <f aca="false">B42</f>
        <v>44633</v>
      </c>
      <c r="D42" s="119" t="s">
        <v>161</v>
      </c>
      <c r="E42" s="61" t="n">
        <f aca="false">VLOOKUP(D42,路線表!$1:$993,5,0)</f>
        <v>0.3333333333</v>
      </c>
      <c r="F42" s="62" t="str">
        <f aca="false">VLOOKUP(D42,路線表!$1:$993,3,0)</f>
        <v>新烏路長興宮(公車849/綠3小粗坑站)</v>
      </c>
      <c r="G42" s="61" t="str">
        <f aca="false">VLOOKUP(D42,路線表!$1:$993,6,0)</f>
        <v>6km</v>
      </c>
      <c r="H42" s="63" t="n">
        <f aca="false">VLOOKUP(D42,路線表!$1:$993,7,0)</f>
        <v>40</v>
      </c>
      <c r="I42" s="64" t="s">
        <v>105</v>
      </c>
      <c r="J42" s="65" t="s">
        <v>130</v>
      </c>
      <c r="K42" s="65" t="s">
        <v>109</v>
      </c>
      <c r="L42" s="66" t="s">
        <v>162</v>
      </c>
      <c r="M42" s="72"/>
      <c r="N42" s="73"/>
      <c r="O42" s="74"/>
      <c r="P42" s="7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33"/>
      <c r="AC42" s="33"/>
      <c r="AD42" s="12"/>
      <c r="AE42" s="13"/>
    </row>
    <row r="43" customFormat="false" ht="23.25" hidden="false" customHeight="true" outlineLevel="0" collapsed="false">
      <c r="A43" s="47" t="n">
        <v>36</v>
      </c>
      <c r="B43" s="48" t="n">
        <v>44639</v>
      </c>
      <c r="C43" s="49" t="n">
        <f aca="false">B43</f>
        <v>44639</v>
      </c>
      <c r="D43" s="50"/>
      <c r="E43" s="51"/>
      <c r="F43" s="52"/>
      <c r="G43" s="51"/>
      <c r="H43" s="53"/>
      <c r="I43" s="54"/>
      <c r="J43" s="55"/>
      <c r="K43" s="55"/>
      <c r="L43" s="56"/>
      <c r="M43" s="54"/>
      <c r="N43" s="55"/>
      <c r="O43" s="55"/>
      <c r="P43" s="57"/>
      <c r="Q43" s="55"/>
      <c r="R43" s="55"/>
      <c r="S43" s="55"/>
      <c r="T43" s="55"/>
      <c r="U43" s="58" t="s">
        <v>104</v>
      </c>
      <c r="V43" s="58" t="s">
        <v>85</v>
      </c>
      <c r="W43" s="65" t="s">
        <v>158</v>
      </c>
      <c r="X43" s="58" t="s">
        <v>142</v>
      </c>
      <c r="Y43" s="55"/>
      <c r="Z43" s="55"/>
      <c r="AA43" s="55"/>
      <c r="AB43" s="33"/>
      <c r="AC43" s="33"/>
      <c r="AD43" s="12"/>
      <c r="AE43" s="13"/>
    </row>
    <row r="44" customFormat="false" ht="23.25" hidden="false" customHeight="true" outlineLevel="0" collapsed="false">
      <c r="A44" s="47" t="n">
        <v>37</v>
      </c>
      <c r="B44" s="48" t="n">
        <v>44640</v>
      </c>
      <c r="C44" s="59" t="n">
        <f aca="false">B44</f>
        <v>44640</v>
      </c>
      <c r="D44" s="60" t="s">
        <v>136</v>
      </c>
      <c r="E44" s="61" t="n">
        <f aca="false">VLOOKUP(D44,路線表!$1:$993,5,0)</f>
        <v>0.3125</v>
      </c>
      <c r="F44" s="62" t="str">
        <f aca="false">VLOOKUP(D44,路線表!$1:$993,3,0)</f>
        <v>捷運蘆洲站(出口1)</v>
      </c>
      <c r="G44" s="61" t="str">
        <f aca="false">VLOOKUP(D44,路線表!$1:$993,6,0)</f>
        <v>2km</v>
      </c>
      <c r="H44" s="63" t="n">
        <f aca="false">VLOOKUP(D44,路線表!$1:$993,7,0)</f>
        <v>50</v>
      </c>
      <c r="I44" s="64" t="s">
        <v>100</v>
      </c>
      <c r="J44" s="65" t="s">
        <v>80</v>
      </c>
      <c r="K44" s="65" t="s">
        <v>93</v>
      </c>
      <c r="L44" s="13" t="s">
        <v>74</v>
      </c>
      <c r="M44" s="67" t="s">
        <v>143</v>
      </c>
      <c r="N44" s="65" t="s">
        <v>65</v>
      </c>
      <c r="O44" s="58" t="s">
        <v>110</v>
      </c>
      <c r="P44" s="68" t="s">
        <v>35</v>
      </c>
      <c r="Q44" s="58" t="s">
        <v>163</v>
      </c>
      <c r="R44" s="58" t="s">
        <v>154</v>
      </c>
      <c r="S44" s="58" t="s">
        <v>107</v>
      </c>
      <c r="T44" s="58" t="s">
        <v>39</v>
      </c>
      <c r="U44" s="58" t="s">
        <v>138</v>
      </c>
      <c r="V44" s="58" t="s">
        <v>164</v>
      </c>
      <c r="W44" s="65" t="s">
        <v>95</v>
      </c>
      <c r="X44" s="65" t="s">
        <v>164</v>
      </c>
      <c r="Y44" s="58" t="s">
        <v>163</v>
      </c>
      <c r="Z44" s="58" t="s">
        <v>165</v>
      </c>
      <c r="AA44" s="58" t="s">
        <v>146</v>
      </c>
      <c r="AC44" s="33"/>
      <c r="AD44" s="12"/>
      <c r="AE44" s="13"/>
    </row>
    <row r="45" customFormat="false" ht="23.25" hidden="false" customHeight="true" outlineLevel="0" collapsed="false">
      <c r="A45" s="47" t="n">
        <v>38</v>
      </c>
      <c r="B45" s="48" t="n">
        <v>44640</v>
      </c>
      <c r="C45" s="59" t="n">
        <f aca="false">B45</f>
        <v>44640</v>
      </c>
      <c r="D45" s="60" t="s">
        <v>98</v>
      </c>
      <c r="E45" s="61" t="n">
        <f aca="false">VLOOKUP(D45,路線表!$1:$993,5,0)</f>
        <v>0.3611111111</v>
      </c>
      <c r="F45" s="62" t="str">
        <f aca="false">VLOOKUP(D45,路線表!$1:$993,3,0)</f>
        <v>貢寮火車站(自強272車次)</v>
      </c>
      <c r="G45" s="61" t="str">
        <f aca="false">VLOOKUP(D45,路線表!$1:$993,6,0)</f>
        <v>4km</v>
      </c>
      <c r="H45" s="63" t="n">
        <f aca="false">VLOOKUP(D45,路線表!$1:$993,7,0)</f>
        <v>50</v>
      </c>
      <c r="I45" s="67" t="s">
        <v>105</v>
      </c>
      <c r="J45" s="58" t="s">
        <v>91</v>
      </c>
      <c r="K45" s="58" t="s">
        <v>155</v>
      </c>
      <c r="L45" s="79" t="s">
        <v>166</v>
      </c>
      <c r="M45" s="72"/>
      <c r="N45" s="73"/>
      <c r="O45" s="74"/>
      <c r="P45" s="7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C45" s="33"/>
      <c r="AD45" s="12"/>
      <c r="AE45" s="13"/>
    </row>
    <row r="46" customFormat="false" ht="23.25" hidden="false" customHeight="true" outlineLevel="0" collapsed="false">
      <c r="A46" s="47" t="n">
        <v>39</v>
      </c>
      <c r="B46" s="48" t="n">
        <v>44646</v>
      </c>
      <c r="C46" s="49" t="n">
        <f aca="false">B46</f>
        <v>44646</v>
      </c>
      <c r="D46" s="120" t="s">
        <v>167</v>
      </c>
      <c r="E46" s="121"/>
      <c r="F46" s="122"/>
      <c r="G46" s="121"/>
      <c r="H46" s="123"/>
      <c r="I46" s="54"/>
      <c r="J46" s="55"/>
      <c r="K46" s="55"/>
      <c r="L46" s="56"/>
      <c r="M46" s="86"/>
      <c r="N46" s="102"/>
      <c r="O46" s="102"/>
      <c r="P46" s="87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22" t="s">
        <v>168</v>
      </c>
      <c r="AC46" s="33"/>
      <c r="AD46" s="12"/>
      <c r="AE46" s="13"/>
    </row>
    <row r="47" customFormat="false" ht="23.25" hidden="false" customHeight="true" outlineLevel="0" collapsed="false">
      <c r="A47" s="47" t="n">
        <v>40</v>
      </c>
      <c r="B47" s="48" t="n">
        <v>44647</v>
      </c>
      <c r="C47" s="59" t="n">
        <f aca="false">B47</f>
        <v>44647</v>
      </c>
      <c r="D47" s="120" t="s">
        <v>167</v>
      </c>
      <c r="E47" s="121"/>
      <c r="F47" s="124" t="s">
        <v>168</v>
      </c>
      <c r="G47" s="121"/>
      <c r="H47" s="123"/>
      <c r="I47" s="54"/>
      <c r="J47" s="55"/>
      <c r="K47" s="74"/>
      <c r="L47" s="56"/>
      <c r="M47" s="125"/>
      <c r="N47" s="89"/>
      <c r="O47" s="90"/>
      <c r="P47" s="91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22" t="s">
        <v>168</v>
      </c>
      <c r="AC47" s="12"/>
      <c r="AD47" s="12"/>
      <c r="AE47" s="13"/>
    </row>
    <row r="48" customFormat="false" ht="23.25" hidden="false" customHeight="true" outlineLevel="0" collapsed="false">
      <c r="A48" s="47" t="n">
        <v>41</v>
      </c>
      <c r="B48" s="48" t="n">
        <v>44647</v>
      </c>
      <c r="C48" s="59" t="n">
        <f aca="false">B48</f>
        <v>44647</v>
      </c>
      <c r="D48" s="120" t="s">
        <v>167</v>
      </c>
      <c r="E48" s="121"/>
      <c r="F48" s="122"/>
      <c r="G48" s="121"/>
      <c r="H48" s="123"/>
      <c r="I48" s="126"/>
      <c r="J48" s="127"/>
      <c r="K48" s="127"/>
      <c r="L48" s="128"/>
      <c r="M48" s="88"/>
      <c r="N48" s="102"/>
      <c r="O48" s="102"/>
      <c r="P48" s="87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22" t="s">
        <v>168</v>
      </c>
      <c r="AC48" s="12"/>
      <c r="AD48" s="12"/>
      <c r="AE48" s="13"/>
    </row>
    <row r="49" customFormat="false" ht="23.25" hidden="false" customHeight="true" outlineLevel="0" collapsed="false">
      <c r="A49" s="92" t="s">
        <v>123</v>
      </c>
      <c r="B49" s="129" t="n">
        <v>44651</v>
      </c>
      <c r="C49" s="59" t="n">
        <f aca="false">B49</f>
        <v>44651</v>
      </c>
      <c r="D49" s="130" t="s">
        <v>84</v>
      </c>
      <c r="E49" s="95" t="n">
        <f aca="false">VLOOKUP(D49,路線表!$1:$993,5,0)</f>
        <v>0.3125</v>
      </c>
      <c r="F49" s="96" t="str">
        <f aca="false">VLOOKUP(D49,路線表!$1:$993,3,0)</f>
        <v>捷運石牌站(出口1)</v>
      </c>
      <c r="G49" s="131" t="str">
        <f aca="false">VLOOKUP(D49,路線表!$1:$993,6,0)</f>
        <v>4km</v>
      </c>
      <c r="H49" s="97" t="n">
        <f aca="false">VLOOKUP(D49,路線表!$1:$993,7,0)</f>
        <v>40</v>
      </c>
      <c r="I49" s="132" t="s">
        <v>52</v>
      </c>
      <c r="J49" s="133" t="s">
        <v>133</v>
      </c>
      <c r="K49" s="133" t="s">
        <v>78</v>
      </c>
      <c r="L49" s="134" t="s">
        <v>156</v>
      </c>
      <c r="M49" s="135"/>
      <c r="N49" s="136"/>
      <c r="O49" s="136"/>
      <c r="P49" s="137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22"/>
      <c r="AC49" s="12"/>
      <c r="AD49" s="12"/>
      <c r="AE49" s="13"/>
    </row>
    <row r="50" customFormat="false" ht="15.75" hidden="false" customHeight="true" outlineLevel="0" collapsed="false">
      <c r="A50" s="138"/>
      <c r="B50" s="139"/>
      <c r="C50" s="140"/>
      <c r="D50" s="141"/>
      <c r="E50" s="141"/>
      <c r="F50" s="138"/>
      <c r="G50" s="141"/>
      <c r="H50" s="142"/>
      <c r="I50" s="141"/>
      <c r="J50" s="141"/>
      <c r="K50" s="141"/>
      <c r="L50" s="141"/>
      <c r="M50" s="141"/>
      <c r="N50" s="141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43"/>
      <c r="AC50" s="12"/>
      <c r="AD50" s="12"/>
      <c r="AE50" s="13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4">
    <mergeCell ref="U1:AA1"/>
    <mergeCell ref="A2:A4"/>
    <mergeCell ref="B2:B4"/>
    <mergeCell ref="C2:C4"/>
    <mergeCell ref="D2:D4"/>
    <mergeCell ref="E2:E4"/>
    <mergeCell ref="F2:F4"/>
    <mergeCell ref="G2:G4"/>
    <mergeCell ref="H2:H4"/>
    <mergeCell ref="I2:L3"/>
    <mergeCell ref="M2:P3"/>
    <mergeCell ref="Q2:T3"/>
    <mergeCell ref="U2:Z2"/>
    <mergeCell ref="AA2:AA3"/>
    <mergeCell ref="U3:V3"/>
    <mergeCell ref="W3:X3"/>
    <mergeCell ref="Y3:Z3"/>
    <mergeCell ref="M4:N4"/>
    <mergeCell ref="O4:P4"/>
    <mergeCell ref="Q4:R4"/>
    <mergeCell ref="S4:T4"/>
    <mergeCell ref="U4:V4"/>
    <mergeCell ref="W4:X4"/>
    <mergeCell ref="Y4:Z4"/>
  </mergeCells>
  <conditionalFormatting sqref="C18">
    <cfRule type="containsText" priority="2" operator="containsText" aboveAverage="0" equalAverage="0" bottom="0" percent="0" rank="0" text="日" dxfId="0"/>
  </conditionalFormatting>
  <conditionalFormatting sqref="C5:C17 C19:C244">
    <cfRule type="containsText" priority="3" operator="containsText" aboveAverage="0" equalAverage="0" bottom="0" percent="0" rank="0" text="日" dxfId="0"/>
  </conditionalFormatting>
  <conditionalFormatting sqref="C1:C4">
    <cfRule type="containsText" priority="4" operator="containsText" aboveAverage="0" equalAverage="0" bottom="0" percent="0" rank="0" text="日" dxfId="0"/>
  </conditionalFormatting>
  <dataValidations count="2">
    <dataValidation allowBlank="true" operator="between" showDropDown="false" showErrorMessage="false" showInputMessage="false" sqref="D7 D9:D26 D30:D45 D49" type="list">
      <formula1>路線表!$A$2:$A$52</formula1>
      <formula2>0</formula2>
    </dataValidation>
    <dataValidation allowBlank="true" operator="between" showDropDown="false" showErrorMessage="false" showInputMessage="false" sqref="D8" type="list">
      <formula1>路線表!$A$2:$A$54</formula1>
      <formula2>0</formula2>
    </dataValidation>
  </dataValidations>
  <printOptions headings="false" gridLines="tru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6" topLeftCell="O7" activePane="bottomRight" state="frozen"/>
      <selection pane="topLeft" activeCell="A1" activeCellId="0" sqref="A1"/>
      <selection pane="topRight" activeCell="O1" activeCellId="0" sqref="O1"/>
      <selection pane="bottomLeft" activeCell="A7" activeCellId="0" sqref="A7"/>
      <selection pane="bottomRight" activeCell="O7" activeCellId="0" sqref="O7"/>
    </sheetView>
  </sheetViews>
  <sheetFormatPr defaultRowHeight="15" zeroHeight="false" outlineLevelRow="0" outlineLevelCol="0"/>
  <cols>
    <col collapsed="false" customWidth="true" hidden="false" outlineLevel="0" max="1" min="1" style="0" width="6.3"/>
    <col collapsed="false" customWidth="true" hidden="false" outlineLevel="0" max="2" min="2" style="0" width="8.48"/>
    <col collapsed="false" customWidth="true" hidden="false" outlineLevel="0" max="3" min="3" style="0" width="5.79"/>
    <col collapsed="false" customWidth="true" hidden="false" outlineLevel="0" max="5" min="4" style="0" width="28.45"/>
    <col collapsed="false" customWidth="true" hidden="false" outlineLevel="0" max="6" min="6" style="0" width="8.11"/>
    <col collapsed="false" customWidth="true" hidden="false" outlineLevel="0" max="8" min="7" style="0" width="38.89"/>
    <col collapsed="false" customWidth="true" hidden="false" outlineLevel="0" max="9" min="9" style="0" width="8.11"/>
    <col collapsed="false" customWidth="true" hidden="false" outlineLevel="0" max="10" min="10" style="0" width="7.86"/>
    <col collapsed="false" customWidth="true" hidden="false" outlineLevel="0" max="22" min="11" style="0" width="7.45"/>
    <col collapsed="false" customWidth="true" hidden="false" outlineLevel="0" max="24" min="23" style="0" width="8.48"/>
    <col collapsed="false" customWidth="true" hidden="false" outlineLevel="0" max="25" min="25" style="0" width="8.36"/>
    <col collapsed="false" customWidth="true" hidden="false" outlineLevel="0" max="27" min="26" style="0" width="7.45"/>
    <col collapsed="false" customWidth="true" hidden="false" outlineLevel="0" max="28" min="28" style="0" width="7.33"/>
    <col collapsed="false" customWidth="true" hidden="false" outlineLevel="0" max="29" min="29" style="0" width="7.73"/>
    <col collapsed="false" customWidth="true" hidden="false" outlineLevel="0" max="30" min="30" style="0" width="16.09"/>
    <col collapsed="false" customWidth="true" hidden="false" outlineLevel="0" max="31" min="31" style="0" width="8.48"/>
    <col collapsed="false" customWidth="true" hidden="false" outlineLevel="0" max="33" min="32" style="0" width="6.3"/>
    <col collapsed="false" customWidth="true" hidden="false" outlineLevel="0" max="1025" min="34" style="0" width="13"/>
  </cols>
  <sheetData>
    <row r="1" customFormat="false" ht="28.5" hidden="false" customHeight="true" outlineLevel="0" collapsed="false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 t="s">
        <v>1</v>
      </c>
      <c r="P1" s="5"/>
      <c r="Q1" s="5"/>
      <c r="R1" s="6"/>
      <c r="S1" s="7"/>
      <c r="T1" s="8"/>
      <c r="U1" s="8"/>
      <c r="V1" s="9"/>
      <c r="W1" s="10"/>
      <c r="X1" s="10"/>
      <c r="Y1" s="10"/>
      <c r="Z1" s="10"/>
      <c r="AA1" s="10"/>
      <c r="AB1" s="10"/>
      <c r="AC1" s="10"/>
      <c r="AD1" s="11"/>
      <c r="AE1" s="12"/>
      <c r="AF1" s="12"/>
      <c r="AG1" s="13"/>
    </row>
    <row r="2" customFormat="false" ht="23.25" hidden="false" customHeight="true" outlineLevel="0" collapsed="false">
      <c r="A2" s="14"/>
      <c r="B2" s="15"/>
      <c r="C2" s="16"/>
      <c r="D2" s="17" t="s">
        <v>2</v>
      </c>
      <c r="E2" s="17"/>
      <c r="F2" s="18" t="s">
        <v>3</v>
      </c>
      <c r="G2" s="17" t="s">
        <v>4</v>
      </c>
      <c r="H2" s="17"/>
      <c r="I2" s="17" t="s">
        <v>5</v>
      </c>
      <c r="J2" s="19" t="s">
        <v>6</v>
      </c>
      <c r="K2" s="20" t="s">
        <v>7</v>
      </c>
      <c r="L2" s="20"/>
      <c r="M2" s="20"/>
      <c r="N2" s="20"/>
      <c r="O2" s="20" t="s">
        <v>8</v>
      </c>
      <c r="P2" s="20"/>
      <c r="Q2" s="20"/>
      <c r="R2" s="20"/>
      <c r="S2" s="20" t="s">
        <v>9</v>
      </c>
      <c r="T2" s="20"/>
      <c r="U2" s="20"/>
      <c r="V2" s="20"/>
      <c r="W2" s="20" t="s">
        <v>10</v>
      </c>
      <c r="X2" s="20"/>
      <c r="Y2" s="20"/>
      <c r="Z2" s="20"/>
      <c r="AA2" s="20"/>
      <c r="AB2" s="20"/>
      <c r="AC2" s="21" t="s">
        <v>11</v>
      </c>
      <c r="AD2" s="22"/>
      <c r="AE2" s="12"/>
      <c r="AF2" s="12"/>
      <c r="AG2" s="13"/>
    </row>
    <row r="3" customFormat="false" ht="23.25" hidden="false" customHeight="true" outlineLevel="0" collapsed="false">
      <c r="A3" s="14"/>
      <c r="B3" s="14"/>
      <c r="C3" s="16"/>
      <c r="D3" s="17"/>
      <c r="E3" s="17"/>
      <c r="F3" s="18"/>
      <c r="G3" s="18"/>
      <c r="H3" s="17"/>
      <c r="I3" s="17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3" t="s">
        <v>12</v>
      </c>
      <c r="X3" s="23"/>
      <c r="Y3" s="24" t="s">
        <v>12</v>
      </c>
      <c r="Z3" s="24"/>
      <c r="AA3" s="25" t="s">
        <v>13</v>
      </c>
      <c r="AB3" s="25"/>
      <c r="AC3" s="21"/>
      <c r="AD3" s="22"/>
      <c r="AE3" s="12"/>
      <c r="AF3" s="12"/>
      <c r="AG3" s="13"/>
    </row>
    <row r="4" customFormat="false" ht="23.25" hidden="false" customHeight="true" outlineLevel="0" collapsed="false">
      <c r="A4" s="14"/>
      <c r="B4" s="14"/>
      <c r="C4" s="16"/>
      <c r="D4" s="17"/>
      <c r="E4" s="17"/>
      <c r="F4" s="18"/>
      <c r="G4" s="18"/>
      <c r="H4" s="17"/>
      <c r="I4" s="17"/>
      <c r="J4" s="19"/>
      <c r="K4" s="23" t="s">
        <v>14</v>
      </c>
      <c r="L4" s="26" t="s">
        <v>15</v>
      </c>
      <c r="M4" s="26" t="s">
        <v>16</v>
      </c>
      <c r="N4" s="27" t="s">
        <v>17</v>
      </c>
      <c r="O4" s="28" t="s">
        <v>18</v>
      </c>
      <c r="P4" s="28"/>
      <c r="Q4" s="29" t="s">
        <v>19</v>
      </c>
      <c r="R4" s="29"/>
      <c r="S4" s="28" t="s">
        <v>18</v>
      </c>
      <c r="T4" s="28"/>
      <c r="U4" s="29" t="s">
        <v>19</v>
      </c>
      <c r="V4" s="29"/>
      <c r="W4" s="28" t="s">
        <v>18</v>
      </c>
      <c r="X4" s="28"/>
      <c r="Y4" s="30" t="s">
        <v>19</v>
      </c>
      <c r="Z4" s="30"/>
      <c r="AA4" s="29" t="s">
        <v>19</v>
      </c>
      <c r="AB4" s="29"/>
      <c r="AC4" s="31" t="s">
        <v>19</v>
      </c>
      <c r="AD4" s="32" t="s">
        <v>20</v>
      </c>
      <c r="AE4" s="33"/>
      <c r="AF4" s="12"/>
      <c r="AG4" s="13"/>
    </row>
    <row r="5" customFormat="false" ht="27.75" hidden="false" customHeight="true" outlineLevel="0" collapsed="false">
      <c r="A5" s="34" t="s">
        <v>21</v>
      </c>
      <c r="B5" s="35" t="s">
        <v>22</v>
      </c>
      <c r="C5" s="36" t="s">
        <v>23</v>
      </c>
      <c r="D5" s="37"/>
      <c r="E5" s="37"/>
      <c r="F5" s="38"/>
      <c r="G5" s="39"/>
      <c r="H5" s="39"/>
      <c r="I5" s="38"/>
      <c r="J5" s="40"/>
      <c r="K5" s="41"/>
      <c r="L5" s="42"/>
      <c r="M5" s="42"/>
      <c r="N5" s="43"/>
      <c r="O5" s="44"/>
      <c r="P5" s="45"/>
      <c r="Q5" s="45"/>
      <c r="R5" s="46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33"/>
      <c r="AE5" s="33"/>
      <c r="AF5" s="12"/>
      <c r="AG5" s="13"/>
    </row>
    <row r="6" customFormat="false" ht="23.25" hidden="false" customHeight="true" outlineLevel="0" collapsed="false">
      <c r="A6" s="47" t="n">
        <v>1</v>
      </c>
      <c r="B6" s="48" t="n">
        <v>44562</v>
      </c>
      <c r="C6" s="49" t="n">
        <f aca="false">B6</f>
        <v>44562</v>
      </c>
      <c r="D6" s="50"/>
      <c r="E6" s="50"/>
      <c r="F6" s="51"/>
      <c r="G6" s="52"/>
      <c r="H6" s="52"/>
      <c r="I6" s="51"/>
      <c r="J6" s="53"/>
      <c r="K6" s="54"/>
      <c r="L6" s="55"/>
      <c r="M6" s="55"/>
      <c r="N6" s="56"/>
      <c r="O6" s="54"/>
      <c r="P6" s="55"/>
      <c r="Q6" s="55"/>
      <c r="R6" s="57"/>
      <c r="S6" s="55"/>
      <c r="T6" s="55"/>
      <c r="U6" s="55"/>
      <c r="V6" s="55"/>
      <c r="W6" s="58" t="s">
        <v>24</v>
      </c>
      <c r="X6" s="58" t="s">
        <v>25</v>
      </c>
      <c r="Y6" s="58" t="s">
        <v>26</v>
      </c>
      <c r="Z6" s="58" t="s">
        <v>27</v>
      </c>
      <c r="AA6" s="55"/>
      <c r="AB6" s="55"/>
      <c r="AC6" s="55"/>
      <c r="AD6" s="22" t="s">
        <v>28</v>
      </c>
      <c r="AE6" s="33"/>
      <c r="AF6" s="12"/>
      <c r="AG6" s="13"/>
    </row>
    <row r="7" customFormat="false" ht="22.5" hidden="false" customHeight="true" outlineLevel="0" collapsed="false">
      <c r="A7" s="47" t="n">
        <v>2</v>
      </c>
      <c r="B7" s="48" t="n">
        <v>44563</v>
      </c>
      <c r="C7" s="59" t="n">
        <f aca="false">B7</f>
        <v>44563</v>
      </c>
      <c r="D7" s="60" t="s">
        <v>29</v>
      </c>
      <c r="E7" s="60" t="str">
        <f aca="false">VLOOKUP(D7,路線表!$1:$1002,2,0)</f>
        <v>Fanzigou-Guizkendapai</v>
      </c>
      <c r="F7" s="61" t="n">
        <f aca="false">VLOOKUP(D7,路線表!$1:$993,5,0)</f>
        <v>0.3125</v>
      </c>
      <c r="G7" s="62" t="str">
        <f aca="false">VLOOKUP(D7,路線表!$1:$993,3,0)</f>
        <v>捷運北投站(出口1)</v>
      </c>
      <c r="H7" s="144" t="str">
        <f aca="false">VLOOKUP(D7,路線表!$1:$1002,4,0)</f>
        <v>Beitou(Exit)</v>
      </c>
      <c r="I7" s="61" t="str">
        <f aca="false">VLOOKUP(D7,路線表!$1:$993,6,0)</f>
        <v>4km</v>
      </c>
      <c r="J7" s="63" t="n">
        <f aca="false">VLOOKUP(D7,路線表!$1:$993,7,0)</f>
        <v>40</v>
      </c>
      <c r="K7" s="64" t="s">
        <v>30</v>
      </c>
      <c r="L7" s="65" t="s">
        <v>31</v>
      </c>
      <c r="M7" s="58" t="s">
        <v>32</v>
      </c>
      <c r="N7" s="66" t="s">
        <v>33</v>
      </c>
      <c r="O7" s="67" t="s">
        <v>24</v>
      </c>
      <c r="P7" s="65" t="s">
        <v>34</v>
      </c>
      <c r="Q7" s="12" t="s">
        <v>24</v>
      </c>
      <c r="R7" s="68" t="s">
        <v>35</v>
      </c>
      <c r="S7" s="65" t="s">
        <v>36</v>
      </c>
      <c r="T7" s="58" t="s">
        <v>37</v>
      </c>
      <c r="U7" s="65" t="s">
        <v>38</v>
      </c>
      <c r="V7" s="58" t="s">
        <v>39</v>
      </c>
      <c r="W7" s="58" t="s">
        <v>40</v>
      </c>
      <c r="X7" s="58" t="s">
        <v>41</v>
      </c>
      <c r="Y7" s="58" t="s">
        <v>42</v>
      </c>
      <c r="Z7" s="12" t="s">
        <v>33</v>
      </c>
      <c r="AA7" s="118"/>
      <c r="AB7" s="58" t="s">
        <v>41</v>
      </c>
      <c r="AC7" s="58" t="s">
        <v>44</v>
      </c>
      <c r="AD7" s="22" t="s">
        <v>28</v>
      </c>
      <c r="AE7" s="33"/>
      <c r="AF7" s="12"/>
      <c r="AG7" s="13"/>
    </row>
    <row r="8" customFormat="false" ht="23.25" hidden="false" customHeight="true" outlineLevel="0" collapsed="false">
      <c r="A8" s="47" t="n">
        <v>3</v>
      </c>
      <c r="B8" s="48" t="n">
        <v>44563</v>
      </c>
      <c r="C8" s="59" t="n">
        <f aca="false">B8</f>
        <v>44563</v>
      </c>
      <c r="D8" s="69" t="s">
        <v>45</v>
      </c>
      <c r="E8" s="60" t="str">
        <f aca="false">VLOOKUP(D8,路線表!$1:$1002,2,0)</f>
        <v>Xinhai Artificial Wetland</v>
      </c>
      <c r="F8" s="70" t="n">
        <f aca="false">VLOOKUP(D8,路線表!$1:$993,5,0)</f>
        <v>0.3125</v>
      </c>
      <c r="G8" s="71" t="str">
        <f aca="false">VLOOKUP(D8,路線表!$1:$993,3,0)</f>
        <v>捷運板橋站(出口2)</v>
      </c>
      <c r="H8" s="144" t="str">
        <f aca="false">VLOOKUP(D8,路線表!$1:$1002,4,0)</f>
        <v>Banqiao(Exit 2)</v>
      </c>
      <c r="I8" s="61" t="str">
        <f aca="false">VLOOKUP(D8,路線表!$1:$993,6,0)</f>
        <v>3km</v>
      </c>
      <c r="J8" s="63" t="n">
        <f aca="false">VLOOKUP(D8,路線表!$1:$993,7,0)</f>
        <v>35</v>
      </c>
      <c r="K8" s="64" t="s">
        <v>46</v>
      </c>
      <c r="L8" s="65" t="s">
        <v>47</v>
      </c>
      <c r="M8" s="65" t="s">
        <v>48</v>
      </c>
      <c r="N8" s="66" t="s">
        <v>49</v>
      </c>
      <c r="O8" s="72"/>
      <c r="P8" s="73"/>
      <c r="Q8" s="74"/>
      <c r="R8" s="7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22" t="s">
        <v>28</v>
      </c>
      <c r="AE8" s="33"/>
      <c r="AF8" s="12"/>
      <c r="AG8" s="13"/>
    </row>
    <row r="9" customFormat="false" ht="23.25" hidden="false" customHeight="true" outlineLevel="0" collapsed="false">
      <c r="A9" s="47" t="n">
        <v>4</v>
      </c>
      <c r="B9" s="48" t="n">
        <v>44569</v>
      </c>
      <c r="C9" s="49" t="n">
        <f aca="false">B9</f>
        <v>44569</v>
      </c>
      <c r="D9" s="60" t="s">
        <v>50</v>
      </c>
      <c r="E9" s="60" t="str">
        <f aca="false">VLOOKUP(D9,路線表!$1:$1002,2,0)</f>
        <v>Guangxing</v>
      </c>
      <c r="F9" s="61" t="n">
        <f aca="false">VLOOKUP(D9,路線表!$1:$993,5,0)</f>
        <v>0.34375</v>
      </c>
      <c r="G9" s="62" t="str">
        <f aca="false">VLOOKUP(D9,路線表!$1:$993,3,0)</f>
        <v>廣興橋頭(公車849廣興路口站)</v>
      </c>
      <c r="H9" s="144" t="str">
        <f aca="false">VLOOKUP(D9,路線表!$1:$1002,4,0)</f>
        <v>Guangxing Bridge (Bus 849 Guanxing Rd. Entrance)</v>
      </c>
      <c r="I9" s="61" t="str">
        <f aca="false">VLOOKUP(D9,路線表!$1:$993,6,0)</f>
        <v>3km</v>
      </c>
      <c r="J9" s="63" t="n">
        <f aca="false">VLOOKUP(D9,路線表!$1:$993,7,0)</f>
        <v>35</v>
      </c>
      <c r="K9" s="64" t="s">
        <v>51</v>
      </c>
      <c r="L9" s="65" t="s">
        <v>52</v>
      </c>
      <c r="M9" s="65" t="s">
        <v>53</v>
      </c>
      <c r="N9" s="66" t="s">
        <v>54</v>
      </c>
      <c r="O9" s="72" t="s">
        <v>55</v>
      </c>
      <c r="P9" s="55"/>
      <c r="Q9" s="55"/>
      <c r="R9" s="57"/>
      <c r="S9" s="55"/>
      <c r="T9" s="55"/>
      <c r="U9" s="55"/>
      <c r="V9" s="55"/>
      <c r="W9" s="58" t="s">
        <v>56</v>
      </c>
      <c r="X9" s="65" t="s">
        <v>57</v>
      </c>
      <c r="Y9" s="58" t="s">
        <v>58</v>
      </c>
      <c r="Z9" s="58" t="s">
        <v>59</v>
      </c>
      <c r="AA9" s="55"/>
      <c r="AB9" s="55"/>
      <c r="AC9" s="55"/>
      <c r="AD9" s="76" t="s">
        <v>60</v>
      </c>
      <c r="AE9" s="33"/>
      <c r="AF9" s="12"/>
      <c r="AG9" s="13"/>
    </row>
    <row r="10" customFormat="false" ht="23.25" hidden="false" customHeight="true" outlineLevel="0" collapsed="false">
      <c r="A10" s="47" t="n">
        <v>5</v>
      </c>
      <c r="B10" s="48" t="n">
        <v>44570</v>
      </c>
      <c r="C10" s="59" t="n">
        <f aca="false">B10</f>
        <v>44570</v>
      </c>
      <c r="D10" s="60" t="s">
        <v>61</v>
      </c>
      <c r="E10" s="60" t="str">
        <f aca="false">VLOOKUP(D10,路線表!$1:$1002,2,0)</f>
        <v>Qili'an-Guandu</v>
      </c>
      <c r="F10" s="61" t="n">
        <f aca="false">VLOOKUP(D10,路線表!$1:$993,5,0)</f>
        <v>0.3125</v>
      </c>
      <c r="G10" s="62" t="str">
        <f aca="false">VLOOKUP(D10,路線表!$1:$993,3,0)</f>
        <v>捷運唭哩岸(出口2)</v>
      </c>
      <c r="H10" s="144" t="str">
        <f aca="false">VLOOKUP(D10,路線表!$1:$1002,4,0)</f>
        <v>Qilian(Exit 2)</v>
      </c>
      <c r="I10" s="61" t="str">
        <f aca="false">VLOOKUP(D10,路線表!$1:$993,6,0)</f>
        <v>6km</v>
      </c>
      <c r="J10" s="63" t="n">
        <f aca="false">VLOOKUP(D10,路線表!$1:$993,7,0)</f>
        <v>50</v>
      </c>
      <c r="K10" s="64" t="s">
        <v>62</v>
      </c>
      <c r="L10" s="65" t="s">
        <v>41</v>
      </c>
      <c r="M10" s="65" t="s">
        <v>63</v>
      </c>
      <c r="N10" s="13" t="s">
        <v>64</v>
      </c>
      <c r="O10" s="67" t="s">
        <v>65</v>
      </c>
      <c r="P10" s="58" t="s">
        <v>66</v>
      </c>
      <c r="Q10" s="58" t="s">
        <v>46</v>
      </c>
      <c r="R10" s="77" t="s">
        <v>54</v>
      </c>
      <c r="S10" s="58" t="s">
        <v>43</v>
      </c>
      <c r="T10" s="58" t="s">
        <v>68</v>
      </c>
      <c r="U10" s="58" t="s">
        <v>68</v>
      </c>
      <c r="V10" s="58" t="s">
        <v>69</v>
      </c>
      <c r="W10" s="65" t="s">
        <v>70</v>
      </c>
      <c r="X10" s="65" t="s">
        <v>58</v>
      </c>
      <c r="Y10" s="65" t="s">
        <v>71</v>
      </c>
      <c r="Z10" s="65" t="s">
        <v>72</v>
      </c>
      <c r="AA10" s="58" t="s">
        <v>73</v>
      </c>
      <c r="AB10" s="13" t="s">
        <v>74</v>
      </c>
      <c r="AC10" s="65" t="s">
        <v>75</v>
      </c>
      <c r="AD10" s="33"/>
      <c r="AE10" s="33"/>
      <c r="AF10" s="12"/>
      <c r="AG10" s="13"/>
    </row>
    <row r="11" customFormat="false" ht="35.25" hidden="false" customHeight="true" outlineLevel="0" collapsed="false">
      <c r="A11" s="47" t="n">
        <v>6</v>
      </c>
      <c r="B11" s="48" t="n">
        <v>44570</v>
      </c>
      <c r="C11" s="59" t="n">
        <f aca="false">B11</f>
        <v>44570</v>
      </c>
      <c r="D11" s="60" t="s">
        <v>76</v>
      </c>
      <c r="E11" s="60" t="str">
        <f aca="false">VLOOKUP(D11,路線表!$1:$1002,2,0)</f>
        <v>Neiguoli</v>
      </c>
      <c r="F11" s="61" t="n">
        <f aca="false">VLOOKUP(D11,路線表!$1:$993,5,0)</f>
        <v>0.3333333333</v>
      </c>
      <c r="G11" s="62" t="str">
        <f aca="false">VLOOKUP(D11,路線表!$1:$993,3,0)</f>
        <v>內溝敦厚宮(公車281/287(內湖幹線)/287區/小1/小1區 南寮(忠三街口)站)</v>
      </c>
      <c r="H11" s="144" t="str">
        <f aca="false">VLOOKUP(D11,路線表!$1:$1002,4,0)</f>
        <v>Neigou Dunhou Temple (Bus 281/287(Neihu Metro Bus)/287 Shuttle/S1/S1 Shuttle Nanliao[Zhong 3rd. St. Entrance])</v>
      </c>
      <c r="I11" s="61" t="str">
        <f aca="false">VLOOKUP(D11,路線表!$1:$993,6,0)</f>
        <v>5km</v>
      </c>
      <c r="J11" s="63" t="n">
        <f aca="false">VLOOKUP(D11,路線表!$1:$993,7,0)</f>
        <v>40</v>
      </c>
      <c r="K11" s="64" t="s">
        <v>77</v>
      </c>
      <c r="L11" s="65" t="s">
        <v>34</v>
      </c>
      <c r="M11" s="65" t="s">
        <v>78</v>
      </c>
      <c r="N11" s="64" t="s">
        <v>79</v>
      </c>
      <c r="O11" s="72"/>
      <c r="P11" s="74"/>
      <c r="Q11" s="73"/>
      <c r="R11" s="78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33"/>
      <c r="AE11" s="33"/>
      <c r="AF11" s="12"/>
      <c r="AG11" s="13"/>
    </row>
    <row r="12" customFormat="false" ht="23.25" hidden="false" customHeight="true" outlineLevel="0" collapsed="false">
      <c r="A12" s="47" t="n">
        <v>7</v>
      </c>
      <c r="B12" s="48" t="n">
        <v>44576</v>
      </c>
      <c r="C12" s="49" t="n">
        <f aca="false">B12</f>
        <v>44576</v>
      </c>
      <c r="D12" s="50"/>
      <c r="E12" s="60"/>
      <c r="F12" s="51"/>
      <c r="G12" s="52"/>
      <c r="H12" s="144" t="e">
        <f aca="false">VLOOKUP(D12,路線表!$1:$1002,4,0)</f>
        <v>#N/A</v>
      </c>
      <c r="I12" s="51"/>
      <c r="J12" s="53"/>
      <c r="K12" s="54"/>
      <c r="L12" s="55"/>
      <c r="M12" s="55"/>
      <c r="N12" s="56"/>
      <c r="O12" s="54"/>
      <c r="P12" s="55"/>
      <c r="Q12" s="55"/>
      <c r="R12" s="57"/>
      <c r="S12" s="55"/>
      <c r="T12" s="55"/>
      <c r="U12" s="55"/>
      <c r="V12" s="55"/>
      <c r="W12" s="58" t="s">
        <v>80</v>
      </c>
      <c r="X12" s="58" t="s">
        <v>81</v>
      </c>
      <c r="Y12" s="65" t="s">
        <v>82</v>
      </c>
      <c r="Z12" s="58" t="s">
        <v>83</v>
      </c>
      <c r="AA12" s="55"/>
      <c r="AB12" s="55"/>
      <c r="AC12" s="55"/>
      <c r="AD12" s="33"/>
      <c r="AE12" s="33"/>
      <c r="AF12" s="12"/>
      <c r="AG12" s="13"/>
    </row>
    <row r="13" customFormat="false" ht="23.25" hidden="false" customHeight="true" outlineLevel="0" collapsed="false">
      <c r="A13" s="47" t="n">
        <v>8</v>
      </c>
      <c r="B13" s="48" t="n">
        <v>44577</v>
      </c>
      <c r="C13" s="59" t="n">
        <f aca="false">B13</f>
        <v>44577</v>
      </c>
      <c r="D13" s="60" t="s">
        <v>84</v>
      </c>
      <c r="E13" s="60" t="str">
        <f aca="false">VLOOKUP(D13,路線表!$1:$1002,2,0)</f>
        <v>Linong Wetland</v>
      </c>
      <c r="F13" s="61" t="n">
        <f aca="false">VLOOKUP(D13,路線表!$1:$993,5,0)</f>
        <v>0.3125</v>
      </c>
      <c r="G13" s="62" t="str">
        <f aca="false">VLOOKUP(D13,路線表!$1:$993,3,0)</f>
        <v>捷運石牌站(出口1)</v>
      </c>
      <c r="H13" s="144" t="str">
        <f aca="false">VLOOKUP(D13,路線表!$1:$1002,4,0)</f>
        <v>Shipai(Exit 1)</v>
      </c>
      <c r="I13" s="61" t="str">
        <f aca="false">VLOOKUP(D13,路線表!$1:$993,6,0)</f>
        <v>4km</v>
      </c>
      <c r="J13" s="63" t="n">
        <f aca="false">VLOOKUP(D13,路線表!$1:$993,7,0)</f>
        <v>40</v>
      </c>
      <c r="K13" s="67" t="s">
        <v>85</v>
      </c>
      <c r="L13" s="58" t="s">
        <v>86</v>
      </c>
      <c r="M13" s="58" t="s">
        <v>87</v>
      </c>
      <c r="N13" s="79" t="s">
        <v>38</v>
      </c>
      <c r="O13" s="67" t="s">
        <v>88</v>
      </c>
      <c r="P13" s="58" t="s">
        <v>89</v>
      </c>
      <c r="Q13" s="67" t="s">
        <v>88</v>
      </c>
      <c r="R13" s="58" t="s">
        <v>89</v>
      </c>
      <c r="S13" s="58" t="s">
        <v>90</v>
      </c>
      <c r="T13" s="58" t="s">
        <v>91</v>
      </c>
      <c r="U13" s="58" t="s">
        <v>39</v>
      </c>
      <c r="V13" s="58" t="s">
        <v>92</v>
      </c>
      <c r="W13" s="58" t="s">
        <v>93</v>
      </c>
      <c r="X13" s="58" t="s">
        <v>94</v>
      </c>
      <c r="Y13" s="58" t="s">
        <v>87</v>
      </c>
      <c r="Z13" s="58" t="s">
        <v>95</v>
      </c>
      <c r="AA13" s="58" t="s">
        <v>77</v>
      </c>
      <c r="AB13" s="58" t="s">
        <v>96</v>
      </c>
      <c r="AC13" s="58" t="s">
        <v>97</v>
      </c>
      <c r="AD13" s="33"/>
      <c r="AE13" s="33"/>
      <c r="AF13" s="12"/>
      <c r="AG13" s="13"/>
    </row>
    <row r="14" customFormat="false" ht="23.25" hidden="false" customHeight="true" outlineLevel="0" collapsed="false">
      <c r="A14" s="47" t="n">
        <v>9</v>
      </c>
      <c r="B14" s="48" t="n">
        <v>44577</v>
      </c>
      <c r="C14" s="59" t="n">
        <f aca="false">B14</f>
        <v>44577</v>
      </c>
      <c r="D14" s="60" t="s">
        <v>98</v>
      </c>
      <c r="E14" s="60" t="str">
        <f aca="false">VLOOKUP(D14,路線表!$1:$1002,2,0)</f>
        <v>Tianliaoyang</v>
      </c>
      <c r="F14" s="61" t="n">
        <f aca="false">VLOOKUP(D14,路線表!$1:$993,5,0)</f>
        <v>0.3611111111</v>
      </c>
      <c r="G14" s="62" t="str">
        <f aca="false">VLOOKUP(D14,路線表!$1:$993,3,0)</f>
        <v>貢寮火車站(自強272車次)</v>
      </c>
      <c r="H14" s="144" t="str">
        <f aca="false">VLOOKUP(D14,路線表!$1:$1002,4,0)</f>
        <v>Gongliao Train Station</v>
      </c>
      <c r="I14" s="61" t="str">
        <f aca="false">VLOOKUP(D14,路線表!$1:$993,6,0)</f>
        <v>4km</v>
      </c>
      <c r="J14" s="63" t="n">
        <f aca="false">VLOOKUP(D14,路線表!$1:$993,7,0)</f>
        <v>50</v>
      </c>
      <c r="K14" s="67" t="s">
        <v>100</v>
      </c>
      <c r="L14" s="58" t="s">
        <v>78</v>
      </c>
      <c r="M14" s="58" t="s">
        <v>99</v>
      </c>
      <c r="N14" s="79" t="s">
        <v>69</v>
      </c>
      <c r="O14" s="72"/>
      <c r="P14" s="74"/>
      <c r="Q14" s="74"/>
      <c r="R14" s="78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33"/>
      <c r="AE14" s="33"/>
      <c r="AF14" s="12"/>
      <c r="AG14" s="13"/>
    </row>
    <row r="15" customFormat="false" ht="23.25" hidden="false" customHeight="true" outlineLevel="0" collapsed="false">
      <c r="A15" s="47" t="n">
        <v>10</v>
      </c>
      <c r="B15" s="48" t="n">
        <v>44583</v>
      </c>
      <c r="C15" s="49" t="n">
        <f aca="false">B15</f>
        <v>44583</v>
      </c>
      <c r="D15" s="60" t="s">
        <v>101</v>
      </c>
      <c r="E15" s="60" t="str">
        <f aca="false">VLOOKUP(D15,路線表!$1:$1002,2,0)</f>
        <v>Fengluzui → Wutuku</v>
      </c>
      <c r="F15" s="61" t="n">
        <f aca="false">VLOOKUP(D15,路線表!$1:$993,5,0)</f>
        <v>0.2916666667</v>
      </c>
      <c r="G15" s="62" t="str">
        <f aca="false">VLOOKUP(D15,路線表!$1:$993,3,0)</f>
        <v>捷運新店站(出口)</v>
      </c>
      <c r="H15" s="144" t="str">
        <f aca="false">VLOOKUP(D15,路線表!$1:$1002,4,0)</f>
        <v>Xindian(Exit)</v>
      </c>
      <c r="I15" s="61" t="str">
        <f aca="false">VLOOKUP(D15,路線表!$1:$993,6,0)</f>
        <v>9km</v>
      </c>
      <c r="J15" s="63" t="n">
        <f aca="false">VLOOKUP(D15,路線表!$1:$993,7,0)</f>
        <v>30</v>
      </c>
      <c r="K15" s="64" t="s">
        <v>102</v>
      </c>
      <c r="L15" s="58" t="s">
        <v>43</v>
      </c>
      <c r="M15" s="58" t="s">
        <v>62</v>
      </c>
      <c r="N15" s="79" t="s">
        <v>103</v>
      </c>
      <c r="O15" s="72" t="s">
        <v>55</v>
      </c>
      <c r="P15" s="55"/>
      <c r="Q15" s="55"/>
      <c r="R15" s="57"/>
      <c r="S15" s="55"/>
      <c r="T15" s="55"/>
      <c r="U15" s="55"/>
      <c r="V15" s="55"/>
      <c r="W15" s="58" t="s">
        <v>56</v>
      </c>
      <c r="X15" s="58" t="s">
        <v>104</v>
      </c>
      <c r="Y15" s="58" t="s">
        <v>105</v>
      </c>
      <c r="Z15" s="58" t="s">
        <v>64</v>
      </c>
      <c r="AA15" s="55"/>
      <c r="AB15" s="55"/>
      <c r="AC15" s="55"/>
      <c r="AD15" s="33"/>
      <c r="AE15" s="33"/>
      <c r="AF15" s="12"/>
      <c r="AG15" s="13"/>
    </row>
    <row r="16" customFormat="false" ht="28.5" hidden="false" customHeight="true" outlineLevel="0" collapsed="false">
      <c r="A16" s="47" t="n">
        <v>11</v>
      </c>
      <c r="B16" s="48" t="n">
        <v>44584</v>
      </c>
      <c r="C16" s="59" t="n">
        <f aca="false">B16</f>
        <v>44584</v>
      </c>
      <c r="D16" s="60" t="s">
        <v>106</v>
      </c>
      <c r="E16" s="60" t="str">
        <f aca="false">VLOOKUP(D16,路線表!$1:$1002,2,0)</f>
        <v>Shezidao</v>
      </c>
      <c r="F16" s="61" t="n">
        <f aca="false">VLOOKUP(D16,路線表!$1:$993,5,0)</f>
        <v>0.3333333333</v>
      </c>
      <c r="G16" s="62" t="str">
        <f aca="false">VLOOKUP(D16,路線表!$1:$993,3,0)</f>
        <v>台北海大門口(公車215/紅10 台北海大站)</v>
      </c>
      <c r="H16" s="144" t="str">
        <f aca="false">VLOOKUP(D16,路線表!$1:$1002,4,0)</f>
        <v>Bus 215/R10/536 Taipei University of Maritime Technology</v>
      </c>
      <c r="I16" s="61" t="str">
        <f aca="false">VLOOKUP(D16,路線表!$1:$993,6,0)</f>
        <v>2km</v>
      </c>
      <c r="J16" s="63" t="n">
        <f aca="false">VLOOKUP(D16,路線表!$1:$993,7,0)</f>
        <v>40</v>
      </c>
      <c r="K16" s="67" t="s">
        <v>107</v>
      </c>
      <c r="L16" s="58" t="s">
        <v>94</v>
      </c>
      <c r="M16" s="58" t="s">
        <v>108</v>
      </c>
      <c r="N16" s="79" t="s">
        <v>39</v>
      </c>
      <c r="O16" s="67" t="s">
        <v>86</v>
      </c>
      <c r="P16" s="58" t="s">
        <v>109</v>
      </c>
      <c r="Q16" s="58" t="s">
        <v>110</v>
      </c>
      <c r="R16" s="68" t="s">
        <v>111</v>
      </c>
      <c r="S16" s="58" t="s">
        <v>112</v>
      </c>
      <c r="T16" s="58" t="s">
        <v>99</v>
      </c>
      <c r="U16" s="58" t="s">
        <v>113</v>
      </c>
      <c r="V16" s="58" t="s">
        <v>114</v>
      </c>
      <c r="W16" s="58" t="s">
        <v>115</v>
      </c>
      <c r="X16" s="58" t="s">
        <v>116</v>
      </c>
      <c r="Y16" s="58" t="s">
        <v>116</v>
      </c>
      <c r="Z16" s="58" t="s">
        <v>63</v>
      </c>
      <c r="AA16" s="58" t="s">
        <v>77</v>
      </c>
      <c r="AB16" s="58" t="s">
        <v>48</v>
      </c>
      <c r="AC16" s="58" t="s">
        <v>117</v>
      </c>
      <c r="AD16" s="33"/>
      <c r="AE16" s="22"/>
      <c r="AF16" s="12"/>
      <c r="AG16" s="13"/>
    </row>
    <row r="17" customFormat="false" ht="23.25" hidden="false" customHeight="true" outlineLevel="0" collapsed="false">
      <c r="A17" s="47" t="n">
        <v>12</v>
      </c>
      <c r="B17" s="48" t="n">
        <v>44584</v>
      </c>
      <c r="C17" s="59" t="n">
        <f aca="false">B17</f>
        <v>44584</v>
      </c>
      <c r="D17" s="60" t="s">
        <v>118</v>
      </c>
      <c r="E17" s="60" t="str">
        <f aca="false">VLOOKUP(D17,路線表!$1:$1002,2,0)</f>
        <v>Jingshan</v>
      </c>
      <c r="F17" s="61" t="n">
        <f aca="false">VLOOKUP(D17,路線表!$1:$993,5,0)</f>
        <v>0.3541666667</v>
      </c>
      <c r="G17" s="71" t="str">
        <f aca="false">VLOOKUP(D17,路線表!$1:$993,3,0)</f>
        <v>金山青年活動中心(國光客運1815)</v>
      </c>
      <c r="H17" s="144" t="str">
        <f aca="false">VLOOKUP(D17,路線表!$1:$1002,4,0)</f>
        <v>ChinshanYouth Activity Center(Bus 1815)</v>
      </c>
      <c r="I17" s="61" t="str">
        <f aca="false">VLOOKUP(D17,路線表!$1:$993,6,0)</f>
        <v>6km</v>
      </c>
      <c r="J17" s="63" t="n">
        <f aca="false">VLOOKUP(D17,路線表!$1:$993,7,0)</f>
        <v>50</v>
      </c>
      <c r="K17" s="67" t="s">
        <v>47</v>
      </c>
      <c r="L17" s="58" t="s">
        <v>119</v>
      </c>
      <c r="M17" s="58" t="s">
        <v>120</v>
      </c>
      <c r="N17" s="79" t="s">
        <v>90</v>
      </c>
      <c r="O17" s="83"/>
      <c r="P17" s="74"/>
      <c r="Q17" s="74"/>
      <c r="R17" s="7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33"/>
      <c r="AE17" s="33"/>
      <c r="AF17" s="12"/>
      <c r="AG17" s="13"/>
    </row>
    <row r="18" customFormat="false" ht="23.25" hidden="false" customHeight="true" outlineLevel="0" collapsed="false">
      <c r="A18" s="47" t="n">
        <v>14</v>
      </c>
      <c r="B18" s="48" t="n">
        <v>44590</v>
      </c>
      <c r="C18" s="49" t="n">
        <f aca="false">B18</f>
        <v>44590</v>
      </c>
      <c r="D18" s="50"/>
      <c r="E18" s="52"/>
      <c r="F18" s="51"/>
      <c r="G18" s="52"/>
      <c r="H18" s="52"/>
      <c r="I18" s="51"/>
      <c r="J18" s="53"/>
      <c r="K18" s="54"/>
      <c r="L18" s="55"/>
      <c r="M18" s="55"/>
      <c r="N18" s="56"/>
      <c r="O18" s="54"/>
      <c r="P18" s="55"/>
      <c r="Q18" s="55"/>
      <c r="R18" s="57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22" t="s">
        <v>121</v>
      </c>
      <c r="AE18" s="33"/>
      <c r="AF18" s="12"/>
      <c r="AG18" s="13"/>
    </row>
    <row r="19" customFormat="false" ht="23.25" hidden="false" customHeight="true" outlineLevel="0" collapsed="false">
      <c r="A19" s="47" t="n">
        <v>15</v>
      </c>
      <c r="B19" s="48" t="n">
        <v>44591</v>
      </c>
      <c r="C19" s="59" t="n">
        <f aca="false">B19</f>
        <v>44591</v>
      </c>
      <c r="D19" s="50"/>
      <c r="E19" s="85"/>
      <c r="F19" s="84"/>
      <c r="G19" s="85" t="s">
        <v>122</v>
      </c>
      <c r="H19" s="85"/>
      <c r="I19" s="84"/>
      <c r="J19" s="53"/>
      <c r="K19" s="54"/>
      <c r="L19" s="55"/>
      <c r="M19" s="55"/>
      <c r="N19" s="56"/>
      <c r="O19" s="86"/>
      <c r="P19" s="74"/>
      <c r="Q19" s="55"/>
      <c r="R19" s="87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22" t="s">
        <v>121</v>
      </c>
      <c r="AE19" s="33"/>
      <c r="AF19" s="12"/>
      <c r="AG19" s="12"/>
    </row>
    <row r="20" customFormat="false" ht="23.25" hidden="false" customHeight="true" outlineLevel="0" collapsed="false">
      <c r="A20" s="47" t="n">
        <v>16</v>
      </c>
      <c r="B20" s="48" t="n">
        <v>44591</v>
      </c>
      <c r="C20" s="59" t="n">
        <f aca="false">B20</f>
        <v>44591</v>
      </c>
      <c r="D20" s="50"/>
      <c r="E20" s="52"/>
      <c r="F20" s="84"/>
      <c r="G20" s="52"/>
      <c r="H20" s="52"/>
      <c r="I20" s="84"/>
      <c r="J20" s="53"/>
      <c r="K20" s="54"/>
      <c r="L20" s="55"/>
      <c r="M20" s="55"/>
      <c r="N20" s="56"/>
      <c r="O20" s="88"/>
      <c r="P20" s="89"/>
      <c r="Q20" s="90"/>
      <c r="R20" s="91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22" t="s">
        <v>121</v>
      </c>
      <c r="AE20" s="33"/>
      <c r="AF20" s="12"/>
      <c r="AG20" s="13"/>
    </row>
    <row r="21" customFormat="false" ht="23.25" hidden="false" customHeight="true" outlineLevel="0" collapsed="false">
      <c r="A21" s="92" t="s">
        <v>123</v>
      </c>
      <c r="B21" s="93" t="n">
        <v>44223</v>
      </c>
      <c r="C21" s="145" t="s">
        <v>169</v>
      </c>
      <c r="D21" s="94" t="s">
        <v>124</v>
      </c>
      <c r="E21" s="60" t="str">
        <f aca="false">VLOOKUP(D21,路線表!$1:$1002,2,0)</f>
        <v>Taipei Zoo - National Chengchi Univeristy</v>
      </c>
      <c r="F21" s="95" t="n">
        <f aca="false">VLOOKUP(D21,路線表!$1:$993,5,0)</f>
        <v>0.3125</v>
      </c>
      <c r="G21" s="96" t="str">
        <f aca="false">VLOOKUP(D21,路線表!$1:$993,3,0)</f>
        <v>捷運動物園站(出口1)</v>
      </c>
      <c r="H21" s="144" t="str">
        <f aca="false">VLOOKUP(D21,路線表!$1:$1002,4,0)</f>
        <v>Taipei Zoo(Exit 1)</v>
      </c>
      <c r="I21" s="97" t="str">
        <f aca="false">VLOOKUP(D21,路線表!$1:$993,6,0)</f>
        <v>4km</v>
      </c>
      <c r="J21" s="98" t="n">
        <f aca="false">VLOOKUP(D21,路線表!$1:$993,7,0)</f>
        <v>40</v>
      </c>
      <c r="K21" s="99" t="s">
        <v>34</v>
      </c>
      <c r="L21" s="100" t="s">
        <v>32</v>
      </c>
      <c r="M21" s="100" t="s">
        <v>78</v>
      </c>
      <c r="N21" s="101" t="s">
        <v>125</v>
      </c>
      <c r="O21" s="86"/>
      <c r="P21" s="102"/>
      <c r="Q21" s="102"/>
      <c r="R21" s="87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33"/>
      <c r="AE21" s="33"/>
      <c r="AF21" s="12"/>
      <c r="AG21" s="13"/>
    </row>
    <row r="22" customFormat="false" ht="23.25" hidden="false" customHeight="true" outlineLevel="0" collapsed="false">
      <c r="A22" s="103" t="s">
        <v>21</v>
      </c>
      <c r="B22" s="35" t="s">
        <v>126</v>
      </c>
      <c r="C22" s="36" t="s">
        <v>23</v>
      </c>
      <c r="D22" s="37"/>
      <c r="E22" s="39"/>
      <c r="F22" s="38"/>
      <c r="G22" s="39"/>
      <c r="H22" s="39"/>
      <c r="I22" s="38"/>
      <c r="J22" s="104"/>
      <c r="K22" s="105"/>
      <c r="L22" s="42"/>
      <c r="M22" s="42"/>
      <c r="N22" s="106"/>
      <c r="O22" s="107"/>
      <c r="P22" s="108"/>
      <c r="Q22" s="108"/>
      <c r="R22" s="109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E22" s="110"/>
      <c r="AF22" s="12"/>
      <c r="AG22" s="12"/>
    </row>
    <row r="23" customFormat="false" ht="23.25" hidden="false" customHeight="true" outlineLevel="0" collapsed="false">
      <c r="A23" s="47" t="n">
        <v>17</v>
      </c>
      <c r="B23" s="48" t="n">
        <v>44597</v>
      </c>
      <c r="C23" s="49" t="n">
        <f aca="false">B23</f>
        <v>44597</v>
      </c>
      <c r="D23" s="50"/>
      <c r="E23" s="52"/>
      <c r="F23" s="84"/>
      <c r="G23" s="52"/>
      <c r="H23" s="52"/>
      <c r="I23" s="84"/>
      <c r="J23" s="53"/>
      <c r="K23" s="54"/>
      <c r="L23" s="55"/>
      <c r="M23" s="55"/>
      <c r="N23" s="56"/>
      <c r="O23" s="86"/>
      <c r="P23" s="102"/>
      <c r="Q23" s="102"/>
      <c r="R23" s="87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22" t="s">
        <v>121</v>
      </c>
      <c r="AE23" s="33"/>
      <c r="AF23" s="12"/>
      <c r="AG23" s="13"/>
    </row>
    <row r="24" customFormat="false" ht="23.25" hidden="false" customHeight="true" outlineLevel="0" collapsed="false">
      <c r="A24" s="47" t="n">
        <v>18</v>
      </c>
      <c r="B24" s="48" t="n">
        <v>44598</v>
      </c>
      <c r="C24" s="59" t="n">
        <f aca="false">B24</f>
        <v>44598</v>
      </c>
      <c r="D24" s="50"/>
      <c r="E24" s="85"/>
      <c r="F24" s="84"/>
      <c r="G24" s="85" t="s">
        <v>122</v>
      </c>
      <c r="H24" s="85"/>
      <c r="I24" s="84"/>
      <c r="J24" s="53"/>
      <c r="K24" s="54"/>
      <c r="L24" s="55"/>
      <c r="M24" s="55"/>
      <c r="N24" s="56"/>
      <c r="O24" s="88"/>
      <c r="P24" s="102"/>
      <c r="Q24" s="102"/>
      <c r="R24" s="87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22" t="s">
        <v>121</v>
      </c>
      <c r="AE24" s="33"/>
      <c r="AF24" s="12"/>
      <c r="AG24" s="13"/>
    </row>
    <row r="25" customFormat="false" ht="23.25" hidden="false" customHeight="true" outlineLevel="0" collapsed="false">
      <c r="A25" s="47" t="n">
        <v>19</v>
      </c>
      <c r="B25" s="48" t="n">
        <v>44598</v>
      </c>
      <c r="C25" s="59" t="n">
        <f aca="false">B25</f>
        <v>44598</v>
      </c>
      <c r="D25" s="50"/>
      <c r="E25" s="52"/>
      <c r="F25" s="84"/>
      <c r="G25" s="52"/>
      <c r="H25" s="52"/>
      <c r="I25" s="84"/>
      <c r="J25" s="53"/>
      <c r="K25" s="54"/>
      <c r="L25" s="55"/>
      <c r="M25" s="55"/>
      <c r="N25" s="56"/>
      <c r="O25" s="86"/>
      <c r="P25" s="89"/>
      <c r="Q25" s="102"/>
      <c r="R25" s="87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22"/>
      <c r="AE25" s="33"/>
      <c r="AF25" s="12"/>
      <c r="AG25" s="13"/>
    </row>
    <row r="26" customFormat="false" ht="23.25" hidden="false" customHeight="true" outlineLevel="0" collapsed="false">
      <c r="A26" s="47" t="n">
        <v>20</v>
      </c>
      <c r="B26" s="48" t="n">
        <v>44604</v>
      </c>
      <c r="C26" s="49" t="n">
        <f aca="false">B26</f>
        <v>44604</v>
      </c>
      <c r="D26" s="60" t="s">
        <v>127</v>
      </c>
      <c r="E26" s="60" t="str">
        <f aca="false">VLOOKUP(D26,路線表!$1:$1002,2,0)</f>
        <v>Sanzhi Chexin Road</v>
      </c>
      <c r="F26" s="61" t="n">
        <f aca="false">VLOOKUP(D26,路線表!$1:$993,5,0)</f>
        <v>0.3125</v>
      </c>
      <c r="G26" s="62" t="str">
        <f aca="false">VLOOKUP(D26,路線表!$1:$993,3,0)</f>
        <v>捷運淡水站(出口1)</v>
      </c>
      <c r="H26" s="144" t="str">
        <f aca="false">VLOOKUP(D26,路線表!$1:$1002,4,0)</f>
        <v>Tamsui(Exit 1)</v>
      </c>
      <c r="I26" s="61" t="str">
        <f aca="false">VLOOKUP(D26,路線表!$1:$993,6,0)</f>
        <v>4km</v>
      </c>
      <c r="J26" s="63" t="n">
        <f aca="false">VLOOKUP(D26,路線表!$1:$993,7,0)</f>
        <v>40</v>
      </c>
      <c r="K26" s="67" t="s">
        <v>51</v>
      </c>
      <c r="L26" s="58" t="s">
        <v>25</v>
      </c>
      <c r="M26" s="58" t="s">
        <v>93</v>
      </c>
      <c r="N26" s="79" t="s">
        <v>102</v>
      </c>
      <c r="O26" s="72" t="s">
        <v>55</v>
      </c>
      <c r="P26" s="55"/>
      <c r="Q26" s="55"/>
      <c r="R26" s="57"/>
      <c r="S26" s="55"/>
      <c r="T26" s="55"/>
      <c r="U26" s="55"/>
      <c r="V26" s="55"/>
      <c r="W26" s="58" t="s">
        <v>128</v>
      </c>
      <c r="X26" s="58" t="s">
        <v>57</v>
      </c>
      <c r="Y26" s="65" t="s">
        <v>26</v>
      </c>
      <c r="Z26" s="58" t="s">
        <v>48</v>
      </c>
      <c r="AA26" s="55"/>
      <c r="AB26" s="55"/>
      <c r="AC26" s="55"/>
      <c r="AD26" s="22"/>
      <c r="AE26" s="33"/>
      <c r="AF26" s="12"/>
      <c r="AG26" s="13"/>
    </row>
    <row r="27" customFormat="false" ht="30.75" hidden="false" customHeight="true" outlineLevel="0" collapsed="false">
      <c r="A27" s="47" t="n">
        <v>21</v>
      </c>
      <c r="B27" s="48" t="n">
        <v>44605</v>
      </c>
      <c r="C27" s="59" t="n">
        <f aca="false">B27</f>
        <v>44605</v>
      </c>
      <c r="D27" s="60" t="s">
        <v>129</v>
      </c>
      <c r="E27" s="60" t="str">
        <f aca="false">VLOOKUP(D27,路線表!$1:$1002,2,0)</f>
        <v>Sikanshui</v>
      </c>
      <c r="F27" s="61" t="n">
        <f aca="false">VLOOKUP(D27,路線表!$1:$993,5,0)</f>
        <v>0.34375</v>
      </c>
      <c r="G27" s="62" t="str">
        <f aca="false">VLOOKUP(D27,路線表!$1:$993,3,0)</f>
        <v>台電訓練所門口(公車849台電訓練所站/新巴士龜山線龜山活動中心站)</v>
      </c>
      <c r="H27" s="144" t="str">
        <f aca="false">VLOOKUP(D27,路線表!$1:$1002,4,0)</f>
        <v>Taipower Training Center (Bus 849 Taipower Training Center)</v>
      </c>
      <c r="I27" s="61" t="str">
        <f aca="false">VLOOKUP(D27,路線表!$1:$993,6,0)</f>
        <v>5km</v>
      </c>
      <c r="J27" s="63" t="n">
        <f aca="false">VLOOKUP(D27,路線表!$1:$993,7,0)</f>
        <v>40</v>
      </c>
      <c r="K27" s="67" t="s">
        <v>52</v>
      </c>
      <c r="L27" s="58" t="s">
        <v>46</v>
      </c>
      <c r="M27" s="58" t="s">
        <v>111</v>
      </c>
      <c r="N27" s="79" t="s">
        <v>68</v>
      </c>
      <c r="O27" s="67" t="s">
        <v>88</v>
      </c>
      <c r="P27" s="65" t="s">
        <v>89</v>
      </c>
      <c r="Q27" s="58" t="s">
        <v>88</v>
      </c>
      <c r="R27" s="68" t="s">
        <v>89</v>
      </c>
      <c r="S27" s="58" t="s">
        <v>130</v>
      </c>
      <c r="T27" s="58" t="s">
        <v>91</v>
      </c>
      <c r="U27" s="58" t="s">
        <v>38</v>
      </c>
      <c r="V27" s="58" t="s">
        <v>112</v>
      </c>
      <c r="W27" s="58" t="s">
        <v>82</v>
      </c>
      <c r="X27" s="58" t="s">
        <v>83</v>
      </c>
      <c r="Y27" s="65" t="s">
        <v>116</v>
      </c>
      <c r="Z27" s="65" t="s">
        <v>71</v>
      </c>
      <c r="AA27" s="58" t="s">
        <v>96</v>
      </c>
      <c r="AB27" s="58" t="s">
        <v>62</v>
      </c>
      <c r="AC27" s="58" t="s">
        <v>117</v>
      </c>
      <c r="AD27" s="22"/>
      <c r="AE27" s="33"/>
      <c r="AF27" s="12"/>
      <c r="AG27" s="13"/>
    </row>
    <row r="28" customFormat="false" ht="43.5" hidden="false" customHeight="true" outlineLevel="0" collapsed="false">
      <c r="A28" s="47" t="n">
        <v>22</v>
      </c>
      <c r="B28" s="48" t="n">
        <v>44605</v>
      </c>
      <c r="C28" s="59" t="n">
        <f aca="false">B28</f>
        <v>44605</v>
      </c>
      <c r="D28" s="60" t="s">
        <v>131</v>
      </c>
      <c r="E28" s="60" t="str">
        <f aca="false">VLOOKUP(D28,路線表!$1:$1002,2,0)</f>
        <v>Gongliao → Shuangxi</v>
      </c>
      <c r="F28" s="61" t="n">
        <f aca="false">VLOOKUP(D28,路線表!$1:$993,5,0)</f>
        <v>0.3611111111</v>
      </c>
      <c r="G28" s="62" t="str">
        <f aca="false">VLOOKUP(D28,路線表!$1:$993,3,0)</f>
        <v>貢寮火車站(自強272車次)</v>
      </c>
      <c r="H28" s="144" t="str">
        <f aca="false">VLOOKUP(D28,路線表!$1:$1002,4,0)</f>
        <v>Gongliao Train Station</v>
      </c>
      <c r="I28" s="61" t="str">
        <f aca="false">VLOOKUP(D28,路線表!$1:$993,6,0)</f>
        <v>4km</v>
      </c>
      <c r="J28" s="63" t="n">
        <f aca="false">VLOOKUP(D28,路線表!$1:$993,7,0)</f>
        <v>40</v>
      </c>
      <c r="K28" s="67" t="s">
        <v>47</v>
      </c>
      <c r="L28" s="58" t="s">
        <v>85</v>
      </c>
      <c r="M28" s="58" t="s">
        <v>87</v>
      </c>
      <c r="N28" s="79" t="s">
        <v>30</v>
      </c>
      <c r="O28" s="72"/>
      <c r="P28" s="73"/>
      <c r="Q28" s="74"/>
      <c r="R28" s="7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33"/>
      <c r="AE28" s="33"/>
      <c r="AF28" s="12"/>
      <c r="AG28" s="13"/>
    </row>
    <row r="29" customFormat="false" ht="23.25" hidden="false" customHeight="true" outlineLevel="0" collapsed="false">
      <c r="A29" s="47" t="n">
        <v>23</v>
      </c>
      <c r="B29" s="48" t="n">
        <v>44611</v>
      </c>
      <c r="C29" s="49" t="n">
        <f aca="false">B29</f>
        <v>44611</v>
      </c>
      <c r="D29" s="50"/>
      <c r="E29" s="52"/>
      <c r="F29" s="51"/>
      <c r="G29" s="52"/>
      <c r="H29" s="52"/>
      <c r="I29" s="51"/>
      <c r="J29" s="53"/>
      <c r="K29" s="54"/>
      <c r="L29" s="55"/>
      <c r="M29" s="55"/>
      <c r="N29" s="56"/>
      <c r="O29" s="54"/>
      <c r="P29" s="55"/>
      <c r="Q29" s="55"/>
      <c r="R29" s="57"/>
      <c r="S29" s="55"/>
      <c r="T29" s="55"/>
      <c r="U29" s="55"/>
      <c r="V29" s="55"/>
      <c r="W29" s="58" t="s">
        <v>132</v>
      </c>
      <c r="X29" s="58" t="s">
        <v>133</v>
      </c>
      <c r="Y29" s="65" t="s">
        <v>134</v>
      </c>
      <c r="Z29" s="58" t="s">
        <v>135</v>
      </c>
      <c r="AA29" s="55"/>
      <c r="AB29" s="55"/>
      <c r="AC29" s="55"/>
      <c r="AD29" s="33"/>
      <c r="AE29" s="33"/>
      <c r="AF29" s="12"/>
      <c r="AG29" s="13"/>
    </row>
    <row r="30" customFormat="false" ht="23.25" hidden="false" customHeight="true" outlineLevel="0" collapsed="false">
      <c r="A30" s="47" t="n">
        <v>24</v>
      </c>
      <c r="B30" s="48" t="n">
        <v>44612</v>
      </c>
      <c r="C30" s="59" t="n">
        <f aca="false">B30</f>
        <v>44612</v>
      </c>
      <c r="D30" s="60" t="s">
        <v>136</v>
      </c>
      <c r="E30" s="60" t="str">
        <f aca="false">VLOOKUP(D30,路線表!$1:$1002,2,0)</f>
        <v>Luzhou Dyke</v>
      </c>
      <c r="F30" s="61" t="n">
        <f aca="false">VLOOKUP(D30,路線表!$1:$993,5,0)</f>
        <v>0.3125</v>
      </c>
      <c r="G30" s="62" t="str">
        <f aca="false">VLOOKUP(D30,路線表!$1:$993,3,0)</f>
        <v>捷運蘆洲站(出口1)</v>
      </c>
      <c r="H30" s="144" t="str">
        <f aca="false">VLOOKUP(D30,路線表!$1:$1002,4,0)</f>
        <v>Luzhou(Exit 1)</v>
      </c>
      <c r="I30" s="61" t="str">
        <f aca="false">VLOOKUP(D30,路線表!$1:$993,6,0)</f>
        <v>2km</v>
      </c>
      <c r="J30" s="63" t="n">
        <f aca="false">VLOOKUP(D30,路線表!$1:$993,7,0)</f>
        <v>50</v>
      </c>
      <c r="K30" s="67" t="s">
        <v>137</v>
      </c>
      <c r="L30" s="58" t="s">
        <v>37</v>
      </c>
      <c r="M30" s="58" t="s">
        <v>63</v>
      </c>
      <c r="N30" s="79" t="s">
        <v>138</v>
      </c>
      <c r="O30" s="67" t="s">
        <v>139</v>
      </c>
      <c r="P30" s="65" t="s">
        <v>81</v>
      </c>
      <c r="Q30" s="58" t="s">
        <v>132</v>
      </c>
      <c r="R30" s="68" t="s">
        <v>107</v>
      </c>
      <c r="S30" s="58" t="s">
        <v>105</v>
      </c>
      <c r="T30" s="58" t="s">
        <v>25</v>
      </c>
      <c r="U30" s="58" t="s">
        <v>39</v>
      </c>
      <c r="V30" s="58" t="s">
        <v>92</v>
      </c>
      <c r="W30" s="58" t="s">
        <v>40</v>
      </c>
      <c r="X30" s="58" t="s">
        <v>70</v>
      </c>
      <c r="Y30" s="65" t="s">
        <v>137</v>
      </c>
      <c r="Z30" s="65" t="s">
        <v>72</v>
      </c>
      <c r="AA30" s="13" t="s">
        <v>74</v>
      </c>
      <c r="AB30" s="58" t="s">
        <v>140</v>
      </c>
      <c r="AC30" s="58" t="s">
        <v>97</v>
      </c>
      <c r="AD30" s="33"/>
      <c r="AE30" s="33"/>
      <c r="AF30" s="12"/>
      <c r="AG30" s="13"/>
    </row>
    <row r="31" customFormat="false" ht="23.25" hidden="false" customHeight="true" outlineLevel="0" collapsed="false">
      <c r="A31" s="47" t="n">
        <v>25</v>
      </c>
      <c r="B31" s="48" t="n">
        <v>44612</v>
      </c>
      <c r="C31" s="59" t="n">
        <f aca="false">B31</f>
        <v>44612</v>
      </c>
      <c r="D31" s="60" t="s">
        <v>98</v>
      </c>
      <c r="E31" s="60" t="str">
        <f aca="false">VLOOKUP(D31,路線表!$1:$1002,2,0)</f>
        <v>Tianliaoyang</v>
      </c>
      <c r="F31" s="61" t="n">
        <f aca="false">VLOOKUP(D31,路線表!$1:$993,5,0)</f>
        <v>0.3611111111</v>
      </c>
      <c r="G31" s="62" t="str">
        <f aca="false">VLOOKUP(D31,路線表!$1:$993,3,0)</f>
        <v>貢寮火車站(自強272車次)</v>
      </c>
      <c r="H31" s="144" t="str">
        <f aca="false">VLOOKUP(D31,路線表!$1:$1002,4,0)</f>
        <v>Gongliao Train Station</v>
      </c>
      <c r="I31" s="61" t="str">
        <f aca="false">VLOOKUP(D31,路線表!$1:$993,6,0)</f>
        <v>4km</v>
      </c>
      <c r="J31" s="63" t="n">
        <f aca="false">VLOOKUP(D31,路線表!$1:$993,7,0)</f>
        <v>50</v>
      </c>
      <c r="K31" s="64" t="s">
        <v>79</v>
      </c>
      <c r="L31" s="65" t="s">
        <v>114</v>
      </c>
      <c r="M31" s="111" t="s">
        <v>99</v>
      </c>
      <c r="N31" s="66" t="s">
        <v>90</v>
      </c>
      <c r="O31" s="72"/>
      <c r="P31" s="73"/>
      <c r="Q31" s="74"/>
      <c r="R31" s="7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E31" s="33"/>
      <c r="AF31" s="12"/>
      <c r="AG31" s="13"/>
    </row>
    <row r="32" customFormat="false" ht="23.25" hidden="false" customHeight="true" outlineLevel="0" collapsed="false">
      <c r="A32" s="47" t="n">
        <v>26</v>
      </c>
      <c r="B32" s="48" t="n">
        <v>44618</v>
      </c>
      <c r="C32" s="49" t="n">
        <f aca="false">B32</f>
        <v>44618</v>
      </c>
      <c r="D32" s="60" t="s">
        <v>141</v>
      </c>
      <c r="E32" s="60" t="str">
        <f aca="false">VLOOKUP(D32,路線表!$1:$1002,2,0)</f>
        <v>Wulai</v>
      </c>
      <c r="F32" s="61" t="n">
        <f aca="false">VLOOKUP(D32,路線表!$1:$993,5,0)</f>
        <v>0.3541666667</v>
      </c>
      <c r="G32" s="62" t="str">
        <f aca="false">VLOOKUP(D32,路線表!$1:$993,3,0)</f>
        <v>烏來公車總站涼亭(公車849鳥來總站)</v>
      </c>
      <c r="H32" s="144" t="str">
        <f aca="false">VLOOKUP(D32,路線表!$1:$1002,4,0)</f>
        <v>Wulai Bus Station (Bus 849 Wulai)</v>
      </c>
      <c r="I32" s="61" t="str">
        <f aca="false">VLOOKUP(D32,路線表!$1:$993,6,0)</f>
        <v>3km</v>
      </c>
      <c r="J32" s="63" t="n">
        <f aca="false">VLOOKUP(D32,路線表!$1:$993,7,0)</f>
        <v>45</v>
      </c>
      <c r="K32" s="64" t="s">
        <v>104</v>
      </c>
      <c r="L32" s="77" t="s">
        <v>80</v>
      </c>
      <c r="M32" s="65" t="s">
        <v>69</v>
      </c>
      <c r="N32" s="112" t="s">
        <v>142</v>
      </c>
      <c r="O32" s="72" t="s">
        <v>55</v>
      </c>
      <c r="P32" s="55"/>
      <c r="Q32" s="55"/>
      <c r="R32" s="57"/>
      <c r="S32" s="55"/>
      <c r="T32" s="55"/>
      <c r="U32" s="55"/>
      <c r="V32" s="55"/>
      <c r="W32" s="58" t="s">
        <v>56</v>
      </c>
      <c r="X32" s="58" t="s">
        <v>49</v>
      </c>
      <c r="Y32" s="65" t="s">
        <v>103</v>
      </c>
      <c r="Z32" s="58" t="s">
        <v>143</v>
      </c>
      <c r="AA32" s="55"/>
      <c r="AB32" s="55"/>
      <c r="AC32" s="55"/>
      <c r="AD32" s="113" t="s">
        <v>144</v>
      </c>
      <c r="AE32" s="33"/>
      <c r="AF32" s="12"/>
      <c r="AG32" s="13"/>
    </row>
    <row r="33" customFormat="false" ht="23.25" hidden="false" customHeight="true" outlineLevel="0" collapsed="false">
      <c r="A33" s="47" t="n">
        <v>28</v>
      </c>
      <c r="B33" s="48" t="n">
        <v>44619</v>
      </c>
      <c r="C33" s="59" t="n">
        <f aca="false">B33</f>
        <v>44619</v>
      </c>
      <c r="D33" s="60" t="s">
        <v>145</v>
      </c>
      <c r="E33" s="60" t="str">
        <f aca="false">VLOOKUP(D33,路線表!$1:$1002,2,0)</f>
        <v>Zhongyi Trail</v>
      </c>
      <c r="F33" s="61" t="n">
        <f aca="false">VLOOKUP(D33,路線表!$1:$993,5,0)</f>
        <v>0.3125</v>
      </c>
      <c r="G33" s="62" t="str">
        <f aca="false">VLOOKUP(D33,路線表!$1:$993,3,0)</f>
        <v>捷運忠義站(出口2)</v>
      </c>
      <c r="H33" s="144" t="str">
        <f aca="false">VLOOKUP(D33,路線表!$1:$1002,4,0)</f>
        <v>Zhongyi(Exit2)</v>
      </c>
      <c r="I33" s="61" t="str">
        <f aca="false">VLOOKUP(D33,路線表!$1:$993,6,0)</f>
        <v>4km</v>
      </c>
      <c r="J33" s="63" t="n">
        <f aca="false">VLOOKUP(D33,路線表!$1:$993,7,0)</f>
        <v>40</v>
      </c>
      <c r="K33" s="67" t="s">
        <v>75</v>
      </c>
      <c r="L33" s="58" t="s">
        <v>128</v>
      </c>
      <c r="M33" s="114" t="s">
        <v>111</v>
      </c>
      <c r="N33" s="79" t="s">
        <v>139</v>
      </c>
      <c r="O33" s="67" t="s">
        <v>143</v>
      </c>
      <c r="P33" s="65" t="s">
        <v>65</v>
      </c>
      <c r="Q33" s="58" t="s">
        <v>46</v>
      </c>
      <c r="R33" s="68" t="s">
        <v>34</v>
      </c>
      <c r="S33" s="58" t="s">
        <v>99</v>
      </c>
      <c r="T33" s="58" t="s">
        <v>138</v>
      </c>
      <c r="U33" s="58" t="s">
        <v>39</v>
      </c>
      <c r="V33" s="58" t="s">
        <v>32</v>
      </c>
      <c r="W33" s="58" t="s">
        <v>146</v>
      </c>
      <c r="X33" s="58" t="s">
        <v>119</v>
      </c>
      <c r="Y33" s="58" t="s">
        <v>75</v>
      </c>
      <c r="Z33" s="58" t="s">
        <v>147</v>
      </c>
      <c r="AA33" s="58" t="s">
        <v>100</v>
      </c>
      <c r="AB33" s="58" t="s">
        <v>62</v>
      </c>
      <c r="AC33" s="58" t="s">
        <v>68</v>
      </c>
      <c r="AD33" s="113" t="s">
        <v>144</v>
      </c>
      <c r="AE33" s="33"/>
      <c r="AF33" s="12"/>
      <c r="AG33" s="13"/>
    </row>
    <row r="34" customFormat="false" ht="23.25" hidden="false" customHeight="true" outlineLevel="0" collapsed="false">
      <c r="A34" s="47" t="n">
        <v>29</v>
      </c>
      <c r="B34" s="48" t="n">
        <v>44619</v>
      </c>
      <c r="C34" s="59" t="n">
        <f aca="false">B34</f>
        <v>44619</v>
      </c>
      <c r="D34" s="60" t="s">
        <v>148</v>
      </c>
      <c r="E34" s="60" t="str">
        <f aca="false">VLOOKUP(D34,路線表!$1:$1002,2,0)</f>
        <v>Erbazi Botanical Garden</v>
      </c>
      <c r="F34" s="61" t="n">
        <f aca="false">VLOOKUP(D34,路線表!$1:$993,5,0)</f>
        <v>0.2916666667</v>
      </c>
      <c r="G34" s="62" t="str">
        <f aca="false">VLOOKUP(D34,路線表!$1:$993,3,0)</f>
        <v>捷運新店站(出口)</v>
      </c>
      <c r="H34" s="144" t="str">
        <f aca="false">VLOOKUP(D34,路線表!$1:$1002,4,0)</f>
        <v>Xindian(Exit)</v>
      </c>
      <c r="I34" s="61" t="str">
        <f aca="false">VLOOKUP(D34,路線表!$1:$993,6,0)</f>
        <v>4km</v>
      </c>
      <c r="J34" s="63" t="n">
        <f aca="false">VLOOKUP(D34,路線表!$1:$993,7,0)</f>
        <v>35</v>
      </c>
      <c r="K34" s="64" t="s">
        <v>69</v>
      </c>
      <c r="L34" s="65" t="s">
        <v>149</v>
      </c>
      <c r="M34" s="58" t="s">
        <v>109</v>
      </c>
      <c r="N34" s="66" t="s">
        <v>150</v>
      </c>
      <c r="O34" s="72"/>
      <c r="P34" s="73"/>
      <c r="Q34" s="74"/>
      <c r="R34" s="7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113" t="s">
        <v>144</v>
      </c>
      <c r="AE34" s="33"/>
      <c r="AF34" s="12"/>
      <c r="AG34" s="13"/>
    </row>
    <row r="35" customFormat="false" ht="23.25" hidden="false" customHeight="true" outlineLevel="0" collapsed="false">
      <c r="A35" s="92" t="s">
        <v>123</v>
      </c>
      <c r="B35" s="93" t="n">
        <v>44251</v>
      </c>
      <c r="C35" s="145" t="s">
        <v>169</v>
      </c>
      <c r="D35" s="94" t="s">
        <v>141</v>
      </c>
      <c r="E35" s="60" t="str">
        <f aca="false">VLOOKUP(D35,路線表!$1:$1002,2,0)</f>
        <v>Wulai</v>
      </c>
      <c r="F35" s="95" t="n">
        <f aca="false">VLOOKUP(D35,路線表!$1:$993,5,0)</f>
        <v>0.3541666667</v>
      </c>
      <c r="G35" s="96" t="str">
        <f aca="false">VLOOKUP(D35,路線表!$1:$993,3,0)</f>
        <v>烏來公車總站涼亭(公車849鳥來總站)</v>
      </c>
      <c r="H35" s="144" t="str">
        <f aca="false">VLOOKUP(D35,路線表!$1:$1002,4,0)</f>
        <v>Wulai Bus Station (Bus 849 Wulai)</v>
      </c>
      <c r="I35" s="97" t="str">
        <f aca="false">VLOOKUP(D35,路線表!$1:$993,6,0)</f>
        <v>3km</v>
      </c>
      <c r="J35" s="98" t="n">
        <f aca="false">VLOOKUP(D35,路線表!$1:$993,7,0)</f>
        <v>45</v>
      </c>
      <c r="K35" s="99" t="s">
        <v>151</v>
      </c>
      <c r="L35" s="100" t="s">
        <v>46</v>
      </c>
      <c r="M35" s="100" t="s">
        <v>152</v>
      </c>
      <c r="N35" s="101" t="s">
        <v>139</v>
      </c>
      <c r="O35" s="86"/>
      <c r="P35" s="102"/>
      <c r="Q35" s="102"/>
      <c r="R35" s="87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33"/>
      <c r="AE35" s="33"/>
      <c r="AF35" s="12"/>
      <c r="AG35" s="13"/>
    </row>
    <row r="36" customFormat="false" ht="23.25" hidden="false" customHeight="true" outlineLevel="0" collapsed="false">
      <c r="A36" s="103" t="s">
        <v>21</v>
      </c>
      <c r="B36" s="35" t="s">
        <v>153</v>
      </c>
      <c r="C36" s="36" t="s">
        <v>23</v>
      </c>
      <c r="D36" s="37"/>
      <c r="E36" s="39"/>
      <c r="F36" s="38"/>
      <c r="G36" s="39"/>
      <c r="H36" s="39"/>
      <c r="I36" s="38"/>
      <c r="J36" s="104"/>
      <c r="K36" s="41"/>
      <c r="L36" s="42"/>
      <c r="M36" s="42"/>
      <c r="N36" s="43"/>
      <c r="O36" s="115"/>
      <c r="P36" s="116"/>
      <c r="Q36" s="116"/>
      <c r="R36" s="117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33"/>
      <c r="AE36" s="33"/>
      <c r="AF36" s="12"/>
      <c r="AG36" s="12"/>
    </row>
    <row r="37" customFormat="false" ht="23.25" hidden="false" customHeight="true" outlineLevel="0" collapsed="false">
      <c r="A37" s="47" t="n">
        <v>30</v>
      </c>
      <c r="B37" s="48" t="n">
        <v>44625</v>
      </c>
      <c r="C37" s="49" t="n">
        <f aca="false">B37</f>
        <v>44625</v>
      </c>
      <c r="D37" s="50"/>
      <c r="E37" s="52"/>
      <c r="F37" s="51"/>
      <c r="G37" s="52"/>
      <c r="H37" s="52"/>
      <c r="I37" s="51"/>
      <c r="J37" s="53"/>
      <c r="K37" s="54"/>
      <c r="L37" s="55"/>
      <c r="M37" s="55"/>
      <c r="N37" s="56"/>
      <c r="O37" s="54"/>
      <c r="P37" s="55"/>
      <c r="Q37" s="55"/>
      <c r="R37" s="57"/>
      <c r="S37" s="55"/>
      <c r="T37" s="55"/>
      <c r="U37" s="55"/>
      <c r="V37" s="55"/>
      <c r="W37" s="58" t="s">
        <v>128</v>
      </c>
      <c r="X37" s="58" t="s">
        <v>133</v>
      </c>
      <c r="Y37" s="65" t="s">
        <v>26</v>
      </c>
      <c r="Z37" s="58" t="s">
        <v>119</v>
      </c>
      <c r="AA37" s="55"/>
      <c r="AB37" s="55"/>
      <c r="AC37" s="55"/>
      <c r="AD37" s="33"/>
      <c r="AE37" s="33"/>
      <c r="AF37" s="12"/>
      <c r="AG37" s="13"/>
    </row>
    <row r="38" customFormat="false" ht="28.5" hidden="false" customHeight="true" outlineLevel="0" collapsed="false">
      <c r="A38" s="47" t="n">
        <v>31</v>
      </c>
      <c r="B38" s="48" t="n">
        <v>44626</v>
      </c>
      <c r="C38" s="59" t="n">
        <f aca="false">B38</f>
        <v>44626</v>
      </c>
      <c r="D38" s="60" t="s">
        <v>76</v>
      </c>
      <c r="E38" s="60" t="str">
        <f aca="false">VLOOKUP(D38,路線表!$1:$1002,2,0)</f>
        <v>Neiguoli</v>
      </c>
      <c r="F38" s="61" t="n">
        <f aca="false">VLOOKUP(D38,路線表!$1:$993,5,0)</f>
        <v>0.3333333333</v>
      </c>
      <c r="G38" s="62" t="str">
        <f aca="false">VLOOKUP(D38,路線表!$1:$993,3,0)</f>
        <v>內溝敦厚宮(公車281/287(內湖幹線)/287區/小1/小1區 南寮(忠三街口)站)</v>
      </c>
      <c r="H38" s="144" t="str">
        <f aca="false">VLOOKUP(D38,路線表!$1:$1002,4,0)</f>
        <v>Neigou Dunhou Temple (Bus 281/287(Neihu Metro Bus)/287 Shuttle/S1/S1 Shuttle Nanliao[Zhong 3rd. St. Entrance])</v>
      </c>
      <c r="I38" s="61" t="str">
        <f aca="false">VLOOKUP(D38,路線表!$1:$993,6,0)</f>
        <v>5km</v>
      </c>
      <c r="J38" s="63" t="n">
        <f aca="false">VLOOKUP(D38,路線表!$1:$993,7,0)</f>
        <v>40</v>
      </c>
      <c r="K38" s="67" t="s">
        <v>79</v>
      </c>
      <c r="L38" s="13" t="s">
        <v>113</v>
      </c>
      <c r="M38" s="58" t="s">
        <v>53</v>
      </c>
      <c r="N38" s="79" t="s">
        <v>67</v>
      </c>
      <c r="O38" s="67" t="s">
        <v>150</v>
      </c>
      <c r="P38" s="65" t="s">
        <v>154</v>
      </c>
      <c r="Q38" s="58" t="s">
        <v>110</v>
      </c>
      <c r="R38" s="68" t="s">
        <v>154</v>
      </c>
      <c r="S38" s="58" t="s">
        <v>155</v>
      </c>
      <c r="T38" s="58" t="s">
        <v>78</v>
      </c>
      <c r="U38" s="58" t="s">
        <v>112</v>
      </c>
      <c r="V38" s="58" t="s">
        <v>155</v>
      </c>
      <c r="W38" s="58" t="s">
        <v>52</v>
      </c>
      <c r="X38" s="58" t="s">
        <v>149</v>
      </c>
      <c r="Y38" s="65" t="s">
        <v>67</v>
      </c>
      <c r="Z38" s="65" t="s">
        <v>71</v>
      </c>
      <c r="AA38" s="13" t="s">
        <v>74</v>
      </c>
      <c r="AB38" s="118"/>
      <c r="AC38" s="58" t="s">
        <v>147</v>
      </c>
      <c r="AD38" s="33"/>
      <c r="AE38" s="33"/>
      <c r="AF38" s="12"/>
      <c r="AG38" s="13"/>
    </row>
    <row r="39" customFormat="false" ht="27.75" hidden="false" customHeight="true" outlineLevel="0" collapsed="false">
      <c r="A39" s="47" t="n">
        <v>32</v>
      </c>
      <c r="B39" s="48" t="n">
        <v>44626</v>
      </c>
      <c r="C39" s="59" t="n">
        <f aca="false">B39</f>
        <v>44626</v>
      </c>
      <c r="D39" s="60" t="s">
        <v>106</v>
      </c>
      <c r="E39" s="60" t="str">
        <f aca="false">VLOOKUP(D39,路線表!$1:$1002,2,0)</f>
        <v>Shezidao</v>
      </c>
      <c r="F39" s="61" t="n">
        <f aca="false">VLOOKUP(D39,路線表!$1:$993,5,0)</f>
        <v>0.3333333333</v>
      </c>
      <c r="G39" s="62" t="str">
        <f aca="false">VLOOKUP(D39,路線表!$1:$993,3,0)</f>
        <v>台北海大門口(公車215/紅10 台北海大站)</v>
      </c>
      <c r="H39" s="144" t="str">
        <f aca="false">VLOOKUP(D39,路線表!$1:$1002,4,0)</f>
        <v>Bus 215/R10/536 Taipei University of Maritime Technology</v>
      </c>
      <c r="I39" s="61" t="str">
        <f aca="false">VLOOKUP(D39,路線表!$1:$993,6,0)</f>
        <v>2km</v>
      </c>
      <c r="J39" s="63" t="n">
        <f aca="false">VLOOKUP(D39,路線表!$1:$993,7,0)</f>
        <v>40</v>
      </c>
      <c r="K39" s="64" t="s">
        <v>147</v>
      </c>
      <c r="L39" s="58" t="s">
        <v>37</v>
      </c>
      <c r="M39" s="65" t="s">
        <v>48</v>
      </c>
      <c r="N39" s="66" t="s">
        <v>39</v>
      </c>
      <c r="O39" s="72"/>
      <c r="P39" s="73"/>
      <c r="Q39" s="74"/>
      <c r="R39" s="7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33"/>
      <c r="AE39" s="33"/>
      <c r="AF39" s="12"/>
      <c r="AG39" s="13"/>
    </row>
    <row r="40" customFormat="false" ht="23.25" hidden="false" customHeight="true" outlineLevel="0" collapsed="false">
      <c r="A40" s="47" t="n">
        <v>33</v>
      </c>
      <c r="B40" s="48" t="n">
        <v>44632</v>
      </c>
      <c r="C40" s="49" t="n">
        <f aca="false">B40</f>
        <v>44632</v>
      </c>
      <c r="D40" s="60" t="s">
        <v>118</v>
      </c>
      <c r="E40" s="60" t="str">
        <f aca="false">VLOOKUP(D40,路線表!$1:$1002,2,0)</f>
        <v>Jingshan</v>
      </c>
      <c r="F40" s="61" t="n">
        <f aca="false">VLOOKUP(D40,路線表!$1:$993,5,0)</f>
        <v>0.3541666667</v>
      </c>
      <c r="G40" s="71" t="str">
        <f aca="false">VLOOKUP(D40,路線表!$1:$993,3,0)</f>
        <v>金山青年活動中心(國光客運1815)</v>
      </c>
      <c r="H40" s="144" t="str">
        <f aca="false">VLOOKUP(D40,路線表!$1:$1002,4,0)</f>
        <v>ChinshanYouth Activity Center(Bus 1815)</v>
      </c>
      <c r="I40" s="61" t="str">
        <f aca="false">VLOOKUP(D40,路線表!$1:$993,6,0)</f>
        <v>6km</v>
      </c>
      <c r="J40" s="63" t="n">
        <f aca="false">VLOOKUP(D40,路線表!$1:$993,7,0)</f>
        <v>50</v>
      </c>
      <c r="K40" s="64" t="s">
        <v>51</v>
      </c>
      <c r="L40" s="65" t="s">
        <v>82</v>
      </c>
      <c r="M40" s="58" t="s">
        <v>96</v>
      </c>
      <c r="N40" s="66" t="s">
        <v>64</v>
      </c>
      <c r="O40" s="72" t="s">
        <v>55</v>
      </c>
      <c r="P40" s="55"/>
      <c r="Q40" s="55"/>
      <c r="R40" s="57"/>
      <c r="S40" s="55"/>
      <c r="T40" s="55"/>
      <c r="U40" s="55"/>
      <c r="V40" s="55"/>
      <c r="W40" s="58" t="s">
        <v>49</v>
      </c>
      <c r="X40" s="65" t="s">
        <v>157</v>
      </c>
      <c r="Y40" s="58" t="s">
        <v>158</v>
      </c>
      <c r="Z40" s="58" t="s">
        <v>157</v>
      </c>
      <c r="AA40" s="55"/>
      <c r="AB40" s="55"/>
      <c r="AC40" s="55"/>
      <c r="AD40" s="33"/>
      <c r="AE40" s="33"/>
      <c r="AF40" s="12"/>
      <c r="AG40" s="13"/>
    </row>
    <row r="41" customFormat="false" ht="23.25" hidden="false" customHeight="true" outlineLevel="0" collapsed="false">
      <c r="A41" s="47" t="n">
        <v>34</v>
      </c>
      <c r="B41" s="48" t="n">
        <v>44633</v>
      </c>
      <c r="C41" s="59" t="n">
        <f aca="false">B41</f>
        <v>44633</v>
      </c>
      <c r="D41" s="60" t="s">
        <v>159</v>
      </c>
      <c r="E41" s="60" t="str">
        <f aca="false">VLOOKUP(D41,路線表!$1:$1002,2,0)</f>
        <v>Guizikendapai</v>
      </c>
      <c r="F41" s="61" t="n">
        <f aca="false">VLOOKUP(D41,路線表!$1:$993,5,0)</f>
        <v>0.3125</v>
      </c>
      <c r="G41" s="62" t="str">
        <f aca="false">VLOOKUP(D41,路線表!$1:$993,3,0)</f>
        <v>捷運復興崗站(出口1)</v>
      </c>
      <c r="H41" s="144" t="str">
        <f aca="false">VLOOKUP(D41,路線表!$1:$1002,4,0)</f>
        <v>Fuxinggang(Exit 1)</v>
      </c>
      <c r="I41" s="61" t="str">
        <f aca="false">VLOOKUP(D41,路線表!$1:$993,6,0)</f>
        <v>4km</v>
      </c>
      <c r="J41" s="63" t="n">
        <f aca="false">VLOOKUP(D41,路線表!$1:$993,7,0)</f>
        <v>40</v>
      </c>
      <c r="K41" s="64" t="s">
        <v>97</v>
      </c>
      <c r="L41" s="65" t="s">
        <v>94</v>
      </c>
      <c r="M41" s="65" t="s">
        <v>108</v>
      </c>
      <c r="N41" s="66" t="s">
        <v>139</v>
      </c>
      <c r="O41" s="67" t="s">
        <v>120</v>
      </c>
      <c r="P41" s="65" t="s">
        <v>158</v>
      </c>
      <c r="Q41" s="58" t="s">
        <v>160</v>
      </c>
      <c r="R41" s="68" t="s">
        <v>134</v>
      </c>
      <c r="S41" s="58" t="s">
        <v>73</v>
      </c>
      <c r="T41" s="58" t="s">
        <v>67</v>
      </c>
      <c r="U41" s="58" t="s">
        <v>149</v>
      </c>
      <c r="V41" s="58" t="s">
        <v>92</v>
      </c>
      <c r="W41" s="58" t="s">
        <v>40</v>
      </c>
      <c r="X41" s="58" t="s">
        <v>70</v>
      </c>
      <c r="Y41" s="58" t="s">
        <v>53</v>
      </c>
      <c r="Z41" s="58" t="s">
        <v>108</v>
      </c>
      <c r="AA41" s="58" t="s">
        <v>137</v>
      </c>
      <c r="AB41" s="58" t="s">
        <v>62</v>
      </c>
      <c r="AC41" s="58" t="s">
        <v>44</v>
      </c>
      <c r="AD41" s="33"/>
      <c r="AE41" s="33"/>
      <c r="AF41" s="12"/>
      <c r="AG41" s="13"/>
    </row>
    <row r="42" customFormat="false" ht="25.5" hidden="false" customHeight="true" outlineLevel="0" collapsed="false">
      <c r="A42" s="47" t="n">
        <v>35</v>
      </c>
      <c r="B42" s="48" t="n">
        <v>44633</v>
      </c>
      <c r="C42" s="59" t="n">
        <f aca="false">B42</f>
        <v>44633</v>
      </c>
      <c r="D42" s="119" t="s">
        <v>161</v>
      </c>
      <c r="E42" s="60" t="str">
        <f aca="false">VLOOKUP(D42,路線表!$1:$1002,2,0)</f>
        <v>Jhihtan Elementary School</v>
      </c>
      <c r="F42" s="61" t="n">
        <f aca="false">VLOOKUP(D42,路線表!$1:$993,5,0)</f>
        <v>0.3333333333</v>
      </c>
      <c r="G42" s="62" t="str">
        <f aca="false">VLOOKUP(D42,路線表!$1:$993,3,0)</f>
        <v>新烏路長興宮(公車849/綠3小粗坑站)</v>
      </c>
      <c r="H42" s="144" t="str">
        <f aca="false">VLOOKUP(D42,路線表!$1:$1002,4,0)</f>
        <v>Xinwu Road Changxing Temple (Bus 849 Xiaocu Keng)</v>
      </c>
      <c r="I42" s="61" t="str">
        <f aca="false">VLOOKUP(D42,路線表!$1:$993,6,0)</f>
        <v>6km</v>
      </c>
      <c r="J42" s="63" t="n">
        <f aca="false">VLOOKUP(D42,路線表!$1:$993,7,0)</f>
        <v>40</v>
      </c>
      <c r="K42" s="64" t="s">
        <v>105</v>
      </c>
      <c r="L42" s="65" t="s">
        <v>130</v>
      </c>
      <c r="M42" s="65" t="s">
        <v>109</v>
      </c>
      <c r="N42" s="66" t="s">
        <v>162</v>
      </c>
      <c r="O42" s="72"/>
      <c r="P42" s="73"/>
      <c r="Q42" s="74"/>
      <c r="R42" s="7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33"/>
      <c r="AE42" s="33"/>
      <c r="AF42" s="12"/>
      <c r="AG42" s="13"/>
    </row>
    <row r="43" customFormat="false" ht="23.25" hidden="false" customHeight="true" outlineLevel="0" collapsed="false">
      <c r="A43" s="47" t="n">
        <v>36</v>
      </c>
      <c r="B43" s="48" t="n">
        <v>44639</v>
      </c>
      <c r="C43" s="49" t="n">
        <f aca="false">B43</f>
        <v>44639</v>
      </c>
      <c r="D43" s="50"/>
      <c r="E43" s="52"/>
      <c r="F43" s="51"/>
      <c r="G43" s="52"/>
      <c r="H43" s="52"/>
      <c r="I43" s="51"/>
      <c r="J43" s="53"/>
      <c r="K43" s="54"/>
      <c r="L43" s="55"/>
      <c r="M43" s="55"/>
      <c r="N43" s="56"/>
      <c r="O43" s="54"/>
      <c r="P43" s="55"/>
      <c r="Q43" s="55"/>
      <c r="R43" s="57"/>
      <c r="S43" s="55"/>
      <c r="T43" s="55"/>
      <c r="U43" s="55"/>
      <c r="V43" s="55"/>
      <c r="W43" s="58" t="s">
        <v>104</v>
      </c>
      <c r="X43" s="58" t="s">
        <v>85</v>
      </c>
      <c r="Y43" s="65" t="s">
        <v>158</v>
      </c>
      <c r="Z43" s="58" t="s">
        <v>142</v>
      </c>
      <c r="AA43" s="55"/>
      <c r="AB43" s="55"/>
      <c r="AC43" s="55"/>
      <c r="AD43" s="33"/>
      <c r="AE43" s="33"/>
      <c r="AF43" s="12"/>
      <c r="AG43" s="13"/>
    </row>
    <row r="44" customFormat="false" ht="23.25" hidden="false" customHeight="true" outlineLevel="0" collapsed="false">
      <c r="A44" s="47" t="n">
        <v>37</v>
      </c>
      <c r="B44" s="48" t="n">
        <v>44640</v>
      </c>
      <c r="C44" s="59" t="n">
        <f aca="false">B44</f>
        <v>44640</v>
      </c>
      <c r="D44" s="60" t="s">
        <v>136</v>
      </c>
      <c r="E44" s="60" t="str">
        <f aca="false">VLOOKUP(D44,路線表!$1:$1002,2,0)</f>
        <v>Luzhou Dyke</v>
      </c>
      <c r="F44" s="61" t="n">
        <f aca="false">VLOOKUP(D44,路線表!$1:$993,5,0)</f>
        <v>0.3125</v>
      </c>
      <c r="G44" s="62" t="str">
        <f aca="false">VLOOKUP(D44,路線表!$1:$993,3,0)</f>
        <v>捷運蘆洲站(出口1)</v>
      </c>
      <c r="H44" s="144" t="str">
        <f aca="false">VLOOKUP(D44,路線表!$1:$1002,4,0)</f>
        <v>Luzhou(Exit 1)</v>
      </c>
      <c r="I44" s="61" t="str">
        <f aca="false">VLOOKUP(D44,路線表!$1:$993,6,0)</f>
        <v>2km</v>
      </c>
      <c r="J44" s="63" t="n">
        <f aca="false">VLOOKUP(D44,路線表!$1:$993,7,0)</f>
        <v>50</v>
      </c>
      <c r="K44" s="64" t="s">
        <v>100</v>
      </c>
      <c r="L44" s="65" t="s">
        <v>80</v>
      </c>
      <c r="M44" s="65" t="s">
        <v>93</v>
      </c>
      <c r="N44" s="13" t="s">
        <v>74</v>
      </c>
      <c r="O44" s="67" t="s">
        <v>143</v>
      </c>
      <c r="P44" s="65" t="s">
        <v>65</v>
      </c>
      <c r="Q44" s="58" t="s">
        <v>110</v>
      </c>
      <c r="R44" s="68" t="s">
        <v>35</v>
      </c>
      <c r="S44" s="58" t="s">
        <v>163</v>
      </c>
      <c r="T44" s="58" t="s">
        <v>154</v>
      </c>
      <c r="U44" s="58" t="s">
        <v>107</v>
      </c>
      <c r="V44" s="58" t="s">
        <v>39</v>
      </c>
      <c r="W44" s="58" t="s">
        <v>138</v>
      </c>
      <c r="X44" s="58" t="s">
        <v>164</v>
      </c>
      <c r="Y44" s="65" t="s">
        <v>95</v>
      </c>
      <c r="Z44" s="65" t="s">
        <v>164</v>
      </c>
      <c r="AA44" s="58" t="s">
        <v>163</v>
      </c>
      <c r="AB44" s="58" t="s">
        <v>165</v>
      </c>
      <c r="AC44" s="58" t="s">
        <v>146</v>
      </c>
      <c r="AE44" s="33"/>
      <c r="AF44" s="12"/>
      <c r="AG44" s="13"/>
    </row>
    <row r="45" customFormat="false" ht="23.25" hidden="false" customHeight="true" outlineLevel="0" collapsed="false">
      <c r="A45" s="47" t="n">
        <v>38</v>
      </c>
      <c r="B45" s="48" t="n">
        <v>44640</v>
      </c>
      <c r="C45" s="59" t="n">
        <f aca="false">B45</f>
        <v>44640</v>
      </c>
      <c r="D45" s="60" t="s">
        <v>98</v>
      </c>
      <c r="E45" s="60" t="str">
        <f aca="false">VLOOKUP(D45,路線表!$1:$1002,2,0)</f>
        <v>Tianliaoyang</v>
      </c>
      <c r="F45" s="61" t="n">
        <f aca="false">VLOOKUP(D45,路線表!$1:$993,5,0)</f>
        <v>0.3611111111</v>
      </c>
      <c r="G45" s="62" t="str">
        <f aca="false">VLOOKUP(D45,路線表!$1:$993,3,0)</f>
        <v>貢寮火車站(自強272車次)</v>
      </c>
      <c r="H45" s="144" t="str">
        <f aca="false">VLOOKUP(D45,路線表!$1:$1002,4,0)</f>
        <v>Gongliao Train Station</v>
      </c>
      <c r="I45" s="61" t="str">
        <f aca="false">VLOOKUP(D45,路線表!$1:$993,6,0)</f>
        <v>4km</v>
      </c>
      <c r="J45" s="63" t="n">
        <f aca="false">VLOOKUP(D45,路線表!$1:$993,7,0)</f>
        <v>50</v>
      </c>
      <c r="K45" s="67" t="s">
        <v>105</v>
      </c>
      <c r="L45" s="58" t="s">
        <v>91</v>
      </c>
      <c r="M45" s="58" t="s">
        <v>155</v>
      </c>
      <c r="N45" s="79" t="s">
        <v>166</v>
      </c>
      <c r="O45" s="72"/>
      <c r="P45" s="73"/>
      <c r="Q45" s="74"/>
      <c r="R45" s="7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E45" s="33"/>
      <c r="AF45" s="12"/>
      <c r="AG45" s="13"/>
    </row>
    <row r="46" customFormat="false" ht="23.25" hidden="false" customHeight="true" outlineLevel="0" collapsed="false">
      <c r="A46" s="47" t="n">
        <v>39</v>
      </c>
      <c r="B46" s="48" t="n">
        <v>44646</v>
      </c>
      <c r="C46" s="49" t="n">
        <f aca="false">B46</f>
        <v>44646</v>
      </c>
      <c r="D46" s="120" t="s">
        <v>167</v>
      </c>
      <c r="E46" s="52"/>
      <c r="F46" s="121"/>
      <c r="G46" s="122"/>
      <c r="H46" s="122"/>
      <c r="I46" s="121"/>
      <c r="J46" s="123"/>
      <c r="K46" s="54"/>
      <c r="L46" s="55"/>
      <c r="M46" s="55"/>
      <c r="N46" s="56"/>
      <c r="O46" s="86"/>
      <c r="P46" s="102"/>
      <c r="Q46" s="102"/>
      <c r="R46" s="87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22" t="s">
        <v>168</v>
      </c>
      <c r="AE46" s="33"/>
      <c r="AF46" s="12"/>
      <c r="AG46" s="13"/>
    </row>
    <row r="47" customFormat="false" ht="23.25" hidden="false" customHeight="true" outlineLevel="0" collapsed="false">
      <c r="A47" s="47" t="n">
        <v>40</v>
      </c>
      <c r="B47" s="48" t="n">
        <v>44647</v>
      </c>
      <c r="C47" s="59" t="n">
        <f aca="false">B47</f>
        <v>44647</v>
      </c>
      <c r="D47" s="120" t="s">
        <v>167</v>
      </c>
      <c r="E47" s="52"/>
      <c r="F47" s="121"/>
      <c r="G47" s="124" t="s">
        <v>168</v>
      </c>
      <c r="H47" s="124"/>
      <c r="I47" s="121"/>
      <c r="J47" s="123"/>
      <c r="K47" s="54"/>
      <c r="L47" s="55"/>
      <c r="M47" s="74"/>
      <c r="N47" s="56"/>
      <c r="O47" s="125"/>
      <c r="P47" s="89"/>
      <c r="Q47" s="90"/>
      <c r="R47" s="91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22" t="s">
        <v>168</v>
      </c>
      <c r="AE47" s="12"/>
      <c r="AF47" s="12"/>
      <c r="AG47" s="13"/>
    </row>
    <row r="48" customFormat="false" ht="23.25" hidden="false" customHeight="true" outlineLevel="0" collapsed="false">
      <c r="A48" s="47" t="n">
        <v>41</v>
      </c>
      <c r="B48" s="48" t="n">
        <v>44647</v>
      </c>
      <c r="C48" s="59" t="n">
        <f aca="false">B48</f>
        <v>44647</v>
      </c>
      <c r="D48" s="120" t="s">
        <v>167</v>
      </c>
      <c r="E48" s="52"/>
      <c r="F48" s="121"/>
      <c r="G48" s="122"/>
      <c r="H48" s="122"/>
      <c r="I48" s="121"/>
      <c r="J48" s="123"/>
      <c r="K48" s="126"/>
      <c r="L48" s="127"/>
      <c r="M48" s="127"/>
      <c r="N48" s="128"/>
      <c r="O48" s="88"/>
      <c r="P48" s="102"/>
      <c r="Q48" s="102"/>
      <c r="R48" s="87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22" t="s">
        <v>168</v>
      </c>
      <c r="AE48" s="12"/>
      <c r="AF48" s="12"/>
      <c r="AG48" s="13"/>
    </row>
    <row r="49" customFormat="false" ht="23.25" hidden="false" customHeight="true" outlineLevel="0" collapsed="false">
      <c r="A49" s="92" t="s">
        <v>123</v>
      </c>
      <c r="B49" s="129" t="n">
        <v>44286</v>
      </c>
      <c r="C49" s="145" t="s">
        <v>169</v>
      </c>
      <c r="D49" s="130" t="s">
        <v>84</v>
      </c>
      <c r="E49" s="60" t="str">
        <f aca="false">VLOOKUP(D49,路線表!$1:$1002,2,0)</f>
        <v>Linong Wetland</v>
      </c>
      <c r="F49" s="95" t="n">
        <f aca="false">VLOOKUP(D49,路線表!$1:$993,5,0)</f>
        <v>0.3125</v>
      </c>
      <c r="G49" s="96" t="str">
        <f aca="false">VLOOKUP(D49,路線表!$1:$993,3,0)</f>
        <v>捷運石牌站(出口1)</v>
      </c>
      <c r="H49" s="144" t="str">
        <f aca="false">VLOOKUP(D49,路線表!$1:$1002,4,0)</f>
        <v>Shipai(Exit 1)</v>
      </c>
      <c r="I49" s="131" t="str">
        <f aca="false">VLOOKUP(D49,路線表!$1:$993,6,0)</f>
        <v>4km</v>
      </c>
      <c r="J49" s="97" t="n">
        <f aca="false">VLOOKUP(D49,路線表!$1:$993,7,0)</f>
        <v>40</v>
      </c>
      <c r="K49" s="132" t="s">
        <v>52</v>
      </c>
      <c r="L49" s="133" t="s">
        <v>133</v>
      </c>
      <c r="M49" s="133" t="s">
        <v>78</v>
      </c>
      <c r="N49" s="134" t="s">
        <v>156</v>
      </c>
      <c r="O49" s="135"/>
      <c r="P49" s="136"/>
      <c r="Q49" s="136"/>
      <c r="R49" s="137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22"/>
      <c r="AE49" s="12"/>
      <c r="AF49" s="12"/>
      <c r="AG49" s="13"/>
    </row>
    <row r="50" customFormat="false" ht="15.75" hidden="false" customHeight="true" outlineLevel="0" collapsed="false">
      <c r="A50" s="138"/>
      <c r="B50" s="139"/>
      <c r="C50" s="140"/>
      <c r="D50" s="141"/>
      <c r="E50" s="141"/>
      <c r="F50" s="141"/>
      <c r="G50" s="138"/>
      <c r="H50" s="138"/>
      <c r="I50" s="141"/>
      <c r="J50" s="142"/>
      <c r="K50" s="141"/>
      <c r="L50" s="141"/>
      <c r="M50" s="141"/>
      <c r="N50" s="141"/>
      <c r="O50" s="141"/>
      <c r="P50" s="141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43"/>
      <c r="AE50" s="12"/>
      <c r="AF50" s="12"/>
      <c r="AG50" s="13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4">
    <mergeCell ref="W1:AC1"/>
    <mergeCell ref="A2:A4"/>
    <mergeCell ref="B2:B4"/>
    <mergeCell ref="C2:C4"/>
    <mergeCell ref="D2:D4"/>
    <mergeCell ref="F2:F4"/>
    <mergeCell ref="G2:G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</mergeCells>
  <conditionalFormatting sqref="C18">
    <cfRule type="containsText" priority="2" operator="containsText" aboveAverage="0" equalAverage="0" bottom="0" percent="0" rank="0" text="日" dxfId="0"/>
  </conditionalFormatting>
  <conditionalFormatting sqref="C5:C17 C19:C244">
    <cfRule type="containsText" priority="3" operator="containsText" aboveAverage="0" equalAverage="0" bottom="0" percent="0" rank="0" text="日" dxfId="0"/>
  </conditionalFormatting>
  <conditionalFormatting sqref="C1:C4">
    <cfRule type="containsText" priority="4" operator="containsText" aboveAverage="0" equalAverage="0" bottom="0" percent="0" rank="0" text="日" dxfId="0"/>
  </conditionalFormatting>
  <dataValidations count="2">
    <dataValidation allowBlank="true" operator="between" showDropDown="false" showErrorMessage="false" showInputMessage="false" sqref="D7:E7 E8:E17 D9:D22 E21 D23:D26 E26:E28 D30:E35 D36:D43 E38:E42 D44:E45 D49:E49" type="list">
      <formula1>路線表!$A$2:$A$52</formula1>
      <formula2>0</formula2>
    </dataValidation>
    <dataValidation allowBlank="true" operator="between" showDropDown="false" showErrorMessage="false" showInputMessage="false" sqref="D8" type="list">
      <formula1>路線表!$A$2:$A$54</formula1>
      <formula2>0</formula2>
    </dataValidation>
  </dataValidations>
  <printOptions headings="false" gridLines="tru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3"/>
    <col collapsed="false" customWidth="true" hidden="false" outlineLevel="0" max="2" min="2" style="0" width="35.54"/>
    <col collapsed="false" customWidth="true" hidden="false" outlineLevel="0" max="3" min="3" style="0" width="25.88"/>
    <col collapsed="false" customWidth="true" hidden="false" outlineLevel="0" max="4" min="4" style="0" width="34.64"/>
    <col collapsed="false" customWidth="true" hidden="false" outlineLevel="0" max="5" min="5" style="0" width="5.15"/>
    <col collapsed="false" customWidth="true" hidden="false" outlineLevel="0" max="6" min="6" style="0" width="6.95"/>
    <col collapsed="false" customWidth="true" hidden="false" outlineLevel="0" max="7" min="7" style="0" width="9.03"/>
    <col collapsed="false" customWidth="true" hidden="false" outlineLevel="0" max="8" min="8" style="0" width="5.66"/>
    <col collapsed="false" customWidth="true" hidden="false" outlineLevel="0" max="21" min="9" style="0" width="7.73"/>
    <col collapsed="false" customWidth="true" hidden="false" outlineLevel="0" max="1025" min="22" style="0" width="13"/>
  </cols>
  <sheetData>
    <row r="1" customFormat="false" ht="15" hidden="false" customHeight="false" outlineLevel="0" collapsed="false">
      <c r="A1" s="146" t="s">
        <v>2</v>
      </c>
      <c r="B1" s="147" t="s">
        <v>170</v>
      </c>
      <c r="C1" s="148" t="s">
        <v>171</v>
      </c>
      <c r="D1" s="148" t="s">
        <v>172</v>
      </c>
      <c r="E1" s="147" t="s">
        <v>173</v>
      </c>
      <c r="F1" s="149" t="s">
        <v>174</v>
      </c>
      <c r="G1" s="147" t="s">
        <v>175</v>
      </c>
      <c r="H1" s="150" t="s">
        <v>176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2" customFormat="false" ht="15" hidden="false" customHeight="false" outlineLevel="0" collapsed="false">
      <c r="A2" s="152" t="s">
        <v>141</v>
      </c>
      <c r="B2" s="153" t="s">
        <v>177</v>
      </c>
      <c r="C2" s="154" t="s">
        <v>178</v>
      </c>
      <c r="D2" s="155" t="s">
        <v>179</v>
      </c>
      <c r="E2" s="156" t="n">
        <v>0.354166666666667</v>
      </c>
      <c r="F2" s="157" t="s">
        <v>180</v>
      </c>
      <c r="G2" s="157" t="n">
        <v>45</v>
      </c>
      <c r="H2" s="158" t="n">
        <f aca="false">COUNTIF(活動組2022年S1例行活動班表!D$6:D$49, A2)</f>
        <v>2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</row>
    <row r="3" customFormat="false" ht="15" hidden="false" customHeight="false" outlineLevel="0" collapsed="false">
      <c r="A3" s="159" t="s">
        <v>181</v>
      </c>
      <c r="B3" s="160" t="s">
        <v>182</v>
      </c>
      <c r="C3" s="161" t="s">
        <v>183</v>
      </c>
      <c r="D3" s="162" t="s">
        <v>184</v>
      </c>
      <c r="E3" s="163" t="n">
        <v>0.3125</v>
      </c>
      <c r="F3" s="157" t="s">
        <v>180</v>
      </c>
      <c r="G3" s="157" t="n">
        <v>35</v>
      </c>
      <c r="H3" s="158" t="n">
        <f aca="false">COUNTIF(活動組2022年S1例行活動班表!D$6:D$49, A3)</f>
        <v>0</v>
      </c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</row>
    <row r="4" customFormat="false" ht="15" hidden="false" customHeight="false" outlineLevel="0" collapsed="false">
      <c r="A4" s="159" t="s">
        <v>98</v>
      </c>
      <c r="B4" s="160" t="s">
        <v>185</v>
      </c>
      <c r="C4" s="161" t="s">
        <v>186</v>
      </c>
      <c r="D4" s="160" t="s">
        <v>187</v>
      </c>
      <c r="E4" s="163" t="n">
        <v>0.361111111111111</v>
      </c>
      <c r="F4" s="157" t="s">
        <v>188</v>
      </c>
      <c r="G4" s="157" t="n">
        <v>50</v>
      </c>
      <c r="H4" s="158" t="n">
        <f aca="false">COUNTIF(活動組2022年S1例行活動班表!D$6:D$49, A4)</f>
        <v>3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</row>
    <row r="5" customFormat="false" ht="15" hidden="false" customHeight="false" outlineLevel="0" collapsed="false">
      <c r="A5" s="159" t="s">
        <v>189</v>
      </c>
      <c r="B5" s="160" t="s">
        <v>190</v>
      </c>
      <c r="C5" s="161" t="s">
        <v>191</v>
      </c>
      <c r="D5" s="162" t="s">
        <v>192</v>
      </c>
      <c r="E5" s="163" t="n">
        <v>0.3125</v>
      </c>
      <c r="F5" s="157" t="s">
        <v>193</v>
      </c>
      <c r="G5" s="157" t="n">
        <v>45</v>
      </c>
      <c r="H5" s="158" t="n">
        <f aca="false">COUNTIF(活動組2022年S1例行活動班表!D$6:D$49, A5)</f>
        <v>0</v>
      </c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</row>
    <row r="6" customFormat="false" ht="15" hidden="false" customHeight="false" outlineLevel="0" collapsed="false">
      <c r="A6" s="152" t="s">
        <v>129</v>
      </c>
      <c r="B6" s="153" t="s">
        <v>194</v>
      </c>
      <c r="C6" s="154" t="s">
        <v>195</v>
      </c>
      <c r="D6" s="155" t="s">
        <v>196</v>
      </c>
      <c r="E6" s="164" t="n">
        <v>0.34375</v>
      </c>
      <c r="F6" s="157" t="s">
        <v>197</v>
      </c>
      <c r="G6" s="157" t="n">
        <v>40</v>
      </c>
      <c r="H6" s="158" t="n">
        <f aca="false">COUNTIF(活動組2022年S1例行活動班表!D$6:D$49, A6)</f>
        <v>1</v>
      </c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customFormat="false" ht="15" hidden="false" customHeight="false" outlineLevel="0" collapsed="false">
      <c r="A7" s="159" t="s">
        <v>198</v>
      </c>
      <c r="B7" s="160" t="s">
        <v>199</v>
      </c>
      <c r="C7" s="161" t="s">
        <v>200</v>
      </c>
      <c r="D7" s="162" t="s">
        <v>201</v>
      </c>
      <c r="E7" s="163" t="n">
        <v>0.3125</v>
      </c>
      <c r="F7" s="157" t="s">
        <v>197</v>
      </c>
      <c r="G7" s="157" t="n">
        <v>40</v>
      </c>
      <c r="H7" s="158" t="n">
        <f aca="false">COUNTIF(活動組2022年S1例行活動班表!D$6:D$49, A7)</f>
        <v>0</v>
      </c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customFormat="false" ht="15" hidden="false" customHeight="false" outlineLevel="0" collapsed="false">
      <c r="A8" s="152" t="s">
        <v>76</v>
      </c>
      <c r="B8" s="153" t="s">
        <v>202</v>
      </c>
      <c r="C8" s="154" t="s">
        <v>203</v>
      </c>
      <c r="D8" s="155" t="s">
        <v>204</v>
      </c>
      <c r="E8" s="164" t="n">
        <v>0.333333333333333</v>
      </c>
      <c r="F8" s="157" t="s">
        <v>197</v>
      </c>
      <c r="G8" s="157" t="n">
        <v>40</v>
      </c>
      <c r="H8" s="158" t="n">
        <f aca="false">COUNTIF(活動組2022年S1例行活動班表!D$6:D$49, A8)</f>
        <v>2</v>
      </c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</row>
    <row r="9" customFormat="false" ht="15" hidden="false" customHeight="false" outlineLevel="0" collapsed="false">
      <c r="A9" s="159" t="s">
        <v>205</v>
      </c>
      <c r="B9" s="160" t="s">
        <v>206</v>
      </c>
      <c r="C9" s="161" t="s">
        <v>207</v>
      </c>
      <c r="D9" s="162" t="s">
        <v>208</v>
      </c>
      <c r="E9" s="163" t="n">
        <v>0.3125</v>
      </c>
      <c r="F9" s="157" t="s">
        <v>188</v>
      </c>
      <c r="G9" s="157" t="n">
        <v>35</v>
      </c>
      <c r="H9" s="158" t="n">
        <f aca="false">COUNTIF(活動組2022年S1例行活動班表!D$6:D$49, A9)</f>
        <v>0</v>
      </c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</row>
    <row r="10" customFormat="false" ht="15" hidden="false" customHeight="false" outlineLevel="0" collapsed="false">
      <c r="A10" s="159" t="s">
        <v>148</v>
      </c>
      <c r="B10" s="160" t="s">
        <v>209</v>
      </c>
      <c r="C10" s="161" t="s">
        <v>210</v>
      </c>
      <c r="D10" s="162" t="s">
        <v>211</v>
      </c>
      <c r="E10" s="163" t="n">
        <v>0.291666666666667</v>
      </c>
      <c r="F10" s="157" t="s">
        <v>188</v>
      </c>
      <c r="G10" s="157" t="n">
        <v>35</v>
      </c>
      <c r="H10" s="158" t="n">
        <f aca="false">COUNTIF(活動組2022年S1例行活動班表!D$6:D$49, A10)</f>
        <v>1</v>
      </c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</row>
    <row r="11" customFormat="false" ht="15" hidden="false" customHeight="false" outlineLevel="0" collapsed="false">
      <c r="A11" s="152" t="s">
        <v>50</v>
      </c>
      <c r="B11" s="153" t="s">
        <v>212</v>
      </c>
      <c r="C11" s="154" t="s">
        <v>213</v>
      </c>
      <c r="D11" s="155" t="s">
        <v>214</v>
      </c>
      <c r="E11" s="164" t="n">
        <v>0.34375</v>
      </c>
      <c r="F11" s="157" t="s">
        <v>180</v>
      </c>
      <c r="G11" s="157" t="n">
        <v>35</v>
      </c>
      <c r="H11" s="158" t="n">
        <f aca="false">COUNTIF(活動組2022年S1例行活動班表!D$6:D$49, A11)</f>
        <v>1</v>
      </c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</row>
    <row r="12" customFormat="false" ht="15" hidden="false" customHeight="false" outlineLevel="0" collapsed="false">
      <c r="A12" s="152" t="s">
        <v>161</v>
      </c>
      <c r="B12" s="153" t="s">
        <v>215</v>
      </c>
      <c r="C12" s="154" t="s">
        <v>216</v>
      </c>
      <c r="D12" s="155" t="s">
        <v>217</v>
      </c>
      <c r="E12" s="164" t="n">
        <v>0.333333333333333</v>
      </c>
      <c r="F12" s="157" t="s">
        <v>218</v>
      </c>
      <c r="G12" s="157" t="n">
        <v>40</v>
      </c>
      <c r="H12" s="158" t="n">
        <f aca="false">COUNTIF(活動組2022年S1例行活動班表!D$6:D$49, A12)</f>
        <v>1</v>
      </c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</row>
    <row r="13" customFormat="false" ht="15" hidden="false" customHeight="false" outlineLevel="0" collapsed="false">
      <c r="A13" s="159" t="s">
        <v>219</v>
      </c>
      <c r="B13" s="160" t="s">
        <v>220</v>
      </c>
      <c r="C13" s="161" t="s">
        <v>221</v>
      </c>
      <c r="D13" s="162" t="s">
        <v>222</v>
      </c>
      <c r="E13" s="163" t="n">
        <v>0.3125</v>
      </c>
      <c r="F13" s="157" t="s">
        <v>193</v>
      </c>
      <c r="G13" s="157" t="n">
        <v>35</v>
      </c>
      <c r="H13" s="158" t="n">
        <f aca="false">COUNTIF(活動組2022年S1例行活動班表!D$6:D$49, A13)</f>
        <v>0</v>
      </c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</row>
    <row r="14" customFormat="false" ht="15" hidden="false" customHeight="false" outlineLevel="0" collapsed="false">
      <c r="A14" s="159" t="s">
        <v>223</v>
      </c>
      <c r="B14" s="160" t="s">
        <v>224</v>
      </c>
      <c r="C14" s="161" t="s">
        <v>225</v>
      </c>
      <c r="D14" s="162" t="s">
        <v>226</v>
      </c>
      <c r="E14" s="163" t="n">
        <v>0.3125</v>
      </c>
      <c r="F14" s="157" t="s">
        <v>193</v>
      </c>
      <c r="G14" s="157" t="n">
        <v>60</v>
      </c>
      <c r="H14" s="158" t="n">
        <f aca="false">COUNTIF(活動組2022年S1例行活動班表!D$6:D$49, A14)</f>
        <v>0</v>
      </c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</row>
    <row r="15" customFormat="false" ht="15" hidden="false" customHeight="false" outlineLevel="0" collapsed="false">
      <c r="A15" s="165" t="s">
        <v>118</v>
      </c>
      <c r="B15" s="166" t="s">
        <v>227</v>
      </c>
      <c r="C15" s="167" t="s">
        <v>228</v>
      </c>
      <c r="D15" s="168" t="s">
        <v>229</v>
      </c>
      <c r="E15" s="169" t="n">
        <v>0.354166666666667</v>
      </c>
      <c r="F15" s="170" t="s">
        <v>218</v>
      </c>
      <c r="G15" s="170" t="n">
        <v>50</v>
      </c>
      <c r="H15" s="171" t="n">
        <f aca="false">COUNTIF(活動組2022年S1例行活動班表!D$6:D$49, A15)</f>
        <v>2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</row>
    <row r="16" customFormat="false" ht="15" hidden="false" customHeight="false" outlineLevel="0" collapsed="false">
      <c r="A16" s="159" t="s">
        <v>145</v>
      </c>
      <c r="B16" s="160" t="s">
        <v>230</v>
      </c>
      <c r="C16" s="161" t="s">
        <v>231</v>
      </c>
      <c r="D16" s="162" t="s">
        <v>232</v>
      </c>
      <c r="E16" s="163" t="n">
        <v>0.3125</v>
      </c>
      <c r="F16" s="157" t="s">
        <v>188</v>
      </c>
      <c r="G16" s="157" t="n">
        <v>40</v>
      </c>
      <c r="H16" s="158" t="n">
        <f aca="false">COUNTIF(活動組2022年S1例行活動班表!D$6:D$49, A16)</f>
        <v>1</v>
      </c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</row>
    <row r="17" customFormat="false" ht="15" hidden="false" customHeight="false" outlineLevel="0" collapsed="false">
      <c r="A17" s="159" t="s">
        <v>159</v>
      </c>
      <c r="B17" s="160" t="s">
        <v>233</v>
      </c>
      <c r="C17" s="161" t="s">
        <v>234</v>
      </c>
      <c r="D17" s="162" t="s">
        <v>235</v>
      </c>
      <c r="E17" s="163" t="n">
        <v>0.3125</v>
      </c>
      <c r="F17" s="157" t="s">
        <v>188</v>
      </c>
      <c r="G17" s="157" t="n">
        <v>40</v>
      </c>
      <c r="H17" s="158" t="n">
        <f aca="false">COUNTIF(活動組2022年S1例行活動班表!D$6:D$49, A17)</f>
        <v>1</v>
      </c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</row>
    <row r="18" customFormat="false" ht="15" hidden="false" customHeight="false" outlineLevel="0" collapsed="false">
      <c r="A18" s="159" t="s">
        <v>236</v>
      </c>
      <c r="B18" s="160" t="s">
        <v>237</v>
      </c>
      <c r="C18" s="161" t="s">
        <v>238</v>
      </c>
      <c r="D18" s="162" t="s">
        <v>239</v>
      </c>
      <c r="E18" s="163" t="n">
        <v>0.3125</v>
      </c>
      <c r="F18" s="157" t="s">
        <v>180</v>
      </c>
      <c r="G18" s="157" t="n">
        <v>40</v>
      </c>
      <c r="H18" s="158" t="n">
        <f aca="false">COUNTIF(活動組2022年S1例行活動班表!D$6:D$49, A18)</f>
        <v>0</v>
      </c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</row>
    <row r="19" customFormat="false" ht="15" hidden="false" customHeight="false" outlineLevel="0" collapsed="false">
      <c r="A19" s="159" t="s">
        <v>240</v>
      </c>
      <c r="B19" s="160" t="s">
        <v>241</v>
      </c>
      <c r="C19" s="161" t="s">
        <v>242</v>
      </c>
      <c r="D19" s="162" t="s">
        <v>243</v>
      </c>
      <c r="E19" s="163" t="n">
        <v>0.3125</v>
      </c>
      <c r="F19" s="157" t="s">
        <v>193</v>
      </c>
      <c r="G19" s="157" t="n">
        <v>40</v>
      </c>
      <c r="H19" s="158" t="n">
        <f aca="false">COUNTIF(活動組2022年S1例行活動班表!D$6:D$49, A19)</f>
        <v>0</v>
      </c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</row>
    <row r="20" customFormat="false" ht="15" hidden="false" customHeight="false" outlineLevel="0" collapsed="false">
      <c r="A20" s="159" t="s">
        <v>136</v>
      </c>
      <c r="B20" s="160" t="s">
        <v>244</v>
      </c>
      <c r="C20" s="161" t="s">
        <v>242</v>
      </c>
      <c r="D20" s="162" t="s">
        <v>243</v>
      </c>
      <c r="E20" s="163" t="n">
        <v>0.3125</v>
      </c>
      <c r="F20" s="157" t="s">
        <v>193</v>
      </c>
      <c r="G20" s="157" t="n">
        <v>50</v>
      </c>
      <c r="H20" s="158" t="n">
        <f aca="false">COUNTIF(活動組2022年S1例行活動班表!D$6:D$49, A20)</f>
        <v>2</v>
      </c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</row>
    <row r="21" customFormat="false" ht="15.75" hidden="false" customHeight="true" outlineLevel="0" collapsed="false">
      <c r="A21" s="159" t="s">
        <v>245</v>
      </c>
      <c r="B21" s="160" t="s">
        <v>246</v>
      </c>
      <c r="C21" s="161" t="s">
        <v>247</v>
      </c>
      <c r="D21" s="162" t="s">
        <v>248</v>
      </c>
      <c r="E21" s="163" t="n">
        <v>0.291666666666667</v>
      </c>
      <c r="F21" s="157" t="s">
        <v>249</v>
      </c>
      <c r="G21" s="157" t="n">
        <v>40</v>
      </c>
      <c r="H21" s="158" t="n">
        <f aca="false">COUNTIF(活動組2022年S1例行活動班表!D$6:D$49, A21)</f>
        <v>0</v>
      </c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</row>
    <row r="22" customFormat="false" ht="15.75" hidden="false" customHeight="true" outlineLevel="0" collapsed="false">
      <c r="A22" s="159" t="s">
        <v>250</v>
      </c>
      <c r="B22" s="160" t="s">
        <v>251</v>
      </c>
      <c r="C22" s="161" t="s">
        <v>252</v>
      </c>
      <c r="D22" s="162" t="s">
        <v>253</v>
      </c>
      <c r="E22" s="163" t="n">
        <v>0.3125</v>
      </c>
      <c r="F22" s="157" t="s">
        <v>197</v>
      </c>
      <c r="G22" s="157" t="n">
        <v>35</v>
      </c>
      <c r="H22" s="158" t="n">
        <f aca="false">COUNTIF(活動組2022年S1例行活動班表!D$6:D$49, A22)</f>
        <v>0</v>
      </c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</row>
    <row r="23" customFormat="false" ht="15.75" hidden="false" customHeight="true" outlineLevel="0" collapsed="false">
      <c r="A23" s="159" t="s">
        <v>8</v>
      </c>
      <c r="B23" s="160" t="s">
        <v>254</v>
      </c>
      <c r="C23" s="161" t="s">
        <v>255</v>
      </c>
      <c r="D23" s="162" t="s">
        <v>256</v>
      </c>
      <c r="E23" s="163" t="n">
        <v>0.3125</v>
      </c>
      <c r="F23" s="157" t="s">
        <v>193</v>
      </c>
      <c r="G23" s="157" t="n">
        <v>35</v>
      </c>
      <c r="H23" s="158" t="n">
        <f aca="false">COUNTIF(活動組2022年S1例行活動班表!D$6:D$49, A23)</f>
        <v>0</v>
      </c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</row>
    <row r="24" customFormat="false" ht="15.75" hidden="false" customHeight="true" outlineLevel="0" collapsed="false">
      <c r="A24" s="159" t="s">
        <v>257</v>
      </c>
      <c r="B24" s="160" t="s">
        <v>258</v>
      </c>
      <c r="C24" s="161" t="s">
        <v>259</v>
      </c>
      <c r="D24" s="162" t="s">
        <v>260</v>
      </c>
      <c r="E24" s="163" t="n">
        <v>0.3125</v>
      </c>
      <c r="F24" s="157" t="s">
        <v>188</v>
      </c>
      <c r="G24" s="157" t="n">
        <v>50</v>
      </c>
      <c r="H24" s="158" t="n">
        <f aca="false">COUNTIF(活動組2022年S1例行活動班表!D$6:D$49, A24)</f>
        <v>0</v>
      </c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</row>
    <row r="25" customFormat="false" ht="15.75" hidden="false" customHeight="true" outlineLevel="0" collapsed="false">
      <c r="A25" s="159" t="s">
        <v>261</v>
      </c>
      <c r="B25" s="160" t="s">
        <v>262</v>
      </c>
      <c r="C25" s="161" t="s">
        <v>263</v>
      </c>
      <c r="D25" s="162" t="s">
        <v>264</v>
      </c>
      <c r="E25" s="163" t="n">
        <v>0.3125</v>
      </c>
      <c r="F25" s="157" t="s">
        <v>188</v>
      </c>
      <c r="G25" s="157" t="n">
        <v>30</v>
      </c>
      <c r="H25" s="158" t="n">
        <f aca="false">COUNTIF(活動組2022年S1例行活動班表!D$6:D$49, A25)</f>
        <v>0</v>
      </c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</row>
    <row r="26" customFormat="false" ht="15.75" hidden="false" customHeight="true" outlineLevel="0" collapsed="false">
      <c r="A26" s="159" t="s">
        <v>265</v>
      </c>
      <c r="B26" s="160" t="s">
        <v>266</v>
      </c>
      <c r="C26" s="161" t="s">
        <v>267</v>
      </c>
      <c r="D26" s="162" t="s">
        <v>268</v>
      </c>
      <c r="E26" s="163" t="n">
        <v>0.3125</v>
      </c>
      <c r="F26" s="157" t="s">
        <v>197</v>
      </c>
      <c r="G26" s="157" t="n">
        <v>40</v>
      </c>
      <c r="H26" s="158" t="n">
        <f aca="false">COUNTIF(活動組2022年S1例行活動班表!D$6:D$49, A26)</f>
        <v>0</v>
      </c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</row>
    <row r="27" customFormat="false" ht="15.75" hidden="false" customHeight="true" outlineLevel="0" collapsed="false">
      <c r="A27" s="159" t="s">
        <v>269</v>
      </c>
      <c r="B27" s="160" t="s">
        <v>270</v>
      </c>
      <c r="C27" s="161" t="s">
        <v>267</v>
      </c>
      <c r="D27" s="162" t="s">
        <v>268</v>
      </c>
      <c r="E27" s="163" t="n">
        <v>0.3125</v>
      </c>
      <c r="F27" s="157" t="s">
        <v>193</v>
      </c>
      <c r="G27" s="157" t="n">
        <v>40</v>
      </c>
      <c r="H27" s="158" t="n">
        <f aca="false">COUNTIF(活動組2022年S1例行活動班表!D$6:D$49, A27)</f>
        <v>0</v>
      </c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</row>
    <row r="28" customFormat="false" ht="15.75" hidden="false" customHeight="true" outlineLevel="0" collapsed="false">
      <c r="A28" s="165" t="s">
        <v>271</v>
      </c>
      <c r="B28" s="166" t="s">
        <v>272</v>
      </c>
      <c r="C28" s="172" t="s">
        <v>273</v>
      </c>
      <c r="D28" s="173" t="s">
        <v>274</v>
      </c>
      <c r="E28" s="169" t="n">
        <v>0.333333333333333</v>
      </c>
      <c r="F28" s="170" t="s">
        <v>188</v>
      </c>
      <c r="G28" s="170" t="n">
        <v>40</v>
      </c>
      <c r="H28" s="171" t="n">
        <f aca="false">COUNTIF(活動組2022年S1例行活動班表!D$6:D$49, A28)</f>
        <v>0</v>
      </c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</row>
    <row r="29" customFormat="false" ht="15.75" hidden="false" customHeight="true" outlineLevel="0" collapsed="false">
      <c r="A29" s="159" t="s">
        <v>275</v>
      </c>
      <c r="B29" s="160" t="s">
        <v>276</v>
      </c>
      <c r="C29" s="161" t="s">
        <v>277</v>
      </c>
      <c r="D29" s="162" t="s">
        <v>278</v>
      </c>
      <c r="E29" s="163" t="n">
        <v>0.3125</v>
      </c>
      <c r="F29" s="157" t="s">
        <v>188</v>
      </c>
      <c r="G29" s="157" t="n">
        <v>40</v>
      </c>
      <c r="H29" s="158" t="n">
        <f aca="false">COUNTIF(活動組2022年S1例行活動班表!D$6:D$49, A29)</f>
        <v>1</v>
      </c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</row>
    <row r="30" customFormat="false" ht="15.75" hidden="false" customHeight="true" outlineLevel="0" collapsed="false">
      <c r="A30" s="159" t="s">
        <v>279</v>
      </c>
      <c r="B30" s="160" t="s">
        <v>280</v>
      </c>
      <c r="C30" s="161" t="s">
        <v>281</v>
      </c>
      <c r="D30" s="162" t="s">
        <v>282</v>
      </c>
      <c r="E30" s="163" t="n">
        <v>0.3125</v>
      </c>
      <c r="F30" s="157" t="s">
        <v>218</v>
      </c>
      <c r="G30" s="157" t="n">
        <v>50</v>
      </c>
      <c r="H30" s="158" t="n">
        <f aca="false">COUNTIF(活動組2022年S1例行活動班表!D$6:D$49, A30)</f>
        <v>1</v>
      </c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</row>
    <row r="31" customFormat="false" ht="15.75" hidden="false" customHeight="true" outlineLevel="0" collapsed="false">
      <c r="A31" s="159" t="s">
        <v>283</v>
      </c>
      <c r="B31" s="160" t="s">
        <v>284</v>
      </c>
      <c r="C31" s="161" t="s">
        <v>285</v>
      </c>
      <c r="D31" s="162" t="s">
        <v>286</v>
      </c>
      <c r="E31" s="163" t="n">
        <v>0.3125</v>
      </c>
      <c r="F31" s="157" t="s">
        <v>197</v>
      </c>
      <c r="G31" s="157" t="n">
        <v>40</v>
      </c>
      <c r="H31" s="158" t="n">
        <f aca="false">COUNTIF(活動組2022年S1例行活動班表!D$6:D$49, A31)</f>
        <v>0</v>
      </c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</row>
    <row r="32" customFormat="false" ht="15.75" hidden="false" customHeight="true" outlineLevel="0" collapsed="false">
      <c r="A32" s="159" t="s">
        <v>287</v>
      </c>
      <c r="B32" s="160" t="s">
        <v>288</v>
      </c>
      <c r="C32" s="161" t="s">
        <v>210</v>
      </c>
      <c r="D32" s="162" t="s">
        <v>211</v>
      </c>
      <c r="E32" s="163" t="n">
        <v>0.291666666666667</v>
      </c>
      <c r="F32" s="157" t="s">
        <v>289</v>
      </c>
      <c r="G32" s="157" t="n">
        <v>30</v>
      </c>
      <c r="H32" s="158" t="n">
        <f aca="false">COUNTIF(活動組2022年S1例行活動班表!D$6:D$49, A32)</f>
        <v>1</v>
      </c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</row>
    <row r="33" customFormat="false" ht="28.5" hidden="false" customHeight="true" outlineLevel="0" collapsed="false">
      <c r="A33" s="174" t="s">
        <v>106</v>
      </c>
      <c r="B33" s="175" t="s">
        <v>290</v>
      </c>
      <c r="C33" s="176" t="s">
        <v>291</v>
      </c>
      <c r="D33" s="177" t="s">
        <v>292</v>
      </c>
      <c r="E33" s="178" t="n">
        <v>0.333333333333333</v>
      </c>
      <c r="F33" s="179" t="s">
        <v>193</v>
      </c>
      <c r="G33" s="179" t="n">
        <v>40</v>
      </c>
      <c r="H33" s="158" t="n">
        <f aca="false">COUNTIF(活動組2022年S1例行活動班表!D$6:D$49, A33)</f>
        <v>2</v>
      </c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</row>
    <row r="34" customFormat="false" ht="15.75" hidden="false" customHeight="true" outlineLevel="0" collapsed="false">
      <c r="A34" s="152" t="s">
        <v>293</v>
      </c>
      <c r="B34" s="153" t="s">
        <v>294</v>
      </c>
      <c r="C34" s="180" t="s">
        <v>186</v>
      </c>
      <c r="D34" s="155" t="s">
        <v>187</v>
      </c>
      <c r="E34" s="164" t="n">
        <v>0.361111111111111</v>
      </c>
      <c r="F34" s="181" t="s">
        <v>188</v>
      </c>
      <c r="G34" s="181" t="n">
        <v>40</v>
      </c>
      <c r="H34" s="158" t="n">
        <f aca="false">COUNTIF(活動組2022年S1例行活動班表!D$6:D$49, A34)</f>
        <v>1</v>
      </c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</row>
    <row r="35" customFormat="false" ht="15.75" hidden="false" customHeight="true" outlineLevel="0" collapsed="false">
      <c r="A35" s="159" t="s">
        <v>84</v>
      </c>
      <c r="B35" s="160" t="s">
        <v>295</v>
      </c>
      <c r="C35" s="161" t="s">
        <v>296</v>
      </c>
      <c r="D35" s="162" t="s">
        <v>297</v>
      </c>
      <c r="E35" s="163" t="n">
        <v>0.3125</v>
      </c>
      <c r="F35" s="157" t="s">
        <v>188</v>
      </c>
      <c r="G35" s="157" t="n">
        <v>40</v>
      </c>
      <c r="H35" s="158" t="n">
        <f aca="false">COUNTIF(活動組2022年S1例行活動班表!D$6:D$49, A35)</f>
        <v>2</v>
      </c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</row>
    <row r="36" customFormat="false" ht="15.75" hidden="false" customHeight="true" outlineLevel="0" collapsed="false">
      <c r="A36" s="152" t="s">
        <v>298</v>
      </c>
      <c r="B36" s="153" t="s">
        <v>299</v>
      </c>
      <c r="C36" s="180" t="s">
        <v>300</v>
      </c>
      <c r="D36" s="155" t="s">
        <v>301</v>
      </c>
      <c r="E36" s="164" t="n">
        <v>0.333333333333333</v>
      </c>
      <c r="F36" s="157" t="s">
        <v>193</v>
      </c>
      <c r="G36" s="157" t="n">
        <v>30</v>
      </c>
      <c r="H36" s="158" t="n">
        <f aca="false">COUNTIF(活動組2022年S1例行活動班表!D$6:D$49, A36)</f>
        <v>0</v>
      </c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</row>
    <row r="37" customFormat="false" ht="15.75" hidden="false" customHeight="true" outlineLevel="0" collapsed="false">
      <c r="A37" s="159" t="s">
        <v>302</v>
      </c>
      <c r="B37" s="160" t="s">
        <v>303</v>
      </c>
      <c r="C37" s="161" t="s">
        <v>304</v>
      </c>
      <c r="D37" s="162" t="s">
        <v>305</v>
      </c>
      <c r="E37" s="163" t="n">
        <v>0.3125</v>
      </c>
      <c r="F37" s="157" t="s">
        <v>193</v>
      </c>
      <c r="G37" s="157" t="n">
        <v>25</v>
      </c>
      <c r="H37" s="158" t="n">
        <f aca="false">COUNTIF(活動組2022年S1例行活動班表!D$6:D$49, A37)</f>
        <v>0</v>
      </c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</row>
    <row r="38" customFormat="false" ht="15.75" hidden="false" customHeight="true" outlineLevel="0" collapsed="false">
      <c r="A38" s="159" t="s">
        <v>306</v>
      </c>
      <c r="B38" s="160" t="s">
        <v>307</v>
      </c>
      <c r="C38" s="161" t="s">
        <v>308</v>
      </c>
      <c r="D38" s="162" t="s">
        <v>309</v>
      </c>
      <c r="E38" s="163" t="n">
        <v>0.3125</v>
      </c>
      <c r="F38" s="157" t="s">
        <v>188</v>
      </c>
      <c r="G38" s="157" t="n">
        <v>35</v>
      </c>
      <c r="H38" s="158" t="n">
        <f aca="false">COUNTIF(活動組2022年S1例行活動班表!D$6:D$49, A38)</f>
        <v>0</v>
      </c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</row>
    <row r="39" customFormat="false" ht="15.75" hidden="false" customHeight="true" outlineLevel="0" collapsed="false">
      <c r="A39" s="159" t="s">
        <v>310</v>
      </c>
      <c r="B39" s="160" t="s">
        <v>311</v>
      </c>
      <c r="C39" s="161" t="s">
        <v>312</v>
      </c>
      <c r="D39" s="162" t="s">
        <v>313</v>
      </c>
      <c r="E39" s="163" t="n">
        <v>0.3125</v>
      </c>
      <c r="F39" s="157" t="s">
        <v>193</v>
      </c>
      <c r="G39" s="157" t="n">
        <v>25</v>
      </c>
      <c r="H39" s="158" t="n">
        <f aca="false">COUNTIF(活動組2022年S1例行活動班表!D$6:D$49, A39)</f>
        <v>0</v>
      </c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</row>
    <row r="40" customFormat="false" ht="15.75" hidden="false" customHeight="true" outlineLevel="0" collapsed="false">
      <c r="A40" s="165" t="s">
        <v>314</v>
      </c>
      <c r="B40" s="166" t="s">
        <v>315</v>
      </c>
      <c r="C40" s="172" t="s">
        <v>316</v>
      </c>
      <c r="D40" s="173" t="s">
        <v>317</v>
      </c>
      <c r="E40" s="182" t="n">
        <v>0.333333333333333</v>
      </c>
      <c r="F40" s="170" t="s">
        <v>197</v>
      </c>
      <c r="G40" s="170" t="n">
        <v>45</v>
      </c>
      <c r="H40" s="171" t="n">
        <f aca="false">COUNTIF(活動組2022年S1例行活動班表!D$6:D$49, A40)</f>
        <v>0</v>
      </c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</row>
    <row r="41" customFormat="false" ht="15.75" hidden="false" customHeight="true" outlineLevel="0" collapsed="false">
      <c r="A41" s="159" t="s">
        <v>318</v>
      </c>
      <c r="B41" s="160" t="s">
        <v>319</v>
      </c>
      <c r="C41" s="161" t="s">
        <v>225</v>
      </c>
      <c r="D41" s="162" t="s">
        <v>226</v>
      </c>
      <c r="E41" s="163" t="n">
        <v>0.3125</v>
      </c>
      <c r="F41" s="157" t="s">
        <v>193</v>
      </c>
      <c r="G41" s="157" t="n">
        <v>50</v>
      </c>
      <c r="H41" s="158" t="n">
        <f aca="false">COUNTIF(活動組2022年S1例行活動班表!D$6:D$49, A41)</f>
        <v>0</v>
      </c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</row>
    <row r="42" customFormat="false" ht="15.75" hidden="false" customHeight="true" outlineLevel="0" collapsed="false">
      <c r="A42" s="159" t="s">
        <v>320</v>
      </c>
      <c r="B42" s="160" t="s">
        <v>321</v>
      </c>
      <c r="C42" s="161" t="s">
        <v>322</v>
      </c>
      <c r="D42" s="162" t="s">
        <v>323</v>
      </c>
      <c r="E42" s="163" t="n">
        <v>0.3125</v>
      </c>
      <c r="F42" s="157" t="s">
        <v>188</v>
      </c>
      <c r="G42" s="157" t="n">
        <v>40</v>
      </c>
      <c r="H42" s="158" t="n">
        <f aca="false">COUNTIF(活動組2022年S1例行活動班表!D$6:D$49, A42)</f>
        <v>1</v>
      </c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</row>
    <row r="43" customFormat="false" ht="15.75" hidden="false" customHeight="true" outlineLevel="0" collapsed="false">
      <c r="A43" s="159" t="s">
        <v>324</v>
      </c>
      <c r="B43" s="160" t="s">
        <v>325</v>
      </c>
      <c r="C43" s="161" t="s">
        <v>326</v>
      </c>
      <c r="D43" s="162" t="s">
        <v>327</v>
      </c>
      <c r="E43" s="163" t="n">
        <v>0.291666666666667</v>
      </c>
      <c r="F43" s="157" t="s">
        <v>197</v>
      </c>
      <c r="G43" s="157" t="n">
        <v>20</v>
      </c>
      <c r="H43" s="158" t="n">
        <f aca="false">COUNTIF(活動組2022年S1例行活動班表!D$6:D$49, A43)</f>
        <v>0</v>
      </c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</row>
    <row r="44" customFormat="false" ht="15.75" hidden="false" customHeight="true" outlineLevel="0" collapsed="false">
      <c r="A44" s="159" t="s">
        <v>328</v>
      </c>
      <c r="B44" s="160" t="s">
        <v>329</v>
      </c>
      <c r="C44" s="161" t="s">
        <v>330</v>
      </c>
      <c r="D44" s="162" t="s">
        <v>331</v>
      </c>
      <c r="E44" s="163" t="n">
        <v>0.3125</v>
      </c>
      <c r="F44" s="157" t="s">
        <v>193</v>
      </c>
      <c r="G44" s="157" t="n">
        <v>30</v>
      </c>
      <c r="H44" s="158" t="n">
        <f aca="false">COUNTIF(活動組2022年S1例行活動班表!D$6:D$49, A44)</f>
        <v>0</v>
      </c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</row>
    <row r="45" customFormat="false" ht="15.75" hidden="false" customHeight="true" outlineLevel="0" collapsed="false">
      <c r="A45" s="159" t="s">
        <v>332</v>
      </c>
      <c r="B45" s="159" t="s">
        <v>333</v>
      </c>
      <c r="C45" s="161" t="s">
        <v>333</v>
      </c>
      <c r="D45" s="161" t="s">
        <v>333</v>
      </c>
      <c r="E45" s="183" t="s">
        <v>333</v>
      </c>
      <c r="F45" s="157" t="s">
        <v>180</v>
      </c>
      <c r="G45" s="157" t="n">
        <v>30</v>
      </c>
      <c r="H45" s="158" t="n">
        <f aca="false">COUNTIF(活動組2022年S1例行活動班表!D$6:D$49, A45)</f>
        <v>0</v>
      </c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</row>
    <row r="46" customFormat="false" ht="15.75" hidden="false" customHeight="true" outlineLevel="0" collapsed="false">
      <c r="A46" s="159" t="s">
        <v>324</v>
      </c>
      <c r="B46" s="159" t="s">
        <v>333</v>
      </c>
      <c r="C46" s="161" t="s">
        <v>333</v>
      </c>
      <c r="D46" s="161" t="s">
        <v>333</v>
      </c>
      <c r="E46" s="183" t="s">
        <v>333</v>
      </c>
      <c r="F46" s="157" t="s">
        <v>197</v>
      </c>
      <c r="G46" s="157" t="n">
        <v>40</v>
      </c>
      <c r="H46" s="158" t="n">
        <f aca="false">COUNTIF(活動組2022年S1例行活動班表!D$6:D$49, A46)</f>
        <v>0</v>
      </c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</row>
    <row r="47" customFormat="false" ht="15.75" hidden="false" customHeight="true" outlineLevel="0" collapsed="false">
      <c r="A47" s="159" t="s">
        <v>334</v>
      </c>
      <c r="B47" s="160" t="s">
        <v>335</v>
      </c>
      <c r="C47" s="184" t="s">
        <v>336</v>
      </c>
      <c r="D47" s="185" t="s">
        <v>337</v>
      </c>
      <c r="E47" s="186" t="n">
        <v>0.333333333333333</v>
      </c>
      <c r="F47" s="157" t="s">
        <v>193</v>
      </c>
      <c r="G47" s="157" t="n">
        <v>25</v>
      </c>
      <c r="H47" s="158" t="n">
        <f aca="false">COUNTIF(活動組2022年S1例行活動班表!D$6:D$49, A47)</f>
        <v>0</v>
      </c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</row>
    <row r="48" customFormat="false" ht="15.75" hidden="false" customHeight="true" outlineLevel="0" collapsed="false">
      <c r="A48" s="159" t="s">
        <v>127</v>
      </c>
      <c r="B48" s="160" t="s">
        <v>338</v>
      </c>
      <c r="C48" s="161" t="s">
        <v>308</v>
      </c>
      <c r="D48" s="162" t="s">
        <v>309</v>
      </c>
      <c r="E48" s="163" t="n">
        <v>0.3125</v>
      </c>
      <c r="F48" s="157" t="s">
        <v>188</v>
      </c>
      <c r="G48" s="157" t="n">
        <v>40</v>
      </c>
      <c r="H48" s="158" t="n">
        <f aca="false">COUNTIF(活動組2022年S1例行活動班表!D$6:D$49, A48)</f>
        <v>1</v>
      </c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</row>
    <row r="49" customFormat="false" ht="15.75" hidden="false" customHeight="true" outlineLevel="0" collapsed="false">
      <c r="A49" s="159" t="s">
        <v>339</v>
      </c>
      <c r="B49" s="160" t="s">
        <v>340</v>
      </c>
      <c r="C49" s="161" t="s">
        <v>341</v>
      </c>
      <c r="D49" s="162" t="s">
        <v>342</v>
      </c>
      <c r="E49" s="163" t="n">
        <v>0.357638888888889</v>
      </c>
      <c r="F49" s="157" t="s">
        <v>218</v>
      </c>
      <c r="G49" s="157" t="n">
        <v>40</v>
      </c>
      <c r="H49" s="158" t="n">
        <f aca="false">COUNTIF(活動組2022年S1例行活動班表!D$6:D$49, A49)</f>
        <v>0</v>
      </c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</row>
    <row r="50" customFormat="false" ht="15.75" hidden="false" customHeight="true" outlineLevel="0" collapsed="false">
      <c r="A50" s="159" t="s">
        <v>343</v>
      </c>
      <c r="B50" s="160" t="s">
        <v>344</v>
      </c>
      <c r="C50" s="161" t="s">
        <v>345</v>
      </c>
      <c r="D50" s="161"/>
      <c r="E50" s="163"/>
      <c r="F50" s="157"/>
      <c r="G50" s="159"/>
      <c r="H50" s="158" t="n">
        <f aca="false">COUNTIF(活動組2022年S1例行活動班表!D$6:D$49, A50)</f>
        <v>0</v>
      </c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</row>
    <row r="51" customFormat="false" ht="46.5" hidden="false" customHeight="true" outlineLevel="0" collapsed="false">
      <c r="A51" s="165" t="s">
        <v>346</v>
      </c>
      <c r="B51" s="166" t="s">
        <v>347</v>
      </c>
      <c r="C51" s="172" t="s">
        <v>348</v>
      </c>
      <c r="D51" s="173" t="s">
        <v>349</v>
      </c>
      <c r="E51" s="169" t="n">
        <v>0.333333333333333</v>
      </c>
      <c r="F51" s="170" t="s">
        <v>188</v>
      </c>
      <c r="G51" s="170" t="n">
        <v>30</v>
      </c>
      <c r="H51" s="171" t="n">
        <f aca="false">COUNTIF(活動組2022年S1例行活動班表!D$6:D$49, A51)</f>
        <v>0</v>
      </c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</row>
    <row r="52" customFormat="false" ht="15.75" hidden="false" customHeight="true" outlineLevel="0" collapsed="false">
      <c r="A52" s="188" t="s">
        <v>350</v>
      </c>
      <c r="B52" s="189" t="s">
        <v>351</v>
      </c>
      <c r="C52" s="184" t="s">
        <v>352</v>
      </c>
      <c r="D52" s="190" t="s">
        <v>353</v>
      </c>
      <c r="E52" s="191" t="n">
        <v>0.354166666666667</v>
      </c>
      <c r="F52" s="192" t="s">
        <v>193</v>
      </c>
      <c r="G52" s="192" t="n">
        <v>25</v>
      </c>
      <c r="H52" s="158" t="n">
        <f aca="false">COUNTIF(活動組2022年S1例行活動班表!D$6:D$49, A52)</f>
        <v>0</v>
      </c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</row>
    <row r="53" customFormat="false" ht="15.75" hidden="false" customHeight="true" outlineLevel="0" collapsed="false">
      <c r="A53" s="188" t="s">
        <v>354</v>
      </c>
      <c r="B53" s="189" t="s">
        <v>355</v>
      </c>
      <c r="C53" s="184" t="s">
        <v>356</v>
      </c>
      <c r="D53" s="190" t="s">
        <v>357</v>
      </c>
      <c r="E53" s="191" t="n">
        <v>0.354166666666667</v>
      </c>
      <c r="F53" s="192" t="s">
        <v>193</v>
      </c>
      <c r="G53" s="192" t="n">
        <v>25</v>
      </c>
      <c r="H53" s="158" t="n">
        <f aca="false">COUNTIF(活動組2022年S1例行活動班表!D$6:D$49, A53)</f>
        <v>0</v>
      </c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</row>
    <row r="54" customFormat="false" ht="15.75" hidden="false" customHeight="true" outlineLevel="0" collapsed="false">
      <c r="A54" s="193" t="s">
        <v>358</v>
      </c>
      <c r="B54" s="194" t="s">
        <v>359</v>
      </c>
      <c r="C54" s="172" t="s">
        <v>360</v>
      </c>
      <c r="D54" s="173" t="s">
        <v>361</v>
      </c>
      <c r="E54" s="195" t="n">
        <v>0.3125</v>
      </c>
      <c r="F54" s="196" t="s">
        <v>180</v>
      </c>
      <c r="G54" s="197" t="n">
        <v>35</v>
      </c>
      <c r="H54" s="158" t="n">
        <f aca="false">COUNTIF(活動組2022年S1例行活動班表!D$6:D$49, A54)</f>
        <v>1</v>
      </c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</row>
    <row r="55" customFormat="false" ht="15.75" hidden="false" customHeight="true" outlineLevel="0" collapsed="false">
      <c r="A55" s="110" t="s">
        <v>362</v>
      </c>
      <c r="B55" s="189" t="s">
        <v>363</v>
      </c>
      <c r="C55" s="159" t="s">
        <v>364</v>
      </c>
      <c r="D55" s="162" t="s">
        <v>365</v>
      </c>
      <c r="E55" s="198" t="n">
        <v>0.319444444444444</v>
      </c>
      <c r="F55" s="157" t="s">
        <v>193</v>
      </c>
      <c r="G55" s="159" t="n">
        <v>30</v>
      </c>
      <c r="H55" s="158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</row>
    <row r="56" customFormat="false" ht="15.75" hidden="false" customHeight="true" outlineLevel="0" collapsed="false">
      <c r="A56" s="159" t="s">
        <v>167</v>
      </c>
      <c r="B56" s="159"/>
      <c r="C56" s="159"/>
      <c r="D56" s="161"/>
      <c r="E56" s="159"/>
      <c r="F56" s="157"/>
      <c r="G56" s="159"/>
      <c r="H56" s="158" t="n">
        <f aca="false">COUNTIF(活動組2022年S1例行活動班表!D$6:D$49, A56)</f>
        <v>3</v>
      </c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autoFilter ref="A1:U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2021-12-23T11:13:23Z</dcterms:modified>
  <cp:revision>2</cp:revision>
  <dc:subject/>
  <dc:title/>
</cp:coreProperties>
</file>