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活動組2022年例行活動班表" sheetId="1" state="visible" r:id="rId2"/>
    <sheet name="工作表2" sheetId="2" state="visible" r:id="rId3"/>
    <sheet name="路線表" sheetId="3" state="visible" r:id="rId4"/>
    <sheet name="排班規則" sheetId="4" state="visible" r:id="rId5"/>
  </sheets>
  <definedNames>
    <definedName function="false" hidden="true" localSheetId="0" name="_xlnm._FilterDatabase" vbProcedure="false">活動組2022年例行活動班表!$A$4:$AE$49</definedName>
    <definedName function="false" hidden="true" localSheetId="3" name="_xlnm._FilterDatabase" vbProcedure="false">排班規則!$A$1:$N$50</definedName>
    <definedName function="false" hidden="true" localSheetId="2" name="_xlnm._FilterDatabase" vbProcedure="false">路線表!$A$1:$Z$53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2"/>
            <color rgb="FF000000"/>
            <rFont val="文泉驛微米黑"/>
            <family val="2"/>
            <charset val="1"/>
          </rPr>
          <t xml:space="preserve">沈彩鳳
</t>
        </r>
        <r>
          <rPr>
            <sz val="12"/>
            <color rgb="FF000000"/>
            <rFont val="PMingLiu"/>
            <family val="0"/>
            <charset val="1"/>
          </rPr>
          <t xml:space="preserve">	-</t>
        </r>
        <r>
          <rPr>
            <sz val="12"/>
            <color rgb="FF000000"/>
            <rFont val="文泉驛微米黑"/>
            <family val="2"/>
            <charset val="1"/>
          </rPr>
          <t xml:space="preserve">沈彩鳳
</t>
        </r>
        <r>
          <rPr>
            <sz val="12"/>
            <color rgb="FF000000"/>
            <rFont val="PMingLiu"/>
            <family val="0"/>
            <charset val="1"/>
          </rPr>
          <t xml:space="preserve">_</t>
        </r>
        <r>
          <rPr>
            <sz val="12"/>
            <color rgb="FF000000"/>
            <rFont val="文泉驛微米黑"/>
            <family val="2"/>
            <charset val="1"/>
          </rPr>
          <t xml:space="preserve">標示為已解決</t>
        </r>
        <r>
          <rPr>
            <sz val="12"/>
            <color rgb="FF000000"/>
            <rFont val="PMingLiu"/>
            <family val="0"/>
            <charset val="1"/>
          </rPr>
          <t xml:space="preserve">_
	-</t>
        </r>
        <r>
          <rPr>
            <sz val="12"/>
            <color rgb="FF000000"/>
            <rFont val="文泉驛微米黑"/>
            <family val="2"/>
            <charset val="1"/>
          </rPr>
          <t xml:space="preserve">沈彩鳳
</t>
        </r>
        <r>
          <rPr>
            <sz val="12"/>
            <color rgb="FF000000"/>
            <rFont val="PMingLiu"/>
            <family val="0"/>
            <charset val="1"/>
          </rPr>
          <t xml:space="preserve">_</t>
        </r>
        <r>
          <rPr>
            <sz val="12"/>
            <color rgb="FF000000"/>
            <rFont val="文泉驛微米黑"/>
            <family val="2"/>
            <charset val="1"/>
          </rPr>
          <t xml:space="preserve">已重新開放</t>
        </r>
        <r>
          <rPr>
            <sz val="12"/>
            <color rgb="FF000000"/>
            <rFont val="PMingLiu"/>
            <family val="0"/>
            <charset val="1"/>
          </rPr>
          <t xml:space="preserve">_
	-</t>
        </r>
        <r>
          <rPr>
            <sz val="12"/>
            <color rgb="FF000000"/>
            <rFont val="文泉驛微米黑"/>
            <family val="2"/>
            <charset val="1"/>
          </rPr>
          <t xml:space="preserve">沈彩鳳
沈彩鳳
</t>
        </r>
        <r>
          <rPr>
            <sz val="12"/>
            <color rgb="FF000000"/>
            <rFont val="PMingLiu"/>
            <family val="0"/>
            <charset val="1"/>
          </rPr>
          <t xml:space="preserve">	-</t>
        </r>
        <r>
          <rPr>
            <sz val="12"/>
            <color rgb="FF000000"/>
            <rFont val="文泉驛微米黑"/>
            <family val="2"/>
            <charset val="1"/>
          </rPr>
          <t xml:space="preserve">沈彩鳳
</t>
        </r>
        <r>
          <rPr>
            <sz val="12"/>
            <color rgb="FF000000"/>
            <rFont val="PMingLiu"/>
            <family val="0"/>
            <charset val="1"/>
          </rPr>
          <t xml:space="preserve">_</t>
        </r>
        <r>
          <rPr>
            <sz val="12"/>
            <color rgb="FF000000"/>
            <rFont val="文泉驛微米黑"/>
            <family val="2"/>
            <charset val="1"/>
          </rPr>
          <t xml:space="preserve">標示為已解決</t>
        </r>
        <r>
          <rPr>
            <sz val="12"/>
            <color rgb="FF000000"/>
            <rFont val="PMingLiu"/>
            <family val="0"/>
            <charset val="1"/>
          </rPr>
          <t xml:space="preserve">_
	-</t>
        </r>
        <r>
          <rPr>
            <sz val="12"/>
            <color rgb="FF000000"/>
            <rFont val="文泉驛微米黑"/>
            <family val="2"/>
            <charset val="1"/>
          </rPr>
          <t xml:space="preserve">沈彩鳳
</t>
        </r>
        <r>
          <rPr>
            <sz val="12"/>
            <color rgb="FF000000"/>
            <rFont val="PMingLiu"/>
            <family val="0"/>
            <charset val="1"/>
          </rPr>
          <t xml:space="preserve">_</t>
        </r>
        <r>
          <rPr>
            <sz val="12"/>
            <color rgb="FF000000"/>
            <rFont val="文泉驛微米黑"/>
            <family val="2"/>
            <charset val="1"/>
          </rPr>
          <t xml:space="preserve">已重新開放</t>
        </r>
        <r>
          <rPr>
            <sz val="12"/>
            <color rgb="FF000000"/>
            <rFont val="PMingLiu"/>
            <family val="0"/>
            <charset val="1"/>
          </rPr>
          <t xml:space="preserve">_
	-</t>
        </r>
        <r>
          <rPr>
            <sz val="12"/>
            <color rgb="FF000000"/>
            <rFont val="文泉驛微米黑"/>
            <family val="2"/>
            <charset val="1"/>
          </rPr>
          <t xml:space="preserve">沈彩鳳</t>
        </r>
      </text>
    </comment>
    <comment ref="I19" authorId="0">
      <text>
        <r>
          <rPr>
            <sz val="12"/>
            <color rgb="FF000000"/>
            <rFont val="文泉驛微米黑"/>
            <family val="2"/>
            <charset val="1"/>
          </rPr>
          <t xml:space="preserve">代 鍾文傑</t>
        </r>
      </text>
    </comment>
    <comment ref="K16" authorId="0">
      <text>
        <r>
          <rPr>
            <sz val="12"/>
            <color rgb="FF000000"/>
            <rFont val="文泉驛微米黑"/>
            <family val="2"/>
            <charset val="1"/>
          </rPr>
          <t xml:space="preserve">代 林明沛</t>
        </r>
      </text>
    </comment>
    <comment ref="K19" authorId="0">
      <text>
        <r>
          <rPr>
            <sz val="12"/>
            <color rgb="FF000000"/>
            <rFont val="文泉驛微米黑"/>
            <family val="2"/>
            <charset val="1"/>
          </rPr>
          <t xml:space="preserve">代 鄭永耀</t>
        </r>
      </text>
    </comment>
    <comment ref="K49" authorId="0">
      <text>
        <r>
          <rPr>
            <sz val="12"/>
            <color rgb="FF000000"/>
            <rFont val="文泉驛微米黑"/>
            <family val="2"/>
            <charset val="1"/>
          </rPr>
          <t xml:space="preserve">代 鄭永耀</t>
        </r>
      </text>
    </comment>
    <comment ref="U33" authorId="0">
      <text>
        <r>
          <rPr>
            <sz val="12"/>
            <color rgb="FF000000"/>
            <rFont val="文泉驛微米黑"/>
            <family val="2"/>
            <charset val="1"/>
          </rPr>
          <t xml:space="preserve">代 梁麗貞</t>
        </r>
      </text>
    </comment>
    <comment ref="W46" authorId="0">
      <text>
        <r>
          <rPr>
            <sz val="12"/>
            <color rgb="FF000000"/>
            <rFont val="文泉驛微米黑"/>
            <family val="2"/>
            <charset val="1"/>
          </rPr>
          <t xml:space="preserve">代 王浚湧</t>
        </r>
      </text>
    </comment>
    <comment ref="X46" authorId="0">
      <text>
        <r>
          <rPr>
            <sz val="12"/>
            <color rgb="FF000000"/>
            <rFont val="文泉驛微米黑"/>
            <family val="2"/>
            <charset val="1"/>
          </rPr>
          <t xml:space="preserve">帶 何秀玫</t>
        </r>
      </text>
    </comment>
  </commentList>
</comments>
</file>

<file path=xl/sharedStrings.xml><?xml version="1.0" encoding="utf-8"?>
<sst xmlns="http://schemas.openxmlformats.org/spreadsheetml/2006/main" count="1461" uniqueCount="438">
  <si>
    <r>
      <rPr>
        <b val="true"/>
        <sz val="18"/>
        <color rgb="FF0000FF"/>
        <rFont val="文泉驛微米黑"/>
        <family val="2"/>
        <charset val="1"/>
      </rPr>
      <t xml:space="preserve">活動組</t>
    </r>
    <r>
      <rPr>
        <b val="true"/>
        <sz val="18"/>
        <color rgb="FF0000FF"/>
        <rFont val="Arial"/>
        <family val="0"/>
        <charset val="1"/>
      </rPr>
      <t xml:space="preserve">2021</t>
    </r>
    <r>
      <rPr>
        <b val="true"/>
        <sz val="18"/>
        <color rgb="FF0000FF"/>
        <rFont val="文泉驛微米黑"/>
        <family val="2"/>
        <charset val="1"/>
      </rPr>
      <t xml:space="preserve">年例行活動班表</t>
    </r>
  </si>
  <si>
    <t xml:space="preserve">路線</t>
  </si>
  <si>
    <t xml:space="preserve">集合時間</t>
  </si>
  <si>
    <t xml:space="preserve">集合地點</t>
  </si>
  <si>
    <t xml:space="preserve">公里</t>
  </si>
  <si>
    <t xml:space="preserve">鳥種數</t>
  </si>
  <si>
    <t xml:space="preserve">人員分配</t>
  </si>
  <si>
    <t xml:space="preserve">大安森林公園</t>
  </si>
  <si>
    <t xml:space="preserve">華江橋</t>
  </si>
  <si>
    <t xml:space="preserve">關渡自然中心</t>
  </si>
  <si>
    <t xml:space="preserve">芝 山
綠 園</t>
  </si>
  <si>
    <t xml:space="preserve">二樓駐站</t>
  </si>
  <si>
    <t xml:space="preserve">賞鳥趣</t>
  </si>
  <si>
    <t xml:space="preserve">主領隊</t>
  </si>
  <si>
    <t xml:space="preserve">聯絡員</t>
  </si>
  <si>
    <t xml:space="preserve">記錄員</t>
  </si>
  <si>
    <t xml:space="preserve">輔導員</t>
  </si>
  <si>
    <t xml:space="preserve">上午</t>
  </si>
  <si>
    <t xml:space="preserve">下午</t>
  </si>
  <si>
    <t xml:space="preserve">備註：</t>
  </si>
  <si>
    <t xml:space="preserve">序</t>
  </si>
  <si>
    <r>
      <rPr>
        <b val="true"/>
        <sz val="11"/>
        <color rgb="FF000000"/>
        <rFont val="Arial"/>
        <family val="0"/>
        <charset val="1"/>
      </rPr>
      <t xml:space="preserve">4</t>
    </r>
    <r>
      <rPr>
        <b val="true"/>
        <sz val="11"/>
        <color rgb="FF000000"/>
        <rFont val="文泉驛微米黑"/>
        <family val="2"/>
        <charset val="1"/>
      </rPr>
      <t xml:space="preserve">月</t>
    </r>
  </si>
  <si>
    <t xml:space="preserve">星期</t>
  </si>
  <si>
    <t xml:space="preserve">張瑞麟</t>
  </si>
  <si>
    <t xml:space="preserve">高儷瑛</t>
  </si>
  <si>
    <t xml:space="preserve">鄭淑萍</t>
  </si>
  <si>
    <t xml:space="preserve">清明節連假</t>
  </si>
  <si>
    <t xml:space="preserve">社子島</t>
  </si>
  <si>
    <t xml:space="preserve">林廖檥</t>
  </si>
  <si>
    <t xml:space="preserve">曾昱智</t>
  </si>
  <si>
    <t xml:space="preserve">朱立珮</t>
  </si>
  <si>
    <t xml:space="preserve">陳岳輝</t>
  </si>
  <si>
    <t xml:space="preserve">尚缺</t>
  </si>
  <si>
    <t xml:space="preserve">郭妙霓</t>
  </si>
  <si>
    <t xml:space="preserve">王行健</t>
  </si>
  <si>
    <t xml:space="preserve">黃斐嬋</t>
  </si>
  <si>
    <t xml:space="preserve">鄒文惠</t>
  </si>
  <si>
    <t xml:space="preserve">吳季寬</t>
  </si>
  <si>
    <t xml:space="preserve">陳瑞芬</t>
  </si>
  <si>
    <t xml:space="preserve">黃英珍</t>
  </si>
  <si>
    <t xml:space="preserve">林瑞如</t>
  </si>
  <si>
    <r>
      <rPr>
        <sz val="12"/>
        <color rgb="FF000000"/>
        <rFont val="Arial"/>
        <family val="0"/>
        <charset val="1"/>
      </rPr>
      <t xml:space="preserve">06:34 </t>
    </r>
    <r>
      <rPr>
        <sz val="12"/>
        <color rgb="FF000000"/>
        <rFont val="文泉驛微米黑"/>
        <family val="2"/>
        <charset val="1"/>
      </rPr>
      <t xml:space="preserve">低潮</t>
    </r>
  </si>
  <si>
    <t xml:space="preserve">土城彈藥庫</t>
  </si>
  <si>
    <t xml:space="preserve">三芝車新路</t>
  </si>
  <si>
    <t xml:space="preserve">徐薇薇</t>
  </si>
  <si>
    <t xml:space="preserve">張秋香</t>
  </si>
  <si>
    <t xml:space="preserve">賴建華</t>
  </si>
  <si>
    <t xml:space="preserve">石瑞德</t>
  </si>
  <si>
    <t xml:space="preserve">周末派</t>
  </si>
  <si>
    <t xml:space="preserve">王世平</t>
  </si>
  <si>
    <t xml:space="preserve">黃有生</t>
  </si>
  <si>
    <t xml:space="preserve">五堵星光橋</t>
  </si>
  <si>
    <t xml:space="preserve">白似珍</t>
  </si>
  <si>
    <t xml:space="preserve">張靜宜</t>
  </si>
  <si>
    <t xml:space="preserve">潘鴻隆</t>
  </si>
  <si>
    <t xml:space="preserve">許長生</t>
  </si>
  <si>
    <t xml:space="preserve">張文綏</t>
  </si>
  <si>
    <t xml:space="preserve">李征諭</t>
  </si>
  <si>
    <t xml:space="preserve">林再盛</t>
  </si>
  <si>
    <t xml:space="preserve">詹麗月</t>
  </si>
  <si>
    <t xml:space="preserve">何建遙</t>
  </si>
  <si>
    <t xml:space="preserve">黃鵬星</t>
  </si>
  <si>
    <t xml:space="preserve">李秀春</t>
  </si>
  <si>
    <t xml:space="preserve">陳英井</t>
  </si>
  <si>
    <t xml:space="preserve">陳正隆</t>
  </si>
  <si>
    <t xml:space="preserve">許棠禎</t>
  </si>
  <si>
    <t xml:space="preserve">劉華森</t>
  </si>
  <si>
    <t xml:space="preserve">廣興</t>
  </si>
  <si>
    <t xml:space="preserve">鍾文傑</t>
  </si>
  <si>
    <t xml:space="preserve">黃如秀</t>
  </si>
  <si>
    <t xml:space="preserve">周成蕙</t>
  </si>
  <si>
    <t xml:space="preserve"> 方銘亮</t>
  </si>
  <si>
    <t xml:space="preserve">陳建宇</t>
  </si>
  <si>
    <t xml:space="preserve">黃玉英</t>
  </si>
  <si>
    <t xml:space="preserve">觀音山</t>
  </si>
  <si>
    <t xml:space="preserve">簡御仁</t>
  </si>
  <si>
    <t xml:space="preserve">張舒涵</t>
  </si>
  <si>
    <t xml:space="preserve">黃貞勤</t>
  </si>
  <si>
    <t xml:space="preserve">李惠美</t>
  </si>
  <si>
    <t xml:space="preserve">曾秀梅</t>
  </si>
  <si>
    <t xml:space="preserve">方銘亮</t>
  </si>
  <si>
    <t xml:space="preserve">陳忠城</t>
  </si>
  <si>
    <t xml:space="preserve">吳怡瑩</t>
  </si>
  <si>
    <t xml:space="preserve">林國隆</t>
  </si>
  <si>
    <t xml:space="preserve">鄭安宏</t>
  </si>
  <si>
    <t xml:space="preserve">許財</t>
  </si>
  <si>
    <t xml:space="preserve">許淑菁</t>
  </si>
  <si>
    <t xml:space="preserve">吳清墩</t>
  </si>
  <si>
    <t xml:space="preserve">江麗華</t>
  </si>
  <si>
    <t xml:space="preserve">曾韞琛</t>
  </si>
  <si>
    <t xml:space="preserve">金山</t>
  </si>
  <si>
    <t xml:space="preserve">曾雲龍</t>
  </si>
  <si>
    <t xml:space="preserve">莊靜宜</t>
  </si>
  <si>
    <t xml:space="preserve">李昭賢</t>
  </si>
  <si>
    <t xml:space="preserve">挖仔尾</t>
  </si>
  <si>
    <t xml:space="preserve">李天助</t>
  </si>
  <si>
    <t xml:space="preserve">蘇昭如</t>
  </si>
  <si>
    <t xml:space="preserve">鄭農祥</t>
  </si>
  <si>
    <t xml:space="preserve">梁麗貞</t>
  </si>
  <si>
    <r>
      <rPr>
        <sz val="12"/>
        <color rgb="FF000000"/>
        <rFont val="MingLiu"/>
        <family val="0"/>
        <charset val="1"/>
      </rPr>
      <t xml:space="preserve">10:10 </t>
    </r>
    <r>
      <rPr>
        <sz val="12"/>
        <color rgb="FF000000"/>
        <rFont val="文泉驛微米黑"/>
        <family val="2"/>
        <charset val="1"/>
      </rPr>
      <t xml:space="preserve">低潮</t>
    </r>
  </si>
  <si>
    <t xml:space="preserve">淡江農場</t>
  </si>
  <si>
    <t xml:space="preserve">周暉堡</t>
  </si>
  <si>
    <t xml:space="preserve">林冠伶</t>
  </si>
  <si>
    <t xml:space="preserve">鄭栩伶</t>
  </si>
  <si>
    <t xml:space="preserve">楊永賢</t>
  </si>
  <si>
    <t xml:space="preserve">游谷樺</t>
  </si>
  <si>
    <t xml:space="preserve">梁齡之</t>
  </si>
  <si>
    <t xml:space="preserve">陳世耀</t>
  </si>
  <si>
    <t xml:space="preserve">鹿角溪人工濕地</t>
  </si>
  <si>
    <t xml:space="preserve">何秀玫</t>
  </si>
  <si>
    <t xml:space="preserve">王蕙郁</t>
  </si>
  <si>
    <t xml:space="preserve">沈彩鳳</t>
  </si>
  <si>
    <t xml:space="preserve">林進三</t>
  </si>
  <si>
    <t xml:space="preserve">勞動節連假</t>
  </si>
  <si>
    <t xml:space="preserve">白</t>
  </si>
  <si>
    <t xml:space="preserve">週四</t>
  </si>
  <si>
    <t xml:space="preserve">李政洋</t>
  </si>
  <si>
    <t xml:space="preserve">薛明芳</t>
  </si>
  <si>
    <t xml:space="preserve">楊義賢</t>
  </si>
  <si>
    <r>
      <rPr>
        <b val="true"/>
        <sz val="11"/>
        <color rgb="FF000000"/>
        <rFont val="Arial"/>
        <family val="0"/>
        <charset val="1"/>
      </rPr>
      <t xml:space="preserve">5</t>
    </r>
    <r>
      <rPr>
        <b val="true"/>
        <sz val="11"/>
        <color rgb="FF000000"/>
        <rFont val="文泉驛微米黑"/>
        <family val="2"/>
        <charset val="1"/>
      </rPr>
      <t xml:space="preserve">月</t>
    </r>
  </si>
  <si>
    <t xml:space="preserve">貴子坑露營區</t>
  </si>
  <si>
    <t xml:space="preserve">陳金對</t>
  </si>
  <si>
    <t xml:space="preserve">高凌宇</t>
  </si>
  <si>
    <t xml:space="preserve">李明昆</t>
  </si>
  <si>
    <t xml:space="preserve">蔡淑清</t>
  </si>
  <si>
    <t xml:space="preserve">直潭國小</t>
  </si>
  <si>
    <t xml:space="preserve">淡水忠烈祠</t>
  </si>
  <si>
    <t xml:space="preserve">許勝杰</t>
  </si>
  <si>
    <t xml:space="preserve">王浚湧</t>
  </si>
  <si>
    <t xml:space="preserve">謝春桃</t>
  </si>
  <si>
    <t xml:space="preserve">邱淑瑜</t>
  </si>
  <si>
    <t xml:space="preserve">林詩律</t>
  </si>
  <si>
    <t xml:space="preserve">劍南路</t>
  </si>
  <si>
    <t xml:space="preserve">杜竟良</t>
  </si>
  <si>
    <t xml:space="preserve">黃國盛</t>
  </si>
  <si>
    <t xml:space="preserve">蘇平和</t>
  </si>
  <si>
    <t xml:space="preserve">王曉慧</t>
  </si>
  <si>
    <t xml:space="preserve">四崁水</t>
  </si>
  <si>
    <t xml:space="preserve">崔懷空</t>
  </si>
  <si>
    <t xml:space="preserve">劉志威</t>
  </si>
  <si>
    <t xml:space="preserve">施曉雯</t>
  </si>
  <si>
    <t xml:space="preserve">盧春福</t>
  </si>
  <si>
    <t xml:space="preserve">臺大校園</t>
  </si>
  <si>
    <t xml:space="preserve">張筱蕙</t>
  </si>
  <si>
    <t xml:space="preserve">詹駿鴻</t>
  </si>
  <si>
    <t xml:space="preserve">四分溪</t>
  </si>
  <si>
    <t xml:space="preserve">劉金和</t>
  </si>
  <si>
    <t xml:space="preserve">蔡月娥</t>
  </si>
  <si>
    <t xml:space="preserve">黃有利</t>
  </si>
  <si>
    <t xml:space="preserve">林明沛</t>
  </si>
  <si>
    <t xml:space="preserve">劉麗貞</t>
  </si>
  <si>
    <t xml:space="preserve">葉玲瑤</t>
  </si>
  <si>
    <r>
      <rPr>
        <sz val="12"/>
        <color rgb="FF000000"/>
        <rFont val="Arial"/>
        <family val="0"/>
        <charset val="1"/>
      </rPr>
      <t xml:space="preserve">10:08 </t>
    </r>
    <r>
      <rPr>
        <sz val="12"/>
        <color rgb="FF000000"/>
        <rFont val="文泉驛微米黑"/>
        <family val="2"/>
        <charset val="1"/>
      </rPr>
      <t xml:space="preserve">低潮</t>
    </r>
  </si>
  <si>
    <t xml:space="preserve">南港公園</t>
  </si>
  <si>
    <t xml:space="preserve"> 白似珍</t>
  </si>
  <si>
    <t xml:space="preserve">康誥坑溪</t>
  </si>
  <si>
    <t xml:space="preserve">陳湘菱</t>
  </si>
  <si>
    <t xml:space="preserve">徐瑞琦</t>
  </si>
  <si>
    <t xml:space="preserve">植物園</t>
  </si>
  <si>
    <t xml:space="preserve">王新雄</t>
  </si>
  <si>
    <r>
      <rPr>
        <b val="true"/>
        <sz val="11"/>
        <color rgb="FF000000"/>
        <rFont val="Arial"/>
        <family val="0"/>
        <charset val="1"/>
      </rPr>
      <t xml:space="preserve">6</t>
    </r>
    <r>
      <rPr>
        <b val="true"/>
        <sz val="11"/>
        <color rgb="FF000000"/>
        <rFont val="文泉驛微米黑"/>
        <family val="2"/>
        <charset val="1"/>
      </rPr>
      <t xml:space="preserve">月</t>
    </r>
  </si>
  <si>
    <t xml:space="preserve">陳鳳珠</t>
  </si>
  <si>
    <t xml:space="preserve">端午節連假</t>
  </si>
  <si>
    <r>
      <rPr>
        <sz val="14"/>
        <color rgb="FF0000FF"/>
        <rFont val="文泉驛微米黑"/>
        <family val="2"/>
        <charset val="1"/>
      </rPr>
      <t xml:space="preserve">樹梅坑溪</t>
    </r>
    <r>
      <rPr>
        <sz val="14"/>
        <color rgb="FF0000FF"/>
        <rFont val="MingLiU"/>
        <family val="0"/>
        <charset val="1"/>
      </rPr>
      <t xml:space="preserve">(</t>
    </r>
    <r>
      <rPr>
        <sz val="14"/>
        <color rgb="FF0000FF"/>
        <rFont val="文泉驛微米黑"/>
        <family val="2"/>
        <charset val="1"/>
      </rPr>
      <t xml:space="preserve">原楓丹白露</t>
    </r>
    <r>
      <rPr>
        <sz val="14"/>
        <color rgb="FF0000FF"/>
        <rFont val="MingLiU"/>
        <family val="0"/>
        <charset val="1"/>
      </rPr>
      <t xml:space="preserve">)</t>
    </r>
  </si>
  <si>
    <t xml:space="preserve">黃以忠</t>
  </si>
  <si>
    <t xml:space="preserve">景美溪</t>
  </si>
  <si>
    <t xml:space="preserve">溫小慧</t>
  </si>
  <si>
    <t xml:space="preserve">臺北藝術大學</t>
  </si>
  <si>
    <t xml:space="preserve"> 邱淑瑜</t>
  </si>
  <si>
    <t xml:space="preserve">蕭桂珍</t>
  </si>
  <si>
    <t xml:space="preserve">青年公園</t>
  </si>
  <si>
    <t xml:space="preserve">楊啓姚</t>
  </si>
  <si>
    <t xml:space="preserve">鄭宇晴</t>
  </si>
  <si>
    <r>
      <rPr>
        <sz val="14"/>
        <color rgb="FF0000FF"/>
        <rFont val="文泉驛微米黑"/>
        <family val="2"/>
        <charset val="1"/>
      </rPr>
      <t xml:space="preserve">故宮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  <charset val="1"/>
      </rPr>
      <t xml:space="preserve">至善公園</t>
    </r>
  </si>
  <si>
    <t xml:space="preserve">李尊賢</t>
  </si>
  <si>
    <t xml:space="preserve">芝山岩</t>
  </si>
  <si>
    <t xml:space="preserve">伍曼卿</t>
  </si>
  <si>
    <t xml:space="preserve">二叭子植物園</t>
  </si>
  <si>
    <t xml:space="preserve">黃莉鈐</t>
  </si>
  <si>
    <t xml:space="preserve">劉耀文</t>
  </si>
  <si>
    <t xml:space="preserve">     </t>
  </si>
  <si>
    <t xml:space="preserve">鄭永耀</t>
  </si>
  <si>
    <t xml:space="preserve">路線英文</t>
  </si>
  <si>
    <t xml:space="preserve">唯一集合點</t>
  </si>
  <si>
    <t xml:space="preserve">集合點英文</t>
  </si>
  <si>
    <t xml:space="preserve">里程</t>
  </si>
  <si>
    <r>
      <rPr>
        <b val="true"/>
        <sz val="12"/>
        <color rgb="FF000000"/>
        <rFont val="文泉驛微米黑"/>
        <family val="2"/>
        <charset val="1"/>
      </rPr>
      <t xml:space="preserve">鳥種</t>
    </r>
    <r>
      <rPr>
        <b val="true"/>
        <sz val="12"/>
        <color rgb="FF000000"/>
        <rFont val="Arial"/>
        <family val="0"/>
        <charset val="1"/>
      </rPr>
      <t xml:space="preserve">-</t>
    </r>
    <r>
      <rPr>
        <b val="true"/>
        <sz val="12"/>
        <color rgb="FF000000"/>
        <rFont val="文泉驛微米黑"/>
        <family val="2"/>
        <charset val="1"/>
      </rPr>
      <t xml:space="preserve">春</t>
    </r>
  </si>
  <si>
    <r>
      <rPr>
        <b val="true"/>
        <sz val="12"/>
        <color rgb="FF000000"/>
        <rFont val="文泉驛微米黑"/>
        <family val="2"/>
        <charset val="1"/>
      </rPr>
      <t xml:space="preserve">次數</t>
    </r>
    <r>
      <rPr>
        <b val="true"/>
        <sz val="12"/>
        <color rgb="FF000000"/>
        <rFont val="Arial"/>
        <family val="0"/>
        <charset val="1"/>
      </rPr>
      <t xml:space="preserve">/</t>
    </r>
    <r>
      <rPr>
        <b val="true"/>
        <sz val="12"/>
        <color rgb="FF000000"/>
        <rFont val="文泉驛微米黑"/>
        <family val="2"/>
        <charset val="1"/>
      </rPr>
      <t xml:space="preserve">年</t>
    </r>
  </si>
  <si>
    <t xml:space="preserve">Q1</t>
  </si>
  <si>
    <t xml:space="preserve">Q2</t>
  </si>
  <si>
    <t xml:space="preserve">Q3</t>
  </si>
  <si>
    <t xml:space="preserve">Q4</t>
  </si>
  <si>
    <t xml:space="preserve">烏來</t>
  </si>
  <si>
    <t xml:space="preserve">Wulai</t>
  </si>
  <si>
    <r>
      <rPr>
        <sz val="12"/>
        <color rgb="FFFF0000"/>
        <rFont val="文泉驛微米黑"/>
        <family val="2"/>
        <charset val="1"/>
      </rPr>
      <t xml:space="preserve">烏來公車總站涼亭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  <charset val="1"/>
      </rPr>
      <t xml:space="preserve">鳥來總站</t>
    </r>
    <r>
      <rPr>
        <sz val="12"/>
        <color rgb="FFFF0000"/>
        <rFont val="Arial"/>
        <family val="0"/>
        <charset val="1"/>
      </rPr>
      <t xml:space="preserve">)</t>
    </r>
  </si>
  <si>
    <t xml:space="preserve">Wulai Bus Station (Bus 849 Wulai)</t>
  </si>
  <si>
    <t xml:space="preserve">3km</t>
  </si>
  <si>
    <t xml:space="preserve">Sihfenxi</t>
  </si>
  <si>
    <r>
      <rPr>
        <sz val="12"/>
        <color rgb="FF000000"/>
        <rFont val="文泉驛微米黑"/>
        <family val="2"/>
        <charset val="1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5)</t>
    </r>
  </si>
  <si>
    <t xml:space="preserve">Taipei Nangang Exhibition Center(Exit 5)</t>
  </si>
  <si>
    <t xml:space="preserve">田寮洋</t>
  </si>
  <si>
    <t xml:space="preserve">Tianliaoyang</t>
  </si>
  <si>
    <r>
      <rPr>
        <sz val="12"/>
        <color rgb="FF000000"/>
        <rFont val="文泉驛微米黑"/>
        <family val="2"/>
        <charset val="1"/>
      </rPr>
      <t xml:space="preserve">貢寮火車站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  <charset val="1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</si>
  <si>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Gongliao Train Station</t>
  </si>
  <si>
    <t xml:space="preserve">4km</t>
  </si>
  <si>
    <t xml:space="preserve">Taipei Botanic Garden</t>
  </si>
  <si>
    <r>
      <rPr>
        <sz val="12"/>
        <color rgb="FF000000"/>
        <rFont val="文泉驛微米黑"/>
        <family val="2"/>
        <charset val="1"/>
      </rPr>
      <t xml:space="preserve">捷運小南門站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</si>
  <si>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Xiaonanmen(Exit 3)</t>
  </si>
  <si>
    <t xml:space="preserve">2km</t>
  </si>
  <si>
    <t xml:space="preserve">Sikanshui</t>
  </si>
  <si>
    <r>
      <rPr>
        <sz val="12"/>
        <color rgb="FFFF0000"/>
        <rFont val="文泉驛微米黑"/>
        <family val="2"/>
        <charset val="1"/>
      </rPr>
      <t xml:space="preserve">台電訓練所門口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  <charset val="1"/>
      </rPr>
      <t xml:space="preserve">台電訓練所站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  <charset val="1"/>
      </rPr>
      <t xml:space="preserve">新巴士龜山線龜山活動中心站</t>
    </r>
    <r>
      <rPr>
        <sz val="12"/>
        <color rgb="FFFF0000"/>
        <rFont val="Arial"/>
        <family val="0"/>
        <charset val="1"/>
      </rPr>
      <t xml:space="preserve">)</t>
    </r>
  </si>
  <si>
    <t xml:space="preserve">Taipower Training Center (Bus 849 Taipower Training Center)</t>
  </si>
  <si>
    <t xml:space="preserve">5km</t>
  </si>
  <si>
    <r>
      <rPr>
        <sz val="12"/>
        <color rgb="FF000000"/>
        <rFont val="文泉驛微米黑"/>
        <family val="2"/>
        <charset val="1"/>
      </rPr>
      <t xml:space="preserve">樹梅坑溪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原楓丹白露</t>
    </r>
    <r>
      <rPr>
        <sz val="12"/>
        <color rgb="FF000000"/>
        <rFont val="Arial"/>
        <family val="0"/>
        <charset val="1"/>
      </rPr>
      <t xml:space="preserve">)</t>
    </r>
  </si>
  <si>
    <t xml:space="preserve">Plum Tree Creek</t>
  </si>
  <si>
    <r>
      <rPr>
        <sz val="12"/>
        <color rgb="FF000000"/>
        <rFont val="文泉驛微米黑"/>
        <family val="2"/>
        <charset val="1"/>
      </rPr>
      <t xml:space="preserve">捷運竹圍站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</si>
  <si>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Zhuwei(Exit 1)</t>
  </si>
  <si>
    <t xml:space="preserve">內溝里</t>
  </si>
  <si>
    <t xml:space="preserve">Neiguoli</t>
  </si>
  <si>
    <r>
      <rPr>
        <sz val="12"/>
        <color rgb="FFFF0000"/>
        <rFont val="文泉驛微米黑"/>
        <family val="2"/>
        <charset val="1"/>
      </rPr>
      <t xml:space="preserve">內溝敦厚宮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281/287(</t>
    </r>
    <r>
      <rPr>
        <sz val="12"/>
        <color rgb="FFFF0000"/>
        <rFont val="文泉驛微米黑"/>
        <family val="2"/>
        <charset val="1"/>
      </rPr>
      <t xml:space="preserve">內湖幹線</t>
    </r>
    <r>
      <rPr>
        <sz val="12"/>
        <color rgb="FFFF0000"/>
        <rFont val="Arial"/>
        <family val="0"/>
        <charset val="1"/>
      </rPr>
      <t xml:space="preserve">)/287</t>
    </r>
    <r>
      <rPr>
        <sz val="12"/>
        <color rgb="FFFF0000"/>
        <rFont val="文泉驛微米黑"/>
        <family val="2"/>
        <charset val="1"/>
      </rPr>
      <t xml:space="preserve">區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  <charset val="1"/>
      </rPr>
      <t xml:space="preserve">小</t>
    </r>
    <r>
      <rPr>
        <sz val="12"/>
        <color rgb="FFFF0000"/>
        <rFont val="Arial"/>
        <family val="0"/>
        <charset val="1"/>
      </rPr>
      <t xml:space="preserve">1/</t>
    </r>
    <r>
      <rPr>
        <sz val="12"/>
        <color rgb="FFFF0000"/>
        <rFont val="文泉驛微米黑"/>
        <family val="2"/>
        <charset val="1"/>
      </rPr>
      <t xml:space="preserve">小</t>
    </r>
    <r>
      <rPr>
        <sz val="12"/>
        <color rgb="FFFF0000"/>
        <rFont val="Arial"/>
        <family val="0"/>
        <charset val="1"/>
      </rPr>
      <t xml:space="preserve">1</t>
    </r>
    <r>
      <rPr>
        <sz val="12"/>
        <color rgb="FFFF0000"/>
        <rFont val="文泉驛微米黑"/>
        <family val="2"/>
        <charset val="1"/>
      </rPr>
      <t xml:space="preserve">區 南寮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忠三街口</t>
    </r>
    <r>
      <rPr>
        <sz val="12"/>
        <color rgb="FFFF0000"/>
        <rFont val="Arial"/>
        <family val="0"/>
        <charset val="1"/>
      </rPr>
      <t xml:space="preserve">)</t>
    </r>
    <r>
      <rPr>
        <sz val="12"/>
        <color rgb="FFFF0000"/>
        <rFont val="文泉驛微米黑"/>
        <family val="2"/>
        <charset val="1"/>
      </rPr>
      <t xml:space="preserve">站</t>
    </r>
    <r>
      <rPr>
        <sz val="12"/>
        <color rgb="FFFF0000"/>
        <rFont val="Arial"/>
        <family val="0"/>
        <charset val="1"/>
      </rPr>
      <t xml:space="preserve">)</t>
    </r>
  </si>
  <si>
    <t xml:space="preserve">Neigou Dunhou Temple (Bus 281/287(Neihu Metro Bus)/287 Shuttle/S1/S1 Shuttle Nanliao[Zhong 3rd. St. Entrance])</t>
  </si>
  <si>
    <t xml:space="preserve">Kangpitxi</t>
  </si>
  <si>
    <r>
      <rPr>
        <sz val="12"/>
        <color rgb="FF000000"/>
        <rFont val="文泉驛微米黑"/>
        <family val="2"/>
        <charset val="1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6)</t>
    </r>
  </si>
  <si>
    <t xml:space="preserve">Taipei Nangang Exhibition Center(Exit 6)</t>
  </si>
  <si>
    <t xml:space="preserve">Erbazi Botanical Garden</t>
  </si>
  <si>
    <r>
      <rPr>
        <sz val="12"/>
        <color rgb="FF000000"/>
        <rFont val="文泉驛微米黑"/>
        <family val="2"/>
        <charset val="1"/>
      </rPr>
      <t xml:space="preserve">捷運新店站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</si>
  <si>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Xindian(Exit)</t>
  </si>
  <si>
    <t xml:space="preserve">Guangxing</t>
  </si>
  <si>
    <r>
      <rPr>
        <sz val="12"/>
        <color rgb="FFFF0000"/>
        <rFont val="文泉驛微米黑"/>
        <family val="2"/>
        <charset val="1"/>
      </rPr>
      <t xml:space="preserve">廣興橋頭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  <charset val="1"/>
      </rPr>
      <t xml:space="preserve">廣興路口站</t>
    </r>
    <r>
      <rPr>
        <sz val="12"/>
        <color rgb="FFFF0000"/>
        <rFont val="Arial"/>
        <family val="0"/>
        <charset val="1"/>
      </rPr>
      <t xml:space="preserve">)</t>
    </r>
  </si>
  <si>
    <t xml:space="preserve">Guangxing Bridge (Bus 849 Guanxing Rd. Entrance)</t>
  </si>
  <si>
    <t xml:space="preserve">Jhihtan Elementary School</t>
  </si>
  <si>
    <r>
      <rPr>
        <sz val="12"/>
        <color rgb="FFFF0000"/>
        <rFont val="文泉驛微米黑"/>
        <family val="2"/>
        <charset val="1"/>
      </rPr>
      <t xml:space="preserve">新烏路長興宮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849/</t>
    </r>
    <r>
      <rPr>
        <sz val="12"/>
        <color rgb="FFFF0000"/>
        <rFont val="文泉驛微米黑"/>
        <family val="2"/>
        <charset val="1"/>
      </rPr>
      <t xml:space="preserve">綠</t>
    </r>
    <r>
      <rPr>
        <sz val="12"/>
        <color rgb="FFFF0000"/>
        <rFont val="Arial"/>
        <family val="0"/>
        <charset val="1"/>
      </rPr>
      <t xml:space="preserve">3</t>
    </r>
    <r>
      <rPr>
        <sz val="12"/>
        <color rgb="FFFF0000"/>
        <rFont val="文泉驛微米黑"/>
        <family val="2"/>
        <charset val="1"/>
      </rPr>
      <t xml:space="preserve">小粗坑站</t>
    </r>
    <r>
      <rPr>
        <sz val="12"/>
        <color rgb="FFFF0000"/>
        <rFont val="Arial"/>
        <family val="0"/>
        <charset val="1"/>
      </rPr>
      <t xml:space="preserve">)</t>
    </r>
  </si>
  <si>
    <t xml:space="preserve">Xinwu Road Changxing Temple (Bus 849 Xiaocu Keng)</t>
  </si>
  <si>
    <t xml:space="preserve">6km</t>
  </si>
  <si>
    <t xml:space="preserve">National Taiwan University</t>
  </si>
  <si>
    <r>
      <rPr>
        <sz val="12"/>
        <color rgb="FF000000"/>
        <rFont val="文泉驛微米黑"/>
        <family val="2"/>
        <charset val="1"/>
      </rPr>
      <t xml:space="preserve">捷運公館站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</si>
  <si>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Gongguan(Exit 2)</t>
  </si>
  <si>
    <t xml:space="preserve">關渡自然公園</t>
  </si>
  <si>
    <t xml:space="preserve">Guandu Nature Park</t>
  </si>
  <si>
    <r>
      <rPr>
        <sz val="12"/>
        <color rgb="FF000000"/>
        <rFont val="文泉驛微米黑"/>
        <family val="2"/>
        <charset val="1"/>
      </rPr>
      <t xml:space="preserve">捷運關渡站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</si>
  <si>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Guandu(Exit 1)</t>
  </si>
  <si>
    <t xml:space="preserve">Jingshan</t>
  </si>
  <si>
    <r>
      <rPr>
        <sz val="12"/>
        <color rgb="FFFF0000"/>
        <rFont val="文泉驛微米黑"/>
        <family val="2"/>
        <charset val="1"/>
      </rPr>
      <t xml:space="preserve">金山青年活動中心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國光客運</t>
    </r>
    <r>
      <rPr>
        <sz val="12"/>
        <color rgb="FFFF0000"/>
        <rFont val="Arial"/>
        <family val="0"/>
        <charset val="1"/>
      </rPr>
      <t xml:space="preserve">1815)</t>
    </r>
  </si>
  <si>
    <t xml:space="preserve">ChinshanYouth Activity Center(Bus 1815)</t>
  </si>
  <si>
    <t xml:space="preserve">忠義小徑</t>
  </si>
  <si>
    <t xml:space="preserve">Zhongyi Trail</t>
  </si>
  <si>
    <r>
      <rPr>
        <sz val="12"/>
        <color rgb="FF000000"/>
        <rFont val="文泉驛微米黑"/>
        <family val="2"/>
        <charset val="1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</si>
  <si>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Zhongyi(Exit2)</t>
  </si>
  <si>
    <t xml:space="preserve">貴子坑大排</t>
  </si>
  <si>
    <t xml:space="preserve">Guizikendapai</t>
  </si>
  <si>
    <r>
      <rPr>
        <sz val="12"/>
        <color rgb="FF000000"/>
        <rFont val="文泉驛微米黑"/>
        <family val="2"/>
        <charset val="1"/>
      </rPr>
      <t xml:space="preserve">捷運復興崗站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</si>
  <si>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Fuxinggang(Exit 1)</t>
  </si>
  <si>
    <t xml:space="preserve">Jingmeixi</t>
  </si>
  <si>
    <r>
      <rPr>
        <sz val="12"/>
        <color rgb="FF000000"/>
        <rFont val="文泉驛微米黑"/>
        <family val="2"/>
        <charset val="1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</si>
  <si>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Jingmei(Exit 1)</t>
  </si>
  <si>
    <t xml:space="preserve">Guanyin Mt.</t>
  </si>
  <si>
    <r>
      <rPr>
        <sz val="12"/>
        <color rgb="FF000000"/>
        <rFont val="文泉驛微米黑"/>
        <family val="2"/>
        <charset val="1"/>
      </rPr>
      <t xml:space="preserve">捷運蘆洲站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</si>
  <si>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Luzhou(Exit 1)</t>
  </si>
  <si>
    <t xml:space="preserve">蘆洲堤防</t>
  </si>
  <si>
    <t xml:space="preserve">Luzhou Dyke</t>
  </si>
  <si>
    <t xml:space="preserve">淡蘭古道</t>
  </si>
  <si>
    <t xml:space="preserve">Dan Lan Historic Trail</t>
  </si>
  <si>
    <r>
      <rPr>
        <sz val="12"/>
        <color rgb="FF000000"/>
        <rFont val="文泉驛微米黑"/>
        <family val="2"/>
        <charset val="1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</si>
  <si>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Jingmei(Exit 3)</t>
  </si>
  <si>
    <t xml:space="preserve">3.5km</t>
  </si>
  <si>
    <r>
      <rPr>
        <sz val="12"/>
        <color rgb="FF000000"/>
        <rFont val="文泉驛微米黑"/>
        <family val="2"/>
        <charset val="1"/>
      </rPr>
      <t xml:space="preserve">故宮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至善公園</t>
    </r>
  </si>
  <si>
    <t xml:space="preserve">National Palace Museum</t>
  </si>
  <si>
    <r>
      <rPr>
        <sz val="12"/>
        <color rgb="FF000000"/>
        <rFont val="文泉驛微米黑"/>
        <family val="2"/>
        <charset val="1"/>
      </rPr>
      <t xml:space="preserve">捷運士林站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</si>
  <si>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Shilin(Exit1)</t>
  </si>
  <si>
    <t xml:space="preserve">Tucheng Ammunituin Dump</t>
  </si>
  <si>
    <r>
      <rPr>
        <sz val="12"/>
        <color rgb="FF000000"/>
        <rFont val="文泉驛微米黑"/>
        <family val="2"/>
        <charset val="1"/>
      </rPr>
      <t xml:space="preserve">捷運土城站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</si>
  <si>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Tucheng(Exit 2)</t>
  </si>
  <si>
    <t xml:space="preserve">Daan park</t>
  </si>
  <si>
    <r>
      <rPr>
        <sz val="12"/>
        <color rgb="FF000000"/>
        <rFont val="文泉驛微米黑"/>
        <family val="2"/>
        <charset val="1"/>
      </rPr>
      <t xml:space="preserve">捷運大安森林公園站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</si>
  <si>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Daan Park(Exit 2)</t>
  </si>
  <si>
    <t xml:space="preserve">Lujiaoxi Constructed Wetland</t>
  </si>
  <si>
    <r>
      <rPr>
        <sz val="12"/>
        <color rgb="FF000000"/>
        <rFont val="文泉驛微米黑"/>
        <family val="2"/>
        <charset val="1"/>
      </rPr>
      <t xml:space="preserve">捷運亞東醫院站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</si>
  <si>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Far Eastern Hospital(Exit 2)</t>
  </si>
  <si>
    <t xml:space="preserve">Taipei National University of the Arts</t>
  </si>
  <si>
    <r>
      <rPr>
        <sz val="12"/>
        <color rgb="FF000000"/>
        <rFont val="文泉驛微米黑"/>
        <family val="2"/>
        <charset val="1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</si>
  <si>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Zhongyi(Exit)</t>
  </si>
  <si>
    <t xml:space="preserve">安泰溪</t>
  </si>
  <si>
    <t xml:space="preserve">Antaixi</t>
  </si>
  <si>
    <r>
      <rPr>
        <sz val="12"/>
        <color rgb="FF000000"/>
        <rFont val="文泉驛微米黑"/>
        <family val="2"/>
        <charset val="1"/>
      </rPr>
      <t xml:space="preserve">捷運昆陽站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4)</t>
    </r>
  </si>
  <si>
    <t xml:space="preserve">Kunyang(Exit 4)</t>
  </si>
  <si>
    <t xml:space="preserve">Nangang Park</t>
  </si>
  <si>
    <t xml:space="preserve">Tamkang Farm</t>
  </si>
  <si>
    <r>
      <rPr>
        <sz val="12"/>
        <color rgb="FF000000"/>
        <rFont val="文泉驛微米黑"/>
        <family val="2"/>
        <charset val="1"/>
      </rPr>
      <t xml:space="preserve">輕軌淡江大學站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</si>
  <si>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Tamkang University(Exit)</t>
  </si>
  <si>
    <r>
      <rPr>
        <sz val="12"/>
        <color rgb="FF000000"/>
        <rFont val="文泉驛微米黑"/>
        <family val="2"/>
        <charset val="1"/>
      </rPr>
      <t xml:space="preserve">動物園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政大</t>
    </r>
  </si>
  <si>
    <t xml:space="preserve">Taipei Zoo - National Chengchi Univeristy</t>
  </si>
  <si>
    <r>
      <rPr>
        <sz val="12"/>
        <color rgb="FF000000"/>
        <rFont val="文泉驛微米黑"/>
        <family val="2"/>
        <charset val="1"/>
      </rPr>
      <t xml:space="preserve">捷運動物園站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</si>
  <si>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Taipei Zoo(Exit 1)</t>
  </si>
  <si>
    <r>
      <rPr>
        <sz val="12"/>
        <color rgb="FF000000"/>
        <rFont val="文泉驛微米黑"/>
        <family val="2"/>
        <charset val="1"/>
      </rPr>
      <t xml:space="preserve">唭哩岸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關渡</t>
    </r>
  </si>
  <si>
    <t xml:space="preserve">Qili'an-Guandu</t>
  </si>
  <si>
    <r>
      <rPr>
        <sz val="12"/>
        <color rgb="FF000000"/>
        <rFont val="文泉驛微米黑"/>
        <family val="2"/>
        <charset val="1"/>
      </rPr>
      <t xml:space="preserve">捷運唭哩岸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</si>
  <si>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Qilian(Exit 2)</t>
  </si>
  <si>
    <t xml:space="preserve">珠海路</t>
  </si>
  <si>
    <t xml:space="preserve">Zhuhai Road</t>
  </si>
  <si>
    <r>
      <rPr>
        <sz val="12"/>
        <color rgb="FF000000"/>
        <rFont val="文泉驛微米黑"/>
        <family val="2"/>
        <charset val="1"/>
      </rPr>
      <t xml:space="preserve">捷運新北投站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</si>
  <si>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Xinbeitou(Exit1 )</t>
  </si>
  <si>
    <r>
      <rPr>
        <sz val="12"/>
        <color rgb="FF000000"/>
        <rFont val="文泉驛微米黑"/>
        <family val="2"/>
        <charset val="1"/>
      </rPr>
      <t xml:space="preserve">風露嘴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烏塗窟</t>
    </r>
  </si>
  <si>
    <t xml:space="preserve">Fengluzui → Wutuku</t>
  </si>
  <si>
    <t xml:space="preserve">9km</t>
  </si>
  <si>
    <t xml:space="preserve">Shezidao</t>
  </si>
  <si>
    <r>
      <rPr>
        <sz val="12"/>
        <color rgb="FFFF0000"/>
        <rFont val="文泉驛微米黑"/>
        <family val="2"/>
        <charset val="1"/>
      </rPr>
      <t xml:space="preserve">台北海大門口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215/</t>
    </r>
    <r>
      <rPr>
        <sz val="12"/>
        <color rgb="FFFF0000"/>
        <rFont val="文泉驛微米黑"/>
        <family val="2"/>
        <charset val="1"/>
      </rPr>
      <t xml:space="preserve">紅</t>
    </r>
    <r>
      <rPr>
        <sz val="12"/>
        <color rgb="FFFF0000"/>
        <rFont val="Arial"/>
        <family val="0"/>
        <charset val="1"/>
      </rPr>
      <t xml:space="preserve">10 </t>
    </r>
    <r>
      <rPr>
        <sz val="12"/>
        <color rgb="FFFF0000"/>
        <rFont val="文泉驛微米黑"/>
        <family val="2"/>
        <charset val="1"/>
      </rPr>
      <t xml:space="preserve">台北海大站</t>
    </r>
    <r>
      <rPr>
        <sz val="12"/>
        <color rgb="FFFF0000"/>
        <rFont val="Arial"/>
        <family val="0"/>
        <charset val="1"/>
      </rPr>
      <t xml:space="preserve">)</t>
    </r>
  </si>
  <si>
    <t xml:space="preserve">Bus 215/R10/536 Taipei University of Maritime Technology</t>
  </si>
  <si>
    <r>
      <rPr>
        <sz val="12"/>
        <color rgb="FF000000"/>
        <rFont val="文泉驛微米黑"/>
        <family val="2"/>
        <charset val="1"/>
      </rPr>
      <t xml:space="preserve">貢寮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雙溪</t>
    </r>
  </si>
  <si>
    <t xml:space="preserve">Gongliao → Shuangxi</t>
  </si>
  <si>
    <t xml:space="preserve">立農濕地</t>
  </si>
  <si>
    <t xml:space="preserve">Linong Wetland</t>
  </si>
  <si>
    <r>
      <rPr>
        <sz val="12"/>
        <color rgb="FF000000"/>
        <rFont val="文泉驛微米黑"/>
        <family val="2"/>
        <charset val="1"/>
      </rPr>
      <t xml:space="preserve">捷運石牌站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</si>
  <si>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Shipai(Exit 1)</t>
  </si>
  <si>
    <t xml:space="preserve">深坑</t>
  </si>
  <si>
    <t xml:space="preserve">Shenkeng</t>
  </si>
  <si>
    <r>
      <rPr>
        <sz val="12"/>
        <color rgb="FF000000"/>
        <rFont val="文泉驛微米黑"/>
        <family val="2"/>
        <charset val="1"/>
      </rPr>
      <t xml:space="preserve">深坑老街大樹下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公車</t>
    </r>
    <r>
      <rPr>
        <sz val="12"/>
        <color rgb="FF000000"/>
        <rFont val="Arial"/>
        <family val="0"/>
        <charset val="1"/>
      </rPr>
      <t xml:space="preserve">660/666/679/795/819/912/949</t>
    </r>
    <r>
      <rPr>
        <sz val="12"/>
        <color rgb="FF000000"/>
        <rFont val="文泉驛微米黑"/>
        <family val="2"/>
        <charset val="1"/>
      </rPr>
      <t xml:space="preserve">深坑站</t>
    </r>
    <r>
      <rPr>
        <sz val="12"/>
        <color rgb="FF000000"/>
        <rFont val="Arial"/>
        <family val="0"/>
        <charset val="1"/>
      </rPr>
      <t xml:space="preserve">)</t>
    </r>
  </si>
  <si>
    <t xml:space="preserve">The big old tree in Shenkeng Old Street (Bus 660/666/679/795/819/912/949 Shenkeng)</t>
  </si>
  <si>
    <t xml:space="preserve">Zhishanyan</t>
  </si>
  <si>
    <r>
      <rPr>
        <sz val="12"/>
        <color rgb="FF000000"/>
        <rFont val="文泉驛微米黑"/>
        <family val="2"/>
        <charset val="1"/>
      </rPr>
      <t xml:space="preserve">捷運芝山站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</si>
  <si>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Zhishan(Exit 1)</t>
  </si>
  <si>
    <t xml:space="preserve">Danshui Martyrs Shrine</t>
  </si>
  <si>
    <r>
      <rPr>
        <sz val="12"/>
        <color rgb="FF000000"/>
        <rFont val="文泉驛微米黑"/>
        <family val="2"/>
        <charset val="1"/>
      </rPr>
      <t xml:space="preserve">捷運淡水站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</si>
  <si>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Tamsui(Exit 1)</t>
  </si>
  <si>
    <t xml:space="preserve">Jiannan Road</t>
  </si>
  <si>
    <r>
      <rPr>
        <sz val="12"/>
        <color rgb="FF000000"/>
        <rFont val="文泉驛微米黑"/>
        <family val="2"/>
        <charset val="1"/>
      </rPr>
      <t xml:space="preserve">捷運劍南路站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</si>
  <si>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Jiannan Road(Exit 1)</t>
  </si>
  <si>
    <t xml:space="preserve">陽明山</t>
  </si>
  <si>
    <t xml:space="preserve">Yangmingshan</t>
  </si>
  <si>
    <r>
      <rPr>
        <sz val="12"/>
        <color rgb="FF000000"/>
        <rFont val="文泉驛微米黑"/>
        <family val="2"/>
        <charset val="1"/>
      </rPr>
      <t xml:space="preserve">陽明山總站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公車</t>
    </r>
    <r>
      <rPr>
        <sz val="12"/>
        <color rgb="FF000000"/>
        <rFont val="Arial"/>
        <family val="0"/>
        <charset val="1"/>
      </rPr>
      <t xml:space="preserve">260/</t>
    </r>
    <r>
      <rPr>
        <sz val="12"/>
        <color rgb="FF000000"/>
        <rFont val="文泉驛微米黑"/>
        <family val="2"/>
        <charset val="1"/>
      </rPr>
      <t xml:space="preserve">紅</t>
    </r>
    <r>
      <rPr>
        <sz val="12"/>
        <color rgb="FF000000"/>
        <rFont val="Arial"/>
        <family val="0"/>
        <charset val="1"/>
      </rPr>
      <t xml:space="preserve">5/108)</t>
    </r>
  </si>
  <si>
    <t xml:space="preserve">Yangmingshan Bus Terminal(Bus 260/Red 5/108)</t>
  </si>
  <si>
    <t xml:space="preserve">Waziwei</t>
  </si>
  <si>
    <r>
      <rPr>
        <sz val="12"/>
        <color rgb="FF000000"/>
        <rFont val="文泉驛微米黑"/>
        <family val="2"/>
        <charset val="1"/>
      </rPr>
      <t xml:space="preserve">番仔溝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貴子坑大排</t>
    </r>
  </si>
  <si>
    <t xml:space="preserve">Fanzigou-Guizkendapai</t>
  </si>
  <si>
    <r>
      <rPr>
        <sz val="12"/>
        <color rgb="FF000000"/>
        <rFont val="文泉驛微米黑"/>
        <family val="2"/>
        <charset val="1"/>
      </rPr>
      <t xml:space="preserve">捷運北投站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</si>
  <si>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Beitou(Exit)</t>
  </si>
  <si>
    <t xml:space="preserve">番仔溝</t>
  </si>
  <si>
    <t xml:space="preserve">Fanzigou</t>
  </si>
  <si>
    <t xml:space="preserve">待補</t>
  </si>
  <si>
    <t xml:space="preserve">野柳</t>
  </si>
  <si>
    <t xml:space="preserve">Yeliou</t>
  </si>
  <si>
    <t xml:space="preserve">館前路＆許昌街交叉口</t>
  </si>
  <si>
    <t xml:space="preserve">Intersection of Guanqian Rd. &amp; Xuchang St.</t>
  </si>
  <si>
    <r>
      <rPr>
        <sz val="12"/>
        <color rgb="FF000000"/>
        <rFont val="文泉驛微米黑"/>
        <family val="2"/>
        <charset val="1"/>
      </rPr>
      <t xml:space="preserve">大同電子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關渡</t>
    </r>
  </si>
  <si>
    <t xml:space="preserve">Tatung-Guandu</t>
  </si>
  <si>
    <t xml:space="preserve">天母古道</t>
  </si>
  <si>
    <t xml:space="preserve">Youth Park</t>
  </si>
  <si>
    <r>
      <rPr>
        <sz val="12"/>
        <color rgb="FFFF0000"/>
        <rFont val="文泉驛微米黑"/>
        <family val="2"/>
        <charset val="1"/>
      </rPr>
      <t xml:space="preserve">青年公園</t>
    </r>
    <r>
      <rPr>
        <sz val="12"/>
        <color rgb="FFFF0000"/>
        <rFont val="Arial"/>
        <family val="0"/>
        <charset val="1"/>
      </rPr>
      <t xml:space="preserve">2</t>
    </r>
    <r>
      <rPr>
        <sz val="12"/>
        <color rgb="FFFF0000"/>
        <rFont val="文泉驛微米黑"/>
        <family val="2"/>
        <charset val="1"/>
      </rPr>
      <t xml:space="preserve">號門</t>
    </r>
  </si>
  <si>
    <t xml:space="preserve">Youth Park Exit 2</t>
  </si>
  <si>
    <t xml:space="preserve">Sanzhi Chexin Road</t>
  </si>
  <si>
    <t xml:space="preserve">雙溪丁子蘭溪</t>
  </si>
  <si>
    <t xml:space="preserve">Shuangxi Dingzilan Creek</t>
  </si>
  <si>
    <r>
      <rPr>
        <sz val="12"/>
        <color rgb="FF000000"/>
        <rFont val="文泉驛微米黑"/>
        <family val="2"/>
        <charset val="1"/>
      </rPr>
      <t xml:space="preserve">雙溪火車站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  <charset val="1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</si>
  <si>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Shuangxi Train Station</t>
  </si>
  <si>
    <t xml:space="preserve">北投吳氏宗祠</t>
  </si>
  <si>
    <t xml:space="preserve">Beitou Wu's Ancestral Shrine</t>
  </si>
  <si>
    <t xml:space="preserve">吳氏宗祠入口牌樓</t>
  </si>
  <si>
    <t xml:space="preserve">Guizikeng Camping Area</t>
  </si>
  <si>
    <r>
      <rPr>
        <sz val="12"/>
        <color rgb="FFFF0000"/>
        <rFont val="文泉驛微米黑"/>
        <family val="2"/>
        <charset val="1"/>
      </rPr>
      <t xml:space="preserve">貴子坑水土保持園區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218/226/223/216/620)</t>
    </r>
  </si>
  <si>
    <t xml:space="preserve">Guizikeng soil and water conservation park(Bus 218/266/223/216/620)</t>
  </si>
  <si>
    <t xml:space="preserve">二子坪</t>
  </si>
  <si>
    <t xml:space="preserve">Erziping</t>
  </si>
  <si>
    <t xml:space="preserve">二子坪遊客服務站</t>
  </si>
  <si>
    <t xml:space="preserve">Erziping Visitor Center</t>
  </si>
  <si>
    <t xml:space="preserve">冷水坑</t>
  </si>
  <si>
    <t xml:space="preserve">Lengshuikeng</t>
  </si>
  <si>
    <t xml:space="preserve">冷水坑遊客服務站</t>
  </si>
  <si>
    <t xml:space="preserve">Lengshuikeng Visitor Center</t>
  </si>
  <si>
    <t xml:space="preserve">Wudu Starlight Bridge</t>
  </si>
  <si>
    <r>
      <rPr>
        <sz val="12"/>
        <color rgb="FF000000"/>
        <rFont val="文泉驛微米黑"/>
        <family val="2"/>
        <charset val="1"/>
      </rPr>
      <t xml:space="preserve">五堵火車站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車站大廳</t>
    </r>
    <r>
      <rPr>
        <sz val="12"/>
        <color rgb="FF000000"/>
        <rFont val="Calibri"/>
        <family val="0"/>
        <charset val="1"/>
      </rPr>
      <t xml:space="preserve">)</t>
    </r>
  </si>
  <si>
    <t xml:space="preserve">Wudu train Station(Station Hall)</t>
  </si>
  <si>
    <t xml:space="preserve">新海濕地</t>
  </si>
  <si>
    <t xml:space="preserve">Xinhai Artificial Wetland</t>
  </si>
  <si>
    <r>
      <rPr>
        <sz val="12"/>
        <color rgb="FF000000"/>
        <rFont val="文泉驛微米黑"/>
        <family val="2"/>
        <charset val="1"/>
      </rPr>
      <t xml:space="preserve">捷運板橋站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Calibri"/>
        <family val="0"/>
        <charset val="1"/>
      </rPr>
      <t xml:space="preserve">2)</t>
    </r>
  </si>
  <si>
    <t xml:space="preserve">Banqiao(Exit 2)</t>
  </si>
  <si>
    <t xml:space="preserve">山豬窟溪</t>
  </si>
  <si>
    <r>
      <rPr>
        <sz val="12"/>
        <color rgb="FF000000"/>
        <rFont val="文泉驛微米黑"/>
        <family val="2"/>
        <charset val="1"/>
      </rPr>
      <t xml:space="preserve">南港展覽館站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Calibri"/>
        <family val="0"/>
        <charset val="1"/>
      </rPr>
      <t xml:space="preserve">5)</t>
    </r>
  </si>
  <si>
    <t xml:space="preserve">不排</t>
  </si>
  <si>
    <t xml:space="preserve">方位</t>
  </si>
  <si>
    <t xml:space="preserve">區域</t>
  </si>
  <si>
    <t xml:space="preserve">路線名稱</t>
  </si>
  <si>
    <t xml:space="preserve">行政區</t>
  </si>
  <si>
    <t xml:space="preserve">環境</t>
  </si>
  <si>
    <t xml:space="preserve">集合點</t>
  </si>
  <si>
    <t xml:space="preserve">路線起點</t>
  </si>
  <si>
    <t xml:space="preserve">時間</t>
  </si>
  <si>
    <t xml:space="preserve">全年次數</t>
  </si>
  <si>
    <r>
      <rPr>
        <sz val="11"/>
        <color rgb="FF000000"/>
        <rFont val="Calibri"/>
        <family val="0"/>
        <charset val="1"/>
      </rPr>
      <t xml:space="preserve">Q1 </t>
    </r>
    <r>
      <rPr>
        <sz val="11"/>
        <color rgb="FF000000"/>
        <rFont val="文泉驛微米黑"/>
        <family val="2"/>
        <charset val="1"/>
      </rPr>
      <t xml:space="preserve">冬候鳥</t>
    </r>
  </si>
  <si>
    <r>
      <rPr>
        <sz val="11"/>
        <color rgb="FF000000"/>
        <rFont val="Calibri"/>
        <family val="0"/>
        <charset val="1"/>
      </rPr>
      <t xml:space="preserve">Q2 </t>
    </r>
    <r>
      <rPr>
        <sz val="11"/>
        <color rgb="FF000000"/>
        <rFont val="文泉驛微米黑"/>
        <family val="2"/>
        <charset val="1"/>
      </rPr>
      <t xml:space="preserve">夏候鳥及繁殖鳥</t>
    </r>
  </si>
  <si>
    <r>
      <rPr>
        <sz val="11"/>
        <color rgb="FF000000"/>
        <rFont val="Calibri"/>
        <family val="0"/>
        <charset val="1"/>
      </rPr>
      <t xml:space="preserve">Q3 </t>
    </r>
    <r>
      <rPr>
        <sz val="11"/>
        <color rgb="FF000000"/>
        <rFont val="文泉驛微米黑"/>
        <family val="2"/>
        <charset val="1"/>
      </rPr>
      <t xml:space="preserve">炎熱</t>
    </r>
  </si>
  <si>
    <r>
      <rPr>
        <sz val="11"/>
        <color rgb="FF000000"/>
        <rFont val="Calibri"/>
        <family val="0"/>
        <charset val="1"/>
      </rPr>
      <t xml:space="preserve">Q4 </t>
    </r>
    <r>
      <rPr>
        <sz val="11"/>
        <color rgb="FF000000"/>
        <rFont val="文泉驛微米黑"/>
        <family val="2"/>
        <charset val="1"/>
      </rPr>
      <t xml:space="preserve">秋過境</t>
    </r>
  </si>
  <si>
    <t xml:space="preserve">備註</t>
  </si>
  <si>
    <t xml:space="preserve">中區</t>
  </si>
  <si>
    <t xml:space="preserve">市區公園</t>
  </si>
  <si>
    <t xml:space="preserve">台北</t>
  </si>
  <si>
    <t xml:space="preserve">平地</t>
  </si>
  <si>
    <t xml:space="preserve">捷運站</t>
  </si>
  <si>
    <t xml:space="preserve">半天</t>
  </si>
  <si>
    <t xml:space="preserve">非捷運站</t>
  </si>
  <si>
    <t xml:space="preserve">週末派</t>
  </si>
  <si>
    <r>
      <rPr>
        <sz val="11"/>
        <color rgb="FF000000"/>
        <rFont val="文泉驛微米黑"/>
        <family val="2"/>
        <charset val="1"/>
      </rPr>
      <t xml:space="preserve">南</t>
    </r>
    <r>
      <rPr>
        <sz val="11"/>
        <color rgb="FF000000"/>
        <rFont val="Calibri"/>
        <family val="0"/>
        <charset val="1"/>
      </rPr>
      <t xml:space="preserve">/</t>
    </r>
    <r>
      <rPr>
        <sz val="11"/>
        <color rgb="FF000000"/>
        <rFont val="文泉驛微米黑"/>
        <family val="2"/>
        <charset val="1"/>
      </rPr>
      <t xml:space="preserve">東南區</t>
    </r>
  </si>
  <si>
    <t xml:space="preserve">新店</t>
  </si>
  <si>
    <t xml:space="preserve">新北</t>
  </si>
  <si>
    <t xml:space="preserve">山區</t>
  </si>
  <si>
    <t xml:space="preserve">非集合點</t>
  </si>
  <si>
    <t xml:space="preserve">文山</t>
  </si>
  <si>
    <r>
      <rPr>
        <sz val="11"/>
        <color rgb="FF000000"/>
        <rFont val="文泉驛微米黑"/>
        <family val="2"/>
        <charset val="1"/>
      </rPr>
      <t xml:space="preserve">動物園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  <charset val="1"/>
      </rPr>
      <t xml:space="preserve">政大</t>
    </r>
  </si>
  <si>
    <t xml:space="preserve">深坑石碇</t>
  </si>
  <si>
    <t xml:space="preserve">東區</t>
  </si>
  <si>
    <t xml:space="preserve">汐止南港
內湖</t>
  </si>
  <si>
    <t xml:space="preserve">火車站</t>
  </si>
  <si>
    <r>
      <rPr>
        <sz val="11"/>
        <color rgb="FF000000"/>
        <rFont val="文泉驛微米黑"/>
        <family val="2"/>
        <charset val="1"/>
      </rPr>
      <t xml:space="preserve">無遮陰</t>
    </r>
    <r>
      <rPr>
        <sz val="11"/>
        <color rgb="FF000000"/>
        <rFont val="Calibri"/>
        <family val="0"/>
        <charset val="1"/>
      </rPr>
      <t xml:space="preserve">,</t>
    </r>
    <r>
      <rPr>
        <sz val="11"/>
        <color rgb="FF000000"/>
        <rFont val="文泉驛微米黑"/>
        <family val="2"/>
        <charset val="1"/>
      </rPr>
      <t xml:space="preserve">夏天不適合</t>
    </r>
  </si>
  <si>
    <r>
      <rPr>
        <sz val="11"/>
        <color rgb="FF000000"/>
        <rFont val="文泉驛微米黑"/>
        <family val="2"/>
        <charset val="1"/>
      </rPr>
      <t xml:space="preserve">北</t>
    </r>
    <r>
      <rPr>
        <sz val="11"/>
        <color rgb="FF000000"/>
        <rFont val="Calibri"/>
        <family val="0"/>
        <charset val="1"/>
      </rPr>
      <t xml:space="preserve">/</t>
    </r>
    <r>
      <rPr>
        <sz val="11"/>
        <color rgb="FF000000"/>
        <rFont val="文泉驛微米黑"/>
        <family val="2"/>
        <charset val="1"/>
      </rPr>
      <t xml:space="preserve">東北區</t>
    </r>
  </si>
  <si>
    <t xml:space="preserve">士林大直</t>
  </si>
  <si>
    <r>
      <rPr>
        <sz val="11"/>
        <color rgb="FF000000"/>
        <rFont val="Calibri"/>
        <family val="0"/>
        <charset val="1"/>
      </rPr>
      <t xml:space="preserve">11</t>
    </r>
    <r>
      <rPr>
        <sz val="11"/>
        <color rgb="FF000000"/>
        <rFont val="文泉驛微米黑"/>
        <family val="2"/>
        <charset val="1"/>
      </rPr>
      <t xml:space="preserve">月</t>
    </r>
    <r>
      <rPr>
        <sz val="11"/>
        <color rgb="FF000000"/>
        <rFont val="Calibri"/>
        <family val="0"/>
        <charset val="1"/>
      </rPr>
      <t xml:space="preserve">~ 4</t>
    </r>
    <r>
      <rPr>
        <sz val="11"/>
        <color rgb="FF000000"/>
        <rFont val="文泉驛微米黑"/>
        <family val="2"/>
        <charset val="1"/>
      </rPr>
      <t xml:space="preserve">月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  <charset val="1"/>
      </rPr>
      <t xml:space="preserve">看潮汐表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文泉驛微米黑"/>
        <family val="2"/>
        <charset val="1"/>
      </rPr>
      <t xml:space="preserve">氣象局</t>
    </r>
    <r>
      <rPr>
        <sz val="11"/>
        <color rgb="FF000000"/>
        <rFont val="Calibri"/>
        <family val="0"/>
        <charset val="1"/>
      </rPr>
      <t xml:space="preserve">), </t>
    </r>
    <r>
      <rPr>
        <sz val="11"/>
        <color rgb="FF000000"/>
        <rFont val="文泉驛微米黑"/>
        <family val="2"/>
        <charset val="1"/>
      </rPr>
      <t xml:space="preserve">可詢問陳岳輝</t>
    </r>
  </si>
  <si>
    <r>
      <rPr>
        <sz val="11"/>
        <color rgb="FF000000"/>
        <rFont val="文泉驛微米黑"/>
        <family val="2"/>
        <charset val="1"/>
      </rPr>
      <t xml:space="preserve">故宮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  <charset val="1"/>
      </rPr>
      <t xml:space="preserve">至善公園</t>
    </r>
  </si>
  <si>
    <t xml:space="preserve">北投</t>
  </si>
  <si>
    <r>
      <rPr>
        <sz val="11"/>
        <color rgb="FF000000"/>
        <rFont val="文泉驛微米黑"/>
        <family val="2"/>
        <charset val="1"/>
      </rPr>
      <t xml:space="preserve">配合公園鳥調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  <charset val="1"/>
      </rPr>
      <t xml:space="preserve">關渡專職 張素慧</t>
    </r>
  </si>
  <si>
    <r>
      <rPr>
        <sz val="11"/>
        <color rgb="FF000000"/>
        <rFont val="Calibri"/>
        <family val="0"/>
        <charset val="1"/>
      </rPr>
      <t xml:space="preserve">11</t>
    </r>
    <r>
      <rPr>
        <sz val="11"/>
        <color rgb="FF000000"/>
        <rFont val="文泉驛微米黑"/>
        <family val="2"/>
        <charset val="1"/>
      </rPr>
      <t xml:space="preserve">月</t>
    </r>
    <r>
      <rPr>
        <sz val="11"/>
        <color rgb="FF000000"/>
        <rFont val="Calibri"/>
        <family val="0"/>
        <charset val="1"/>
      </rPr>
      <t xml:space="preserve">~ 4</t>
    </r>
    <r>
      <rPr>
        <sz val="11"/>
        <color rgb="FF000000"/>
        <rFont val="文泉驛微米黑"/>
        <family val="2"/>
        <charset val="1"/>
      </rPr>
      <t xml:space="preserve">月</t>
    </r>
  </si>
  <si>
    <r>
      <rPr>
        <sz val="11"/>
        <color rgb="FF000000"/>
        <rFont val="文泉驛微米黑"/>
        <family val="2"/>
        <charset val="1"/>
      </rPr>
      <t xml:space="preserve">番仔溝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  <charset val="1"/>
      </rPr>
      <t xml:space="preserve">貴子坑大排</t>
    </r>
  </si>
  <si>
    <r>
      <rPr>
        <sz val="11"/>
        <color rgb="FF000000"/>
        <rFont val="文泉驛微米黑"/>
        <family val="2"/>
        <charset val="1"/>
      </rPr>
      <t xml:space="preserve">唭哩岸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  <charset val="1"/>
      </rPr>
      <t xml:space="preserve">關渡</t>
    </r>
  </si>
  <si>
    <t xml:space="preserve">淡水</t>
  </si>
  <si>
    <r>
      <rPr>
        <sz val="11"/>
        <color rgb="FF000000"/>
        <rFont val="文泉驛微米黑"/>
        <family val="2"/>
        <charset val="1"/>
      </rPr>
      <t xml:space="preserve">樹梅坑溪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文泉驛微米黑"/>
        <family val="2"/>
        <charset val="1"/>
      </rPr>
      <t xml:space="preserve">原楓丹白露</t>
    </r>
    <r>
      <rPr>
        <sz val="11"/>
        <color rgb="FF000000"/>
        <rFont val="Calibri"/>
        <family val="0"/>
        <charset val="1"/>
      </rPr>
      <t xml:space="preserve">)</t>
    </r>
  </si>
  <si>
    <r>
      <rPr>
        <sz val="11"/>
        <color rgb="FF000000"/>
        <rFont val="文泉驛微米黑"/>
        <family val="2"/>
        <charset val="1"/>
      </rPr>
      <t xml:space="preserve">西</t>
    </r>
    <r>
      <rPr>
        <sz val="11"/>
        <color rgb="FF000000"/>
        <rFont val="Calibri"/>
        <family val="0"/>
        <charset val="1"/>
      </rPr>
      <t xml:space="preserve">/</t>
    </r>
    <r>
      <rPr>
        <sz val="11"/>
        <color rgb="FF000000"/>
        <rFont val="文泉驛微米黑"/>
        <family val="2"/>
        <charset val="1"/>
      </rPr>
      <t xml:space="preserve">西南</t>
    </r>
    <r>
      <rPr>
        <sz val="11"/>
        <color rgb="FF000000"/>
        <rFont val="Calibri"/>
        <family val="0"/>
        <charset val="1"/>
      </rPr>
      <t xml:space="preserve">/
</t>
    </r>
    <r>
      <rPr>
        <sz val="11"/>
        <color rgb="FF000000"/>
        <rFont val="文泉驛微米黑"/>
        <family val="2"/>
        <charset val="1"/>
      </rPr>
      <t xml:space="preserve">西北區</t>
    </r>
  </si>
  <si>
    <t xml:space="preserve">蘆洲八里</t>
  </si>
  <si>
    <r>
      <rPr>
        <sz val="11"/>
        <color rgb="FF000000"/>
        <rFont val="Calibri"/>
        <family val="0"/>
        <charset val="1"/>
      </rPr>
      <t xml:space="preserve">4</t>
    </r>
    <r>
      <rPr>
        <sz val="11"/>
        <color rgb="FF000000"/>
        <rFont val="文泉驛微米黑"/>
        <family val="2"/>
        <charset val="1"/>
      </rPr>
      <t xml:space="preserve">月底</t>
    </r>
    <r>
      <rPr>
        <sz val="11"/>
        <color rgb="FF000000"/>
        <rFont val="Calibri"/>
        <family val="0"/>
        <charset val="1"/>
      </rPr>
      <t xml:space="preserve">~5</t>
    </r>
    <r>
      <rPr>
        <sz val="11"/>
        <color rgb="FF000000"/>
        <rFont val="文泉驛微米黑"/>
        <family val="2"/>
        <charset val="1"/>
      </rPr>
      <t xml:space="preserve">月中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  <charset val="1"/>
      </rPr>
      <t xml:space="preserve">看潮汐表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文泉驛微米黑"/>
        <family val="2"/>
        <charset val="1"/>
      </rPr>
      <t xml:space="preserve">氣象局</t>
    </r>
    <r>
      <rPr>
        <sz val="11"/>
        <color rgb="FF000000"/>
        <rFont val="Calibri"/>
        <family val="0"/>
        <charset val="1"/>
      </rPr>
      <t xml:space="preserve">), </t>
    </r>
    <r>
      <rPr>
        <sz val="11"/>
        <color rgb="FF000000"/>
        <rFont val="文泉驛微米黑"/>
        <family val="2"/>
        <charset val="1"/>
      </rPr>
      <t xml:space="preserve">可詢問陳岳輝</t>
    </r>
  </si>
  <si>
    <t xml:space="preserve">樹林土城</t>
  </si>
  <si>
    <t xml:space="preserve">板橋</t>
  </si>
  <si>
    <t xml:space="preserve">外圍區</t>
  </si>
  <si>
    <t xml:space="preserve">外地遠程</t>
  </si>
  <si>
    <t xml:space="preserve">全天</t>
  </si>
  <si>
    <r>
      <rPr>
        <sz val="11"/>
        <color rgb="FF000000"/>
        <rFont val="文泉驛微米黑"/>
        <family val="2"/>
        <charset val="1"/>
      </rPr>
      <t xml:space="preserve">貢寮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  <charset val="1"/>
      </rPr>
      <t xml:space="preserve">雙溪</t>
    </r>
  </si>
  <si>
    <t xml:space="preserve">建議排白頭翁</t>
  </si>
  <si>
    <r>
      <rPr>
        <sz val="11"/>
        <color rgb="FF000000"/>
        <rFont val="文泉驛微米黑"/>
        <family val="2"/>
        <charset val="1"/>
      </rPr>
      <t xml:space="preserve">風露嘴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  <charset val="1"/>
      </rPr>
      <t xml:space="preserve">烏塗窟</t>
    </r>
  </si>
  <si>
    <r>
      <rPr>
        <sz val="11"/>
        <color rgb="FF000000"/>
        <rFont val="文泉驛微米黑"/>
        <family val="2"/>
        <charset val="1"/>
      </rPr>
      <t xml:space="preserve">注意清明掃墓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  <charset val="1"/>
      </rPr>
      <t xml:space="preserve">第</t>
    </r>
    <r>
      <rPr>
        <sz val="11"/>
        <color rgb="FF000000"/>
        <rFont val="Calibri"/>
        <family val="0"/>
        <charset val="1"/>
      </rPr>
      <t xml:space="preserve">3</t>
    </r>
    <r>
      <rPr>
        <sz val="11"/>
        <color rgb="FF000000"/>
        <rFont val="文泉驛微米黑"/>
        <family val="2"/>
        <charset val="1"/>
      </rPr>
      <t xml:space="preserve">個星期日萬金石馬拉松</t>
    </r>
  </si>
  <si>
    <t xml:space="preserve">會員收費</t>
  </si>
  <si>
    <r>
      <rPr>
        <sz val="11"/>
        <color rgb="FF000000"/>
        <rFont val="文泉驛微米黑"/>
        <family val="2"/>
        <charset val="1"/>
      </rPr>
      <t xml:space="preserve">觀音觀鷹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  <charset val="1"/>
      </rPr>
      <t xml:space="preserve">年初先跟總幹事確定</t>
    </r>
  </si>
  <si>
    <r>
      <rPr>
        <sz val="11"/>
        <color rgb="FF000000"/>
        <rFont val="文泉驛微米黑"/>
        <family val="2"/>
        <charset val="1"/>
      </rPr>
      <t xml:space="preserve">避開</t>
    </r>
    <r>
      <rPr>
        <sz val="11"/>
        <color rgb="FF000000"/>
        <rFont val="Calibri"/>
        <family val="0"/>
        <charset val="1"/>
      </rPr>
      <t xml:space="preserve">:
    3 </t>
    </r>
    <r>
      <rPr>
        <sz val="11"/>
        <color rgb="FF000000"/>
        <rFont val="文泉驛微米黑"/>
        <family val="2"/>
        <charset val="1"/>
      </rPr>
      <t xml:space="preserve">月底會員大會
    </t>
    </r>
    <r>
      <rPr>
        <sz val="11"/>
        <color rgb="FF000000"/>
        <rFont val="Calibri"/>
        <family val="0"/>
        <charset val="1"/>
      </rPr>
      <t xml:space="preserve">10 </t>
    </r>
    <r>
      <rPr>
        <sz val="11"/>
        <color rgb="FF000000"/>
        <rFont val="文泉驛微米黑"/>
        <family val="2"/>
        <charset val="1"/>
      </rPr>
      <t xml:space="preserve">月底關博</t>
    </r>
  </si>
  <si>
    <r>
      <rPr>
        <sz val="11"/>
        <color rgb="FF000000"/>
        <rFont val="Calibri"/>
        <family val="0"/>
        <charset val="1"/>
      </rPr>
      <t xml:space="preserve">Q1 </t>
    </r>
    <r>
      <rPr>
        <sz val="11"/>
        <color rgb="FF000000"/>
        <rFont val="文泉驛微米黑"/>
        <family val="2"/>
        <charset val="1"/>
      </rPr>
      <t xml:space="preserve">冬候鳥
</t>
    </r>
    <r>
      <rPr>
        <sz val="11"/>
        <color rgb="FF000000"/>
        <rFont val="Calibri"/>
        <family val="0"/>
        <charset val="1"/>
      </rPr>
      <t xml:space="preserve">Q2 </t>
    </r>
    <r>
      <rPr>
        <sz val="11"/>
        <color rgb="FF000000"/>
        <rFont val="文泉驛微米黑"/>
        <family val="2"/>
        <charset val="1"/>
      </rPr>
      <t xml:space="preserve">夏候鳥及繁殖鳥
</t>
    </r>
    <r>
      <rPr>
        <sz val="11"/>
        <color rgb="FF000000"/>
        <rFont val="Calibri"/>
        <family val="0"/>
        <charset val="1"/>
      </rPr>
      <t xml:space="preserve">Q3 </t>
    </r>
    <r>
      <rPr>
        <sz val="11"/>
        <color rgb="FF000000"/>
        <rFont val="文泉驛微米黑"/>
        <family val="2"/>
        <charset val="1"/>
      </rPr>
      <t xml:space="preserve">炎熱
</t>
    </r>
    <r>
      <rPr>
        <sz val="11"/>
        <color rgb="FF000000"/>
        <rFont val="Calibri"/>
        <family val="0"/>
        <charset val="1"/>
      </rPr>
      <t xml:space="preserve">Q4 </t>
    </r>
    <r>
      <rPr>
        <sz val="11"/>
        <color rgb="FF000000"/>
        <rFont val="文泉驛微米黑"/>
        <family val="2"/>
        <charset val="1"/>
      </rPr>
      <t xml:space="preserve">秋過境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</si>
</sst>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\月D\日"/>
    <numFmt numFmtId="166" formatCode="AAA"/>
    <numFmt numFmtId="167" formatCode="DDD"/>
    <numFmt numFmtId="168" formatCode="HH:MM"/>
    <numFmt numFmtId="169" formatCode="0;\-0;;@"/>
  </numFmts>
  <fonts count="29">
    <font>
      <sz val="12"/>
      <color rgb="FF00000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FF"/>
      <name val="文泉驛微米黑"/>
      <family val="2"/>
      <charset val="1"/>
    </font>
    <font>
      <b val="true"/>
      <sz val="18"/>
      <color rgb="FF0000FF"/>
      <name val="Arial"/>
      <family val="0"/>
      <charset val="1"/>
    </font>
    <font>
      <sz val="12"/>
      <color rgb="FFFF0000"/>
      <name val="文泉驛微米黑"/>
      <family val="2"/>
      <charset val="1"/>
    </font>
    <font>
      <sz val="11"/>
      <color rgb="FF000000"/>
      <name val="文泉驛微米黑"/>
      <family val="2"/>
      <charset val="1"/>
    </font>
    <font>
      <b val="true"/>
      <sz val="14"/>
      <color rgb="FF000000"/>
      <name val="文泉驛微米黑"/>
      <family val="2"/>
      <charset val="1"/>
    </font>
    <font>
      <b val="true"/>
      <sz val="11"/>
      <color rgb="FF000000"/>
      <name val="文泉驛微米黑"/>
      <family val="2"/>
      <charset val="1"/>
    </font>
    <font>
      <b val="true"/>
      <sz val="11"/>
      <color rgb="FF000000"/>
      <name val="Arial"/>
      <family val="0"/>
      <charset val="1"/>
    </font>
    <font>
      <sz val="14"/>
      <color rgb="FF000000"/>
      <name val="文泉驛微米黑"/>
      <family val="2"/>
      <charset val="1"/>
    </font>
    <font>
      <sz val="11"/>
      <color rgb="FF000000"/>
      <name val="Arial"/>
      <family val="0"/>
      <charset val="1"/>
    </font>
    <font>
      <sz val="14"/>
      <color rgb="FF0000FF"/>
      <name val="文泉驛微米黑"/>
      <family val="2"/>
      <charset val="1"/>
    </font>
    <font>
      <sz val="12"/>
      <color rgb="FF0000FF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FF0000"/>
      <name val="文泉驛微米黑"/>
      <family val="2"/>
      <charset val="1"/>
    </font>
    <font>
      <strike val="true"/>
      <sz val="12"/>
      <color rgb="FFFF0000"/>
      <name val="文泉驛微米黑"/>
      <family val="2"/>
      <charset val="1"/>
    </font>
    <font>
      <sz val="12"/>
      <color rgb="FF000000"/>
      <name val="MingLiu"/>
      <family val="0"/>
      <charset val="1"/>
    </font>
    <font>
      <sz val="12"/>
      <color rgb="FF0000FF"/>
      <name val="PMingLiu"/>
      <family val="0"/>
      <charset val="1"/>
    </font>
    <font>
      <sz val="12"/>
      <color rgb="FF0000FF"/>
      <name val="文泉驛微米黑"/>
      <family val="2"/>
      <charset val="1"/>
    </font>
    <font>
      <sz val="14"/>
      <color rgb="FF0000FF"/>
      <name val="MingLiU"/>
      <family val="0"/>
      <charset val="1"/>
    </font>
    <font>
      <sz val="12"/>
      <color rgb="FF222222"/>
      <name val="文泉驛微米黑"/>
      <family val="2"/>
      <charset val="1"/>
    </font>
    <font>
      <sz val="12"/>
      <color rgb="FF000000"/>
      <name val="PMingLiu"/>
      <family val="0"/>
      <charset val="1"/>
    </font>
    <font>
      <b val="true"/>
      <sz val="12"/>
      <color rgb="FF000000"/>
      <name val="文泉驛微米黑"/>
      <family val="2"/>
      <charset val="1"/>
    </font>
    <font>
      <b val="true"/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999999"/>
        <bgColor rgb="FF7F7F7F"/>
      </patternFill>
    </fill>
    <fill>
      <patternFill patternType="solid">
        <fgColor rgb="FFFFFFFF"/>
        <bgColor rgb="FFFFFFCC"/>
      </patternFill>
    </fill>
    <fill>
      <patternFill patternType="solid">
        <fgColor rgb="FF9BBB5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666699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7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9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5" fillId="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5" fillId="9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5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7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7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5" fillId="1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26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7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7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4" topLeftCell="D31" activePane="bottomRight" state="frozen"/>
      <selection pane="topLeft" activeCell="A1" activeCellId="0" sqref="A1"/>
      <selection pane="topRight" activeCell="D1" activeCellId="0" sqref="D1"/>
      <selection pane="bottomLeft" activeCell="A31" activeCellId="0" sqref="A31"/>
      <selection pane="bottomRight" activeCell="J70" activeCellId="0" sqref="J70"/>
    </sheetView>
  </sheetViews>
  <sheetFormatPr defaultRowHeight="1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11.46"/>
    <col collapsed="false" customWidth="true" hidden="false" outlineLevel="0" max="3" min="3" style="0" width="8.48"/>
    <col collapsed="false" customWidth="true" hidden="false" outlineLevel="0" max="4" min="4" style="0" width="22.53"/>
    <col collapsed="false" customWidth="true" hidden="false" outlineLevel="0" max="5" min="5" style="0" width="7.6"/>
    <col collapsed="false" customWidth="true" hidden="false" outlineLevel="0" max="6" min="6" style="0" width="38.24"/>
    <col collapsed="false" customWidth="true" hidden="false" outlineLevel="0" max="7" min="7" style="0" width="8.11"/>
    <col collapsed="false" customWidth="true" hidden="false" outlineLevel="0" max="8" min="8" style="0" width="8.61"/>
    <col collapsed="false" customWidth="true" hidden="false" outlineLevel="0" max="20" min="9" style="0" width="10.68"/>
    <col collapsed="false" customWidth="true" hidden="false" outlineLevel="0" max="27" min="21" style="0" width="9.15"/>
    <col collapsed="false" customWidth="true" hidden="false" outlineLevel="0" max="28" min="28" style="0" width="18.54"/>
    <col collapsed="false" customWidth="true" hidden="false" outlineLevel="0" max="29" min="29" style="0" width="12.1"/>
    <col collapsed="false" customWidth="true" hidden="false" outlineLevel="0" max="31" min="30" style="0" width="9.15"/>
    <col collapsed="false" customWidth="true" hidden="false" outlineLevel="0" max="1025" min="32" style="0" width="13"/>
  </cols>
  <sheetData>
    <row r="1" customFormat="false" ht="28.5" hidden="false" customHeight="true" outlineLevel="0" collapsed="false">
      <c r="A1" s="1"/>
      <c r="B1" s="2"/>
      <c r="C1" s="3"/>
      <c r="D1" s="4"/>
      <c r="E1" s="5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6"/>
      <c r="W1" s="6"/>
      <c r="X1" s="6"/>
      <c r="Y1" s="6"/>
      <c r="Z1" s="6"/>
      <c r="AA1" s="6"/>
      <c r="AB1" s="7"/>
      <c r="AC1" s="8"/>
      <c r="AD1" s="8"/>
      <c r="AE1" s="8"/>
    </row>
    <row r="2" customFormat="false" ht="29.25" hidden="false" customHeight="true" outlineLevel="0" collapsed="false">
      <c r="A2" s="9"/>
      <c r="B2" s="10"/>
      <c r="C2" s="11"/>
      <c r="D2" s="12" t="s">
        <v>1</v>
      </c>
      <c r="E2" s="13" t="s">
        <v>2</v>
      </c>
      <c r="F2" s="14" t="s">
        <v>3</v>
      </c>
      <c r="G2" s="13" t="s">
        <v>4</v>
      </c>
      <c r="H2" s="15" t="s">
        <v>5</v>
      </c>
      <c r="I2" s="15" t="s">
        <v>6</v>
      </c>
      <c r="J2" s="15"/>
      <c r="K2" s="15"/>
      <c r="L2" s="15"/>
      <c r="M2" s="15" t="s">
        <v>7</v>
      </c>
      <c r="N2" s="15"/>
      <c r="O2" s="15"/>
      <c r="P2" s="15"/>
      <c r="Q2" s="15" t="s">
        <v>8</v>
      </c>
      <c r="R2" s="15"/>
      <c r="S2" s="15"/>
      <c r="T2" s="15"/>
      <c r="U2" s="15" t="s">
        <v>9</v>
      </c>
      <c r="V2" s="15"/>
      <c r="W2" s="15"/>
      <c r="X2" s="15"/>
      <c r="Y2" s="15"/>
      <c r="Z2" s="15"/>
      <c r="AA2" s="13" t="s">
        <v>10</v>
      </c>
      <c r="AB2" s="16"/>
      <c r="AC2" s="17"/>
      <c r="AD2" s="17"/>
      <c r="AE2" s="17"/>
    </row>
    <row r="3" customFormat="false" ht="23.25" hidden="false" customHeight="true" outlineLevel="0" collapsed="false">
      <c r="A3" s="9"/>
      <c r="B3" s="9"/>
      <c r="C3" s="11"/>
      <c r="D3" s="12"/>
      <c r="E3" s="12"/>
      <c r="F3" s="12"/>
      <c r="G3" s="12"/>
      <c r="H3" s="12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11</v>
      </c>
      <c r="V3" s="15"/>
      <c r="W3" s="15" t="s">
        <v>11</v>
      </c>
      <c r="X3" s="15"/>
      <c r="Y3" s="15" t="s">
        <v>12</v>
      </c>
      <c r="Z3" s="15"/>
      <c r="AA3" s="13"/>
      <c r="AB3" s="16"/>
      <c r="AC3" s="17"/>
      <c r="AD3" s="17"/>
      <c r="AE3" s="17"/>
    </row>
    <row r="4" customFormat="false" ht="23.25" hidden="false" customHeight="true" outlineLevel="0" collapsed="false">
      <c r="A4" s="18"/>
      <c r="B4" s="19"/>
      <c r="C4" s="20"/>
      <c r="D4" s="21"/>
      <c r="E4" s="22"/>
      <c r="F4" s="23"/>
      <c r="G4" s="18"/>
      <c r="H4" s="18"/>
      <c r="I4" s="24" t="s">
        <v>13</v>
      </c>
      <c r="J4" s="24" t="s">
        <v>14</v>
      </c>
      <c r="K4" s="24" t="s">
        <v>15</v>
      </c>
      <c r="L4" s="24" t="s">
        <v>16</v>
      </c>
      <c r="M4" s="15" t="s">
        <v>17</v>
      </c>
      <c r="N4" s="15"/>
      <c r="O4" s="15" t="s">
        <v>18</v>
      </c>
      <c r="P4" s="15"/>
      <c r="Q4" s="15" t="s">
        <v>17</v>
      </c>
      <c r="R4" s="15"/>
      <c r="S4" s="15" t="s">
        <v>18</v>
      </c>
      <c r="T4" s="15"/>
      <c r="U4" s="15" t="s">
        <v>17</v>
      </c>
      <c r="V4" s="15"/>
      <c r="W4" s="15" t="s">
        <v>18</v>
      </c>
      <c r="X4" s="15"/>
      <c r="Y4" s="15" t="s">
        <v>18</v>
      </c>
      <c r="Z4" s="15"/>
      <c r="AA4" s="15" t="s">
        <v>18</v>
      </c>
      <c r="AB4" s="16" t="s">
        <v>19</v>
      </c>
      <c r="AC4" s="17"/>
      <c r="AD4" s="17"/>
      <c r="AE4" s="17"/>
    </row>
    <row r="5" customFormat="false" ht="23.25" hidden="false" customHeight="true" outlineLevel="0" collapsed="false">
      <c r="A5" s="25" t="s">
        <v>20</v>
      </c>
      <c r="B5" s="26" t="s">
        <v>21</v>
      </c>
      <c r="C5" s="27" t="s">
        <v>22</v>
      </c>
      <c r="D5" s="28"/>
      <c r="E5" s="6"/>
      <c r="F5" s="29"/>
      <c r="G5" s="1"/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16"/>
      <c r="AC5" s="17"/>
      <c r="AD5" s="17"/>
      <c r="AE5" s="17"/>
    </row>
    <row r="6" customFormat="false" ht="23.25" hidden="false" customHeight="true" outlineLevel="0" collapsed="false">
      <c r="A6" s="30" t="n">
        <v>43</v>
      </c>
      <c r="B6" s="31" t="n">
        <v>44653</v>
      </c>
      <c r="C6" s="32" t="n">
        <f aca="false">B6</f>
        <v>44653</v>
      </c>
      <c r="D6" s="33"/>
      <c r="E6" s="34"/>
      <c r="F6" s="35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6" t="s">
        <v>23</v>
      </c>
      <c r="V6" s="36" t="s">
        <v>24</v>
      </c>
      <c r="W6" s="37" t="s">
        <v>24</v>
      </c>
      <c r="X6" s="36" t="s">
        <v>25</v>
      </c>
      <c r="Y6" s="34"/>
      <c r="Z6" s="34"/>
      <c r="AA6" s="34"/>
      <c r="AB6" s="16" t="s">
        <v>26</v>
      </c>
      <c r="AC6" s="17"/>
      <c r="AD6" s="17"/>
      <c r="AE6" s="17"/>
    </row>
    <row r="7" customFormat="false" ht="23.25" hidden="false" customHeight="true" outlineLevel="0" collapsed="false">
      <c r="A7" s="30" t="n">
        <v>44</v>
      </c>
      <c r="B7" s="31" t="n">
        <v>44654</v>
      </c>
      <c r="C7" s="32" t="n">
        <f aca="false">B7</f>
        <v>44654</v>
      </c>
      <c r="D7" s="38" t="s">
        <v>27</v>
      </c>
      <c r="E7" s="39" t="n">
        <f aca="false">VLOOKUP(D7,路線表!$1:$996,5,0)</f>
        <v>0.3333333333</v>
      </c>
      <c r="F7" s="40" t="str">
        <f aca="false">VLOOKUP(D7,路線表!$1:$996,3,0)</f>
        <v>台北海大門口(公車215/紅10 台北海大站)</v>
      </c>
      <c r="G7" s="39" t="str">
        <f aca="false">VLOOKUP(D7,路線表!$1:$996,6,0)</f>
        <v>2km</v>
      </c>
      <c r="H7" s="41" t="n">
        <f aca="false">VLOOKUP(D7,路線表!$1:$996,7,0)</f>
        <v>40</v>
      </c>
      <c r="I7" s="37" t="s">
        <v>28</v>
      </c>
      <c r="J7" s="37" t="s">
        <v>29</v>
      </c>
      <c r="K7" s="36" t="s">
        <v>30</v>
      </c>
      <c r="L7" s="37" t="s">
        <v>31</v>
      </c>
      <c r="M7" s="42" t="s">
        <v>32</v>
      </c>
      <c r="N7" s="37" t="s">
        <v>33</v>
      </c>
      <c r="O7" s="36" t="s">
        <v>34</v>
      </c>
      <c r="P7" s="36" t="s">
        <v>33</v>
      </c>
      <c r="Q7" s="36" t="s">
        <v>35</v>
      </c>
      <c r="R7" s="36" t="s">
        <v>36</v>
      </c>
      <c r="S7" s="36" t="s">
        <v>37</v>
      </c>
      <c r="T7" s="36" t="s">
        <v>31</v>
      </c>
      <c r="U7" s="37" t="s">
        <v>38</v>
      </c>
      <c r="V7" s="36" t="s">
        <v>39</v>
      </c>
      <c r="W7" s="36" t="s">
        <v>40</v>
      </c>
      <c r="X7" s="37" t="s">
        <v>39</v>
      </c>
      <c r="Y7" s="42" t="s">
        <v>32</v>
      </c>
      <c r="Z7" s="42" t="s">
        <v>32</v>
      </c>
      <c r="AA7" s="36" t="s">
        <v>28</v>
      </c>
      <c r="AB7" s="16" t="s">
        <v>26</v>
      </c>
      <c r="AC7" s="43" t="s">
        <v>41</v>
      </c>
      <c r="AD7" s="17"/>
      <c r="AE7" s="17"/>
    </row>
    <row r="8" customFormat="false" ht="23.25" hidden="false" customHeight="true" outlineLevel="0" collapsed="false">
      <c r="A8" s="30" t="n">
        <v>45</v>
      </c>
      <c r="B8" s="31" t="n">
        <v>44654</v>
      </c>
      <c r="C8" s="32" t="n">
        <f aca="false">B8</f>
        <v>44654</v>
      </c>
      <c r="D8" s="44" t="s">
        <v>42</v>
      </c>
      <c r="E8" s="39" t="n">
        <f aca="false">VLOOKUP(D8,路線表!$1:$996,5,0)</f>
        <v>0.3125</v>
      </c>
      <c r="F8" s="40" t="str">
        <f aca="false">VLOOKUP(D8,路線表!$1:$996,3,0)</f>
        <v>捷運土城站(出口2)</v>
      </c>
      <c r="G8" s="39" t="str">
        <f aca="false">VLOOKUP(D8,路線表!$1:$996,6,0)</f>
        <v>5km</v>
      </c>
      <c r="H8" s="41" t="n">
        <f aca="false">VLOOKUP(D8,路線表!$1:$996,7,0)</f>
        <v>35</v>
      </c>
      <c r="I8" s="42" t="s">
        <v>32</v>
      </c>
      <c r="J8" s="37" t="s">
        <v>25</v>
      </c>
      <c r="K8" s="37" t="s">
        <v>37</v>
      </c>
      <c r="L8" s="42" t="s">
        <v>32</v>
      </c>
      <c r="M8" s="45"/>
      <c r="N8" s="45"/>
      <c r="O8" s="45"/>
      <c r="P8" s="45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16" t="s">
        <v>26</v>
      </c>
      <c r="AC8" s="17"/>
      <c r="AD8" s="17"/>
      <c r="AE8" s="17"/>
    </row>
    <row r="9" customFormat="false" ht="23.25" hidden="false" customHeight="true" outlineLevel="0" collapsed="false">
      <c r="A9" s="30" t="n">
        <v>46</v>
      </c>
      <c r="B9" s="31" t="n">
        <v>44660</v>
      </c>
      <c r="C9" s="32" t="n">
        <f aca="false">B9</f>
        <v>44660</v>
      </c>
      <c r="D9" s="46" t="s">
        <v>43</v>
      </c>
      <c r="E9" s="39" t="n">
        <f aca="false">VLOOKUP(D9,路線表!$1:$996,5,0)</f>
        <v>0.3125</v>
      </c>
      <c r="F9" s="40" t="str">
        <f aca="false">VLOOKUP(D9,路線表!$1:$996,3,0)</f>
        <v>捷運淡水站(出口1)</v>
      </c>
      <c r="G9" s="39" t="str">
        <f aca="false">VLOOKUP(D9,路線表!$1:$996,6,0)</f>
        <v>4km</v>
      </c>
      <c r="H9" s="41" t="n">
        <f aca="false">VLOOKUP(D9,路線表!$1:$996,7,0)</f>
        <v>40</v>
      </c>
      <c r="I9" s="37" t="s">
        <v>44</v>
      </c>
      <c r="J9" s="37" t="s">
        <v>45</v>
      </c>
      <c r="K9" s="37" t="s">
        <v>46</v>
      </c>
      <c r="L9" s="37" t="s">
        <v>47</v>
      </c>
      <c r="M9" s="47" t="s">
        <v>48</v>
      </c>
      <c r="N9" s="34"/>
      <c r="O9" s="34"/>
      <c r="P9" s="34"/>
      <c r="Q9" s="34"/>
      <c r="R9" s="34"/>
      <c r="S9" s="34"/>
      <c r="T9" s="34"/>
      <c r="U9" s="8" t="s">
        <v>49</v>
      </c>
      <c r="V9" s="42" t="s">
        <v>32</v>
      </c>
      <c r="W9" s="48" t="s">
        <v>47</v>
      </c>
      <c r="X9" s="36" t="s">
        <v>50</v>
      </c>
      <c r="Y9" s="34"/>
      <c r="Z9" s="34"/>
      <c r="AA9" s="34"/>
      <c r="AB9" s="16"/>
      <c r="AC9" s="17"/>
      <c r="AD9" s="17"/>
      <c r="AE9" s="17"/>
    </row>
    <row r="10" customFormat="false" ht="23.25" hidden="false" customHeight="true" outlineLevel="0" collapsed="false">
      <c r="A10" s="30" t="n">
        <v>47</v>
      </c>
      <c r="B10" s="31" t="n">
        <v>44661</v>
      </c>
      <c r="C10" s="32" t="n">
        <f aca="false">B10</f>
        <v>44661</v>
      </c>
      <c r="D10" s="44" t="s">
        <v>51</v>
      </c>
      <c r="E10" s="39" t="n">
        <f aca="false">VLOOKUP(D10,路線表!$1:$996,5,0)</f>
        <v>0.3194444444</v>
      </c>
      <c r="F10" s="40" t="str">
        <f aca="false">VLOOKUP(D10,路線表!$1:$996,3,0)</f>
        <v>五堵火車站(車站大廳)</v>
      </c>
      <c r="G10" s="39" t="str">
        <f aca="false">VLOOKUP(D10,路線表!$1:$996,6,0)</f>
        <v>2km</v>
      </c>
      <c r="H10" s="41" t="n">
        <f aca="false">VLOOKUP(D10,路線表!$1:$996,7,0)</f>
        <v>30</v>
      </c>
      <c r="I10" s="37" t="s">
        <v>52</v>
      </c>
      <c r="J10" s="37" t="s">
        <v>53</v>
      </c>
      <c r="K10" s="37" t="s">
        <v>54</v>
      </c>
      <c r="L10" s="37" t="s">
        <v>55</v>
      </c>
      <c r="M10" s="36" t="s">
        <v>56</v>
      </c>
      <c r="N10" s="36" t="s">
        <v>57</v>
      </c>
      <c r="O10" s="36" t="s">
        <v>54</v>
      </c>
      <c r="P10" s="36" t="s">
        <v>58</v>
      </c>
      <c r="Q10" s="36" t="s">
        <v>31</v>
      </c>
      <c r="R10" s="36" t="s">
        <v>36</v>
      </c>
      <c r="S10" s="36" t="s">
        <v>59</v>
      </c>
      <c r="T10" s="36" t="s">
        <v>60</v>
      </c>
      <c r="U10" s="37" t="s">
        <v>61</v>
      </c>
      <c r="V10" s="37" t="s">
        <v>62</v>
      </c>
      <c r="W10" s="37" t="s">
        <v>63</v>
      </c>
      <c r="X10" s="37" t="s">
        <v>64</v>
      </c>
      <c r="Y10" s="36" t="s">
        <v>65</v>
      </c>
      <c r="Z10" s="42" t="s">
        <v>32</v>
      </c>
      <c r="AA10" s="36" t="s">
        <v>66</v>
      </c>
      <c r="AB10" s="16"/>
      <c r="AC10" s="17"/>
      <c r="AD10" s="17"/>
      <c r="AE10" s="17"/>
    </row>
    <row r="11" customFormat="false" ht="23.25" hidden="false" customHeight="true" outlineLevel="0" collapsed="false">
      <c r="A11" s="30" t="n">
        <v>48</v>
      </c>
      <c r="B11" s="31" t="n">
        <v>44661</v>
      </c>
      <c r="C11" s="32" t="n">
        <f aca="false">B11</f>
        <v>44661</v>
      </c>
      <c r="D11" s="38" t="s">
        <v>67</v>
      </c>
      <c r="E11" s="39" t="n">
        <f aca="false">VLOOKUP(D11,路線表!$1:$996,5,0)</f>
        <v>0.34375</v>
      </c>
      <c r="F11" s="40" t="str">
        <f aca="false">VLOOKUP(D11,路線表!$1:$996,3,0)</f>
        <v>廣興橋頭(公車849廣興路口站)</v>
      </c>
      <c r="G11" s="39" t="str">
        <f aca="false">VLOOKUP(D11,路線表!$1:$996,6,0)</f>
        <v>3km</v>
      </c>
      <c r="H11" s="41" t="n">
        <f aca="false">VLOOKUP(D11,路線表!$1:$996,7,0)</f>
        <v>35</v>
      </c>
      <c r="I11" s="37" t="s">
        <v>68</v>
      </c>
      <c r="J11" s="37" t="s">
        <v>69</v>
      </c>
      <c r="K11" s="37" t="s">
        <v>70</v>
      </c>
      <c r="L11" s="37" t="s">
        <v>71</v>
      </c>
      <c r="M11" s="45"/>
      <c r="N11" s="45"/>
      <c r="O11" s="45"/>
      <c r="P11" s="45"/>
      <c r="Q11" s="45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16"/>
      <c r="AC11" s="17"/>
      <c r="AD11" s="17"/>
      <c r="AE11" s="17"/>
    </row>
    <row r="12" customFormat="false" ht="23.25" hidden="false" customHeight="true" outlineLevel="0" collapsed="false">
      <c r="A12" s="30" t="n">
        <v>49</v>
      </c>
      <c r="B12" s="31" t="n">
        <v>44667</v>
      </c>
      <c r="C12" s="32" t="n">
        <f aca="false">B12</f>
        <v>44667</v>
      </c>
      <c r="D12" s="33"/>
      <c r="E12" s="34"/>
      <c r="F12" s="35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6" t="s">
        <v>72</v>
      </c>
      <c r="V12" s="36" t="s">
        <v>73</v>
      </c>
      <c r="W12" s="36" t="s">
        <v>72</v>
      </c>
      <c r="X12" s="36" t="s">
        <v>73</v>
      </c>
      <c r="Y12" s="34"/>
      <c r="Z12" s="34"/>
      <c r="AA12" s="34"/>
      <c r="AB12" s="16"/>
      <c r="AC12" s="17"/>
      <c r="AD12" s="17"/>
      <c r="AE12" s="17"/>
    </row>
    <row r="13" customFormat="false" ht="23.25" hidden="false" customHeight="true" outlineLevel="0" collapsed="false">
      <c r="A13" s="30" t="n">
        <v>50</v>
      </c>
      <c r="B13" s="31" t="n">
        <v>44668</v>
      </c>
      <c r="C13" s="32" t="n">
        <f aca="false">B13</f>
        <v>44668</v>
      </c>
      <c r="D13" s="38" t="s">
        <v>74</v>
      </c>
      <c r="E13" s="39" t="n">
        <f aca="false">VLOOKUP(D13,路線表!$1:$996,5,0)</f>
        <v>0.3125</v>
      </c>
      <c r="F13" s="40" t="str">
        <f aca="false">VLOOKUP(D13,路線表!$1:$996,3,0)</f>
        <v>捷運蘆洲站(出口1)</v>
      </c>
      <c r="G13" s="39" t="str">
        <f aca="false">VLOOKUP(D13,路線表!$1:$996,6,0)</f>
        <v>2km</v>
      </c>
      <c r="H13" s="41" t="n">
        <f aca="false">VLOOKUP(D13,路線表!$1:$996,7,0)</f>
        <v>40</v>
      </c>
      <c r="I13" s="37" t="s">
        <v>75</v>
      </c>
      <c r="J13" s="37" t="s">
        <v>76</v>
      </c>
      <c r="K13" s="36" t="s">
        <v>77</v>
      </c>
      <c r="L13" s="37" t="s">
        <v>44</v>
      </c>
      <c r="M13" s="36" t="s">
        <v>78</v>
      </c>
      <c r="N13" s="37" t="s">
        <v>79</v>
      </c>
      <c r="O13" s="36" t="s">
        <v>80</v>
      </c>
      <c r="P13" s="36" t="s">
        <v>25</v>
      </c>
      <c r="Q13" s="36" t="s">
        <v>81</v>
      </c>
      <c r="R13" s="36" t="s">
        <v>82</v>
      </c>
      <c r="S13" s="36" t="s">
        <v>35</v>
      </c>
      <c r="T13" s="36" t="s">
        <v>83</v>
      </c>
      <c r="U13" s="37" t="s">
        <v>84</v>
      </c>
      <c r="V13" s="8" t="s">
        <v>85</v>
      </c>
      <c r="W13" s="49" t="s">
        <v>86</v>
      </c>
      <c r="X13" s="37" t="s">
        <v>87</v>
      </c>
      <c r="Y13" s="37" t="s">
        <v>88</v>
      </c>
      <c r="Z13" s="37" t="s">
        <v>65</v>
      </c>
      <c r="AA13" s="36" t="s">
        <v>89</v>
      </c>
      <c r="AB13" s="16"/>
      <c r="AC13" s="17"/>
      <c r="AD13" s="17"/>
      <c r="AE13" s="17"/>
    </row>
    <row r="14" customFormat="false" ht="23.25" hidden="false" customHeight="true" outlineLevel="0" collapsed="false">
      <c r="A14" s="30" t="n">
        <v>51</v>
      </c>
      <c r="B14" s="31" t="n">
        <v>44668</v>
      </c>
      <c r="C14" s="32" t="n">
        <f aca="false">B14</f>
        <v>44668</v>
      </c>
      <c r="D14" s="38" t="s">
        <v>90</v>
      </c>
      <c r="E14" s="39" t="n">
        <f aca="false">VLOOKUP(D14,路線表!$1:$996,5,0)</f>
        <v>0.3541666667</v>
      </c>
      <c r="F14" s="40" t="str">
        <f aca="false">VLOOKUP(D14,路線表!$1:$996,3,0)</f>
        <v>金山青年活動中心(國光客運1815)</v>
      </c>
      <c r="G14" s="39" t="str">
        <f aca="false">VLOOKUP(D14,路線表!$1:$996,6,0)</f>
        <v>6km</v>
      </c>
      <c r="H14" s="41" t="n">
        <f aca="false">VLOOKUP(D14,路線表!$1:$996,7,0)</f>
        <v>50</v>
      </c>
      <c r="I14" s="37" t="s">
        <v>91</v>
      </c>
      <c r="J14" s="37" t="s">
        <v>92</v>
      </c>
      <c r="K14" s="37" t="s">
        <v>46</v>
      </c>
      <c r="L14" s="37" t="s">
        <v>93</v>
      </c>
      <c r="M14" s="45"/>
      <c r="N14" s="45"/>
      <c r="O14" s="45"/>
      <c r="P14" s="45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6"/>
      <c r="AC14" s="17"/>
      <c r="AD14" s="17"/>
      <c r="AE14" s="17"/>
    </row>
    <row r="15" customFormat="false" ht="23.25" hidden="false" customHeight="true" outlineLevel="0" collapsed="false">
      <c r="A15" s="30" t="n">
        <v>52</v>
      </c>
      <c r="B15" s="31" t="n">
        <v>44674</v>
      </c>
      <c r="C15" s="32" t="n">
        <f aca="false">B15</f>
        <v>44674</v>
      </c>
      <c r="D15" s="38" t="s">
        <v>94</v>
      </c>
      <c r="E15" s="39" t="n">
        <f aca="false">VLOOKUP(D15,路線表!$1:$996,5,0)</f>
        <v>0.3125</v>
      </c>
      <c r="F15" s="40" t="str">
        <f aca="false">VLOOKUP(D15,路線表!$1:$996,3,0)</f>
        <v>捷運關渡站(出口1)</v>
      </c>
      <c r="G15" s="39" t="str">
        <f aca="false">VLOOKUP(D15,路線表!$1:$996,6,0)</f>
        <v>2km</v>
      </c>
      <c r="H15" s="41" t="n">
        <f aca="false">VLOOKUP(D15,路線表!$1:$996,7,0)</f>
        <v>50</v>
      </c>
      <c r="I15" s="37" t="s">
        <v>95</v>
      </c>
      <c r="J15" s="37" t="s">
        <v>68</v>
      </c>
      <c r="K15" s="37" t="s">
        <v>30</v>
      </c>
      <c r="L15" s="37" t="s">
        <v>96</v>
      </c>
      <c r="M15" s="47" t="s">
        <v>48</v>
      </c>
      <c r="N15" s="34"/>
      <c r="O15" s="34"/>
      <c r="P15" s="34"/>
      <c r="Q15" s="34"/>
      <c r="R15" s="34"/>
      <c r="S15" s="34"/>
      <c r="T15" s="34"/>
      <c r="U15" s="36" t="s">
        <v>97</v>
      </c>
      <c r="V15" s="37" t="s">
        <v>98</v>
      </c>
      <c r="W15" s="36" t="s">
        <v>30</v>
      </c>
      <c r="X15" s="36" t="s">
        <v>70</v>
      </c>
      <c r="Y15" s="34"/>
      <c r="Z15" s="34"/>
      <c r="AA15" s="34"/>
      <c r="AB15" s="16"/>
      <c r="AC15" s="50" t="s">
        <v>99</v>
      </c>
      <c r="AD15" s="17"/>
      <c r="AE15" s="17"/>
    </row>
    <row r="16" customFormat="false" ht="23.25" hidden="false" customHeight="true" outlineLevel="0" collapsed="false">
      <c r="A16" s="30" t="n">
        <v>53</v>
      </c>
      <c r="B16" s="31" t="n">
        <v>44675</v>
      </c>
      <c r="C16" s="32" t="n">
        <f aca="false">B16</f>
        <v>44675</v>
      </c>
      <c r="D16" s="38" t="s">
        <v>100</v>
      </c>
      <c r="E16" s="39" t="n">
        <f aca="false">VLOOKUP(D16,路線表!$1:$996,5,0)</f>
        <v>0.3333333333</v>
      </c>
      <c r="F16" s="40" t="str">
        <f aca="false">VLOOKUP(D16,路線表!$1:$996,3,0)</f>
        <v>輕軌淡江大學站(出口)</v>
      </c>
      <c r="G16" s="39" t="str">
        <f aca="false">VLOOKUP(D16,路線表!$1:$996,6,0)</f>
        <v>4km</v>
      </c>
      <c r="H16" s="41" t="n">
        <f aca="false">VLOOKUP(D16,路線表!$1:$996,7,0)</f>
        <v>40</v>
      </c>
      <c r="I16" s="37" t="s">
        <v>101</v>
      </c>
      <c r="J16" s="37" t="s">
        <v>102</v>
      </c>
      <c r="K16" s="51" t="s">
        <v>53</v>
      </c>
      <c r="L16" s="37" t="s">
        <v>103</v>
      </c>
      <c r="M16" s="36" t="s">
        <v>56</v>
      </c>
      <c r="N16" s="36" t="s">
        <v>24</v>
      </c>
      <c r="O16" s="36" t="s">
        <v>104</v>
      </c>
      <c r="P16" s="37" t="s">
        <v>34</v>
      </c>
      <c r="Q16" s="36" t="s">
        <v>46</v>
      </c>
      <c r="R16" s="36" t="s">
        <v>36</v>
      </c>
      <c r="S16" s="36" t="s">
        <v>105</v>
      </c>
      <c r="T16" s="36" t="s">
        <v>83</v>
      </c>
      <c r="U16" s="37" t="s">
        <v>106</v>
      </c>
      <c r="V16" s="37" t="s">
        <v>107</v>
      </c>
      <c r="W16" s="37" t="s">
        <v>56</v>
      </c>
      <c r="X16" s="37" t="s">
        <v>63</v>
      </c>
      <c r="Y16" s="36" t="s">
        <v>106</v>
      </c>
      <c r="Z16" s="37" t="s">
        <v>107</v>
      </c>
      <c r="AA16" s="36" t="s">
        <v>89</v>
      </c>
      <c r="AB16" s="16"/>
      <c r="AC16" s="50"/>
      <c r="AD16" s="17"/>
      <c r="AE16" s="17"/>
    </row>
    <row r="17" customFormat="false" ht="23.25" hidden="false" customHeight="true" outlineLevel="0" collapsed="false">
      <c r="A17" s="30" t="n">
        <v>54</v>
      </c>
      <c r="B17" s="31" t="n">
        <v>44675</v>
      </c>
      <c r="C17" s="32" t="n">
        <f aca="false">B17</f>
        <v>44675</v>
      </c>
      <c r="D17" s="38" t="s">
        <v>108</v>
      </c>
      <c r="E17" s="39" t="n">
        <f aca="false">VLOOKUP(D17,路線表!$1:$996,5,0)</f>
        <v>0.3125</v>
      </c>
      <c r="F17" s="40" t="str">
        <f aca="false">VLOOKUP(D17,路線表!$1:$996,3,0)</f>
        <v>捷運亞東醫院站(出口2)</v>
      </c>
      <c r="G17" s="39" t="str">
        <f aca="false">VLOOKUP(D17,路線表!$1:$996,6,0)</f>
        <v>4km</v>
      </c>
      <c r="H17" s="41" t="n">
        <f aca="false">VLOOKUP(D17,路線表!$1:$996,7,0)</f>
        <v>50</v>
      </c>
      <c r="I17" s="37" t="s">
        <v>105</v>
      </c>
      <c r="J17" s="37" t="s">
        <v>109</v>
      </c>
      <c r="K17" s="37" t="s">
        <v>37</v>
      </c>
      <c r="L17" s="37" t="s">
        <v>110</v>
      </c>
      <c r="M17" s="45"/>
      <c r="N17" s="45"/>
      <c r="O17" s="45"/>
      <c r="P17" s="45"/>
      <c r="Q17" s="45"/>
      <c r="R17" s="45"/>
      <c r="S17" s="34"/>
      <c r="T17" s="34"/>
      <c r="U17" s="34"/>
      <c r="V17" s="34"/>
      <c r="W17" s="34"/>
      <c r="X17" s="34"/>
      <c r="Y17" s="34"/>
      <c r="Z17" s="34"/>
      <c r="AA17" s="34"/>
      <c r="AB17" s="16"/>
      <c r="AC17" s="50"/>
      <c r="AD17" s="17"/>
      <c r="AE17" s="17"/>
    </row>
    <row r="18" customFormat="false" ht="23.25" hidden="false" customHeight="true" outlineLevel="0" collapsed="false">
      <c r="A18" s="30" t="n">
        <v>56</v>
      </c>
      <c r="B18" s="31" t="n">
        <v>44681</v>
      </c>
      <c r="C18" s="32" t="n">
        <f aca="false">B18</f>
        <v>44681</v>
      </c>
      <c r="D18" s="33"/>
      <c r="E18" s="34"/>
      <c r="F18" s="35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52"/>
      <c r="R18" s="52"/>
      <c r="S18" s="52"/>
      <c r="T18" s="52"/>
      <c r="U18" s="48" t="s">
        <v>28</v>
      </c>
      <c r="V18" s="36" t="s">
        <v>111</v>
      </c>
      <c r="W18" s="37" t="s">
        <v>112</v>
      </c>
      <c r="X18" s="42" t="s">
        <v>32</v>
      </c>
      <c r="Y18" s="52"/>
      <c r="Z18" s="52"/>
      <c r="AA18" s="34"/>
      <c r="AB18" s="16" t="s">
        <v>113</v>
      </c>
      <c r="AC18" s="50"/>
      <c r="AD18" s="17"/>
      <c r="AE18" s="17"/>
    </row>
    <row r="19" customFormat="false" ht="23.25" hidden="false" customHeight="true" outlineLevel="0" collapsed="false">
      <c r="A19" s="53" t="s">
        <v>114</v>
      </c>
      <c r="B19" s="25" t="n">
        <v>44679</v>
      </c>
      <c r="C19" s="27" t="s">
        <v>115</v>
      </c>
      <c r="D19" s="54" t="s">
        <v>94</v>
      </c>
      <c r="E19" s="55" t="n">
        <f aca="false">VLOOKUP(D19,路線表!$1:$996,5,0)</f>
        <v>0.3125</v>
      </c>
      <c r="F19" s="56" t="str">
        <f aca="false">VLOOKUP(D19,路線表!$1:$996,3,0)</f>
        <v>捷運關渡站(出口1)</v>
      </c>
      <c r="G19" s="57" t="str">
        <f aca="false">VLOOKUP(D19,路線表!$1:$996,6,0)</f>
        <v>2km</v>
      </c>
      <c r="H19" s="57" t="n">
        <f aca="false">VLOOKUP(D19,路線表!$1:$996,7,0)</f>
        <v>50</v>
      </c>
      <c r="I19" s="58" t="s">
        <v>116</v>
      </c>
      <c r="J19" s="6" t="s">
        <v>117</v>
      </c>
      <c r="K19" s="58" t="s">
        <v>118</v>
      </c>
      <c r="L19" s="6" t="s">
        <v>31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16"/>
      <c r="AC19" s="17"/>
      <c r="AD19" s="17"/>
      <c r="AE19" s="17"/>
    </row>
    <row r="20" customFormat="false" ht="23.25" hidden="false" customHeight="true" outlineLevel="0" collapsed="false">
      <c r="A20" s="25" t="s">
        <v>20</v>
      </c>
      <c r="B20" s="26" t="s">
        <v>119</v>
      </c>
      <c r="C20" s="27" t="s">
        <v>22</v>
      </c>
      <c r="D20" s="28"/>
      <c r="E20" s="6"/>
      <c r="F20" s="29"/>
      <c r="G20" s="1"/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16"/>
      <c r="AC20" s="17"/>
      <c r="AD20" s="17"/>
      <c r="AE20" s="17"/>
    </row>
    <row r="21" customFormat="false" ht="27" hidden="false" customHeight="true" outlineLevel="0" collapsed="false">
      <c r="A21" s="30" t="n">
        <v>57</v>
      </c>
      <c r="B21" s="31" t="n">
        <v>44682</v>
      </c>
      <c r="C21" s="32" t="n">
        <f aca="false">B21</f>
        <v>44682</v>
      </c>
      <c r="D21" s="38" t="s">
        <v>120</v>
      </c>
      <c r="E21" s="39" t="n">
        <f aca="false">VLOOKUP(D21,路線表!$1:$996,5,0)</f>
        <v>0.3333333333</v>
      </c>
      <c r="F21" s="40" t="str">
        <f aca="false">VLOOKUP(D21,路線表!$1:$996,3,0)</f>
        <v>貴子坑水土保持園區(公車218/226/223/216/620)</v>
      </c>
      <c r="G21" s="39" t="str">
        <f aca="false">VLOOKUP(D21,路線表!$1:$996,6,0)</f>
        <v>4km</v>
      </c>
      <c r="H21" s="41" t="n">
        <f aca="false">VLOOKUP(D21,路線表!$1:$996,7,0)</f>
        <v>30</v>
      </c>
      <c r="I21" s="37" t="s">
        <v>121</v>
      </c>
      <c r="J21" s="37" t="s">
        <v>72</v>
      </c>
      <c r="K21" s="37" t="s">
        <v>73</v>
      </c>
      <c r="L21" s="42" t="s">
        <v>32</v>
      </c>
      <c r="M21" s="36" t="s">
        <v>122</v>
      </c>
      <c r="N21" s="37" t="s">
        <v>25</v>
      </c>
      <c r="O21" s="36" t="s">
        <v>34</v>
      </c>
      <c r="P21" s="42" t="s">
        <v>32</v>
      </c>
      <c r="Q21" s="52"/>
      <c r="R21" s="52"/>
      <c r="S21" s="52"/>
      <c r="T21" s="52"/>
      <c r="U21" s="36" t="s">
        <v>123</v>
      </c>
      <c r="V21" s="36" t="s">
        <v>124</v>
      </c>
      <c r="W21" s="36" t="s">
        <v>122</v>
      </c>
      <c r="X21" s="37" t="s">
        <v>50</v>
      </c>
      <c r="Y21" s="52"/>
      <c r="Z21" s="52"/>
      <c r="AA21" s="36" t="s">
        <v>33</v>
      </c>
      <c r="AB21" s="16" t="s">
        <v>113</v>
      </c>
      <c r="AC21" s="50"/>
      <c r="AD21" s="17"/>
      <c r="AE21" s="17"/>
    </row>
    <row r="22" customFormat="false" ht="23.25" hidden="false" customHeight="true" outlineLevel="0" collapsed="false">
      <c r="A22" s="30" t="n">
        <v>58</v>
      </c>
      <c r="B22" s="31" t="n">
        <v>44682</v>
      </c>
      <c r="C22" s="32" t="n">
        <f aca="false">B22</f>
        <v>44682</v>
      </c>
      <c r="D22" s="38" t="s">
        <v>125</v>
      </c>
      <c r="E22" s="39" t="n">
        <f aca="false">VLOOKUP(D22,路線表!$1:$996,5,0)</f>
        <v>0.3333333333</v>
      </c>
      <c r="F22" s="40" t="str">
        <f aca="false">VLOOKUP(D22,路線表!$1:$996,3,0)</f>
        <v>新烏路長興宮(公車849/綠3小粗坑站)</v>
      </c>
      <c r="G22" s="39" t="str">
        <f aca="false">VLOOKUP(D22,路線表!$1:$996,6,0)</f>
        <v>6km</v>
      </c>
      <c r="H22" s="41" t="n">
        <f aca="false">VLOOKUP(D22,路線表!$1:$996,7,0)</f>
        <v>40</v>
      </c>
      <c r="I22" s="37" t="s">
        <v>101</v>
      </c>
      <c r="J22" s="37" t="s">
        <v>36</v>
      </c>
      <c r="K22" s="37" t="s">
        <v>92</v>
      </c>
      <c r="L22" s="37" t="s">
        <v>58</v>
      </c>
      <c r="M22" s="45"/>
      <c r="N22" s="45"/>
      <c r="O22" s="45"/>
      <c r="P22" s="45"/>
      <c r="Q22" s="52"/>
      <c r="R22" s="52"/>
      <c r="S22" s="52"/>
      <c r="T22" s="52"/>
      <c r="U22" s="34"/>
      <c r="V22" s="34"/>
      <c r="W22" s="34"/>
      <c r="X22" s="34"/>
      <c r="Y22" s="52"/>
      <c r="Z22" s="52"/>
      <c r="AA22" s="34"/>
      <c r="AB22" s="16" t="s">
        <v>113</v>
      </c>
      <c r="AC22" s="50"/>
      <c r="AD22" s="17"/>
      <c r="AE22" s="17"/>
    </row>
    <row r="23" customFormat="false" ht="23.25" hidden="false" customHeight="true" outlineLevel="0" collapsed="false">
      <c r="A23" s="30" t="n">
        <v>59</v>
      </c>
      <c r="B23" s="31" t="n">
        <v>44688</v>
      </c>
      <c r="C23" s="32" t="n">
        <f aca="false">B23</f>
        <v>44688</v>
      </c>
      <c r="D23" s="38" t="s">
        <v>126</v>
      </c>
      <c r="E23" s="39" t="n">
        <f aca="false">VLOOKUP(D23,路線表!$1:$996,5,0)</f>
        <v>0.3125</v>
      </c>
      <c r="F23" s="40" t="str">
        <f aca="false">VLOOKUP(D23,路線表!$1:$996,3,0)</f>
        <v>捷運淡水站(出口1)</v>
      </c>
      <c r="G23" s="39" t="str">
        <f aca="false">VLOOKUP(D23,路線表!$1:$996,6,0)</f>
        <v>4km</v>
      </c>
      <c r="H23" s="41" t="n">
        <f aca="false">VLOOKUP(D23,路線表!$1:$996,7,0)</f>
        <v>35</v>
      </c>
      <c r="I23" s="37" t="s">
        <v>127</v>
      </c>
      <c r="J23" s="37" t="s">
        <v>128</v>
      </c>
      <c r="K23" s="37" t="s">
        <v>129</v>
      </c>
      <c r="L23" s="37" t="s">
        <v>47</v>
      </c>
      <c r="M23" s="47" t="s">
        <v>48</v>
      </c>
      <c r="N23" s="34"/>
      <c r="O23" s="34"/>
      <c r="P23" s="34"/>
      <c r="Q23" s="52"/>
      <c r="R23" s="52"/>
      <c r="S23" s="52"/>
      <c r="T23" s="52"/>
      <c r="U23" s="36" t="s">
        <v>130</v>
      </c>
      <c r="V23" s="37" t="s">
        <v>131</v>
      </c>
      <c r="W23" s="36" t="s">
        <v>77</v>
      </c>
      <c r="X23" s="36" t="s">
        <v>91</v>
      </c>
      <c r="Y23" s="52"/>
      <c r="Z23" s="52"/>
      <c r="AA23" s="34"/>
      <c r="AB23" s="16"/>
      <c r="AC23" s="17"/>
      <c r="AD23" s="17"/>
      <c r="AE23" s="17"/>
    </row>
    <row r="24" customFormat="false" ht="23.25" hidden="false" customHeight="true" outlineLevel="0" collapsed="false">
      <c r="A24" s="30" t="n">
        <v>60</v>
      </c>
      <c r="B24" s="31" t="n">
        <v>44689</v>
      </c>
      <c r="C24" s="32" t="n">
        <f aca="false">B24</f>
        <v>44689</v>
      </c>
      <c r="D24" s="38" t="s">
        <v>132</v>
      </c>
      <c r="E24" s="39" t="n">
        <f aca="false">VLOOKUP(D24,路線表!$1:$996,5,0)</f>
        <v>0.3125</v>
      </c>
      <c r="F24" s="40" t="str">
        <f aca="false">VLOOKUP(D24,路線表!$1:$996,3,0)</f>
        <v>捷運劍南路站(出口1)</v>
      </c>
      <c r="G24" s="39" t="str">
        <f aca="false">VLOOKUP(D24,路線表!$1:$996,6,0)</f>
        <v>2km</v>
      </c>
      <c r="H24" s="41" t="n">
        <f aca="false">VLOOKUP(D24,路線表!$1:$996,7,0)</f>
        <v>25</v>
      </c>
      <c r="I24" s="37" t="s">
        <v>93</v>
      </c>
      <c r="J24" s="37" t="s">
        <v>133</v>
      </c>
      <c r="K24" s="37" t="s">
        <v>134</v>
      </c>
      <c r="L24" s="42" t="s">
        <v>32</v>
      </c>
      <c r="M24" s="36" t="s">
        <v>135</v>
      </c>
      <c r="N24" s="36" t="s">
        <v>110</v>
      </c>
      <c r="O24" s="36" t="s">
        <v>76</v>
      </c>
      <c r="P24" s="37" t="s">
        <v>39</v>
      </c>
      <c r="Q24" s="52"/>
      <c r="R24" s="52"/>
      <c r="S24" s="52"/>
      <c r="T24" s="52"/>
      <c r="U24" s="37" t="s">
        <v>85</v>
      </c>
      <c r="V24" s="37" t="s">
        <v>124</v>
      </c>
      <c r="W24" s="8" t="s">
        <v>61</v>
      </c>
      <c r="X24" s="37" t="s">
        <v>136</v>
      </c>
      <c r="Y24" s="52"/>
      <c r="Z24" s="52"/>
      <c r="AA24" s="42" t="s">
        <v>32</v>
      </c>
      <c r="AB24" s="16"/>
      <c r="AC24" s="17"/>
      <c r="AD24" s="17"/>
      <c r="AE24" s="17"/>
    </row>
    <row r="25" customFormat="false" ht="32.25" hidden="false" customHeight="true" outlineLevel="0" collapsed="false">
      <c r="A25" s="30" t="n">
        <v>61</v>
      </c>
      <c r="B25" s="31" t="n">
        <v>44689</v>
      </c>
      <c r="C25" s="32" t="n">
        <f aca="false">B25</f>
        <v>44689</v>
      </c>
      <c r="D25" s="38" t="s">
        <v>137</v>
      </c>
      <c r="E25" s="39" t="n">
        <f aca="false">VLOOKUP(D25,路線表!$1:$996,5,0)</f>
        <v>0.34375</v>
      </c>
      <c r="F25" s="40" t="str">
        <f aca="false">VLOOKUP(D25,路線表!$1:$996,3,0)</f>
        <v>台電訓練所門口(公車849台電訓練所站/新巴士龜山線龜山活動中心站)</v>
      </c>
      <c r="G25" s="39" t="str">
        <f aca="false">VLOOKUP(D25,路線表!$1:$996,6,0)</f>
        <v>5km</v>
      </c>
      <c r="H25" s="41" t="n">
        <f aca="false">VLOOKUP(D25,路線表!$1:$996,7,0)</f>
        <v>40</v>
      </c>
      <c r="I25" s="37" t="s">
        <v>138</v>
      </c>
      <c r="J25" s="37" t="s">
        <v>29</v>
      </c>
      <c r="K25" s="37" t="s">
        <v>77</v>
      </c>
      <c r="L25" s="37" t="s">
        <v>139</v>
      </c>
      <c r="M25" s="45"/>
      <c r="N25" s="45"/>
      <c r="O25" s="45"/>
      <c r="P25" s="45"/>
      <c r="Q25" s="59"/>
      <c r="R25" s="52"/>
      <c r="S25" s="52"/>
      <c r="T25" s="52"/>
      <c r="U25" s="34"/>
      <c r="V25" s="34"/>
      <c r="W25" s="34"/>
      <c r="X25" s="34"/>
      <c r="Y25" s="52"/>
      <c r="Z25" s="52"/>
      <c r="AA25" s="34"/>
      <c r="AB25" s="16"/>
      <c r="AC25" s="17"/>
      <c r="AD25" s="17"/>
      <c r="AE25" s="17"/>
    </row>
    <row r="26" customFormat="false" ht="23.25" hidden="false" customHeight="true" outlineLevel="0" collapsed="false">
      <c r="A26" s="30" t="n">
        <v>62</v>
      </c>
      <c r="B26" s="31" t="n">
        <v>44695</v>
      </c>
      <c r="C26" s="32" t="n">
        <f aca="false">B26</f>
        <v>44695</v>
      </c>
      <c r="D26" s="33"/>
      <c r="E26" s="34"/>
      <c r="F26" s="35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52"/>
      <c r="R26" s="52"/>
      <c r="S26" s="52"/>
      <c r="T26" s="52"/>
      <c r="U26" s="36" t="s">
        <v>140</v>
      </c>
      <c r="V26" s="37" t="s">
        <v>62</v>
      </c>
      <c r="W26" s="37" t="s">
        <v>141</v>
      </c>
      <c r="X26" s="36" t="s">
        <v>60</v>
      </c>
      <c r="Y26" s="52"/>
      <c r="Z26" s="52"/>
      <c r="AA26" s="34"/>
      <c r="AB26" s="16"/>
      <c r="AC26" s="17"/>
      <c r="AD26" s="17"/>
      <c r="AE26" s="17"/>
    </row>
    <row r="27" customFormat="false" ht="23.25" hidden="false" customHeight="true" outlineLevel="0" collapsed="false">
      <c r="A27" s="30" t="n">
        <v>63</v>
      </c>
      <c r="B27" s="31" t="n">
        <v>44696</v>
      </c>
      <c r="C27" s="32" t="n">
        <f aca="false">B27</f>
        <v>44696</v>
      </c>
      <c r="D27" s="38" t="s">
        <v>142</v>
      </c>
      <c r="E27" s="39" t="n">
        <f aca="false">VLOOKUP(D27,路線表!$1:$996,5,0)</f>
        <v>0.3125</v>
      </c>
      <c r="F27" s="40" t="str">
        <f aca="false">VLOOKUP(D27,路線表!$1:$996,3,0)</f>
        <v>捷運公館站(出口2)</v>
      </c>
      <c r="G27" s="39" t="str">
        <f aca="false">VLOOKUP(D27,路線表!$1:$996,6,0)</f>
        <v>2km</v>
      </c>
      <c r="H27" s="41" t="n">
        <f aca="false">VLOOKUP(D27,路線表!$1:$996,7,0)</f>
        <v>35</v>
      </c>
      <c r="I27" s="37" t="s">
        <v>116</v>
      </c>
      <c r="J27" s="37" t="s">
        <v>140</v>
      </c>
      <c r="K27" s="36" t="s">
        <v>57</v>
      </c>
      <c r="L27" s="37" t="s">
        <v>79</v>
      </c>
      <c r="M27" s="36" t="s">
        <v>45</v>
      </c>
      <c r="N27" s="37" t="s">
        <v>143</v>
      </c>
      <c r="O27" s="36" t="s">
        <v>144</v>
      </c>
      <c r="P27" s="36" t="s">
        <v>140</v>
      </c>
      <c r="Q27" s="52"/>
      <c r="R27" s="52"/>
      <c r="S27" s="52"/>
      <c r="T27" s="52"/>
      <c r="U27" s="37" t="s">
        <v>84</v>
      </c>
      <c r="V27" s="36" t="s">
        <v>66</v>
      </c>
      <c r="W27" s="37" t="s">
        <v>64</v>
      </c>
      <c r="X27" s="42" t="s">
        <v>32</v>
      </c>
      <c r="Y27" s="52"/>
      <c r="Z27" s="52"/>
      <c r="AA27" s="36" t="s">
        <v>75</v>
      </c>
      <c r="AB27" s="16"/>
      <c r="AC27" s="17"/>
      <c r="AD27" s="17"/>
      <c r="AE27" s="17"/>
    </row>
    <row r="28" customFormat="false" ht="23.25" hidden="false" customHeight="true" outlineLevel="0" collapsed="false">
      <c r="A28" s="30" t="n">
        <v>64</v>
      </c>
      <c r="B28" s="31" t="n">
        <v>44696</v>
      </c>
      <c r="C28" s="32" t="n">
        <f aca="false">B28</f>
        <v>44696</v>
      </c>
      <c r="D28" s="38" t="s">
        <v>145</v>
      </c>
      <c r="E28" s="39" t="n">
        <f aca="false">VLOOKUP(D28,路線表!$1:$996,5,0)</f>
        <v>0.3125</v>
      </c>
      <c r="F28" s="40" t="str">
        <f aca="false">VLOOKUP(D28,路線表!$1:$996,3,0)</f>
        <v>捷運南港展覽館站(出口5)</v>
      </c>
      <c r="G28" s="39" t="str">
        <f aca="false">VLOOKUP(D28,路線表!$1:$996,6,0)</f>
        <v>3km</v>
      </c>
      <c r="H28" s="41" t="n">
        <f aca="false">VLOOKUP(D28,路線表!$1:$996,7,0)</f>
        <v>35</v>
      </c>
      <c r="I28" s="37" t="s">
        <v>135</v>
      </c>
      <c r="J28" s="37" t="s">
        <v>88</v>
      </c>
      <c r="K28" s="37" t="s">
        <v>93</v>
      </c>
      <c r="L28" s="37" t="s">
        <v>96</v>
      </c>
      <c r="M28" s="45"/>
      <c r="N28" s="45"/>
      <c r="O28" s="45"/>
      <c r="P28" s="45"/>
      <c r="Q28" s="52"/>
      <c r="R28" s="52"/>
      <c r="S28" s="52"/>
      <c r="T28" s="52"/>
      <c r="U28" s="34"/>
      <c r="V28" s="34"/>
      <c r="W28" s="34"/>
      <c r="X28" s="34"/>
      <c r="Y28" s="52"/>
      <c r="Z28" s="52"/>
      <c r="AA28" s="34"/>
      <c r="AB28" s="16"/>
      <c r="AC28" s="17"/>
      <c r="AD28" s="17"/>
      <c r="AE28" s="17"/>
    </row>
    <row r="29" customFormat="false" ht="23.25" hidden="false" customHeight="true" outlineLevel="0" collapsed="false">
      <c r="A29" s="30" t="n">
        <v>65</v>
      </c>
      <c r="B29" s="31" t="n">
        <v>44702</v>
      </c>
      <c r="C29" s="32" t="n">
        <f aca="false">B29</f>
        <v>44702</v>
      </c>
      <c r="D29" s="38" t="s">
        <v>7</v>
      </c>
      <c r="E29" s="39" t="n">
        <f aca="false">VLOOKUP(D29,路線表!$1:$996,5,0)</f>
        <v>0.3125</v>
      </c>
      <c r="F29" s="40" t="str">
        <f aca="false">VLOOKUP(D29,路線表!$1:$996,3,0)</f>
        <v>捷運大安森林公園站(出口2)</v>
      </c>
      <c r="G29" s="39" t="str">
        <f aca="false">VLOOKUP(D29,路線表!$1:$996,6,0)</f>
        <v>2km</v>
      </c>
      <c r="H29" s="41" t="n">
        <f aca="false">VLOOKUP(D29,路線表!$1:$996,7,0)</f>
        <v>35</v>
      </c>
      <c r="I29" s="37" t="s">
        <v>144</v>
      </c>
      <c r="J29" s="37" t="s">
        <v>97</v>
      </c>
      <c r="K29" s="37" t="s">
        <v>146</v>
      </c>
      <c r="L29" s="37" t="s">
        <v>96</v>
      </c>
      <c r="M29" s="47" t="s">
        <v>48</v>
      </c>
      <c r="N29" s="34"/>
      <c r="O29" s="34"/>
      <c r="P29" s="34"/>
      <c r="Q29" s="52"/>
      <c r="R29" s="52"/>
      <c r="S29" s="52"/>
      <c r="T29" s="52"/>
      <c r="U29" s="36" t="s">
        <v>133</v>
      </c>
      <c r="V29" s="37" t="s">
        <v>93</v>
      </c>
      <c r="W29" s="36" t="s">
        <v>95</v>
      </c>
      <c r="X29" s="36" t="s">
        <v>68</v>
      </c>
      <c r="Y29" s="52"/>
      <c r="Z29" s="52"/>
      <c r="AA29" s="34"/>
      <c r="AB29" s="16"/>
      <c r="AC29" s="17"/>
      <c r="AD29" s="17"/>
      <c r="AE29" s="17"/>
    </row>
    <row r="30" customFormat="false" ht="23.25" hidden="false" customHeight="true" outlineLevel="0" collapsed="false">
      <c r="A30" s="30" t="n">
        <v>66</v>
      </c>
      <c r="B30" s="31" t="n">
        <v>44703</v>
      </c>
      <c r="C30" s="32" t="n">
        <f aca="false">B30</f>
        <v>44703</v>
      </c>
      <c r="D30" s="44" t="s">
        <v>94</v>
      </c>
      <c r="E30" s="39" t="n">
        <f aca="false">VLOOKUP(D30,路線表!$1:$996,5,0)</f>
        <v>0.3125</v>
      </c>
      <c r="F30" s="40" t="str">
        <f aca="false">VLOOKUP(D30,路線表!$1:$996,3,0)</f>
        <v>捷運關渡站(出口1)</v>
      </c>
      <c r="G30" s="39" t="str">
        <f aca="false">VLOOKUP(D30,路線表!$1:$996,6,0)</f>
        <v>2km</v>
      </c>
      <c r="H30" s="41" t="n">
        <f aca="false">VLOOKUP(D30,路線表!$1:$996,7,0)</f>
        <v>50</v>
      </c>
      <c r="I30" s="37" t="s">
        <v>121</v>
      </c>
      <c r="J30" s="37" t="s">
        <v>147</v>
      </c>
      <c r="K30" s="37" t="s">
        <v>46</v>
      </c>
      <c r="L30" s="37" t="s">
        <v>88</v>
      </c>
      <c r="M30" s="36" t="s">
        <v>148</v>
      </c>
      <c r="N30" s="36" t="s">
        <v>102</v>
      </c>
      <c r="O30" s="36" t="s">
        <v>149</v>
      </c>
      <c r="P30" s="42" t="s">
        <v>32</v>
      </c>
      <c r="Q30" s="52"/>
      <c r="R30" s="52"/>
      <c r="S30" s="52"/>
      <c r="T30" s="52"/>
      <c r="U30" s="37" t="s">
        <v>103</v>
      </c>
      <c r="V30" s="60" t="s">
        <v>150</v>
      </c>
      <c r="W30" s="37" t="s">
        <v>103</v>
      </c>
      <c r="X30" s="37" t="s">
        <v>151</v>
      </c>
      <c r="Y30" s="52"/>
      <c r="Z30" s="52"/>
      <c r="AA30" s="36" t="s">
        <v>134</v>
      </c>
      <c r="AB30" s="16"/>
      <c r="AC30" s="61" t="s">
        <v>152</v>
      </c>
      <c r="AD30" s="17"/>
      <c r="AE30" s="17"/>
    </row>
    <row r="31" customFormat="false" ht="23.25" hidden="false" customHeight="true" outlineLevel="0" collapsed="false">
      <c r="A31" s="30" t="n">
        <v>67</v>
      </c>
      <c r="B31" s="31" t="n">
        <v>44703</v>
      </c>
      <c r="C31" s="32" t="n">
        <f aca="false">B31</f>
        <v>44703</v>
      </c>
      <c r="D31" s="38" t="s">
        <v>153</v>
      </c>
      <c r="E31" s="39" t="n">
        <f aca="false">VLOOKUP(D31,路線表!$1:$996,5,0)</f>
        <v>0.3125</v>
      </c>
      <c r="F31" s="40" t="str">
        <f aca="false">VLOOKUP(D31,路線表!$1:$996,3,0)</f>
        <v>捷運昆陽站(出口4)</v>
      </c>
      <c r="G31" s="39" t="str">
        <f aca="false">VLOOKUP(D31,路線表!$1:$996,6,0)</f>
        <v>2km</v>
      </c>
      <c r="H31" s="41" t="n">
        <f aca="false">VLOOKUP(D31,路線表!$1:$996,7,0)</f>
        <v>40</v>
      </c>
      <c r="I31" s="37" t="s">
        <v>116</v>
      </c>
      <c r="J31" s="37" t="s">
        <v>81</v>
      </c>
      <c r="K31" s="37" t="s">
        <v>151</v>
      </c>
      <c r="L31" s="37" t="s">
        <v>123</v>
      </c>
      <c r="M31" s="45"/>
      <c r="N31" s="45"/>
      <c r="O31" s="45"/>
      <c r="P31" s="45"/>
      <c r="Q31" s="59"/>
      <c r="R31" s="59"/>
      <c r="S31" s="52"/>
      <c r="T31" s="52"/>
      <c r="U31" s="34"/>
      <c r="V31" s="34"/>
      <c r="W31" s="34"/>
      <c r="X31" s="34"/>
      <c r="Y31" s="52"/>
      <c r="Z31" s="52"/>
      <c r="AA31" s="34"/>
      <c r="AB31" s="16"/>
      <c r="AC31" s="17"/>
      <c r="AD31" s="17"/>
      <c r="AE31" s="17"/>
    </row>
    <row r="32" customFormat="false" ht="23.25" hidden="false" customHeight="true" outlineLevel="0" collapsed="false">
      <c r="A32" s="30" t="n">
        <v>68</v>
      </c>
      <c r="B32" s="31" t="n">
        <v>44709</v>
      </c>
      <c r="C32" s="32" t="n">
        <f aca="false">B32</f>
        <v>44709</v>
      </c>
      <c r="D32" s="33"/>
      <c r="E32" s="34"/>
      <c r="F32" s="35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52"/>
      <c r="R32" s="52"/>
      <c r="S32" s="52"/>
      <c r="T32" s="52"/>
      <c r="U32" s="36" t="s">
        <v>68</v>
      </c>
      <c r="V32" s="36" t="s">
        <v>53</v>
      </c>
      <c r="W32" s="42" t="s">
        <v>32</v>
      </c>
      <c r="X32" s="36" t="s">
        <v>154</v>
      </c>
      <c r="Y32" s="52"/>
      <c r="Z32" s="52"/>
      <c r="AA32" s="34"/>
      <c r="AB32" s="16"/>
      <c r="AC32" s="17"/>
      <c r="AD32" s="17"/>
      <c r="AE32" s="17"/>
    </row>
    <row r="33" customFormat="false" ht="23.25" hidden="false" customHeight="true" outlineLevel="0" collapsed="false">
      <c r="A33" s="30" t="n">
        <v>69</v>
      </c>
      <c r="B33" s="31" t="n">
        <v>44710</v>
      </c>
      <c r="C33" s="32" t="n">
        <f aca="false">B33</f>
        <v>44710</v>
      </c>
      <c r="D33" s="38" t="s">
        <v>155</v>
      </c>
      <c r="E33" s="39" t="n">
        <f aca="false">VLOOKUP(D33,路線表!$1:$996,5,0)</f>
        <v>0.3125</v>
      </c>
      <c r="F33" s="40" t="str">
        <f aca="false">VLOOKUP(D33,路線表!$1:$996,3,0)</f>
        <v>捷運南港展覽館站(出口6)</v>
      </c>
      <c r="G33" s="39" t="str">
        <f aca="false">VLOOKUP(D33,路線表!$1:$996,6,0)</f>
        <v>4km</v>
      </c>
      <c r="H33" s="41" t="n">
        <f aca="false">VLOOKUP(D33,路線表!$1:$996,7,0)</f>
        <v>35</v>
      </c>
      <c r="I33" s="37" t="s">
        <v>111</v>
      </c>
      <c r="J33" s="37" t="s">
        <v>147</v>
      </c>
      <c r="K33" s="36" t="s">
        <v>54</v>
      </c>
      <c r="L33" s="37" t="s">
        <v>135</v>
      </c>
      <c r="M33" s="36" t="s">
        <v>129</v>
      </c>
      <c r="N33" s="37" t="s">
        <v>156</v>
      </c>
      <c r="O33" s="36" t="s">
        <v>104</v>
      </c>
      <c r="P33" s="42" t="s">
        <v>32</v>
      </c>
      <c r="Q33" s="52"/>
      <c r="R33" s="52"/>
      <c r="S33" s="52"/>
      <c r="T33" s="52"/>
      <c r="U33" s="51" t="s">
        <v>128</v>
      </c>
      <c r="V33" s="36" t="s">
        <v>82</v>
      </c>
      <c r="W33" s="37" t="s">
        <v>86</v>
      </c>
      <c r="X33" s="42" t="s">
        <v>32</v>
      </c>
      <c r="Y33" s="52"/>
      <c r="Z33" s="52"/>
      <c r="AA33" s="37" t="s">
        <v>157</v>
      </c>
      <c r="AB33" s="16"/>
      <c r="AC33" s="17"/>
      <c r="AD33" s="17"/>
      <c r="AE33" s="17"/>
    </row>
    <row r="34" customFormat="false" ht="23.25" hidden="false" customHeight="true" outlineLevel="0" collapsed="false">
      <c r="A34" s="30" t="n">
        <v>70</v>
      </c>
      <c r="B34" s="31" t="n">
        <v>44710</v>
      </c>
      <c r="C34" s="32" t="n">
        <f aca="false">B34</f>
        <v>44710</v>
      </c>
      <c r="D34" s="38" t="s">
        <v>158</v>
      </c>
      <c r="E34" s="39" t="n">
        <f aca="false">VLOOKUP(D34,路線表!$1:$996,5,0)</f>
        <v>0.3125</v>
      </c>
      <c r="F34" s="40" t="str">
        <f aca="false">VLOOKUP(D34,路線表!$1:$996,3,0)</f>
        <v>捷運小南門站(出口3)</v>
      </c>
      <c r="G34" s="39" t="str">
        <f aca="false">VLOOKUP(D34,路線表!$1:$996,6,0)</f>
        <v>2km</v>
      </c>
      <c r="H34" s="41" t="n">
        <f aca="false">VLOOKUP(D34,路線表!$1:$996,7,0)</f>
        <v>45</v>
      </c>
      <c r="I34" s="37" t="s">
        <v>79</v>
      </c>
      <c r="J34" s="37" t="s">
        <v>159</v>
      </c>
      <c r="K34" s="37" t="s">
        <v>57</v>
      </c>
      <c r="L34" s="37" t="s">
        <v>150</v>
      </c>
      <c r="M34" s="45"/>
      <c r="N34" s="45"/>
      <c r="O34" s="45"/>
      <c r="P34" s="45"/>
      <c r="Q34" s="52"/>
      <c r="R34" s="52"/>
      <c r="S34" s="52"/>
      <c r="T34" s="52"/>
      <c r="U34" s="34"/>
      <c r="V34" s="34"/>
      <c r="W34" s="34"/>
      <c r="X34" s="34"/>
      <c r="Y34" s="52"/>
      <c r="Z34" s="52"/>
      <c r="AA34" s="34"/>
      <c r="AB34" s="16"/>
      <c r="AC34" s="17"/>
      <c r="AD34" s="17"/>
      <c r="AE34" s="17"/>
    </row>
    <row r="35" customFormat="false" ht="23.25" hidden="false" customHeight="true" outlineLevel="0" collapsed="false">
      <c r="A35" s="53" t="s">
        <v>114</v>
      </c>
      <c r="B35" s="25" t="n">
        <v>44707</v>
      </c>
      <c r="C35" s="62" t="n">
        <f aca="false">B35</f>
        <v>44707</v>
      </c>
      <c r="D35" s="29" t="s">
        <v>67</v>
      </c>
      <c r="E35" s="63" t="n">
        <f aca="false">VLOOKUP(D35,路線表!$1:$996,5,0)</f>
        <v>0.34375</v>
      </c>
      <c r="F35" s="64" t="str">
        <f aca="false">VLOOKUP(D35,路線表!$1:$996,3,0)</f>
        <v>廣興橋頭(公車849廣興路口站)</v>
      </c>
      <c r="G35" s="63" t="str">
        <f aca="false">VLOOKUP(D35,路線表!$1:$996,6,0)</f>
        <v>3km</v>
      </c>
      <c r="H35" s="65" t="n">
        <f aca="false">VLOOKUP(D35,路線表!$1:$996,7,0)</f>
        <v>35</v>
      </c>
      <c r="I35" s="6" t="s">
        <v>92</v>
      </c>
      <c r="J35" s="6" t="s">
        <v>118</v>
      </c>
      <c r="K35" s="6" t="s">
        <v>29</v>
      </c>
      <c r="L35" s="6" t="s">
        <v>44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16"/>
      <c r="AC35" s="17"/>
      <c r="AD35" s="17"/>
      <c r="AE35" s="17"/>
    </row>
    <row r="36" customFormat="false" ht="23.25" hidden="false" customHeight="true" outlineLevel="0" collapsed="false">
      <c r="A36" s="25" t="s">
        <v>20</v>
      </c>
      <c r="B36" s="26" t="s">
        <v>160</v>
      </c>
      <c r="C36" s="27" t="s">
        <v>22</v>
      </c>
      <c r="D36" s="29"/>
      <c r="E36" s="6"/>
      <c r="F36" s="29"/>
      <c r="G36" s="1"/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16"/>
      <c r="AC36" s="17"/>
      <c r="AD36" s="17"/>
      <c r="AE36" s="17"/>
    </row>
    <row r="37" customFormat="false" ht="23.25" hidden="false" customHeight="true" outlineLevel="0" collapsed="false">
      <c r="A37" s="30" t="n">
        <v>72</v>
      </c>
      <c r="B37" s="31" t="n">
        <v>44716</v>
      </c>
      <c r="C37" s="32" t="n">
        <f aca="false">B37</f>
        <v>44716</v>
      </c>
      <c r="D37" s="66"/>
      <c r="E37" s="52"/>
      <c r="F37" s="66"/>
      <c r="G37" s="67"/>
      <c r="H37" s="67"/>
      <c r="I37" s="52"/>
      <c r="J37" s="52"/>
      <c r="K37" s="52"/>
      <c r="L37" s="52"/>
      <c r="M37" s="52"/>
      <c r="N37" s="52"/>
      <c r="O37" s="34"/>
      <c r="P37" s="34"/>
      <c r="Q37" s="52"/>
      <c r="R37" s="52"/>
      <c r="S37" s="52"/>
      <c r="T37" s="52"/>
      <c r="U37" s="36" t="s">
        <v>161</v>
      </c>
      <c r="V37" s="42" t="s">
        <v>32</v>
      </c>
      <c r="W37" s="36" t="s">
        <v>161</v>
      </c>
      <c r="X37" s="36" t="s">
        <v>50</v>
      </c>
      <c r="Y37" s="52"/>
      <c r="Z37" s="52"/>
      <c r="AA37" s="34"/>
      <c r="AB37" s="16" t="s">
        <v>162</v>
      </c>
      <c r="AC37" s="17"/>
      <c r="AD37" s="17"/>
      <c r="AE37" s="17"/>
    </row>
    <row r="38" customFormat="false" ht="30.75" hidden="false" customHeight="true" outlineLevel="0" collapsed="false">
      <c r="A38" s="30" t="n">
        <v>73</v>
      </c>
      <c r="B38" s="31" t="n">
        <v>44717</v>
      </c>
      <c r="C38" s="32" t="n">
        <f aca="false">B38</f>
        <v>44717</v>
      </c>
      <c r="D38" s="38" t="s">
        <v>163</v>
      </c>
      <c r="E38" s="39" t="n">
        <f aca="false">VLOOKUP(D38,路線表!$1:$996,5,0)</f>
        <v>0.3125</v>
      </c>
      <c r="F38" s="40" t="str">
        <f aca="false">VLOOKUP(D38,路線表!$1:$996,3,0)</f>
        <v>捷運竹圍站(出口1)</v>
      </c>
      <c r="G38" s="39" t="str">
        <f aca="false">VLOOKUP(D38,路線表!$1:$996,6,0)</f>
        <v>5km</v>
      </c>
      <c r="H38" s="41" t="n">
        <f aca="false">VLOOKUP(D38,路線表!$1:$996,7,0)</f>
        <v>40</v>
      </c>
      <c r="I38" s="37" t="s">
        <v>127</v>
      </c>
      <c r="J38" s="37" t="s">
        <v>53</v>
      </c>
      <c r="K38" s="37" t="s">
        <v>164</v>
      </c>
      <c r="L38" s="37" t="s">
        <v>23</v>
      </c>
      <c r="M38" s="36" t="s">
        <v>143</v>
      </c>
      <c r="N38" s="36" t="s">
        <v>93</v>
      </c>
      <c r="O38" s="42" t="s">
        <v>32</v>
      </c>
      <c r="P38" s="42" t="s">
        <v>32</v>
      </c>
      <c r="Q38" s="52"/>
      <c r="R38" s="52"/>
      <c r="S38" s="52"/>
      <c r="T38" s="52"/>
      <c r="U38" s="37" t="s">
        <v>69</v>
      </c>
      <c r="V38" s="37" t="s">
        <v>138</v>
      </c>
      <c r="W38" s="37" t="s">
        <v>105</v>
      </c>
      <c r="X38" s="37" t="s">
        <v>101</v>
      </c>
      <c r="Y38" s="52"/>
      <c r="Z38" s="52"/>
      <c r="AA38" s="36" t="s">
        <v>134</v>
      </c>
      <c r="AB38" s="16" t="s">
        <v>162</v>
      </c>
      <c r="AC38" s="17"/>
      <c r="AD38" s="17"/>
      <c r="AE38" s="17"/>
    </row>
    <row r="39" customFormat="false" ht="23.25" hidden="false" customHeight="true" outlineLevel="0" collapsed="false">
      <c r="A39" s="30" t="n">
        <v>74</v>
      </c>
      <c r="B39" s="31" t="n">
        <v>44717</v>
      </c>
      <c r="C39" s="32" t="n">
        <f aca="false">B39</f>
        <v>44717</v>
      </c>
      <c r="D39" s="38" t="s">
        <v>165</v>
      </c>
      <c r="E39" s="39" t="n">
        <f aca="false">VLOOKUP(D39,路線表!$1:$996,5,0)</f>
        <v>0.3125</v>
      </c>
      <c r="F39" s="40" t="str">
        <f aca="false">VLOOKUP(D39,路線表!$1:$996,3,0)</f>
        <v>捷運景美站(出口1)</v>
      </c>
      <c r="G39" s="39" t="str">
        <f aca="false">VLOOKUP(D39,路線表!$1:$996,6,0)</f>
        <v>3km</v>
      </c>
      <c r="H39" s="41" t="n">
        <f aca="false">VLOOKUP(D39,路線表!$1:$996,7,0)</f>
        <v>40</v>
      </c>
      <c r="I39" s="37" t="s">
        <v>65</v>
      </c>
      <c r="J39" s="37" t="s">
        <v>107</v>
      </c>
      <c r="K39" s="37" t="s">
        <v>166</v>
      </c>
      <c r="L39" s="37" t="s">
        <v>66</v>
      </c>
      <c r="M39" s="45"/>
      <c r="N39" s="45"/>
      <c r="O39" s="45"/>
      <c r="P39" s="45"/>
      <c r="Q39" s="59"/>
      <c r="R39" s="52"/>
      <c r="S39" s="52"/>
      <c r="T39" s="52"/>
      <c r="U39" s="34"/>
      <c r="V39" s="34"/>
      <c r="W39" s="34"/>
      <c r="X39" s="34"/>
      <c r="Y39" s="52"/>
      <c r="Z39" s="52"/>
      <c r="AA39" s="34"/>
      <c r="AB39" s="16" t="s">
        <v>162</v>
      </c>
      <c r="AC39" s="17"/>
      <c r="AD39" s="17"/>
      <c r="AE39" s="17"/>
    </row>
    <row r="40" customFormat="false" ht="23.25" hidden="false" customHeight="true" outlineLevel="0" collapsed="false">
      <c r="A40" s="30" t="n">
        <v>75</v>
      </c>
      <c r="B40" s="31" t="n">
        <v>44723</v>
      </c>
      <c r="C40" s="32" t="n">
        <f aca="false">B40</f>
        <v>44723</v>
      </c>
      <c r="D40" s="38" t="s">
        <v>167</v>
      </c>
      <c r="E40" s="39" t="n">
        <f aca="false">VLOOKUP(D40,路線表!$1:$996,5,0)</f>
        <v>0.3125</v>
      </c>
      <c r="F40" s="40" t="str">
        <f aca="false">VLOOKUP(D40,路線表!$1:$996,3,0)</f>
        <v>捷運忠義站(出口)</v>
      </c>
      <c r="G40" s="39" t="str">
        <f aca="false">VLOOKUP(D40,路線表!$1:$996,6,0)</f>
        <v>4km</v>
      </c>
      <c r="H40" s="41" t="n">
        <f aca="false">VLOOKUP(D40,路線表!$1:$996,7,0)</f>
        <v>30</v>
      </c>
      <c r="I40" s="37" t="s">
        <v>95</v>
      </c>
      <c r="J40" s="37" t="s">
        <v>159</v>
      </c>
      <c r="K40" s="37" t="s">
        <v>146</v>
      </c>
      <c r="L40" s="37" t="s">
        <v>35</v>
      </c>
      <c r="M40" s="47" t="s">
        <v>48</v>
      </c>
      <c r="N40" s="34"/>
      <c r="O40" s="34"/>
      <c r="P40" s="34"/>
      <c r="Q40" s="52"/>
      <c r="R40" s="52"/>
      <c r="S40" s="52"/>
      <c r="T40" s="52"/>
      <c r="U40" s="36" t="s">
        <v>168</v>
      </c>
      <c r="V40" s="68" t="s">
        <v>169</v>
      </c>
      <c r="W40" s="37" t="s">
        <v>60</v>
      </c>
      <c r="X40" s="68" t="s">
        <v>169</v>
      </c>
      <c r="Y40" s="52"/>
      <c r="Z40" s="52"/>
      <c r="AA40" s="34"/>
      <c r="AB40" s="16"/>
      <c r="AC40" s="17"/>
      <c r="AD40" s="17"/>
      <c r="AE40" s="17"/>
    </row>
    <row r="41" customFormat="false" ht="23.25" hidden="false" customHeight="true" outlineLevel="0" collapsed="false">
      <c r="A41" s="30" t="n">
        <v>76</v>
      </c>
      <c r="B41" s="31" t="n">
        <v>44724</v>
      </c>
      <c r="C41" s="32" t="n">
        <f aca="false">B41</f>
        <v>44724</v>
      </c>
      <c r="D41" s="38" t="s">
        <v>170</v>
      </c>
      <c r="E41" s="39" t="n">
        <f aca="false">VLOOKUP(D41,路線表!$1:$996,5,0)</f>
        <v>0.3333333333</v>
      </c>
      <c r="F41" s="40" t="str">
        <f aca="false">VLOOKUP(D41,路線表!$1:$996,3,0)</f>
        <v>青年公園2號門</v>
      </c>
      <c r="G41" s="39" t="str">
        <f aca="false">VLOOKUP(D41,路線表!$1:$996,6,0)</f>
        <v>2km</v>
      </c>
      <c r="H41" s="41" t="n">
        <f aca="false">VLOOKUP(D41,路線表!$1:$996,7,0)</f>
        <v>25</v>
      </c>
      <c r="I41" s="37" t="s">
        <v>31</v>
      </c>
      <c r="J41" s="37" t="s">
        <v>38</v>
      </c>
      <c r="K41" s="36" t="s">
        <v>62</v>
      </c>
      <c r="L41" s="37" t="s">
        <v>171</v>
      </c>
      <c r="M41" s="36" t="s">
        <v>143</v>
      </c>
      <c r="N41" s="37" t="s">
        <v>172</v>
      </c>
      <c r="O41" s="42" t="s">
        <v>32</v>
      </c>
      <c r="P41" s="42" t="s">
        <v>32</v>
      </c>
      <c r="Q41" s="52"/>
      <c r="R41" s="52"/>
      <c r="S41" s="52"/>
      <c r="T41" s="52"/>
      <c r="U41" s="37" t="s">
        <v>69</v>
      </c>
      <c r="V41" s="36" t="s">
        <v>138</v>
      </c>
      <c r="W41" s="36" t="s">
        <v>151</v>
      </c>
      <c r="X41" s="37" t="s">
        <v>64</v>
      </c>
      <c r="Y41" s="52"/>
      <c r="Z41" s="52"/>
      <c r="AA41" s="37" t="s">
        <v>157</v>
      </c>
      <c r="AB41" s="16"/>
      <c r="AC41" s="17"/>
      <c r="AD41" s="17"/>
      <c r="AE41" s="17"/>
    </row>
    <row r="42" customFormat="false" ht="23.25" hidden="false" customHeight="true" outlineLevel="0" collapsed="false">
      <c r="A42" s="30" t="n">
        <v>77</v>
      </c>
      <c r="B42" s="31" t="n">
        <v>44724</v>
      </c>
      <c r="C42" s="32" t="n">
        <f aca="false">B42</f>
        <v>44724</v>
      </c>
      <c r="D42" s="38" t="s">
        <v>173</v>
      </c>
      <c r="E42" s="39" t="n">
        <f aca="false">VLOOKUP(D42,路線表!$1:$996,5,0)</f>
        <v>0.3125</v>
      </c>
      <c r="F42" s="40" t="str">
        <f aca="false">VLOOKUP(D42,路線表!$1:$996,3,0)</f>
        <v>捷運士林站(出口1)</v>
      </c>
      <c r="G42" s="39" t="str">
        <f aca="false">VLOOKUP(D42,路線表!$1:$996,6,0)</f>
        <v>2km</v>
      </c>
      <c r="H42" s="41" t="n">
        <f aca="false">VLOOKUP(D42,路線表!$1:$996,7,0)</f>
        <v>30</v>
      </c>
      <c r="I42" s="37" t="s">
        <v>44</v>
      </c>
      <c r="J42" s="37" t="s">
        <v>157</v>
      </c>
      <c r="K42" s="37" t="s">
        <v>29</v>
      </c>
      <c r="L42" s="37" t="s">
        <v>174</v>
      </c>
      <c r="M42" s="45"/>
      <c r="N42" s="45"/>
      <c r="O42" s="45"/>
      <c r="P42" s="45"/>
      <c r="Q42" s="52"/>
      <c r="R42" s="52"/>
      <c r="S42" s="52"/>
      <c r="T42" s="52"/>
      <c r="U42" s="34"/>
      <c r="V42" s="34"/>
      <c r="W42" s="34"/>
      <c r="X42" s="34"/>
      <c r="Y42" s="52"/>
      <c r="Z42" s="52"/>
      <c r="AA42" s="34"/>
      <c r="AB42" s="16"/>
      <c r="AC42" s="17"/>
      <c r="AD42" s="17"/>
      <c r="AE42" s="17"/>
    </row>
    <row r="43" customFormat="false" ht="23.25" hidden="false" customHeight="true" outlineLevel="0" collapsed="false">
      <c r="A43" s="30" t="n">
        <v>78</v>
      </c>
      <c r="B43" s="31" t="n">
        <v>44730</v>
      </c>
      <c r="C43" s="32" t="n">
        <f aca="false">B43</f>
        <v>44730</v>
      </c>
      <c r="D43" s="66"/>
      <c r="E43" s="52"/>
      <c r="F43" s="66"/>
      <c r="G43" s="67"/>
      <c r="H43" s="67"/>
      <c r="I43" s="52"/>
      <c r="J43" s="52"/>
      <c r="K43" s="52"/>
      <c r="L43" s="52"/>
      <c r="M43" s="52"/>
      <c r="N43" s="52"/>
      <c r="O43" s="34"/>
      <c r="P43" s="34"/>
      <c r="Q43" s="52"/>
      <c r="R43" s="52"/>
      <c r="S43" s="52"/>
      <c r="T43" s="52"/>
      <c r="U43" s="36" t="s">
        <v>85</v>
      </c>
      <c r="V43" s="37" t="s">
        <v>131</v>
      </c>
      <c r="W43" s="36" t="s">
        <v>121</v>
      </c>
      <c r="X43" s="36" t="s">
        <v>141</v>
      </c>
      <c r="Y43" s="52"/>
      <c r="Z43" s="52"/>
      <c r="AA43" s="34"/>
      <c r="AB43" s="16"/>
      <c r="AC43" s="17"/>
      <c r="AD43" s="17"/>
      <c r="AE43" s="17"/>
    </row>
    <row r="44" customFormat="false" ht="23.25" hidden="false" customHeight="true" outlineLevel="0" collapsed="false">
      <c r="A44" s="30" t="n">
        <v>79</v>
      </c>
      <c r="B44" s="31" t="n">
        <v>44731</v>
      </c>
      <c r="C44" s="32" t="n">
        <f aca="false">B44</f>
        <v>44731</v>
      </c>
      <c r="D44" s="38" t="s">
        <v>175</v>
      </c>
      <c r="E44" s="39" t="n">
        <f aca="false">VLOOKUP(D44,路線表!$1:$996,5,0)</f>
        <v>0.3125</v>
      </c>
      <c r="F44" s="40" t="str">
        <f aca="false">VLOOKUP(D44,路線表!$1:$996,3,0)</f>
        <v>捷運芝山站(出口1)</v>
      </c>
      <c r="G44" s="39" t="str">
        <f aca="false">VLOOKUP(D44,路線表!$1:$996,6,0)</f>
        <v>2km</v>
      </c>
      <c r="H44" s="41" t="n">
        <f aca="false">VLOOKUP(D44,路線表!$1:$996,7,0)</f>
        <v>25</v>
      </c>
      <c r="I44" s="37" t="s">
        <v>111</v>
      </c>
      <c r="J44" s="37" t="s">
        <v>97</v>
      </c>
      <c r="K44" s="36" t="s">
        <v>77</v>
      </c>
      <c r="L44" s="37" t="s">
        <v>40</v>
      </c>
      <c r="M44" s="36" t="s">
        <v>84</v>
      </c>
      <c r="N44" s="36" t="s">
        <v>146</v>
      </c>
      <c r="O44" s="36" t="s">
        <v>148</v>
      </c>
      <c r="P44" s="37" t="s">
        <v>118</v>
      </c>
      <c r="Q44" s="52"/>
      <c r="R44" s="52"/>
      <c r="S44" s="52"/>
      <c r="T44" s="52"/>
      <c r="U44" s="37" t="s">
        <v>176</v>
      </c>
      <c r="V44" s="37" t="s">
        <v>159</v>
      </c>
      <c r="W44" s="37" t="s">
        <v>176</v>
      </c>
      <c r="X44" s="37" t="s">
        <v>87</v>
      </c>
      <c r="Y44" s="52"/>
      <c r="Z44" s="52"/>
      <c r="AA44" s="37" t="s">
        <v>75</v>
      </c>
      <c r="AB44" s="16"/>
      <c r="AC44" s="17"/>
      <c r="AD44" s="17"/>
      <c r="AE44" s="17"/>
    </row>
    <row r="45" customFormat="false" ht="23.25" hidden="false" customHeight="true" outlineLevel="0" collapsed="false">
      <c r="A45" s="30" t="n">
        <v>80</v>
      </c>
      <c r="B45" s="31" t="n">
        <v>44731</v>
      </c>
      <c r="C45" s="32" t="n">
        <f aca="false">B45</f>
        <v>44731</v>
      </c>
      <c r="D45" s="38" t="s">
        <v>7</v>
      </c>
      <c r="E45" s="39" t="n">
        <f aca="false">VLOOKUP(D45,路線表!$1:$996,5,0)</f>
        <v>0.3125</v>
      </c>
      <c r="F45" s="40" t="str">
        <f aca="false">VLOOKUP(D45,路線表!$1:$996,3,0)</f>
        <v>捷運大安森林公園站(出口2)</v>
      </c>
      <c r="G45" s="39" t="str">
        <f aca="false">VLOOKUP(D45,路線表!$1:$996,6,0)</f>
        <v>2km</v>
      </c>
      <c r="H45" s="41" t="n">
        <f aca="false">VLOOKUP(D45,路線表!$1:$996,7,0)</f>
        <v>35</v>
      </c>
      <c r="I45" s="37" t="s">
        <v>118</v>
      </c>
      <c r="J45" s="8" t="s">
        <v>82</v>
      </c>
      <c r="K45" s="37" t="s">
        <v>76</v>
      </c>
      <c r="L45" s="37" t="s">
        <v>58</v>
      </c>
      <c r="M45" s="45"/>
      <c r="N45" s="45"/>
      <c r="O45" s="45"/>
      <c r="P45" s="45"/>
      <c r="Q45" s="59"/>
      <c r="R45" s="59"/>
      <c r="S45" s="52"/>
      <c r="T45" s="52"/>
      <c r="U45" s="34"/>
      <c r="V45" s="34"/>
      <c r="W45" s="34"/>
      <c r="X45" s="34"/>
      <c r="Y45" s="52"/>
      <c r="Z45" s="52"/>
      <c r="AA45" s="34"/>
      <c r="AB45" s="16"/>
      <c r="AC45" s="17"/>
      <c r="AD45" s="17"/>
      <c r="AE45" s="17"/>
    </row>
    <row r="46" customFormat="false" ht="23.25" hidden="false" customHeight="true" outlineLevel="0" collapsed="false">
      <c r="A46" s="30" t="n">
        <v>81</v>
      </c>
      <c r="B46" s="31" t="n">
        <v>44737</v>
      </c>
      <c r="C46" s="32" t="n">
        <f aca="false">B46</f>
        <v>44737</v>
      </c>
      <c r="D46" s="38" t="s">
        <v>177</v>
      </c>
      <c r="E46" s="39" t="n">
        <f aca="false">VLOOKUP(D46,路線表!$1:$996,5,0)</f>
        <v>0.2916666667</v>
      </c>
      <c r="F46" s="40" t="str">
        <f aca="false">VLOOKUP(D46,路線表!$1:$996,3,0)</f>
        <v>捷運新店站(出口)</v>
      </c>
      <c r="G46" s="39" t="str">
        <f aca="false">VLOOKUP(D46,路線表!$1:$996,6,0)</f>
        <v>4km</v>
      </c>
      <c r="H46" s="41" t="n">
        <f aca="false">VLOOKUP(D46,路線表!$1:$996,7,0)</f>
        <v>35</v>
      </c>
      <c r="I46" s="37" t="s">
        <v>68</v>
      </c>
      <c r="J46" s="37" t="s">
        <v>156</v>
      </c>
      <c r="K46" s="37" t="s">
        <v>118</v>
      </c>
      <c r="L46" s="37" t="s">
        <v>139</v>
      </c>
      <c r="M46" s="47" t="s">
        <v>48</v>
      </c>
      <c r="N46" s="34"/>
      <c r="O46" s="34"/>
      <c r="P46" s="34"/>
      <c r="Q46" s="52"/>
      <c r="R46" s="52"/>
      <c r="S46" s="52"/>
      <c r="T46" s="52"/>
      <c r="U46" s="36" t="s">
        <v>53</v>
      </c>
      <c r="V46" s="36" t="s">
        <v>150</v>
      </c>
      <c r="W46" s="51" t="s">
        <v>98</v>
      </c>
      <c r="X46" s="69" t="s">
        <v>178</v>
      </c>
      <c r="Y46" s="52"/>
      <c r="Z46" s="52"/>
      <c r="AA46" s="34"/>
      <c r="AB46" s="16"/>
      <c r="AC46" s="17"/>
      <c r="AD46" s="17"/>
      <c r="AE46" s="17"/>
    </row>
    <row r="47" customFormat="false" ht="23.25" hidden="false" customHeight="true" outlineLevel="0" collapsed="false">
      <c r="A47" s="30" t="n">
        <v>82</v>
      </c>
      <c r="B47" s="31" t="n">
        <v>44738</v>
      </c>
      <c r="C47" s="32" t="n">
        <f aca="false">B47</f>
        <v>44738</v>
      </c>
      <c r="D47" s="38" t="s">
        <v>153</v>
      </c>
      <c r="E47" s="39" t="n">
        <f aca="false">VLOOKUP(D47,路線表!$1:$996,5,0)</f>
        <v>0.3125</v>
      </c>
      <c r="F47" s="40" t="str">
        <f aca="false">VLOOKUP(D47,路線表!$1:$996,3,0)</f>
        <v>捷運昆陽站(出口4)</v>
      </c>
      <c r="G47" s="39" t="str">
        <f aca="false">VLOOKUP(D47,路線表!$1:$996,6,0)</f>
        <v>2km</v>
      </c>
      <c r="H47" s="41" t="n">
        <f aca="false">VLOOKUP(D47,路線表!$1:$996,7,0)</f>
        <v>40</v>
      </c>
      <c r="I47" s="37" t="s">
        <v>135</v>
      </c>
      <c r="J47" s="37" t="s">
        <v>81</v>
      </c>
      <c r="K47" s="36" t="s">
        <v>134</v>
      </c>
      <c r="L47" s="37" t="s">
        <v>123</v>
      </c>
      <c r="M47" s="36" t="s">
        <v>176</v>
      </c>
      <c r="N47" s="37" t="s">
        <v>102</v>
      </c>
      <c r="O47" s="36" t="s">
        <v>104</v>
      </c>
      <c r="P47" s="36" t="s">
        <v>179</v>
      </c>
      <c r="Q47" s="52"/>
      <c r="R47" s="52"/>
      <c r="S47" s="52"/>
      <c r="T47" s="52"/>
      <c r="U47" s="37" t="s">
        <v>133</v>
      </c>
      <c r="V47" s="36" t="s">
        <v>171</v>
      </c>
      <c r="W47" s="36" t="s">
        <v>149</v>
      </c>
      <c r="X47" s="37" t="s">
        <v>91</v>
      </c>
      <c r="Y47" s="52"/>
      <c r="Z47" s="52"/>
      <c r="AA47" s="37" t="s">
        <v>156</v>
      </c>
      <c r="AB47" s="16"/>
      <c r="AC47" s="17"/>
      <c r="AD47" s="17"/>
      <c r="AE47" s="17"/>
    </row>
    <row r="48" customFormat="false" ht="23.25" hidden="false" customHeight="true" outlineLevel="0" collapsed="false">
      <c r="A48" s="30" t="n">
        <v>83</v>
      </c>
      <c r="B48" s="31" t="n">
        <v>44738</v>
      </c>
      <c r="C48" s="32" t="n">
        <f aca="false">B48</f>
        <v>44738</v>
      </c>
      <c r="D48" s="38" t="s">
        <v>125</v>
      </c>
      <c r="E48" s="39" t="n">
        <f aca="false">VLOOKUP(D48,路線表!$1:$996,5,0)</f>
        <v>0.3333333333</v>
      </c>
      <c r="F48" s="40" t="str">
        <f aca="false">VLOOKUP(D48,路線表!$1:$996,3,0)</f>
        <v>新烏路長興宮(公車849/綠3小粗坑站)</v>
      </c>
      <c r="G48" s="39" t="str">
        <f aca="false">VLOOKUP(D48,路線表!$1:$996,6,0)</f>
        <v>6km</v>
      </c>
      <c r="H48" s="41" t="n">
        <f aca="false">VLOOKUP(D48,路線表!$1:$996,7,0)</f>
        <v>40</v>
      </c>
      <c r="I48" s="37" t="s">
        <v>179</v>
      </c>
      <c r="J48" s="37" t="s">
        <v>69</v>
      </c>
      <c r="K48" s="37" t="s">
        <v>70</v>
      </c>
      <c r="L48" s="37" t="s">
        <v>121</v>
      </c>
      <c r="M48" s="45"/>
      <c r="N48" s="45"/>
      <c r="O48" s="45"/>
      <c r="P48" s="45"/>
      <c r="Q48" s="52"/>
      <c r="R48" s="52"/>
      <c r="S48" s="52"/>
      <c r="T48" s="52"/>
      <c r="U48" s="34"/>
      <c r="V48" s="34"/>
      <c r="W48" s="34"/>
      <c r="X48" s="34"/>
      <c r="Y48" s="52"/>
      <c r="Z48" s="52"/>
      <c r="AA48" s="70"/>
      <c r="AB48" s="16"/>
      <c r="AC48" s="17"/>
      <c r="AD48" s="17"/>
      <c r="AE48" s="17"/>
    </row>
    <row r="49" customFormat="false" ht="23.25" hidden="false" customHeight="true" outlineLevel="0" collapsed="false">
      <c r="A49" s="53" t="s">
        <v>114</v>
      </c>
      <c r="B49" s="25" t="n">
        <v>44742</v>
      </c>
      <c r="C49" s="62" t="n">
        <f aca="false">B49</f>
        <v>44742</v>
      </c>
      <c r="D49" s="29" t="s">
        <v>158</v>
      </c>
      <c r="E49" s="63" t="n">
        <f aca="false">VLOOKUP(D49,路線表!$1:$996,5,0)</f>
        <v>0.3125</v>
      </c>
      <c r="F49" s="64" t="str">
        <f aca="false">VLOOKUP(D49,路線表!$1:$996,3,0)</f>
        <v>捷運小南門站(出口3)</v>
      </c>
      <c r="G49" s="63" t="str">
        <f aca="false">VLOOKUP(D49,路線表!$1:$996,6,0)</f>
        <v>2km</v>
      </c>
      <c r="H49" s="65" t="n">
        <f aca="false">VLOOKUP(D49,路線表!$1:$996,7,0)</f>
        <v>45</v>
      </c>
      <c r="I49" s="6" t="s">
        <v>63</v>
      </c>
      <c r="J49" s="6" t="s">
        <v>130</v>
      </c>
      <c r="K49" s="58" t="s">
        <v>68</v>
      </c>
      <c r="L49" s="6" t="s">
        <v>31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16"/>
      <c r="AC49" s="17"/>
      <c r="AD49" s="17"/>
      <c r="AE49" s="17"/>
    </row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</sheetData>
  <autoFilter ref="A4:AE49"/>
  <mergeCells count="24">
    <mergeCell ref="U1:AA1"/>
    <mergeCell ref="A2:A3"/>
    <mergeCell ref="B2:B3"/>
    <mergeCell ref="C2:C3"/>
    <mergeCell ref="D2:D3"/>
    <mergeCell ref="E2:E3"/>
    <mergeCell ref="F2:F3"/>
    <mergeCell ref="G2:G3"/>
    <mergeCell ref="H2:H3"/>
    <mergeCell ref="I2:L3"/>
    <mergeCell ref="M2:P3"/>
    <mergeCell ref="Q2:T3"/>
    <mergeCell ref="U2:Z2"/>
    <mergeCell ref="AA2:AA3"/>
    <mergeCell ref="U3:V3"/>
    <mergeCell ref="W3:X3"/>
    <mergeCell ref="Y3:Z3"/>
    <mergeCell ref="M4:N4"/>
    <mergeCell ref="O4:P4"/>
    <mergeCell ref="Q4:R4"/>
    <mergeCell ref="S4:T4"/>
    <mergeCell ref="U4:V4"/>
    <mergeCell ref="W4:X4"/>
    <mergeCell ref="Y4:Z4"/>
  </mergeCells>
  <conditionalFormatting sqref="C5:C228">
    <cfRule type="containsText" priority="2" operator="containsText" aboveAverage="0" equalAverage="0" bottom="0" percent="0" rank="0" text="日" dxfId="0"/>
  </conditionalFormatting>
  <conditionalFormatting sqref="C1:C4">
    <cfRule type="containsText" priority="3" operator="containsText" aboveAverage="0" equalAverage="0" bottom="0" percent="0" rank="0" text="日" dxfId="0"/>
  </conditionalFormatting>
  <dataValidations count="1">
    <dataValidation allowBlank="true" operator="between" showDropDown="false" showErrorMessage="false" showInputMessage="false" sqref="D5:D49" type="list">
      <formula1>路線表!$A$2:$A$59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13"/>
    <col collapsed="false" customWidth="true" hidden="false" outlineLevel="0" max="5" min="5" style="0" width="18.41"/>
    <col collapsed="false" customWidth="true" hidden="false" outlineLevel="0" max="1025" min="6" style="0" width="13"/>
  </cols>
  <sheetData>
    <row r="1" customFormat="false" ht="15" hidden="false" customHeight="false" outlineLevel="0" collapsed="false">
      <c r="A1" s="1"/>
      <c r="B1" s="2"/>
      <c r="C1" s="3"/>
      <c r="D1" s="4"/>
      <c r="E1" s="4"/>
      <c r="F1" s="5"/>
      <c r="G1" s="4"/>
      <c r="H1" s="4"/>
      <c r="I1" s="5"/>
      <c r="J1" s="5"/>
      <c r="K1" s="5"/>
      <c r="L1" s="5"/>
      <c r="M1" s="5"/>
      <c r="N1" s="5"/>
      <c r="O1" s="5" t="s">
        <v>0</v>
      </c>
      <c r="P1" s="5"/>
      <c r="Q1" s="5"/>
      <c r="R1" s="5"/>
      <c r="S1" s="5"/>
      <c r="T1" s="5"/>
      <c r="U1" s="5"/>
      <c r="V1" s="5"/>
      <c r="W1" s="6"/>
      <c r="X1" s="6"/>
      <c r="Y1" s="6"/>
      <c r="Z1" s="6"/>
      <c r="AA1" s="6"/>
      <c r="AB1" s="6"/>
      <c r="AC1" s="6"/>
      <c r="AD1" s="7"/>
    </row>
    <row r="2" customFormat="false" ht="15" hidden="false" customHeight="true" outlineLevel="0" collapsed="false">
      <c r="A2" s="9"/>
      <c r="B2" s="10"/>
      <c r="C2" s="11"/>
      <c r="D2" s="12" t="s">
        <v>1</v>
      </c>
      <c r="E2" s="12"/>
      <c r="F2" s="13" t="s">
        <v>2</v>
      </c>
      <c r="G2" s="14" t="s">
        <v>3</v>
      </c>
      <c r="H2" s="14"/>
      <c r="I2" s="13" t="s">
        <v>4</v>
      </c>
      <c r="J2" s="15" t="s">
        <v>5</v>
      </c>
      <c r="K2" s="15" t="s">
        <v>6</v>
      </c>
      <c r="L2" s="15"/>
      <c r="M2" s="15"/>
      <c r="N2" s="15"/>
      <c r="O2" s="15" t="s">
        <v>7</v>
      </c>
      <c r="P2" s="15"/>
      <c r="Q2" s="15"/>
      <c r="R2" s="15"/>
      <c r="S2" s="15" t="s">
        <v>8</v>
      </c>
      <c r="T2" s="15"/>
      <c r="U2" s="15"/>
      <c r="V2" s="15"/>
      <c r="W2" s="15" t="s">
        <v>9</v>
      </c>
      <c r="X2" s="15"/>
      <c r="Y2" s="15"/>
      <c r="Z2" s="15"/>
      <c r="AA2" s="15"/>
      <c r="AB2" s="15"/>
      <c r="AC2" s="13" t="s">
        <v>10</v>
      </c>
      <c r="AD2" s="16"/>
    </row>
    <row r="3" customFormat="false" ht="15" hidden="false" customHeight="false" outlineLevel="0" collapsed="false">
      <c r="A3" s="9"/>
      <c r="B3" s="9"/>
      <c r="C3" s="11"/>
      <c r="D3" s="12"/>
      <c r="E3" s="12"/>
      <c r="F3" s="13"/>
      <c r="G3" s="13"/>
      <c r="H3" s="14"/>
      <c r="I3" s="13"/>
      <c r="J3" s="13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 t="s">
        <v>11</v>
      </c>
      <c r="X3" s="15"/>
      <c r="Y3" s="15" t="s">
        <v>11</v>
      </c>
      <c r="Z3" s="15"/>
      <c r="AA3" s="15" t="s">
        <v>12</v>
      </c>
      <c r="AB3" s="15"/>
      <c r="AC3" s="13"/>
      <c r="AD3" s="16"/>
    </row>
    <row r="4" customFormat="false" ht="15" hidden="false" customHeight="false" outlineLevel="0" collapsed="false">
      <c r="A4" s="18"/>
      <c r="B4" s="19"/>
      <c r="C4" s="20"/>
      <c r="D4" s="21"/>
      <c r="E4" s="21"/>
      <c r="F4" s="22"/>
      <c r="G4" s="23"/>
      <c r="H4" s="23"/>
      <c r="I4" s="18"/>
      <c r="J4" s="18"/>
      <c r="K4" s="24" t="s">
        <v>13</v>
      </c>
      <c r="L4" s="24" t="s">
        <v>14</v>
      </c>
      <c r="M4" s="24" t="s">
        <v>15</v>
      </c>
      <c r="N4" s="24" t="s">
        <v>16</v>
      </c>
      <c r="O4" s="15" t="s">
        <v>17</v>
      </c>
      <c r="P4" s="15"/>
      <c r="Q4" s="15" t="s">
        <v>18</v>
      </c>
      <c r="R4" s="15"/>
      <c r="S4" s="15" t="s">
        <v>17</v>
      </c>
      <c r="T4" s="15"/>
      <c r="U4" s="15" t="s">
        <v>18</v>
      </c>
      <c r="V4" s="15"/>
      <c r="W4" s="15" t="s">
        <v>17</v>
      </c>
      <c r="X4" s="15"/>
      <c r="Y4" s="15" t="s">
        <v>18</v>
      </c>
      <c r="Z4" s="15"/>
      <c r="AA4" s="15" t="s">
        <v>18</v>
      </c>
      <c r="AB4" s="15"/>
      <c r="AC4" s="15" t="s">
        <v>18</v>
      </c>
      <c r="AD4" s="16" t="s">
        <v>19</v>
      </c>
    </row>
    <row r="5" customFormat="false" ht="15" hidden="false" customHeight="false" outlineLevel="0" collapsed="false">
      <c r="A5" s="25" t="s">
        <v>20</v>
      </c>
      <c r="B5" s="26" t="s">
        <v>21</v>
      </c>
      <c r="C5" s="27" t="s">
        <v>22</v>
      </c>
      <c r="D5" s="28"/>
      <c r="E5" s="28"/>
      <c r="F5" s="6"/>
      <c r="G5" s="29"/>
      <c r="H5" s="29"/>
      <c r="I5" s="1"/>
      <c r="J5" s="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6"/>
    </row>
    <row r="6" customFormat="false" ht="15" hidden="false" customHeight="false" outlineLevel="0" collapsed="false">
      <c r="A6" s="30" t="n">
        <v>43</v>
      </c>
      <c r="B6" s="31" t="n">
        <v>44653</v>
      </c>
      <c r="C6" s="32" t="n">
        <f aca="false">B6</f>
        <v>44653</v>
      </c>
      <c r="D6" s="33"/>
      <c r="E6" s="33"/>
      <c r="F6" s="34"/>
      <c r="G6" s="35"/>
      <c r="H6" s="35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6" t="s">
        <v>23</v>
      </c>
      <c r="X6" s="36" t="s">
        <v>24</v>
      </c>
      <c r="Y6" s="37" t="s">
        <v>24</v>
      </c>
      <c r="Z6" s="36" t="s">
        <v>25</v>
      </c>
      <c r="AA6" s="34"/>
      <c r="AB6" s="34"/>
      <c r="AC6" s="34"/>
      <c r="AD6" s="16" t="s">
        <v>26</v>
      </c>
    </row>
    <row r="7" customFormat="false" ht="15" hidden="false" customHeight="false" outlineLevel="0" collapsed="false">
      <c r="A7" s="30" t="n">
        <v>44</v>
      </c>
      <c r="B7" s="31" t="n">
        <v>44654</v>
      </c>
      <c r="C7" s="32" t="n">
        <f aca="false">B7</f>
        <v>44654</v>
      </c>
      <c r="D7" s="38" t="s">
        <v>27</v>
      </c>
      <c r="E7" s="38" t="str">
        <f aca="false">VLOOKUP(D7,路線表!$1:$1002,2,0)</f>
        <v>Shezidao</v>
      </c>
      <c r="F7" s="39" t="n">
        <f aca="false">VLOOKUP(D7,路線表!$1:$996,5,0)</f>
        <v>0.3333333333</v>
      </c>
      <c r="G7" s="40" t="str">
        <f aca="false">VLOOKUP(D7,路線表!$1:$996,3,0)</f>
        <v>台北海大門口(公車215/紅10 台北海大站)</v>
      </c>
      <c r="H7" s="40" t="str">
        <f aca="false">VLOOKUP(D7,路線表!$1:$1002,4,0)</f>
        <v>Bus 215/R10/536 Taipei University of Maritime Technology</v>
      </c>
      <c r="I7" s="39" t="str">
        <f aca="false">VLOOKUP(D7,路線表!$1:$996,6,0)</f>
        <v>2km</v>
      </c>
      <c r="J7" s="41" t="n">
        <f aca="false">VLOOKUP(D7,路線表!$1:$996,7,0)</f>
        <v>40</v>
      </c>
      <c r="K7" s="37" t="s">
        <v>28</v>
      </c>
      <c r="L7" s="37" t="s">
        <v>29</v>
      </c>
      <c r="M7" s="36" t="s">
        <v>30</v>
      </c>
      <c r="N7" s="37" t="s">
        <v>31</v>
      </c>
      <c r="O7" s="36"/>
      <c r="P7" s="37" t="s">
        <v>33</v>
      </c>
      <c r="Q7" s="36" t="s">
        <v>34</v>
      </c>
      <c r="R7" s="36" t="s">
        <v>33</v>
      </c>
      <c r="S7" s="36" t="s">
        <v>35</v>
      </c>
      <c r="T7" s="36" t="s">
        <v>36</v>
      </c>
      <c r="U7" s="36" t="s">
        <v>37</v>
      </c>
      <c r="V7" s="36" t="s">
        <v>31</v>
      </c>
      <c r="W7" s="37" t="s">
        <v>38</v>
      </c>
      <c r="X7" s="36" t="s">
        <v>180</v>
      </c>
      <c r="Y7" s="36" t="s">
        <v>40</v>
      </c>
      <c r="Z7" s="37"/>
      <c r="AA7" s="37"/>
      <c r="AB7" s="37"/>
      <c r="AC7" s="36" t="s">
        <v>28</v>
      </c>
      <c r="AD7" s="16" t="s">
        <v>26</v>
      </c>
    </row>
    <row r="8" customFormat="false" ht="15" hidden="false" customHeight="false" outlineLevel="0" collapsed="false">
      <c r="A8" s="30" t="n">
        <v>45</v>
      </c>
      <c r="B8" s="31" t="n">
        <v>44654</v>
      </c>
      <c r="C8" s="32" t="n">
        <f aca="false">B8</f>
        <v>44654</v>
      </c>
      <c r="D8" s="44" t="s">
        <v>42</v>
      </c>
      <c r="E8" s="38" t="str">
        <f aca="false">VLOOKUP(D8,路線表!$1:$1002,2,0)</f>
        <v>Tucheng Ammunituin Dump</v>
      </c>
      <c r="F8" s="39" t="n">
        <f aca="false">VLOOKUP(D8,路線表!$1:$996,5,0)</f>
        <v>0.3125</v>
      </c>
      <c r="G8" s="40" t="str">
        <f aca="false">VLOOKUP(D8,路線表!$1:$996,3,0)</f>
        <v>捷運土城站(出口2)</v>
      </c>
      <c r="H8" s="40" t="str">
        <f aca="false">VLOOKUP(D8,路線表!$1:$1002,4,0)</f>
        <v>Tucheng(Exit 2)</v>
      </c>
      <c r="I8" s="39" t="str">
        <f aca="false">VLOOKUP(D8,路線表!$1:$996,6,0)</f>
        <v>5km</v>
      </c>
      <c r="J8" s="41" t="n">
        <f aca="false">VLOOKUP(D8,路線表!$1:$996,7,0)</f>
        <v>35</v>
      </c>
      <c r="K8" s="37"/>
      <c r="L8" s="37" t="s">
        <v>25</v>
      </c>
      <c r="M8" s="37" t="s">
        <v>37</v>
      </c>
      <c r="N8" s="37"/>
      <c r="O8" s="45"/>
      <c r="P8" s="45"/>
      <c r="Q8" s="45"/>
      <c r="R8" s="45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16" t="s">
        <v>26</v>
      </c>
    </row>
    <row r="9" customFormat="false" ht="15" hidden="false" customHeight="false" outlineLevel="0" collapsed="false">
      <c r="A9" s="30" t="n">
        <v>46</v>
      </c>
      <c r="B9" s="31" t="n">
        <v>44660</v>
      </c>
      <c r="C9" s="32" t="n">
        <f aca="false">B9</f>
        <v>44660</v>
      </c>
      <c r="D9" s="46" t="s">
        <v>43</v>
      </c>
      <c r="E9" s="38" t="str">
        <f aca="false">VLOOKUP(D9,路線表!$1:$1002,2,0)</f>
        <v>Sanzhi Chexin Road</v>
      </c>
      <c r="F9" s="39" t="n">
        <f aca="false">VLOOKUP(D9,路線表!$1:$996,5,0)</f>
        <v>0.3125</v>
      </c>
      <c r="G9" s="40" t="str">
        <f aca="false">VLOOKUP(D9,路線表!$1:$996,3,0)</f>
        <v>捷運淡水站(出口1)</v>
      </c>
      <c r="H9" s="40" t="str">
        <f aca="false">VLOOKUP(D9,路線表!$1:$1002,4,0)</f>
        <v>Tamsui(Exit 1)</v>
      </c>
      <c r="I9" s="39" t="str">
        <f aca="false">VLOOKUP(D9,路線表!$1:$996,6,0)</f>
        <v>4km</v>
      </c>
      <c r="J9" s="41" t="n">
        <f aca="false">VLOOKUP(D9,路線表!$1:$996,7,0)</f>
        <v>40</v>
      </c>
      <c r="K9" s="37" t="s">
        <v>44</v>
      </c>
      <c r="L9" s="37" t="s">
        <v>45</v>
      </c>
      <c r="M9" s="37" t="s">
        <v>46</v>
      </c>
      <c r="N9" s="37" t="s">
        <v>47</v>
      </c>
      <c r="O9" s="47" t="s">
        <v>48</v>
      </c>
      <c r="P9" s="34"/>
      <c r="Q9" s="34"/>
      <c r="R9" s="34"/>
      <c r="S9" s="34"/>
      <c r="T9" s="34"/>
      <c r="U9" s="34"/>
      <c r="V9" s="34"/>
      <c r="W9" s="8" t="s">
        <v>49</v>
      </c>
      <c r="X9" s="36" t="s">
        <v>150</v>
      </c>
      <c r="Y9" s="48" t="s">
        <v>47</v>
      </c>
      <c r="Z9" s="36" t="s">
        <v>50</v>
      </c>
      <c r="AA9" s="34"/>
      <c r="AB9" s="34"/>
      <c r="AC9" s="34"/>
      <c r="AD9" s="16"/>
    </row>
    <row r="10" customFormat="false" ht="15" hidden="false" customHeight="false" outlineLevel="0" collapsed="false">
      <c r="A10" s="30" t="n">
        <v>47</v>
      </c>
      <c r="B10" s="31" t="n">
        <v>44661</v>
      </c>
      <c r="C10" s="32" t="n">
        <f aca="false">B10</f>
        <v>44661</v>
      </c>
      <c r="D10" s="44" t="s">
        <v>51</v>
      </c>
      <c r="E10" s="38" t="str">
        <f aca="false">VLOOKUP(D10,路線表!$1:$1002,2,0)</f>
        <v>Wudu Starlight Bridge</v>
      </c>
      <c r="F10" s="39" t="n">
        <f aca="false">VLOOKUP(D10,路線表!$1:$996,5,0)</f>
        <v>0.3194444444</v>
      </c>
      <c r="G10" s="40" t="str">
        <f aca="false">VLOOKUP(D10,路線表!$1:$996,3,0)</f>
        <v>五堵火車站(車站大廳)</v>
      </c>
      <c r="H10" s="40" t="str">
        <f aca="false">VLOOKUP(D10,路線表!$1:$1002,4,0)</f>
        <v>Wudu train Station(Station Hall)</v>
      </c>
      <c r="I10" s="39" t="str">
        <f aca="false">VLOOKUP(D10,路線表!$1:$996,6,0)</f>
        <v>2km</v>
      </c>
      <c r="J10" s="41" t="n">
        <f aca="false">VLOOKUP(D10,路線表!$1:$996,7,0)</f>
        <v>30</v>
      </c>
      <c r="K10" s="37" t="s">
        <v>52</v>
      </c>
      <c r="L10" s="37" t="s">
        <v>53</v>
      </c>
      <c r="M10" s="37" t="s">
        <v>54</v>
      </c>
      <c r="N10" s="37"/>
      <c r="O10" s="36" t="s">
        <v>56</v>
      </c>
      <c r="P10" s="36" t="s">
        <v>57</v>
      </c>
      <c r="Q10" s="36" t="s">
        <v>54</v>
      </c>
      <c r="R10" s="36" t="s">
        <v>58</v>
      </c>
      <c r="S10" s="36" t="s">
        <v>31</v>
      </c>
      <c r="T10" s="36" t="s">
        <v>36</v>
      </c>
      <c r="U10" s="36" t="s">
        <v>59</v>
      </c>
      <c r="V10" s="36" t="s">
        <v>60</v>
      </c>
      <c r="W10" s="37" t="s">
        <v>61</v>
      </c>
      <c r="X10" s="37" t="s">
        <v>62</v>
      </c>
      <c r="Y10" s="37" t="s">
        <v>63</v>
      </c>
      <c r="Z10" s="37" t="s">
        <v>64</v>
      </c>
      <c r="AA10" s="36" t="s">
        <v>65</v>
      </c>
      <c r="AB10" s="37"/>
      <c r="AC10" s="36" t="s">
        <v>66</v>
      </c>
      <c r="AD10" s="16"/>
    </row>
    <row r="11" customFormat="false" ht="15" hidden="false" customHeight="false" outlineLevel="0" collapsed="false">
      <c r="A11" s="30" t="n">
        <v>48</v>
      </c>
      <c r="B11" s="31" t="n">
        <v>44661</v>
      </c>
      <c r="C11" s="32" t="n">
        <f aca="false">B11</f>
        <v>44661</v>
      </c>
      <c r="D11" s="38" t="s">
        <v>67</v>
      </c>
      <c r="E11" s="38" t="str">
        <f aca="false">VLOOKUP(D11,路線表!$1:$1002,2,0)</f>
        <v>Guangxing</v>
      </c>
      <c r="F11" s="39" t="n">
        <f aca="false">VLOOKUP(D11,路線表!$1:$996,5,0)</f>
        <v>0.34375</v>
      </c>
      <c r="G11" s="40" t="str">
        <f aca="false">VLOOKUP(D11,路線表!$1:$996,3,0)</f>
        <v>廣興橋頭(公車849廣興路口站)</v>
      </c>
      <c r="H11" s="40" t="str">
        <f aca="false">VLOOKUP(D11,路線表!$1:$1002,4,0)</f>
        <v>Guangxing Bridge (Bus 849 Guanxing Rd. Entrance)</v>
      </c>
      <c r="I11" s="39" t="str">
        <f aca="false">VLOOKUP(D11,路線表!$1:$996,6,0)</f>
        <v>3km</v>
      </c>
      <c r="J11" s="41" t="n">
        <f aca="false">VLOOKUP(D11,路線表!$1:$996,7,0)</f>
        <v>35</v>
      </c>
      <c r="K11" s="37" t="s">
        <v>68</v>
      </c>
      <c r="L11" s="37" t="s">
        <v>69</v>
      </c>
      <c r="M11" s="37" t="s">
        <v>70</v>
      </c>
      <c r="N11" s="37" t="s">
        <v>71</v>
      </c>
      <c r="O11" s="45"/>
      <c r="P11" s="45"/>
      <c r="Q11" s="45"/>
      <c r="R11" s="45"/>
      <c r="S11" s="45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16"/>
    </row>
    <row r="12" customFormat="false" ht="15" hidden="false" customHeight="false" outlineLevel="0" collapsed="false">
      <c r="A12" s="30" t="n">
        <v>49</v>
      </c>
      <c r="B12" s="31" t="n">
        <v>44667</v>
      </c>
      <c r="C12" s="32" t="n">
        <f aca="false">B12</f>
        <v>44667</v>
      </c>
      <c r="D12" s="33"/>
      <c r="E12" s="33"/>
      <c r="F12" s="34"/>
      <c r="G12" s="35"/>
      <c r="H12" s="35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6" t="s">
        <v>72</v>
      </c>
      <c r="X12" s="36" t="s">
        <v>73</v>
      </c>
      <c r="Y12" s="36" t="s">
        <v>72</v>
      </c>
      <c r="Z12" s="36" t="s">
        <v>73</v>
      </c>
      <c r="AA12" s="34"/>
      <c r="AB12" s="34"/>
      <c r="AC12" s="34"/>
      <c r="AD12" s="16"/>
    </row>
    <row r="13" customFormat="false" ht="15" hidden="false" customHeight="false" outlineLevel="0" collapsed="false">
      <c r="A13" s="30" t="n">
        <v>50</v>
      </c>
      <c r="B13" s="31" t="n">
        <v>44668</v>
      </c>
      <c r="C13" s="32" t="n">
        <f aca="false">B13</f>
        <v>44668</v>
      </c>
      <c r="D13" s="38" t="s">
        <v>74</v>
      </c>
      <c r="E13" s="38" t="str">
        <f aca="false">VLOOKUP(D13,路線表!$1:$1002,2,0)</f>
        <v>Guanyin Mt.</v>
      </c>
      <c r="F13" s="39" t="n">
        <f aca="false">VLOOKUP(D13,路線表!$1:$996,5,0)</f>
        <v>0.3125</v>
      </c>
      <c r="G13" s="40" t="str">
        <f aca="false">VLOOKUP(D13,路線表!$1:$996,3,0)</f>
        <v>捷運蘆洲站(出口1)</v>
      </c>
      <c r="H13" s="40" t="str">
        <f aca="false">VLOOKUP(D13,路線表!$1:$1002,4,0)</f>
        <v>Luzhou(Exit 1)</v>
      </c>
      <c r="I13" s="39" t="str">
        <f aca="false">VLOOKUP(D13,路線表!$1:$996,6,0)</f>
        <v>2km</v>
      </c>
      <c r="J13" s="41" t="n">
        <f aca="false">VLOOKUP(D13,路線表!$1:$996,7,0)</f>
        <v>40</v>
      </c>
      <c r="K13" s="37" t="s">
        <v>75</v>
      </c>
      <c r="L13" s="37" t="s">
        <v>76</v>
      </c>
      <c r="M13" s="36" t="s">
        <v>77</v>
      </c>
      <c r="N13" s="37" t="s">
        <v>44</v>
      </c>
      <c r="O13" s="36" t="s">
        <v>78</v>
      </c>
      <c r="P13" s="37" t="s">
        <v>79</v>
      </c>
      <c r="Q13" s="36" t="s">
        <v>80</v>
      </c>
      <c r="R13" s="36" t="s">
        <v>25</v>
      </c>
      <c r="S13" s="36" t="s">
        <v>81</v>
      </c>
      <c r="T13" s="36" t="s">
        <v>82</v>
      </c>
      <c r="U13" s="36" t="s">
        <v>35</v>
      </c>
      <c r="V13" s="36" t="s">
        <v>83</v>
      </c>
      <c r="W13" s="37" t="s">
        <v>84</v>
      </c>
      <c r="X13" s="8" t="s">
        <v>85</v>
      </c>
      <c r="Y13" s="36"/>
      <c r="Z13" s="37" t="s">
        <v>87</v>
      </c>
      <c r="AA13" s="37" t="s">
        <v>88</v>
      </c>
      <c r="AB13" s="37" t="s">
        <v>65</v>
      </c>
      <c r="AC13" s="36" t="s">
        <v>89</v>
      </c>
      <c r="AD13" s="16"/>
    </row>
    <row r="14" customFormat="false" ht="15" hidden="false" customHeight="false" outlineLevel="0" collapsed="false">
      <c r="A14" s="30" t="n">
        <v>51</v>
      </c>
      <c r="B14" s="31" t="n">
        <v>44668</v>
      </c>
      <c r="C14" s="32" t="n">
        <f aca="false">B14</f>
        <v>44668</v>
      </c>
      <c r="D14" s="38" t="s">
        <v>90</v>
      </c>
      <c r="E14" s="38" t="str">
        <f aca="false">VLOOKUP(D14,路線表!$1:$1002,2,0)</f>
        <v>Jingshan</v>
      </c>
      <c r="F14" s="39" t="n">
        <f aca="false">VLOOKUP(D14,路線表!$1:$996,5,0)</f>
        <v>0.3541666667</v>
      </c>
      <c r="G14" s="40" t="str">
        <f aca="false">VLOOKUP(D14,路線表!$1:$996,3,0)</f>
        <v>金山青年活動中心(國光客運1815)</v>
      </c>
      <c r="H14" s="40" t="str">
        <f aca="false">VLOOKUP(D14,路線表!$1:$1002,4,0)</f>
        <v>ChinshanYouth Activity Center(Bus 1815)</v>
      </c>
      <c r="I14" s="39" t="str">
        <f aca="false">VLOOKUP(D14,路線表!$1:$996,6,0)</f>
        <v>6km</v>
      </c>
      <c r="J14" s="41" t="n">
        <f aca="false">VLOOKUP(D14,路線表!$1:$996,7,0)</f>
        <v>50</v>
      </c>
      <c r="K14" s="37" t="s">
        <v>91</v>
      </c>
      <c r="L14" s="37" t="s">
        <v>92</v>
      </c>
      <c r="M14" s="37" t="s">
        <v>46</v>
      </c>
      <c r="N14" s="37" t="s">
        <v>93</v>
      </c>
      <c r="O14" s="45"/>
      <c r="P14" s="45"/>
      <c r="Q14" s="45"/>
      <c r="R14" s="45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16"/>
    </row>
    <row r="15" customFormat="false" ht="15" hidden="false" customHeight="false" outlineLevel="0" collapsed="false">
      <c r="A15" s="30" t="n">
        <v>52</v>
      </c>
      <c r="B15" s="31" t="n">
        <v>44674</v>
      </c>
      <c r="C15" s="32" t="n">
        <f aca="false">B15</f>
        <v>44674</v>
      </c>
      <c r="D15" s="38" t="s">
        <v>94</v>
      </c>
      <c r="E15" s="38" t="str">
        <f aca="false">VLOOKUP(D15,路線表!$1:$1002,2,0)</f>
        <v>Waziwei</v>
      </c>
      <c r="F15" s="39" t="n">
        <f aca="false">VLOOKUP(D15,路線表!$1:$996,5,0)</f>
        <v>0.3125</v>
      </c>
      <c r="G15" s="40" t="str">
        <f aca="false">VLOOKUP(D15,路線表!$1:$996,3,0)</f>
        <v>捷運關渡站(出口1)</v>
      </c>
      <c r="H15" s="40" t="str">
        <f aca="false">VLOOKUP(D15,路線表!$1:$1002,4,0)</f>
        <v>Guandu(Exit 1)</v>
      </c>
      <c r="I15" s="39" t="str">
        <f aca="false">VLOOKUP(D15,路線表!$1:$996,6,0)</f>
        <v>2km</v>
      </c>
      <c r="J15" s="41" t="n">
        <f aca="false">VLOOKUP(D15,路線表!$1:$996,7,0)</f>
        <v>50</v>
      </c>
      <c r="K15" s="37" t="s">
        <v>95</v>
      </c>
      <c r="L15" s="37" t="s">
        <v>68</v>
      </c>
      <c r="M15" s="37" t="s">
        <v>30</v>
      </c>
      <c r="N15" s="37" t="s">
        <v>96</v>
      </c>
      <c r="O15" s="47" t="s">
        <v>48</v>
      </c>
      <c r="P15" s="34"/>
      <c r="Q15" s="34"/>
      <c r="R15" s="34"/>
      <c r="S15" s="34"/>
      <c r="T15" s="34"/>
      <c r="U15" s="34"/>
      <c r="V15" s="34"/>
      <c r="W15" s="36" t="s">
        <v>97</v>
      </c>
      <c r="X15" s="37" t="s">
        <v>98</v>
      </c>
      <c r="Y15" s="36" t="s">
        <v>30</v>
      </c>
      <c r="Z15" s="36" t="s">
        <v>70</v>
      </c>
      <c r="AA15" s="34"/>
      <c r="AB15" s="34"/>
      <c r="AC15" s="34"/>
      <c r="AD15" s="16"/>
    </row>
    <row r="16" customFormat="false" ht="15" hidden="false" customHeight="false" outlineLevel="0" collapsed="false">
      <c r="A16" s="30" t="n">
        <v>53</v>
      </c>
      <c r="B16" s="31" t="n">
        <v>44675</v>
      </c>
      <c r="C16" s="32" t="n">
        <f aca="false">B16</f>
        <v>44675</v>
      </c>
      <c r="D16" s="38" t="s">
        <v>100</v>
      </c>
      <c r="E16" s="38" t="str">
        <f aca="false">VLOOKUP(D16,路線表!$1:$1002,2,0)</f>
        <v>Tamkang Farm</v>
      </c>
      <c r="F16" s="39" t="n">
        <f aca="false">VLOOKUP(D16,路線表!$1:$996,5,0)</f>
        <v>0.3333333333</v>
      </c>
      <c r="G16" s="40" t="str">
        <f aca="false">VLOOKUP(D16,路線表!$1:$996,3,0)</f>
        <v>輕軌淡江大學站(出口)</v>
      </c>
      <c r="H16" s="40" t="str">
        <f aca="false">VLOOKUP(D16,路線表!$1:$1002,4,0)</f>
        <v>Tamkang University(Exit)</v>
      </c>
      <c r="I16" s="39" t="str">
        <f aca="false">VLOOKUP(D16,路線表!$1:$996,6,0)</f>
        <v>4km</v>
      </c>
      <c r="J16" s="41" t="n">
        <f aca="false">VLOOKUP(D16,路線表!$1:$996,7,0)</f>
        <v>40</v>
      </c>
      <c r="K16" s="37" t="s">
        <v>101</v>
      </c>
      <c r="L16" s="37" t="s">
        <v>102</v>
      </c>
      <c r="M16" s="37" t="s">
        <v>149</v>
      </c>
      <c r="N16" s="37" t="s">
        <v>103</v>
      </c>
      <c r="O16" s="36" t="s">
        <v>56</v>
      </c>
      <c r="P16" s="36" t="s">
        <v>24</v>
      </c>
      <c r="Q16" s="36" t="s">
        <v>104</v>
      </c>
      <c r="R16" s="37" t="s">
        <v>34</v>
      </c>
      <c r="S16" s="36" t="s">
        <v>46</v>
      </c>
      <c r="T16" s="36" t="s">
        <v>36</v>
      </c>
      <c r="U16" s="36" t="s">
        <v>105</v>
      </c>
      <c r="V16" s="36" t="s">
        <v>83</v>
      </c>
      <c r="W16" s="37" t="s">
        <v>106</v>
      </c>
      <c r="X16" s="37" t="s">
        <v>107</v>
      </c>
      <c r="Y16" s="37" t="s">
        <v>56</v>
      </c>
      <c r="Z16" s="37" t="s">
        <v>63</v>
      </c>
      <c r="AA16" s="36" t="s">
        <v>106</v>
      </c>
      <c r="AB16" s="37" t="s">
        <v>107</v>
      </c>
      <c r="AC16" s="36" t="s">
        <v>89</v>
      </c>
      <c r="AD16" s="16"/>
    </row>
    <row r="17" customFormat="false" ht="15" hidden="false" customHeight="false" outlineLevel="0" collapsed="false">
      <c r="A17" s="30" t="n">
        <v>54</v>
      </c>
      <c r="B17" s="31" t="n">
        <v>44675</v>
      </c>
      <c r="C17" s="32" t="n">
        <f aca="false">B17</f>
        <v>44675</v>
      </c>
      <c r="D17" s="38" t="s">
        <v>108</v>
      </c>
      <c r="E17" s="38" t="str">
        <f aca="false">VLOOKUP(D17,路線表!$1:$1002,2,0)</f>
        <v>Lujiaoxi Constructed Wetland</v>
      </c>
      <c r="F17" s="39" t="n">
        <f aca="false">VLOOKUP(D17,路線表!$1:$996,5,0)</f>
        <v>0.3125</v>
      </c>
      <c r="G17" s="40" t="str">
        <f aca="false">VLOOKUP(D17,路線表!$1:$996,3,0)</f>
        <v>捷運亞東醫院站(出口2)</v>
      </c>
      <c r="H17" s="40" t="str">
        <f aca="false">VLOOKUP(D17,路線表!$1:$1002,4,0)</f>
        <v>Far Eastern Hospital(Exit 2)</v>
      </c>
      <c r="I17" s="39" t="str">
        <f aca="false">VLOOKUP(D17,路線表!$1:$996,6,0)</f>
        <v>4km</v>
      </c>
      <c r="J17" s="41" t="n">
        <f aca="false">VLOOKUP(D17,路線表!$1:$996,7,0)</f>
        <v>50</v>
      </c>
      <c r="K17" s="37" t="s">
        <v>105</v>
      </c>
      <c r="L17" s="37" t="s">
        <v>109</v>
      </c>
      <c r="M17" s="37" t="s">
        <v>37</v>
      </c>
      <c r="N17" s="37" t="s">
        <v>110</v>
      </c>
      <c r="O17" s="45"/>
      <c r="P17" s="45"/>
      <c r="Q17" s="45"/>
      <c r="R17" s="45"/>
      <c r="S17" s="45"/>
      <c r="T17" s="45"/>
      <c r="U17" s="34"/>
      <c r="V17" s="34"/>
      <c r="W17" s="34"/>
      <c r="X17" s="34"/>
      <c r="Y17" s="34"/>
      <c r="Z17" s="34"/>
      <c r="AA17" s="34"/>
      <c r="AB17" s="34"/>
      <c r="AC17" s="34"/>
      <c r="AD17" s="16"/>
    </row>
    <row r="18" customFormat="false" ht="15" hidden="false" customHeight="false" outlineLevel="0" collapsed="false">
      <c r="A18" s="30" t="n">
        <v>56</v>
      </c>
      <c r="B18" s="31" t="n">
        <v>44681</v>
      </c>
      <c r="C18" s="32" t="n">
        <f aca="false">B18</f>
        <v>44681</v>
      </c>
      <c r="D18" s="33"/>
      <c r="E18" s="33"/>
      <c r="F18" s="34"/>
      <c r="G18" s="35"/>
      <c r="H18" s="35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52"/>
      <c r="T18" s="52"/>
      <c r="U18" s="52"/>
      <c r="V18" s="52"/>
      <c r="W18" s="48" t="s">
        <v>28</v>
      </c>
      <c r="X18" s="36" t="s">
        <v>111</v>
      </c>
      <c r="Y18" s="37"/>
      <c r="Z18" s="36"/>
      <c r="AA18" s="52"/>
      <c r="AB18" s="52"/>
      <c r="AC18" s="34"/>
      <c r="AD18" s="16" t="s">
        <v>113</v>
      </c>
    </row>
    <row r="19" customFormat="false" ht="15" hidden="false" customHeight="false" outlineLevel="0" collapsed="false">
      <c r="A19" s="53" t="s">
        <v>114</v>
      </c>
      <c r="B19" s="25" t="n">
        <v>44314</v>
      </c>
      <c r="C19" s="27" t="s">
        <v>115</v>
      </c>
      <c r="D19" s="54" t="s">
        <v>94</v>
      </c>
      <c r="E19" s="38" t="str">
        <f aca="false">VLOOKUP(D19,路線表!$1:$1002,2,0)</f>
        <v>Waziwei</v>
      </c>
      <c r="F19" s="55" t="n">
        <f aca="false">VLOOKUP(D19,路線表!$1:$996,5,0)</f>
        <v>0.3125</v>
      </c>
      <c r="G19" s="56" t="str">
        <f aca="false">VLOOKUP(D19,路線表!$1:$996,3,0)</f>
        <v>捷運關渡站(出口1)</v>
      </c>
      <c r="H19" s="40" t="str">
        <f aca="false">VLOOKUP(D19,路線表!$1:$1002,4,0)</f>
        <v>Guandu(Exit 1)</v>
      </c>
      <c r="I19" s="57" t="str">
        <f aca="false">VLOOKUP(D19,路線表!$1:$996,6,0)</f>
        <v>2km</v>
      </c>
      <c r="J19" s="57" t="n">
        <f aca="false">VLOOKUP(D19,路線表!$1:$996,7,0)</f>
        <v>50</v>
      </c>
      <c r="K19" s="6" t="s">
        <v>68</v>
      </c>
      <c r="L19" s="6" t="s">
        <v>117</v>
      </c>
      <c r="M19" s="6" t="s">
        <v>181</v>
      </c>
      <c r="N19" s="6" t="s">
        <v>31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6"/>
    </row>
    <row r="20" customFormat="false" ht="15" hidden="false" customHeight="false" outlineLevel="0" collapsed="false">
      <c r="A20" s="25" t="s">
        <v>20</v>
      </c>
      <c r="B20" s="26" t="s">
        <v>119</v>
      </c>
      <c r="C20" s="27" t="s">
        <v>22</v>
      </c>
      <c r="D20" s="28"/>
      <c r="E20" s="28"/>
      <c r="F20" s="6"/>
      <c r="G20" s="29"/>
      <c r="H20" s="29"/>
      <c r="I20" s="1"/>
      <c r="J20" s="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6"/>
    </row>
    <row r="21" customFormat="false" ht="15" hidden="false" customHeight="false" outlineLevel="0" collapsed="false">
      <c r="A21" s="30" t="n">
        <v>57</v>
      </c>
      <c r="B21" s="31" t="n">
        <v>44682</v>
      </c>
      <c r="C21" s="32" t="n">
        <f aca="false">B21</f>
        <v>44682</v>
      </c>
      <c r="D21" s="38" t="s">
        <v>120</v>
      </c>
      <c r="E21" s="38" t="str">
        <f aca="false">VLOOKUP(D21,路線表!$1:$1002,2,0)</f>
        <v>Guizikeng Camping Area</v>
      </c>
      <c r="F21" s="39" t="n">
        <f aca="false">VLOOKUP(D21,路線表!$1:$996,5,0)</f>
        <v>0.3333333333</v>
      </c>
      <c r="G21" s="40" t="str">
        <f aca="false">VLOOKUP(D21,路線表!$1:$996,3,0)</f>
        <v>貴子坑水土保持園區(公車218/226/223/216/620)</v>
      </c>
      <c r="H21" s="40" t="str">
        <f aca="false">VLOOKUP(D21,路線表!$1:$1002,4,0)</f>
        <v>Guizikeng soil and water conservation park(Bus 218/266/223/216/620)</v>
      </c>
      <c r="I21" s="39" t="str">
        <f aca="false">VLOOKUP(D21,路線表!$1:$996,6,0)</f>
        <v>4km</v>
      </c>
      <c r="J21" s="41" t="n">
        <f aca="false">VLOOKUP(D21,路線表!$1:$996,7,0)</f>
        <v>30</v>
      </c>
      <c r="K21" s="37" t="s">
        <v>121</v>
      </c>
      <c r="L21" s="37" t="s">
        <v>72</v>
      </c>
      <c r="M21" s="37" t="s">
        <v>73</v>
      </c>
      <c r="N21" s="37"/>
      <c r="O21" s="36" t="s">
        <v>122</v>
      </c>
      <c r="P21" s="37" t="s">
        <v>25</v>
      </c>
      <c r="Q21" s="36" t="s">
        <v>34</v>
      </c>
      <c r="R21" s="36"/>
      <c r="S21" s="52"/>
      <c r="T21" s="52"/>
      <c r="U21" s="52"/>
      <c r="V21" s="52"/>
      <c r="W21" s="36" t="s">
        <v>123</v>
      </c>
      <c r="X21" s="36" t="s">
        <v>124</v>
      </c>
      <c r="Y21" s="36" t="s">
        <v>122</v>
      </c>
      <c r="Z21" s="37" t="s">
        <v>50</v>
      </c>
      <c r="AA21" s="52"/>
      <c r="AB21" s="52"/>
      <c r="AC21" s="36" t="s">
        <v>33</v>
      </c>
      <c r="AD21" s="16" t="s">
        <v>113</v>
      </c>
    </row>
    <row r="22" customFormat="false" ht="15" hidden="false" customHeight="false" outlineLevel="0" collapsed="false">
      <c r="A22" s="30" t="n">
        <v>58</v>
      </c>
      <c r="B22" s="31" t="n">
        <v>44682</v>
      </c>
      <c r="C22" s="32" t="n">
        <f aca="false">B22</f>
        <v>44682</v>
      </c>
      <c r="D22" s="38" t="s">
        <v>125</v>
      </c>
      <c r="E22" s="38" t="str">
        <f aca="false">VLOOKUP(D22,路線表!$1:$1002,2,0)</f>
        <v>Jhihtan Elementary School</v>
      </c>
      <c r="F22" s="39" t="n">
        <f aca="false">VLOOKUP(D22,路線表!$1:$996,5,0)</f>
        <v>0.3333333333</v>
      </c>
      <c r="G22" s="40" t="str">
        <f aca="false">VLOOKUP(D22,路線表!$1:$996,3,0)</f>
        <v>新烏路長興宮(公車849/綠3小粗坑站)</v>
      </c>
      <c r="H22" s="40" t="str">
        <f aca="false">VLOOKUP(D22,路線表!$1:$1002,4,0)</f>
        <v>Xinwu Road Changxing Temple (Bus 849 Xiaocu Keng)</v>
      </c>
      <c r="I22" s="39" t="str">
        <f aca="false">VLOOKUP(D22,路線表!$1:$996,6,0)</f>
        <v>6km</v>
      </c>
      <c r="J22" s="41" t="n">
        <f aca="false">VLOOKUP(D22,路線表!$1:$996,7,0)</f>
        <v>40</v>
      </c>
      <c r="K22" s="37" t="s">
        <v>101</v>
      </c>
      <c r="L22" s="37" t="s">
        <v>36</v>
      </c>
      <c r="M22" s="37" t="s">
        <v>92</v>
      </c>
      <c r="N22" s="37" t="s">
        <v>58</v>
      </c>
      <c r="O22" s="45"/>
      <c r="P22" s="45"/>
      <c r="Q22" s="45"/>
      <c r="R22" s="45"/>
      <c r="S22" s="52"/>
      <c r="T22" s="52"/>
      <c r="U22" s="52"/>
      <c r="V22" s="52"/>
      <c r="W22" s="34"/>
      <c r="X22" s="34"/>
      <c r="Y22" s="34"/>
      <c r="Z22" s="34"/>
      <c r="AA22" s="52"/>
      <c r="AB22" s="52"/>
      <c r="AC22" s="34"/>
      <c r="AD22" s="16" t="s">
        <v>113</v>
      </c>
    </row>
    <row r="23" customFormat="false" ht="15" hidden="false" customHeight="false" outlineLevel="0" collapsed="false">
      <c r="A23" s="30" t="n">
        <v>59</v>
      </c>
      <c r="B23" s="31" t="n">
        <v>44688</v>
      </c>
      <c r="C23" s="32" t="n">
        <f aca="false">B23</f>
        <v>44688</v>
      </c>
      <c r="D23" s="38" t="s">
        <v>126</v>
      </c>
      <c r="E23" s="38" t="str">
        <f aca="false">VLOOKUP(D23,路線表!$1:$1002,2,0)</f>
        <v>Danshui Martyrs Shrine</v>
      </c>
      <c r="F23" s="39" t="n">
        <f aca="false">VLOOKUP(D23,路線表!$1:$996,5,0)</f>
        <v>0.3125</v>
      </c>
      <c r="G23" s="40" t="str">
        <f aca="false">VLOOKUP(D23,路線表!$1:$996,3,0)</f>
        <v>捷運淡水站(出口1)</v>
      </c>
      <c r="H23" s="40" t="str">
        <f aca="false">VLOOKUP(D23,路線表!$1:$1002,4,0)</f>
        <v>Tamsui(Exit 1)</v>
      </c>
      <c r="I23" s="39" t="str">
        <f aca="false">VLOOKUP(D23,路線表!$1:$996,6,0)</f>
        <v>4km</v>
      </c>
      <c r="J23" s="41" t="n">
        <f aca="false">VLOOKUP(D23,路線表!$1:$996,7,0)</f>
        <v>35</v>
      </c>
      <c r="K23" s="37" t="s">
        <v>127</v>
      </c>
      <c r="L23" s="37" t="s">
        <v>128</v>
      </c>
      <c r="M23" s="37" t="s">
        <v>129</v>
      </c>
      <c r="N23" s="37" t="s">
        <v>47</v>
      </c>
      <c r="O23" s="47" t="s">
        <v>48</v>
      </c>
      <c r="P23" s="34"/>
      <c r="Q23" s="34"/>
      <c r="R23" s="34"/>
      <c r="S23" s="52"/>
      <c r="T23" s="52"/>
      <c r="U23" s="52"/>
      <c r="V23" s="52"/>
      <c r="W23" s="36" t="s">
        <v>130</v>
      </c>
      <c r="X23" s="37" t="s">
        <v>131</v>
      </c>
      <c r="Y23" s="36" t="s">
        <v>77</v>
      </c>
      <c r="Z23" s="36" t="s">
        <v>91</v>
      </c>
      <c r="AA23" s="52"/>
      <c r="AB23" s="52"/>
      <c r="AC23" s="34"/>
      <c r="AD23" s="16"/>
    </row>
    <row r="24" customFormat="false" ht="15" hidden="false" customHeight="false" outlineLevel="0" collapsed="false">
      <c r="A24" s="30" t="n">
        <v>60</v>
      </c>
      <c r="B24" s="31" t="n">
        <v>44689</v>
      </c>
      <c r="C24" s="32" t="n">
        <f aca="false">B24</f>
        <v>44689</v>
      </c>
      <c r="D24" s="38" t="s">
        <v>132</v>
      </c>
      <c r="E24" s="38" t="str">
        <f aca="false">VLOOKUP(D24,路線表!$1:$1002,2,0)</f>
        <v>Jiannan Road</v>
      </c>
      <c r="F24" s="39" t="n">
        <f aca="false">VLOOKUP(D24,路線表!$1:$996,5,0)</f>
        <v>0.3125</v>
      </c>
      <c r="G24" s="40" t="str">
        <f aca="false">VLOOKUP(D24,路線表!$1:$996,3,0)</f>
        <v>捷運劍南路站(出口1)</v>
      </c>
      <c r="H24" s="40" t="str">
        <f aca="false">VLOOKUP(D24,路線表!$1:$1002,4,0)</f>
        <v>Jiannan Road(Exit 1)</v>
      </c>
      <c r="I24" s="39" t="str">
        <f aca="false">VLOOKUP(D24,路線表!$1:$996,6,0)</f>
        <v>2km</v>
      </c>
      <c r="J24" s="41" t="n">
        <f aca="false">VLOOKUP(D24,路線表!$1:$996,7,0)</f>
        <v>25</v>
      </c>
      <c r="K24" s="37" t="s">
        <v>93</v>
      </c>
      <c r="L24" s="37" t="s">
        <v>133</v>
      </c>
      <c r="M24" s="37" t="s">
        <v>134</v>
      </c>
      <c r="N24" s="37"/>
      <c r="O24" s="36" t="s">
        <v>135</v>
      </c>
      <c r="P24" s="36" t="s">
        <v>110</v>
      </c>
      <c r="Q24" s="36" t="s">
        <v>76</v>
      </c>
      <c r="R24" s="51"/>
      <c r="S24" s="52"/>
      <c r="T24" s="52"/>
      <c r="U24" s="52"/>
      <c r="V24" s="52"/>
      <c r="W24" s="37" t="s">
        <v>85</v>
      </c>
      <c r="X24" s="37" t="s">
        <v>124</v>
      </c>
      <c r="Y24" s="8" t="s">
        <v>61</v>
      </c>
      <c r="Z24" s="37" t="s">
        <v>136</v>
      </c>
      <c r="AA24" s="52"/>
      <c r="AB24" s="52"/>
      <c r="AC24" s="36"/>
      <c r="AD24" s="16"/>
    </row>
    <row r="25" customFormat="false" ht="15" hidden="false" customHeight="false" outlineLevel="0" collapsed="false">
      <c r="A25" s="30" t="n">
        <v>61</v>
      </c>
      <c r="B25" s="31" t="n">
        <v>44689</v>
      </c>
      <c r="C25" s="32" t="n">
        <f aca="false">B25</f>
        <v>44689</v>
      </c>
      <c r="D25" s="38" t="s">
        <v>137</v>
      </c>
      <c r="E25" s="38" t="str">
        <f aca="false">VLOOKUP(D25,路線表!$1:$1002,2,0)</f>
        <v>Sikanshui</v>
      </c>
      <c r="F25" s="39" t="n">
        <f aca="false">VLOOKUP(D25,路線表!$1:$996,5,0)</f>
        <v>0.34375</v>
      </c>
      <c r="G25" s="40" t="str">
        <f aca="false">VLOOKUP(D25,路線表!$1:$996,3,0)</f>
        <v>台電訓練所門口(公車849台電訓練所站/新巴士龜山線龜山活動中心站)</v>
      </c>
      <c r="H25" s="40" t="str">
        <f aca="false">VLOOKUP(D25,路線表!$1:$1002,4,0)</f>
        <v>Taipower Training Center (Bus 849 Taipower Training Center)</v>
      </c>
      <c r="I25" s="39" t="str">
        <f aca="false">VLOOKUP(D25,路線表!$1:$996,6,0)</f>
        <v>5km</v>
      </c>
      <c r="J25" s="41" t="n">
        <f aca="false">VLOOKUP(D25,路線表!$1:$996,7,0)</f>
        <v>40</v>
      </c>
      <c r="K25" s="37" t="s">
        <v>138</v>
      </c>
      <c r="L25" s="37" t="s">
        <v>29</v>
      </c>
      <c r="M25" s="37" t="s">
        <v>77</v>
      </c>
      <c r="N25" s="37" t="s">
        <v>139</v>
      </c>
      <c r="O25" s="45"/>
      <c r="P25" s="45"/>
      <c r="Q25" s="45"/>
      <c r="R25" s="45"/>
      <c r="S25" s="59"/>
      <c r="T25" s="52"/>
      <c r="U25" s="52"/>
      <c r="V25" s="52"/>
      <c r="W25" s="34"/>
      <c r="X25" s="34"/>
      <c r="Y25" s="34"/>
      <c r="Z25" s="34"/>
      <c r="AA25" s="52"/>
      <c r="AB25" s="52"/>
      <c r="AC25" s="34"/>
      <c r="AD25" s="16"/>
    </row>
    <row r="26" customFormat="false" ht="15" hidden="false" customHeight="false" outlineLevel="0" collapsed="false">
      <c r="A26" s="30" t="n">
        <v>62</v>
      </c>
      <c r="B26" s="31" t="n">
        <v>44695</v>
      </c>
      <c r="C26" s="32" t="n">
        <f aca="false">B26</f>
        <v>44695</v>
      </c>
      <c r="D26" s="33"/>
      <c r="E26" s="33"/>
      <c r="F26" s="34"/>
      <c r="G26" s="35"/>
      <c r="H26" s="35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52"/>
      <c r="T26" s="52"/>
      <c r="U26" s="52"/>
      <c r="V26" s="52"/>
      <c r="W26" s="36" t="s">
        <v>140</v>
      </c>
      <c r="X26" s="37" t="s">
        <v>62</v>
      </c>
      <c r="Y26" s="37" t="s">
        <v>141</v>
      </c>
      <c r="Z26" s="36" t="s">
        <v>60</v>
      </c>
      <c r="AA26" s="52"/>
      <c r="AB26" s="52"/>
      <c r="AC26" s="34"/>
      <c r="AD26" s="16"/>
    </row>
    <row r="27" customFormat="false" ht="15" hidden="false" customHeight="false" outlineLevel="0" collapsed="false">
      <c r="A27" s="30" t="n">
        <v>63</v>
      </c>
      <c r="B27" s="31" t="n">
        <v>44696</v>
      </c>
      <c r="C27" s="32" t="n">
        <f aca="false">B27</f>
        <v>44696</v>
      </c>
      <c r="D27" s="38" t="s">
        <v>142</v>
      </c>
      <c r="E27" s="38" t="str">
        <f aca="false">VLOOKUP(D27,路線表!$1:$1002,2,0)</f>
        <v>National Taiwan University</v>
      </c>
      <c r="F27" s="39" t="n">
        <f aca="false">VLOOKUP(D27,路線表!$1:$996,5,0)</f>
        <v>0.3125</v>
      </c>
      <c r="G27" s="40" t="str">
        <f aca="false">VLOOKUP(D27,路線表!$1:$996,3,0)</f>
        <v>捷運公館站(出口2)</v>
      </c>
      <c r="H27" s="40" t="str">
        <f aca="false">VLOOKUP(D27,路線表!$1:$1002,4,0)</f>
        <v>Gongguan(Exit 2)</v>
      </c>
      <c r="I27" s="39" t="str">
        <f aca="false">VLOOKUP(D27,路線表!$1:$996,6,0)</f>
        <v>2km</v>
      </c>
      <c r="J27" s="41" t="n">
        <f aca="false">VLOOKUP(D27,路線表!$1:$996,7,0)</f>
        <v>35</v>
      </c>
      <c r="K27" s="37" t="s">
        <v>116</v>
      </c>
      <c r="L27" s="37" t="s">
        <v>140</v>
      </c>
      <c r="M27" s="36" t="s">
        <v>57</v>
      </c>
      <c r="N27" s="37" t="s">
        <v>79</v>
      </c>
      <c r="O27" s="36" t="s">
        <v>45</v>
      </c>
      <c r="P27" s="37" t="s">
        <v>143</v>
      </c>
      <c r="Q27" s="36" t="s">
        <v>144</v>
      </c>
      <c r="R27" s="36" t="s">
        <v>140</v>
      </c>
      <c r="S27" s="52"/>
      <c r="T27" s="52"/>
      <c r="U27" s="52"/>
      <c r="V27" s="52"/>
      <c r="W27" s="37" t="s">
        <v>84</v>
      </c>
      <c r="X27" s="36" t="s">
        <v>66</v>
      </c>
      <c r="Y27" s="37" t="s">
        <v>64</v>
      </c>
      <c r="Z27" s="37"/>
      <c r="AA27" s="52"/>
      <c r="AB27" s="52"/>
      <c r="AC27" s="36" t="s">
        <v>75</v>
      </c>
      <c r="AD27" s="16"/>
    </row>
    <row r="28" customFormat="false" ht="15" hidden="false" customHeight="false" outlineLevel="0" collapsed="false">
      <c r="A28" s="30" t="n">
        <v>64</v>
      </c>
      <c r="B28" s="31" t="n">
        <v>44696</v>
      </c>
      <c r="C28" s="32" t="n">
        <f aca="false">B28</f>
        <v>44696</v>
      </c>
      <c r="D28" s="38" t="s">
        <v>145</v>
      </c>
      <c r="E28" s="38" t="str">
        <f aca="false">VLOOKUP(D28,路線表!$1:$1002,2,0)</f>
        <v>Sihfenxi</v>
      </c>
      <c r="F28" s="39" t="n">
        <f aca="false">VLOOKUP(D28,路線表!$1:$996,5,0)</f>
        <v>0.3125</v>
      </c>
      <c r="G28" s="40" t="str">
        <f aca="false">VLOOKUP(D28,路線表!$1:$996,3,0)</f>
        <v>捷運南港展覽館站(出口5)</v>
      </c>
      <c r="H28" s="40" t="str">
        <f aca="false">VLOOKUP(D28,路線表!$1:$1002,4,0)</f>
        <v>Taipei Nangang Exhibition Center(Exit 5)</v>
      </c>
      <c r="I28" s="39" t="str">
        <f aca="false">VLOOKUP(D28,路線表!$1:$996,6,0)</f>
        <v>3km</v>
      </c>
      <c r="J28" s="41" t="n">
        <f aca="false">VLOOKUP(D28,路線表!$1:$996,7,0)</f>
        <v>35</v>
      </c>
      <c r="K28" s="37" t="s">
        <v>135</v>
      </c>
      <c r="L28" s="37" t="s">
        <v>88</v>
      </c>
      <c r="M28" s="37" t="s">
        <v>93</v>
      </c>
      <c r="N28" s="37" t="s">
        <v>96</v>
      </c>
      <c r="O28" s="45"/>
      <c r="P28" s="45"/>
      <c r="Q28" s="45"/>
      <c r="R28" s="45"/>
      <c r="S28" s="52"/>
      <c r="T28" s="52"/>
      <c r="U28" s="52"/>
      <c r="V28" s="52"/>
      <c r="W28" s="34"/>
      <c r="X28" s="34"/>
      <c r="Y28" s="34"/>
      <c r="Z28" s="34"/>
      <c r="AA28" s="52"/>
      <c r="AB28" s="52"/>
      <c r="AC28" s="34"/>
      <c r="AD28" s="16"/>
    </row>
    <row r="29" customFormat="false" ht="15" hidden="false" customHeight="false" outlineLevel="0" collapsed="false">
      <c r="A29" s="30" t="n">
        <v>65</v>
      </c>
      <c r="B29" s="31" t="n">
        <v>44702</v>
      </c>
      <c r="C29" s="32" t="n">
        <f aca="false">B29</f>
        <v>44702</v>
      </c>
      <c r="D29" s="38" t="s">
        <v>7</v>
      </c>
      <c r="E29" s="38" t="str">
        <f aca="false">VLOOKUP(D29,路線表!$1:$1002,2,0)</f>
        <v>Daan park</v>
      </c>
      <c r="F29" s="39" t="n">
        <f aca="false">VLOOKUP(D29,路線表!$1:$996,5,0)</f>
        <v>0.3125</v>
      </c>
      <c r="G29" s="40" t="str">
        <f aca="false">VLOOKUP(D29,路線表!$1:$996,3,0)</f>
        <v>捷運大安森林公園站(出口2)</v>
      </c>
      <c r="H29" s="40" t="str">
        <f aca="false">VLOOKUP(D29,路線表!$1:$1002,4,0)</f>
        <v>Daan Park(Exit 2)</v>
      </c>
      <c r="I29" s="39" t="str">
        <f aca="false">VLOOKUP(D29,路線表!$1:$996,6,0)</f>
        <v>2km</v>
      </c>
      <c r="J29" s="41" t="n">
        <f aca="false">VLOOKUP(D29,路線表!$1:$996,7,0)</f>
        <v>35</v>
      </c>
      <c r="K29" s="37" t="s">
        <v>144</v>
      </c>
      <c r="L29" s="37" t="s">
        <v>97</v>
      </c>
      <c r="M29" s="37" t="s">
        <v>146</v>
      </c>
      <c r="N29" s="37" t="s">
        <v>96</v>
      </c>
      <c r="O29" s="47" t="s">
        <v>48</v>
      </c>
      <c r="P29" s="34"/>
      <c r="Q29" s="34"/>
      <c r="R29" s="34"/>
      <c r="S29" s="52"/>
      <c r="T29" s="52"/>
      <c r="U29" s="52"/>
      <c r="V29" s="52"/>
      <c r="W29" s="36" t="s">
        <v>133</v>
      </c>
      <c r="X29" s="37" t="s">
        <v>93</v>
      </c>
      <c r="Y29" s="36" t="s">
        <v>95</v>
      </c>
      <c r="Z29" s="36" t="s">
        <v>68</v>
      </c>
      <c r="AA29" s="52"/>
      <c r="AB29" s="52"/>
      <c r="AC29" s="34"/>
      <c r="AD29" s="16"/>
    </row>
    <row r="30" customFormat="false" ht="15" hidden="false" customHeight="false" outlineLevel="0" collapsed="false">
      <c r="A30" s="30" t="n">
        <v>66</v>
      </c>
      <c r="B30" s="31" t="n">
        <v>44703</v>
      </c>
      <c r="C30" s="32" t="n">
        <f aca="false">B30</f>
        <v>44703</v>
      </c>
      <c r="D30" s="44" t="s">
        <v>94</v>
      </c>
      <c r="E30" s="38" t="str">
        <f aca="false">VLOOKUP(D30,路線表!$1:$1002,2,0)</f>
        <v>Waziwei</v>
      </c>
      <c r="F30" s="39" t="n">
        <f aca="false">VLOOKUP(D30,路線表!$1:$996,5,0)</f>
        <v>0.3125</v>
      </c>
      <c r="G30" s="40" t="str">
        <f aca="false">VLOOKUP(D30,路線表!$1:$996,3,0)</f>
        <v>捷運關渡站(出口1)</v>
      </c>
      <c r="H30" s="40" t="str">
        <f aca="false">VLOOKUP(D30,路線表!$1:$1002,4,0)</f>
        <v>Guandu(Exit 1)</v>
      </c>
      <c r="I30" s="39" t="str">
        <f aca="false">VLOOKUP(D30,路線表!$1:$996,6,0)</f>
        <v>2km</v>
      </c>
      <c r="J30" s="41" t="n">
        <f aca="false">VLOOKUP(D30,路線表!$1:$996,7,0)</f>
        <v>50</v>
      </c>
      <c r="K30" s="37"/>
      <c r="L30" s="37" t="s">
        <v>147</v>
      </c>
      <c r="M30" s="37" t="s">
        <v>46</v>
      </c>
      <c r="N30" s="37" t="s">
        <v>88</v>
      </c>
      <c r="O30" s="36" t="s">
        <v>148</v>
      </c>
      <c r="P30" s="36" t="s">
        <v>102</v>
      </c>
      <c r="Q30" s="36" t="s">
        <v>149</v>
      </c>
      <c r="R30" s="51"/>
      <c r="S30" s="52"/>
      <c r="T30" s="52"/>
      <c r="U30" s="52"/>
      <c r="V30" s="52"/>
      <c r="W30" s="37" t="s">
        <v>103</v>
      </c>
      <c r="X30" s="37"/>
      <c r="Y30" s="37" t="s">
        <v>103</v>
      </c>
      <c r="Z30" s="37" t="s">
        <v>151</v>
      </c>
      <c r="AA30" s="52"/>
      <c r="AB30" s="52"/>
      <c r="AC30" s="36" t="s">
        <v>134</v>
      </c>
      <c r="AD30" s="16"/>
    </row>
    <row r="31" customFormat="false" ht="15" hidden="false" customHeight="false" outlineLevel="0" collapsed="false">
      <c r="A31" s="30" t="n">
        <v>67</v>
      </c>
      <c r="B31" s="31" t="n">
        <v>44703</v>
      </c>
      <c r="C31" s="32" t="n">
        <f aca="false">B31</f>
        <v>44703</v>
      </c>
      <c r="D31" s="38" t="s">
        <v>153</v>
      </c>
      <c r="E31" s="38" t="str">
        <f aca="false">VLOOKUP(D31,路線表!$1:$1002,2,0)</f>
        <v>Nangang Park</v>
      </c>
      <c r="F31" s="39" t="n">
        <f aca="false">VLOOKUP(D31,路線表!$1:$996,5,0)</f>
        <v>0.3125</v>
      </c>
      <c r="G31" s="40" t="str">
        <f aca="false">VLOOKUP(D31,路線表!$1:$996,3,0)</f>
        <v>捷運昆陽站(出口4)</v>
      </c>
      <c r="H31" s="40" t="str">
        <f aca="false">VLOOKUP(D31,路線表!$1:$1002,4,0)</f>
        <v>Kunyang(Exit 4)</v>
      </c>
      <c r="I31" s="39" t="str">
        <f aca="false">VLOOKUP(D31,路線表!$1:$996,6,0)</f>
        <v>2km</v>
      </c>
      <c r="J31" s="41" t="n">
        <f aca="false">VLOOKUP(D31,路線表!$1:$996,7,0)</f>
        <v>40</v>
      </c>
      <c r="K31" s="37" t="s">
        <v>116</v>
      </c>
      <c r="L31" s="37" t="s">
        <v>81</v>
      </c>
      <c r="M31" s="37" t="s">
        <v>151</v>
      </c>
      <c r="N31" s="37" t="s">
        <v>123</v>
      </c>
      <c r="O31" s="45"/>
      <c r="P31" s="45"/>
      <c r="Q31" s="45"/>
      <c r="R31" s="45"/>
      <c r="S31" s="59"/>
      <c r="T31" s="59"/>
      <c r="U31" s="52"/>
      <c r="V31" s="52"/>
      <c r="W31" s="34"/>
      <c r="X31" s="34"/>
      <c r="Y31" s="34"/>
      <c r="Z31" s="34"/>
      <c r="AA31" s="52"/>
      <c r="AB31" s="52"/>
      <c r="AC31" s="34"/>
      <c r="AD31" s="16"/>
    </row>
    <row r="32" customFormat="false" ht="15" hidden="false" customHeight="false" outlineLevel="0" collapsed="false">
      <c r="A32" s="30" t="n">
        <v>68</v>
      </c>
      <c r="B32" s="31" t="n">
        <v>44709</v>
      </c>
      <c r="C32" s="32" t="n">
        <f aca="false">B32</f>
        <v>44709</v>
      </c>
      <c r="D32" s="33"/>
      <c r="E32" s="33"/>
      <c r="F32" s="34"/>
      <c r="G32" s="35"/>
      <c r="H32" s="35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52"/>
      <c r="T32" s="52"/>
      <c r="U32" s="52"/>
      <c r="V32" s="52"/>
      <c r="W32" s="36" t="s">
        <v>68</v>
      </c>
      <c r="X32" s="36" t="s">
        <v>53</v>
      </c>
      <c r="Y32" s="37"/>
      <c r="Z32" s="36" t="s">
        <v>154</v>
      </c>
      <c r="AA32" s="52"/>
      <c r="AB32" s="52"/>
      <c r="AC32" s="34"/>
      <c r="AD32" s="16"/>
    </row>
    <row r="33" customFormat="false" ht="15" hidden="false" customHeight="false" outlineLevel="0" collapsed="false">
      <c r="A33" s="30" t="n">
        <v>69</v>
      </c>
      <c r="B33" s="31" t="n">
        <v>44710</v>
      </c>
      <c r="C33" s="32" t="n">
        <f aca="false">B33</f>
        <v>44710</v>
      </c>
      <c r="D33" s="38" t="s">
        <v>155</v>
      </c>
      <c r="E33" s="38" t="str">
        <f aca="false">VLOOKUP(D33,路線表!$1:$1002,2,0)</f>
        <v>Kangpitxi</v>
      </c>
      <c r="F33" s="39" t="n">
        <f aca="false">VLOOKUP(D33,路線表!$1:$996,5,0)</f>
        <v>0.3125</v>
      </c>
      <c r="G33" s="40" t="str">
        <f aca="false">VLOOKUP(D33,路線表!$1:$996,3,0)</f>
        <v>捷運南港展覽館站(出口6)</v>
      </c>
      <c r="H33" s="40" t="str">
        <f aca="false">VLOOKUP(D33,路線表!$1:$1002,4,0)</f>
        <v>Taipei Nangang Exhibition Center(Exit 6)</v>
      </c>
      <c r="I33" s="39" t="str">
        <f aca="false">VLOOKUP(D33,路線表!$1:$996,6,0)</f>
        <v>4km</v>
      </c>
      <c r="J33" s="41" t="n">
        <f aca="false">VLOOKUP(D33,路線表!$1:$996,7,0)</f>
        <v>35</v>
      </c>
      <c r="K33" s="37" t="s">
        <v>111</v>
      </c>
      <c r="L33" s="37" t="s">
        <v>147</v>
      </c>
      <c r="M33" s="36" t="s">
        <v>54</v>
      </c>
      <c r="N33" s="37" t="s">
        <v>135</v>
      </c>
      <c r="O33" s="36" t="s">
        <v>129</v>
      </c>
      <c r="P33" s="37" t="s">
        <v>156</v>
      </c>
      <c r="Q33" s="36" t="s">
        <v>104</v>
      </c>
      <c r="R33" s="36"/>
      <c r="S33" s="52"/>
      <c r="T33" s="52"/>
      <c r="U33" s="52"/>
      <c r="V33" s="52"/>
      <c r="W33" s="37" t="s">
        <v>98</v>
      </c>
      <c r="X33" s="36" t="s">
        <v>82</v>
      </c>
      <c r="Y33" s="36"/>
      <c r="Z33" s="37"/>
      <c r="AA33" s="52"/>
      <c r="AB33" s="52"/>
      <c r="AC33" s="37" t="s">
        <v>157</v>
      </c>
      <c r="AD33" s="16"/>
    </row>
    <row r="34" customFormat="false" ht="15" hidden="false" customHeight="false" outlineLevel="0" collapsed="false">
      <c r="A34" s="30" t="n">
        <v>70</v>
      </c>
      <c r="B34" s="31" t="n">
        <v>44710</v>
      </c>
      <c r="C34" s="32" t="n">
        <f aca="false">B34</f>
        <v>44710</v>
      </c>
      <c r="D34" s="38" t="s">
        <v>158</v>
      </c>
      <c r="E34" s="38" t="str">
        <f aca="false">VLOOKUP(D34,路線表!$1:$1002,2,0)</f>
        <v>Taipei Botanic Garden</v>
      </c>
      <c r="F34" s="39" t="n">
        <f aca="false">VLOOKUP(D34,路線表!$1:$996,5,0)</f>
        <v>0.3125</v>
      </c>
      <c r="G34" s="40" t="str">
        <f aca="false">VLOOKUP(D34,路線表!$1:$996,3,0)</f>
        <v>捷運小南門站(出口3)</v>
      </c>
      <c r="H34" s="40" t="str">
        <f aca="false">VLOOKUP(D34,路線表!$1:$1002,4,0)</f>
        <v>Xiaonanmen(Exit 3)</v>
      </c>
      <c r="I34" s="39" t="str">
        <f aca="false">VLOOKUP(D34,路線表!$1:$996,6,0)</f>
        <v>2km</v>
      </c>
      <c r="J34" s="41" t="n">
        <f aca="false">VLOOKUP(D34,路線表!$1:$996,7,0)</f>
        <v>45</v>
      </c>
      <c r="K34" s="37" t="s">
        <v>79</v>
      </c>
      <c r="L34" s="37" t="s">
        <v>159</v>
      </c>
      <c r="M34" s="37" t="s">
        <v>57</v>
      </c>
      <c r="N34" s="37" t="s">
        <v>150</v>
      </c>
      <c r="O34" s="45"/>
      <c r="P34" s="45"/>
      <c r="Q34" s="45"/>
      <c r="R34" s="45"/>
      <c r="S34" s="52"/>
      <c r="T34" s="52"/>
      <c r="U34" s="52"/>
      <c r="V34" s="52"/>
      <c r="W34" s="34"/>
      <c r="X34" s="34"/>
      <c r="Y34" s="34"/>
      <c r="Z34" s="34"/>
      <c r="AA34" s="52"/>
      <c r="AB34" s="52"/>
      <c r="AC34" s="34"/>
      <c r="AD34" s="16"/>
    </row>
    <row r="35" customFormat="false" ht="15" hidden="false" customHeight="false" outlineLevel="0" collapsed="false">
      <c r="A35" s="53" t="s">
        <v>114</v>
      </c>
      <c r="B35" s="25" t="n">
        <v>44707</v>
      </c>
      <c r="C35" s="62" t="n">
        <f aca="false">B35</f>
        <v>44707</v>
      </c>
      <c r="D35" s="29" t="s">
        <v>67</v>
      </c>
      <c r="E35" s="38" t="str">
        <f aca="false">VLOOKUP(D35,路線表!$1:$1002,2,0)</f>
        <v>Guangxing</v>
      </c>
      <c r="F35" s="63" t="n">
        <f aca="false">VLOOKUP(D35,路線表!$1:$996,5,0)</f>
        <v>0.34375</v>
      </c>
      <c r="G35" s="64" t="str">
        <f aca="false">VLOOKUP(D35,路線表!$1:$996,3,0)</f>
        <v>廣興橋頭(公車849廣興路口站)</v>
      </c>
      <c r="H35" s="40" t="str">
        <f aca="false">VLOOKUP(D35,路線表!$1:$1002,4,0)</f>
        <v>Guangxing Bridge (Bus 849 Guanxing Rd. Entrance)</v>
      </c>
      <c r="I35" s="63" t="str">
        <f aca="false">VLOOKUP(D35,路線表!$1:$996,6,0)</f>
        <v>3km</v>
      </c>
      <c r="J35" s="65" t="n">
        <f aca="false">VLOOKUP(D35,路線表!$1:$996,7,0)</f>
        <v>35</v>
      </c>
      <c r="K35" s="6" t="s">
        <v>92</v>
      </c>
      <c r="L35" s="6" t="s">
        <v>118</v>
      </c>
      <c r="M35" s="6" t="s">
        <v>29</v>
      </c>
      <c r="N35" s="6" t="s">
        <v>44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6"/>
    </row>
    <row r="36" customFormat="false" ht="15" hidden="false" customHeight="false" outlineLevel="0" collapsed="false">
      <c r="A36" s="25" t="s">
        <v>20</v>
      </c>
      <c r="B36" s="26" t="s">
        <v>160</v>
      </c>
      <c r="C36" s="27" t="s">
        <v>22</v>
      </c>
      <c r="D36" s="29"/>
      <c r="E36" s="29"/>
      <c r="F36" s="6"/>
      <c r="G36" s="29"/>
      <c r="H36" s="29"/>
      <c r="I36" s="1"/>
      <c r="J36" s="1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6"/>
    </row>
    <row r="37" customFormat="false" ht="15" hidden="false" customHeight="false" outlineLevel="0" collapsed="false">
      <c r="A37" s="30" t="n">
        <v>72</v>
      </c>
      <c r="B37" s="31" t="n">
        <v>44716</v>
      </c>
      <c r="C37" s="32" t="n">
        <f aca="false">B37</f>
        <v>44716</v>
      </c>
      <c r="D37" s="66"/>
      <c r="E37" s="66"/>
      <c r="F37" s="52"/>
      <c r="G37" s="66"/>
      <c r="H37" s="66"/>
      <c r="I37" s="67"/>
      <c r="J37" s="67"/>
      <c r="K37" s="52"/>
      <c r="L37" s="52"/>
      <c r="M37" s="52"/>
      <c r="N37" s="52"/>
      <c r="O37" s="52"/>
      <c r="P37" s="52"/>
      <c r="Q37" s="34"/>
      <c r="R37" s="34"/>
      <c r="S37" s="52"/>
      <c r="T37" s="52"/>
      <c r="U37" s="52"/>
      <c r="V37" s="52"/>
      <c r="W37" s="36" t="s">
        <v>161</v>
      </c>
      <c r="X37" s="37"/>
      <c r="Y37" s="36" t="s">
        <v>161</v>
      </c>
      <c r="Z37" s="36" t="s">
        <v>50</v>
      </c>
      <c r="AA37" s="52"/>
      <c r="AB37" s="52"/>
      <c r="AC37" s="34"/>
      <c r="AD37" s="16" t="s">
        <v>162</v>
      </c>
    </row>
    <row r="38" customFormat="false" ht="15" hidden="false" customHeight="false" outlineLevel="0" collapsed="false">
      <c r="A38" s="30" t="n">
        <v>73</v>
      </c>
      <c r="B38" s="31" t="n">
        <v>44717</v>
      </c>
      <c r="C38" s="32" t="n">
        <f aca="false">B38</f>
        <v>44717</v>
      </c>
      <c r="D38" s="38" t="s">
        <v>163</v>
      </c>
      <c r="E38" s="38" t="str">
        <f aca="false">VLOOKUP(D38,路線表!$1:$1002,2,0)</f>
        <v>Plum Tree Creek</v>
      </c>
      <c r="F38" s="39" t="n">
        <f aca="false">VLOOKUP(D38,路線表!$1:$996,5,0)</f>
        <v>0.3125</v>
      </c>
      <c r="G38" s="40" t="str">
        <f aca="false">VLOOKUP(D38,路線表!$1:$996,3,0)</f>
        <v>捷運竹圍站(出口1)</v>
      </c>
      <c r="H38" s="40" t="str">
        <f aca="false">VLOOKUP(D38,路線表!$1:$1002,4,0)</f>
        <v>Zhuwei(Exit 1)</v>
      </c>
      <c r="I38" s="39" t="str">
        <f aca="false">VLOOKUP(D38,路線表!$1:$996,6,0)</f>
        <v>5km</v>
      </c>
      <c r="J38" s="41" t="n">
        <f aca="false">VLOOKUP(D38,路線表!$1:$996,7,0)</f>
        <v>40</v>
      </c>
      <c r="K38" s="37" t="s">
        <v>127</v>
      </c>
      <c r="L38" s="37" t="s">
        <v>53</v>
      </c>
      <c r="M38" s="37" t="s">
        <v>164</v>
      </c>
      <c r="N38" s="37" t="s">
        <v>23</v>
      </c>
      <c r="O38" s="36" t="s">
        <v>143</v>
      </c>
      <c r="P38" s="36" t="s">
        <v>93</v>
      </c>
      <c r="Q38" s="36"/>
      <c r="R38" s="51"/>
      <c r="S38" s="52"/>
      <c r="T38" s="52"/>
      <c r="U38" s="52"/>
      <c r="V38" s="52"/>
      <c r="W38" s="37" t="s">
        <v>69</v>
      </c>
      <c r="X38" s="37" t="s">
        <v>138</v>
      </c>
      <c r="Y38" s="37" t="s">
        <v>105</v>
      </c>
      <c r="Z38" s="37" t="s">
        <v>101</v>
      </c>
      <c r="AA38" s="52"/>
      <c r="AB38" s="52"/>
      <c r="AC38" s="36" t="s">
        <v>134</v>
      </c>
      <c r="AD38" s="16" t="s">
        <v>162</v>
      </c>
    </row>
    <row r="39" customFormat="false" ht="15" hidden="false" customHeight="false" outlineLevel="0" collapsed="false">
      <c r="A39" s="30" t="n">
        <v>74</v>
      </c>
      <c r="B39" s="31" t="n">
        <v>44717</v>
      </c>
      <c r="C39" s="32" t="n">
        <f aca="false">B39</f>
        <v>44717</v>
      </c>
      <c r="D39" s="38" t="s">
        <v>165</v>
      </c>
      <c r="E39" s="38" t="str">
        <f aca="false">VLOOKUP(D39,路線表!$1:$1002,2,0)</f>
        <v>Jingmeixi</v>
      </c>
      <c r="F39" s="39" t="n">
        <f aca="false">VLOOKUP(D39,路線表!$1:$996,5,0)</f>
        <v>0.3125</v>
      </c>
      <c r="G39" s="40" t="str">
        <f aca="false">VLOOKUP(D39,路線表!$1:$996,3,0)</f>
        <v>捷運景美站(出口1)</v>
      </c>
      <c r="H39" s="40" t="str">
        <f aca="false">VLOOKUP(D39,路線表!$1:$1002,4,0)</f>
        <v>Jingmei(Exit 1)</v>
      </c>
      <c r="I39" s="39" t="str">
        <f aca="false">VLOOKUP(D39,路線表!$1:$996,6,0)</f>
        <v>3km</v>
      </c>
      <c r="J39" s="41" t="n">
        <f aca="false">VLOOKUP(D39,路線表!$1:$996,7,0)</f>
        <v>40</v>
      </c>
      <c r="K39" s="37" t="s">
        <v>65</v>
      </c>
      <c r="L39" s="37" t="s">
        <v>107</v>
      </c>
      <c r="M39" s="37" t="s">
        <v>166</v>
      </c>
      <c r="N39" s="37" t="s">
        <v>66</v>
      </c>
      <c r="O39" s="45"/>
      <c r="P39" s="45"/>
      <c r="Q39" s="45"/>
      <c r="R39" s="45"/>
      <c r="S39" s="59"/>
      <c r="T39" s="52"/>
      <c r="U39" s="52"/>
      <c r="V39" s="52"/>
      <c r="W39" s="34"/>
      <c r="X39" s="34"/>
      <c r="Y39" s="34"/>
      <c r="Z39" s="34"/>
      <c r="AA39" s="52"/>
      <c r="AB39" s="52"/>
      <c r="AC39" s="34"/>
      <c r="AD39" s="16" t="s">
        <v>162</v>
      </c>
    </row>
    <row r="40" customFormat="false" ht="15" hidden="false" customHeight="false" outlineLevel="0" collapsed="false">
      <c r="A40" s="30" t="n">
        <v>75</v>
      </c>
      <c r="B40" s="31" t="n">
        <v>44723</v>
      </c>
      <c r="C40" s="32" t="n">
        <f aca="false">B40</f>
        <v>44723</v>
      </c>
      <c r="D40" s="38" t="s">
        <v>167</v>
      </c>
      <c r="E40" s="38" t="str">
        <f aca="false">VLOOKUP(D40,路線表!$1:$1002,2,0)</f>
        <v>Taipei National University of the Arts</v>
      </c>
      <c r="F40" s="39" t="n">
        <f aca="false">VLOOKUP(D40,路線表!$1:$996,5,0)</f>
        <v>0.3125</v>
      </c>
      <c r="G40" s="40" t="str">
        <f aca="false">VLOOKUP(D40,路線表!$1:$996,3,0)</f>
        <v>捷運忠義站(出口)</v>
      </c>
      <c r="H40" s="40" t="str">
        <f aca="false">VLOOKUP(D40,路線表!$1:$1002,4,0)</f>
        <v>Zhongyi(Exit)</v>
      </c>
      <c r="I40" s="39" t="str">
        <f aca="false">VLOOKUP(D40,路線表!$1:$996,6,0)</f>
        <v>4km</v>
      </c>
      <c r="J40" s="41" t="n">
        <f aca="false">VLOOKUP(D40,路線表!$1:$996,7,0)</f>
        <v>30</v>
      </c>
      <c r="K40" s="37" t="s">
        <v>95</v>
      </c>
      <c r="L40" s="37" t="s">
        <v>159</v>
      </c>
      <c r="M40" s="37" t="s">
        <v>146</v>
      </c>
      <c r="N40" s="37" t="s">
        <v>35</v>
      </c>
      <c r="O40" s="47" t="s">
        <v>48</v>
      </c>
      <c r="P40" s="34"/>
      <c r="Q40" s="34"/>
      <c r="R40" s="34"/>
      <c r="S40" s="52"/>
      <c r="T40" s="52"/>
      <c r="U40" s="52"/>
      <c r="V40" s="52"/>
      <c r="W40" s="36" t="s">
        <v>168</v>
      </c>
      <c r="X40" s="68" t="s">
        <v>169</v>
      </c>
      <c r="Y40" s="37" t="s">
        <v>60</v>
      </c>
      <c r="Z40" s="68" t="s">
        <v>169</v>
      </c>
      <c r="AA40" s="52"/>
      <c r="AB40" s="52"/>
      <c r="AC40" s="34"/>
      <c r="AD40" s="16"/>
    </row>
    <row r="41" customFormat="false" ht="15" hidden="false" customHeight="false" outlineLevel="0" collapsed="false">
      <c r="A41" s="30" t="n">
        <v>76</v>
      </c>
      <c r="B41" s="31" t="n">
        <v>44724</v>
      </c>
      <c r="C41" s="32" t="n">
        <f aca="false">B41</f>
        <v>44724</v>
      </c>
      <c r="D41" s="38" t="s">
        <v>170</v>
      </c>
      <c r="E41" s="38" t="str">
        <f aca="false">VLOOKUP(D41,路線表!$1:$1002,2,0)</f>
        <v>Youth Park</v>
      </c>
      <c r="F41" s="39" t="n">
        <f aca="false">VLOOKUP(D41,路線表!$1:$996,5,0)</f>
        <v>0.3333333333</v>
      </c>
      <c r="G41" s="40" t="str">
        <f aca="false">VLOOKUP(D41,路線表!$1:$996,3,0)</f>
        <v>青年公園2號門</v>
      </c>
      <c r="H41" s="40" t="str">
        <f aca="false">VLOOKUP(D41,路線表!$1:$1002,4,0)</f>
        <v>Youth Park Exit 2</v>
      </c>
      <c r="I41" s="39" t="str">
        <f aca="false">VLOOKUP(D41,路線表!$1:$996,6,0)</f>
        <v>2km</v>
      </c>
      <c r="J41" s="41" t="n">
        <f aca="false">VLOOKUP(D41,路線表!$1:$996,7,0)</f>
        <v>25</v>
      </c>
      <c r="K41" s="37" t="s">
        <v>31</v>
      </c>
      <c r="L41" s="37" t="s">
        <v>38</v>
      </c>
      <c r="M41" s="36" t="s">
        <v>62</v>
      </c>
      <c r="N41" s="37" t="s">
        <v>171</v>
      </c>
      <c r="O41" s="36" t="s">
        <v>143</v>
      </c>
      <c r="P41" s="37" t="s">
        <v>172</v>
      </c>
      <c r="Q41" s="36"/>
      <c r="R41" s="36"/>
      <c r="S41" s="52"/>
      <c r="T41" s="52"/>
      <c r="U41" s="52"/>
      <c r="V41" s="52"/>
      <c r="W41" s="37" t="s">
        <v>69</v>
      </c>
      <c r="X41" s="36" t="s">
        <v>138</v>
      </c>
      <c r="Y41" s="36" t="s">
        <v>151</v>
      </c>
      <c r="Z41" s="37" t="s">
        <v>64</v>
      </c>
      <c r="AA41" s="52"/>
      <c r="AB41" s="52"/>
      <c r="AC41" s="37" t="s">
        <v>157</v>
      </c>
      <c r="AD41" s="16"/>
    </row>
    <row r="42" customFormat="false" ht="15" hidden="false" customHeight="false" outlineLevel="0" collapsed="false">
      <c r="A42" s="30" t="n">
        <v>77</v>
      </c>
      <c r="B42" s="31" t="n">
        <v>44724</v>
      </c>
      <c r="C42" s="32" t="n">
        <f aca="false">B42</f>
        <v>44724</v>
      </c>
      <c r="D42" s="38" t="s">
        <v>173</v>
      </c>
      <c r="E42" s="38" t="str">
        <f aca="false">VLOOKUP(D42,路線表!$1:$1002,2,0)</f>
        <v>National Palace Museum</v>
      </c>
      <c r="F42" s="39" t="n">
        <f aca="false">VLOOKUP(D42,路線表!$1:$996,5,0)</f>
        <v>0.3125</v>
      </c>
      <c r="G42" s="40" t="str">
        <f aca="false">VLOOKUP(D42,路線表!$1:$996,3,0)</f>
        <v>捷運士林站(出口1)</v>
      </c>
      <c r="H42" s="40" t="str">
        <f aca="false">VLOOKUP(D42,路線表!$1:$1002,4,0)</f>
        <v>Shilin(Exit1)</v>
      </c>
      <c r="I42" s="39" t="str">
        <f aca="false">VLOOKUP(D42,路線表!$1:$996,6,0)</f>
        <v>2km</v>
      </c>
      <c r="J42" s="41" t="n">
        <f aca="false">VLOOKUP(D42,路線表!$1:$996,7,0)</f>
        <v>30</v>
      </c>
      <c r="K42" s="37" t="s">
        <v>44</v>
      </c>
      <c r="L42" s="37" t="s">
        <v>157</v>
      </c>
      <c r="M42" s="37" t="s">
        <v>29</v>
      </c>
      <c r="N42" s="37" t="s">
        <v>174</v>
      </c>
      <c r="O42" s="45"/>
      <c r="P42" s="45"/>
      <c r="Q42" s="45"/>
      <c r="R42" s="45"/>
      <c r="S42" s="52"/>
      <c r="T42" s="52"/>
      <c r="U42" s="52"/>
      <c r="V42" s="52"/>
      <c r="W42" s="34"/>
      <c r="X42" s="34"/>
      <c r="Y42" s="34"/>
      <c r="Z42" s="34"/>
      <c r="AA42" s="52"/>
      <c r="AB42" s="52"/>
      <c r="AC42" s="34"/>
      <c r="AD42" s="16"/>
    </row>
    <row r="43" customFormat="false" ht="15" hidden="false" customHeight="false" outlineLevel="0" collapsed="false">
      <c r="A43" s="30" t="n">
        <v>78</v>
      </c>
      <c r="B43" s="31" t="n">
        <v>44730</v>
      </c>
      <c r="C43" s="32" t="n">
        <f aca="false">B43</f>
        <v>44730</v>
      </c>
      <c r="D43" s="66"/>
      <c r="E43" s="66"/>
      <c r="F43" s="52"/>
      <c r="G43" s="66"/>
      <c r="H43" s="66"/>
      <c r="I43" s="67"/>
      <c r="J43" s="67"/>
      <c r="K43" s="52"/>
      <c r="L43" s="52"/>
      <c r="M43" s="52"/>
      <c r="N43" s="52"/>
      <c r="O43" s="52"/>
      <c r="P43" s="52"/>
      <c r="Q43" s="34"/>
      <c r="R43" s="34"/>
      <c r="S43" s="52"/>
      <c r="T43" s="52"/>
      <c r="U43" s="52"/>
      <c r="V43" s="52"/>
      <c r="W43" s="36" t="s">
        <v>85</v>
      </c>
      <c r="X43" s="37" t="s">
        <v>131</v>
      </c>
      <c r="Y43" s="36" t="s">
        <v>121</v>
      </c>
      <c r="Z43" s="36" t="s">
        <v>141</v>
      </c>
      <c r="AA43" s="52"/>
      <c r="AB43" s="52"/>
      <c r="AC43" s="34"/>
      <c r="AD43" s="16"/>
    </row>
    <row r="44" customFormat="false" ht="15" hidden="false" customHeight="false" outlineLevel="0" collapsed="false">
      <c r="A44" s="30" t="n">
        <v>79</v>
      </c>
      <c r="B44" s="31" t="n">
        <v>44731</v>
      </c>
      <c r="C44" s="32" t="n">
        <f aca="false">B44</f>
        <v>44731</v>
      </c>
      <c r="D44" s="38" t="s">
        <v>175</v>
      </c>
      <c r="E44" s="38" t="str">
        <f aca="false">VLOOKUP(D44,路線表!$1:$1002,2,0)</f>
        <v>Zhishanyan</v>
      </c>
      <c r="F44" s="39" t="n">
        <f aca="false">VLOOKUP(D44,路線表!$1:$996,5,0)</f>
        <v>0.3125</v>
      </c>
      <c r="G44" s="40" t="str">
        <f aca="false">VLOOKUP(D44,路線表!$1:$996,3,0)</f>
        <v>捷運芝山站(出口1)</v>
      </c>
      <c r="H44" s="40" t="str">
        <f aca="false">VLOOKUP(D44,路線表!$1:$1002,4,0)</f>
        <v>Zhishan(Exit 1)</v>
      </c>
      <c r="I44" s="39" t="str">
        <f aca="false">VLOOKUP(D44,路線表!$1:$996,6,0)</f>
        <v>2km</v>
      </c>
      <c r="J44" s="41" t="n">
        <f aca="false">VLOOKUP(D44,路線表!$1:$996,7,0)</f>
        <v>25</v>
      </c>
      <c r="K44" s="37" t="s">
        <v>111</v>
      </c>
      <c r="L44" s="37" t="s">
        <v>97</v>
      </c>
      <c r="M44" s="36" t="s">
        <v>77</v>
      </c>
      <c r="N44" s="37" t="s">
        <v>40</v>
      </c>
      <c r="O44" s="36" t="s">
        <v>84</v>
      </c>
      <c r="P44" s="36" t="s">
        <v>146</v>
      </c>
      <c r="Q44" s="36" t="s">
        <v>148</v>
      </c>
      <c r="R44" s="37" t="s">
        <v>118</v>
      </c>
      <c r="S44" s="52"/>
      <c r="T44" s="52"/>
      <c r="U44" s="52"/>
      <c r="V44" s="52"/>
      <c r="W44" s="37" t="s">
        <v>176</v>
      </c>
      <c r="X44" s="37" t="s">
        <v>159</v>
      </c>
      <c r="Y44" s="37" t="s">
        <v>176</v>
      </c>
      <c r="Z44" s="37" t="s">
        <v>87</v>
      </c>
      <c r="AA44" s="52"/>
      <c r="AB44" s="52"/>
      <c r="AC44" s="37" t="s">
        <v>75</v>
      </c>
      <c r="AD44" s="16"/>
    </row>
    <row r="45" customFormat="false" ht="15" hidden="false" customHeight="false" outlineLevel="0" collapsed="false">
      <c r="A45" s="30" t="n">
        <v>80</v>
      </c>
      <c r="B45" s="31" t="n">
        <v>44731</v>
      </c>
      <c r="C45" s="32" t="n">
        <f aca="false">B45</f>
        <v>44731</v>
      </c>
      <c r="D45" s="38" t="s">
        <v>7</v>
      </c>
      <c r="E45" s="38" t="str">
        <f aca="false">VLOOKUP(D45,路線表!$1:$1002,2,0)</f>
        <v>Daan park</v>
      </c>
      <c r="F45" s="39" t="n">
        <f aca="false">VLOOKUP(D45,路線表!$1:$996,5,0)</f>
        <v>0.3125</v>
      </c>
      <c r="G45" s="40" t="str">
        <f aca="false">VLOOKUP(D45,路線表!$1:$996,3,0)</f>
        <v>捷運大安森林公園站(出口2)</v>
      </c>
      <c r="H45" s="40" t="str">
        <f aca="false">VLOOKUP(D45,路線表!$1:$1002,4,0)</f>
        <v>Daan Park(Exit 2)</v>
      </c>
      <c r="I45" s="39" t="str">
        <f aca="false">VLOOKUP(D45,路線表!$1:$996,6,0)</f>
        <v>2km</v>
      </c>
      <c r="J45" s="41" t="n">
        <f aca="false">VLOOKUP(D45,路線表!$1:$996,7,0)</f>
        <v>35</v>
      </c>
      <c r="K45" s="37" t="s">
        <v>118</v>
      </c>
      <c r="L45" s="8" t="s">
        <v>82</v>
      </c>
      <c r="M45" s="37" t="s">
        <v>76</v>
      </c>
      <c r="N45" s="37" t="s">
        <v>58</v>
      </c>
      <c r="O45" s="45"/>
      <c r="P45" s="45"/>
      <c r="Q45" s="45"/>
      <c r="R45" s="45"/>
      <c r="S45" s="59"/>
      <c r="T45" s="59"/>
      <c r="U45" s="52"/>
      <c r="V45" s="52"/>
      <c r="W45" s="34"/>
      <c r="X45" s="34"/>
      <c r="Y45" s="34"/>
      <c r="Z45" s="34"/>
      <c r="AA45" s="52"/>
      <c r="AB45" s="52"/>
      <c r="AC45" s="34"/>
      <c r="AD45" s="16"/>
    </row>
    <row r="46" customFormat="false" ht="15" hidden="false" customHeight="false" outlineLevel="0" collapsed="false">
      <c r="A46" s="30" t="n">
        <v>81</v>
      </c>
      <c r="B46" s="31" t="n">
        <v>44737</v>
      </c>
      <c r="C46" s="32" t="n">
        <f aca="false">B46</f>
        <v>44737</v>
      </c>
      <c r="D46" s="38" t="s">
        <v>177</v>
      </c>
      <c r="E46" s="38" t="str">
        <f aca="false">VLOOKUP(D46,路線表!$1:$1002,2,0)</f>
        <v>Erbazi Botanical Garden</v>
      </c>
      <c r="F46" s="39" t="n">
        <f aca="false">VLOOKUP(D46,路線表!$1:$996,5,0)</f>
        <v>0.2916666667</v>
      </c>
      <c r="G46" s="40" t="str">
        <f aca="false">VLOOKUP(D46,路線表!$1:$996,3,0)</f>
        <v>捷運新店站(出口)</v>
      </c>
      <c r="H46" s="40" t="str">
        <f aca="false">VLOOKUP(D46,路線表!$1:$1002,4,0)</f>
        <v>Xindian(Exit)</v>
      </c>
      <c r="I46" s="39" t="str">
        <f aca="false">VLOOKUP(D46,路線表!$1:$996,6,0)</f>
        <v>4km</v>
      </c>
      <c r="J46" s="41" t="n">
        <f aca="false">VLOOKUP(D46,路線表!$1:$996,7,0)</f>
        <v>35</v>
      </c>
      <c r="K46" s="37" t="s">
        <v>68</v>
      </c>
      <c r="L46" s="37" t="s">
        <v>156</v>
      </c>
      <c r="M46" s="37" t="s">
        <v>118</v>
      </c>
      <c r="N46" s="37" t="s">
        <v>139</v>
      </c>
      <c r="O46" s="47" t="s">
        <v>48</v>
      </c>
      <c r="P46" s="34"/>
      <c r="Q46" s="34"/>
      <c r="R46" s="34"/>
      <c r="S46" s="52"/>
      <c r="T46" s="52"/>
      <c r="U46" s="52"/>
      <c r="V46" s="52"/>
      <c r="W46" s="36" t="s">
        <v>53</v>
      </c>
      <c r="X46" s="36" t="s">
        <v>150</v>
      </c>
      <c r="Y46" s="37" t="s">
        <v>128</v>
      </c>
      <c r="Z46" s="36" t="s">
        <v>109</v>
      </c>
      <c r="AA46" s="52"/>
      <c r="AB46" s="52"/>
      <c r="AC46" s="34"/>
      <c r="AD46" s="16"/>
    </row>
    <row r="47" customFormat="false" ht="15" hidden="false" customHeight="false" outlineLevel="0" collapsed="false">
      <c r="A47" s="30" t="n">
        <v>82</v>
      </c>
      <c r="B47" s="31" t="n">
        <v>44738</v>
      </c>
      <c r="C47" s="32" t="n">
        <f aca="false">B47</f>
        <v>44738</v>
      </c>
      <c r="D47" s="38" t="s">
        <v>153</v>
      </c>
      <c r="E47" s="38" t="str">
        <f aca="false">VLOOKUP(D47,路線表!$1:$1002,2,0)</f>
        <v>Nangang Park</v>
      </c>
      <c r="F47" s="39" t="n">
        <f aca="false">VLOOKUP(D47,路線表!$1:$996,5,0)</f>
        <v>0.3125</v>
      </c>
      <c r="G47" s="40" t="str">
        <f aca="false">VLOOKUP(D47,路線表!$1:$996,3,0)</f>
        <v>捷運昆陽站(出口4)</v>
      </c>
      <c r="H47" s="40" t="str">
        <f aca="false">VLOOKUP(D47,路線表!$1:$1002,4,0)</f>
        <v>Kunyang(Exit 4)</v>
      </c>
      <c r="I47" s="39" t="str">
        <f aca="false">VLOOKUP(D47,路線表!$1:$996,6,0)</f>
        <v>2km</v>
      </c>
      <c r="J47" s="41" t="n">
        <f aca="false">VLOOKUP(D47,路線表!$1:$996,7,0)</f>
        <v>40</v>
      </c>
      <c r="K47" s="37" t="s">
        <v>135</v>
      </c>
      <c r="L47" s="37" t="s">
        <v>81</v>
      </c>
      <c r="M47" s="36" t="s">
        <v>134</v>
      </c>
      <c r="N47" s="37" t="s">
        <v>123</v>
      </c>
      <c r="O47" s="36" t="s">
        <v>176</v>
      </c>
      <c r="P47" s="37" t="s">
        <v>102</v>
      </c>
      <c r="Q47" s="36" t="s">
        <v>104</v>
      </c>
      <c r="R47" s="36" t="s">
        <v>179</v>
      </c>
      <c r="S47" s="52"/>
      <c r="T47" s="52"/>
      <c r="U47" s="52"/>
      <c r="V47" s="52"/>
      <c r="W47" s="37" t="s">
        <v>133</v>
      </c>
      <c r="X47" s="36" t="s">
        <v>171</v>
      </c>
      <c r="Y47" s="36" t="s">
        <v>149</v>
      </c>
      <c r="Z47" s="37" t="s">
        <v>91</v>
      </c>
      <c r="AA47" s="52"/>
      <c r="AB47" s="52"/>
      <c r="AC47" s="37" t="s">
        <v>156</v>
      </c>
      <c r="AD47" s="16"/>
    </row>
    <row r="48" customFormat="false" ht="15" hidden="false" customHeight="false" outlineLevel="0" collapsed="false">
      <c r="A48" s="30" t="n">
        <v>83</v>
      </c>
      <c r="B48" s="31" t="n">
        <v>44738</v>
      </c>
      <c r="C48" s="32" t="n">
        <f aca="false">B48</f>
        <v>44738</v>
      </c>
      <c r="D48" s="38" t="s">
        <v>125</v>
      </c>
      <c r="E48" s="38" t="str">
        <f aca="false">VLOOKUP(D48,路線表!$1:$1002,2,0)</f>
        <v>Jhihtan Elementary School</v>
      </c>
      <c r="F48" s="39" t="n">
        <f aca="false">VLOOKUP(D48,路線表!$1:$996,5,0)</f>
        <v>0.3333333333</v>
      </c>
      <c r="G48" s="40" t="str">
        <f aca="false">VLOOKUP(D48,路線表!$1:$996,3,0)</f>
        <v>新烏路長興宮(公車849/綠3小粗坑站)</v>
      </c>
      <c r="H48" s="40" t="str">
        <f aca="false">VLOOKUP(D48,路線表!$1:$1002,4,0)</f>
        <v>Xinwu Road Changxing Temple (Bus 849 Xiaocu Keng)</v>
      </c>
      <c r="I48" s="39" t="str">
        <f aca="false">VLOOKUP(D48,路線表!$1:$996,6,0)</f>
        <v>6km</v>
      </c>
      <c r="J48" s="41" t="n">
        <f aca="false">VLOOKUP(D48,路線表!$1:$996,7,0)</f>
        <v>40</v>
      </c>
      <c r="K48" s="37" t="s">
        <v>179</v>
      </c>
      <c r="L48" s="37" t="s">
        <v>69</v>
      </c>
      <c r="M48" s="37" t="s">
        <v>70</v>
      </c>
      <c r="N48" s="37" t="s">
        <v>121</v>
      </c>
      <c r="O48" s="45"/>
      <c r="P48" s="45"/>
      <c r="Q48" s="45"/>
      <c r="R48" s="45"/>
      <c r="S48" s="52"/>
      <c r="T48" s="52"/>
      <c r="U48" s="52"/>
      <c r="V48" s="52"/>
      <c r="W48" s="34"/>
      <c r="X48" s="34"/>
      <c r="Y48" s="34"/>
      <c r="Z48" s="34"/>
      <c r="AA48" s="52"/>
      <c r="AB48" s="52"/>
      <c r="AC48" s="70"/>
      <c r="AD48" s="16"/>
    </row>
    <row r="49" customFormat="false" ht="15" hidden="false" customHeight="false" outlineLevel="0" collapsed="false">
      <c r="A49" s="53" t="s">
        <v>114</v>
      </c>
      <c r="B49" s="25" t="n">
        <v>44742</v>
      </c>
      <c r="C49" s="62" t="n">
        <f aca="false">B49</f>
        <v>44742</v>
      </c>
      <c r="D49" s="29" t="s">
        <v>158</v>
      </c>
      <c r="E49" s="38" t="str">
        <f aca="false">VLOOKUP(D49,路線表!$1:$1002,2,0)</f>
        <v>Taipei Botanic Garden</v>
      </c>
      <c r="F49" s="63" t="n">
        <f aca="false">VLOOKUP(D49,路線表!$1:$996,5,0)</f>
        <v>0.3125</v>
      </c>
      <c r="G49" s="64" t="str">
        <f aca="false">VLOOKUP(D49,路線表!$1:$996,3,0)</f>
        <v>捷運小南門站(出口3)</v>
      </c>
      <c r="H49" s="40" t="str">
        <f aca="false">VLOOKUP(D49,路線表!$1:$1002,4,0)</f>
        <v>Xiaonanmen(Exit 3)</v>
      </c>
      <c r="I49" s="63" t="str">
        <f aca="false">VLOOKUP(D49,路線表!$1:$996,6,0)</f>
        <v>2km</v>
      </c>
      <c r="J49" s="65" t="n">
        <f aca="false">VLOOKUP(D49,路線表!$1:$996,7,0)</f>
        <v>45</v>
      </c>
      <c r="K49" s="6" t="s">
        <v>63</v>
      </c>
      <c r="L49" s="6" t="s">
        <v>130</v>
      </c>
      <c r="M49" s="6" t="s">
        <v>181</v>
      </c>
      <c r="N49" s="6" t="s">
        <v>31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16"/>
    </row>
  </sheetData>
  <mergeCells count="24">
    <mergeCell ref="W1:AC1"/>
    <mergeCell ref="A2:A3"/>
    <mergeCell ref="B2:B3"/>
    <mergeCell ref="C2:C3"/>
    <mergeCell ref="D2:D3"/>
    <mergeCell ref="F2:F3"/>
    <mergeCell ref="G2:G3"/>
    <mergeCell ref="I2:I3"/>
    <mergeCell ref="J2:J3"/>
    <mergeCell ref="K2:N3"/>
    <mergeCell ref="O2:R3"/>
    <mergeCell ref="S2:V3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</mergeCells>
  <conditionalFormatting sqref="C5:C49">
    <cfRule type="containsText" priority="2" operator="containsText" aboveAverage="0" equalAverage="0" bottom="0" percent="0" rank="0" text="日" dxfId="0"/>
  </conditionalFormatting>
  <conditionalFormatting sqref="C1:C4">
    <cfRule type="containsText" priority="3" operator="containsText" aboveAverage="0" equalAverage="0" bottom="0" percent="0" rank="0" text="日" dxfId="0"/>
  </conditionalFormatting>
  <dataValidations count="1">
    <dataValidation allowBlank="true" operator="between" showDropDown="false" showErrorMessage="false" showInputMessage="false" sqref="D5:E49" type="list">
      <formula1>路線表!$A$2:$A$59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4.46"/>
    <col collapsed="false" customWidth="true" hidden="false" outlineLevel="0" max="2" min="2" style="0" width="34.39"/>
    <col collapsed="false" customWidth="true" hidden="false" outlineLevel="0" max="3" min="3" style="0" width="20.99"/>
    <col collapsed="false" customWidth="true" hidden="false" outlineLevel="0" max="4" min="4" style="0" width="20.09"/>
    <col collapsed="false" customWidth="true" hidden="false" outlineLevel="0" max="5" min="5" style="0" width="7.45"/>
    <col collapsed="false" customWidth="true" hidden="false" outlineLevel="0" max="6" min="6" style="0" width="6.57"/>
    <col collapsed="false" customWidth="true" hidden="false" outlineLevel="0" max="7" min="7" style="0" width="4.51"/>
    <col collapsed="false" customWidth="true" hidden="false" outlineLevel="0" max="12" min="8" style="0" width="5.66"/>
    <col collapsed="false" customWidth="true" hidden="false" outlineLevel="0" max="26" min="13" style="0" width="11.46"/>
    <col collapsed="false" customWidth="true" hidden="false" outlineLevel="0" max="1025" min="27" style="0" width="13"/>
  </cols>
  <sheetData>
    <row r="1" customFormat="false" ht="15" hidden="false" customHeight="false" outlineLevel="0" collapsed="false">
      <c r="A1" s="71" t="s">
        <v>1</v>
      </c>
      <c r="B1" s="72" t="s">
        <v>182</v>
      </c>
      <c r="C1" s="72" t="s">
        <v>183</v>
      </c>
      <c r="D1" s="72" t="s">
        <v>184</v>
      </c>
      <c r="E1" s="72" t="s">
        <v>2</v>
      </c>
      <c r="F1" s="73" t="s">
        <v>185</v>
      </c>
      <c r="G1" s="72" t="s">
        <v>186</v>
      </c>
      <c r="H1" s="74" t="s">
        <v>187</v>
      </c>
      <c r="I1" s="75" t="s">
        <v>188</v>
      </c>
      <c r="J1" s="75" t="s">
        <v>189</v>
      </c>
      <c r="K1" s="75" t="s">
        <v>190</v>
      </c>
      <c r="L1" s="75" t="s">
        <v>191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15" hidden="false" customHeight="false" outlineLevel="0" collapsed="false">
      <c r="A2" s="76" t="s">
        <v>192</v>
      </c>
      <c r="B2" s="77" t="s">
        <v>193</v>
      </c>
      <c r="C2" s="78" t="s">
        <v>194</v>
      </c>
      <c r="D2" s="77" t="s">
        <v>195</v>
      </c>
      <c r="E2" s="79" t="n">
        <v>0.354166666666667</v>
      </c>
      <c r="F2" s="80" t="s">
        <v>196</v>
      </c>
      <c r="G2" s="80" t="n">
        <v>45</v>
      </c>
      <c r="H2" s="81" t="n">
        <f aca="false">COUNTIF(活動組2022年例行活動班表!D:D,A2)</f>
        <v>0</v>
      </c>
      <c r="I2" s="81" t="e">
        <f aca="false">COUNTIF(#REF!,A2)</f>
        <v>#VALUE!</v>
      </c>
      <c r="J2" s="81" t="n">
        <f aca="false">COUNTIF(活動組2022年例行活動班表!D$5:D$48,A2)</f>
        <v>0</v>
      </c>
      <c r="K2" s="81" t="e">
        <f aca="false">COUNTIF(#REF!,A2)</f>
        <v>#VALUE!</v>
      </c>
      <c r="L2" s="81" t="e">
        <f aca="false">COUNTIF(#REF!,A2)</f>
        <v>#VALUE!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5" hidden="false" customHeight="false" outlineLevel="0" collapsed="false">
      <c r="A3" s="82" t="s">
        <v>145</v>
      </c>
      <c r="B3" s="83" t="s">
        <v>197</v>
      </c>
      <c r="C3" s="84" t="s">
        <v>198</v>
      </c>
      <c r="D3" s="83" t="s">
        <v>199</v>
      </c>
      <c r="E3" s="85" t="n">
        <v>0.3125</v>
      </c>
      <c r="F3" s="80" t="s">
        <v>196</v>
      </c>
      <c r="G3" s="80" t="n">
        <v>35</v>
      </c>
      <c r="H3" s="81" t="n">
        <f aca="false">COUNTIF(活動組2022年例行活動班表!D:D,A3)</f>
        <v>1</v>
      </c>
      <c r="I3" s="81" t="e">
        <f aca="false">COUNTIF(#REF!,A3)</f>
        <v>#VALUE!</v>
      </c>
      <c r="J3" s="81" t="n">
        <f aca="false">COUNTIF(活動組2022年例行活動班表!D$5:D$48,A3)</f>
        <v>1</v>
      </c>
      <c r="K3" s="81" t="e">
        <f aca="false">COUNTIF(#REF!,A3)</f>
        <v>#VALUE!</v>
      </c>
      <c r="L3" s="81" t="e">
        <f aca="false">COUNTIF(#REF!,A3)</f>
        <v>#VALUE!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5" hidden="false" customHeight="false" outlineLevel="0" collapsed="false">
      <c r="A4" s="82" t="s">
        <v>200</v>
      </c>
      <c r="B4" s="83" t="s">
        <v>201</v>
      </c>
      <c r="C4" s="84" t="s">
        <v>202</v>
      </c>
      <c r="D4" s="83" t="s">
        <v>203</v>
      </c>
      <c r="E4" s="85" t="n">
        <v>0.361111111111111</v>
      </c>
      <c r="F4" s="80" t="s">
        <v>204</v>
      </c>
      <c r="G4" s="80" t="n">
        <v>50</v>
      </c>
      <c r="H4" s="81" t="n">
        <f aca="false">COUNTIF(活動組2022年例行活動班表!D:D,A4)</f>
        <v>0</v>
      </c>
      <c r="I4" s="81" t="e">
        <f aca="false">COUNTIF(#REF!,A4)</f>
        <v>#VALUE!</v>
      </c>
      <c r="J4" s="81" t="n">
        <f aca="false">COUNTIF(活動組2022年例行活動班表!D$5:D$48,A4)</f>
        <v>0</v>
      </c>
      <c r="K4" s="81" t="e">
        <f aca="false">COUNTIF(#REF!,A4)</f>
        <v>#VALUE!</v>
      </c>
      <c r="L4" s="81" t="e">
        <f aca="false">COUNTIF(#REF!,A4)</f>
        <v>#VALUE!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82" t="s">
        <v>158</v>
      </c>
      <c r="B5" s="83" t="s">
        <v>205</v>
      </c>
      <c r="C5" s="84" t="s">
        <v>206</v>
      </c>
      <c r="D5" s="83" t="s">
        <v>207</v>
      </c>
      <c r="E5" s="85" t="n">
        <v>0.3125</v>
      </c>
      <c r="F5" s="80" t="s">
        <v>208</v>
      </c>
      <c r="G5" s="80" t="n">
        <v>45</v>
      </c>
      <c r="H5" s="81" t="n">
        <f aca="false">COUNTIF(活動組2022年例行活動班表!D:D,A5)</f>
        <v>2</v>
      </c>
      <c r="I5" s="81" t="e">
        <f aca="false">COUNTIF(#REF!,A5)</f>
        <v>#VALUE!</v>
      </c>
      <c r="J5" s="81" t="n">
        <f aca="false">COUNTIF(活動組2022年例行活動班表!D$5:D$48,A5)</f>
        <v>1</v>
      </c>
      <c r="K5" s="81" t="e">
        <f aca="false">COUNTIF(#REF!,A5)</f>
        <v>#VALUE!</v>
      </c>
      <c r="L5" s="81" t="e">
        <f aca="false">COUNTIF(#REF!,A5)</f>
        <v>#VALUE!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15" hidden="false" customHeight="false" outlineLevel="0" collapsed="false">
      <c r="A6" s="76" t="s">
        <v>137</v>
      </c>
      <c r="B6" s="77" t="s">
        <v>209</v>
      </c>
      <c r="C6" s="78" t="s">
        <v>210</v>
      </c>
      <c r="D6" s="77" t="s">
        <v>211</v>
      </c>
      <c r="E6" s="86" t="n">
        <v>0.34375</v>
      </c>
      <c r="F6" s="80" t="s">
        <v>212</v>
      </c>
      <c r="G6" s="80" t="n">
        <v>40</v>
      </c>
      <c r="H6" s="81" t="n">
        <f aca="false">COUNTIF(活動組2022年例行活動班表!D:D,A6)</f>
        <v>1</v>
      </c>
      <c r="I6" s="81" t="e">
        <f aca="false">COUNTIF(#REF!,A6)</f>
        <v>#VALUE!</v>
      </c>
      <c r="J6" s="81" t="n">
        <f aca="false">COUNTIF(活動組2022年例行活動班表!D$5:D$48,A6)</f>
        <v>1</v>
      </c>
      <c r="K6" s="81" t="e">
        <f aca="false">COUNTIF(#REF!,A6)</f>
        <v>#VALUE!</v>
      </c>
      <c r="L6" s="81" t="e">
        <f aca="false">COUNTIF(#REF!,A6)</f>
        <v>#VALUE!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82" t="s">
        <v>213</v>
      </c>
      <c r="B7" s="83" t="s">
        <v>214</v>
      </c>
      <c r="C7" s="84" t="s">
        <v>215</v>
      </c>
      <c r="D7" s="83" t="s">
        <v>216</v>
      </c>
      <c r="E7" s="85" t="n">
        <v>0.3125</v>
      </c>
      <c r="F7" s="80" t="s">
        <v>212</v>
      </c>
      <c r="G7" s="80" t="n">
        <v>40</v>
      </c>
      <c r="H7" s="81" t="n">
        <f aca="false">COUNTIF(活動組2022年例行活動班表!D:D,A7)</f>
        <v>1</v>
      </c>
      <c r="I7" s="81" t="e">
        <f aca="false">COUNTIF(#REF!,A7)</f>
        <v>#VALUE!</v>
      </c>
      <c r="J7" s="81" t="n">
        <f aca="false">COUNTIF(活動組2022年例行活動班表!D$5:D$48,A7)</f>
        <v>1</v>
      </c>
      <c r="K7" s="81" t="e">
        <f aca="false">COUNTIF(#REF!,A7)</f>
        <v>#VALUE!</v>
      </c>
      <c r="L7" s="81" t="e">
        <f aca="false">COUNTIF(#REF!,A7)</f>
        <v>#VALUE!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5" hidden="false" customHeight="false" outlineLevel="0" collapsed="false">
      <c r="A8" s="76" t="s">
        <v>217</v>
      </c>
      <c r="B8" s="77" t="s">
        <v>218</v>
      </c>
      <c r="C8" s="78" t="s">
        <v>219</v>
      </c>
      <c r="D8" s="77" t="s">
        <v>220</v>
      </c>
      <c r="E8" s="86" t="n">
        <v>0.333333333333333</v>
      </c>
      <c r="F8" s="80" t="s">
        <v>212</v>
      </c>
      <c r="G8" s="80" t="n">
        <v>40</v>
      </c>
      <c r="H8" s="81" t="n">
        <f aca="false">COUNTIF(活動組2022年例行活動班表!D:D,A8)</f>
        <v>0</v>
      </c>
      <c r="I8" s="81" t="e">
        <f aca="false">COUNTIF(#REF!,A8)</f>
        <v>#VALUE!</v>
      </c>
      <c r="J8" s="81" t="n">
        <f aca="false">COUNTIF(活動組2022年例行活動班表!D$5:D$48,A8)</f>
        <v>0</v>
      </c>
      <c r="K8" s="81" t="e">
        <f aca="false">COUNTIF(#REF!,A8)</f>
        <v>#VALUE!</v>
      </c>
      <c r="L8" s="81" t="e">
        <f aca="false">COUNTIF(#REF!,A8)</f>
        <v>#VALUE!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5" hidden="false" customHeight="false" outlineLevel="0" collapsed="false">
      <c r="A9" s="82" t="s">
        <v>155</v>
      </c>
      <c r="B9" s="83" t="s">
        <v>221</v>
      </c>
      <c r="C9" s="84" t="s">
        <v>222</v>
      </c>
      <c r="D9" s="83" t="s">
        <v>223</v>
      </c>
      <c r="E9" s="85" t="n">
        <v>0.3125</v>
      </c>
      <c r="F9" s="80" t="s">
        <v>204</v>
      </c>
      <c r="G9" s="80" t="n">
        <v>35</v>
      </c>
      <c r="H9" s="81" t="n">
        <f aca="false">COUNTIF(活動組2022年例行活動班表!D:D,A9)</f>
        <v>1</v>
      </c>
      <c r="I9" s="81" t="e">
        <f aca="false">COUNTIF(#REF!,A9)</f>
        <v>#VALUE!</v>
      </c>
      <c r="J9" s="81" t="n">
        <f aca="false">COUNTIF(活動組2022年例行活動班表!D$5:D$48,A9)</f>
        <v>1</v>
      </c>
      <c r="K9" s="81" t="e">
        <f aca="false">COUNTIF(#REF!,A9)</f>
        <v>#VALUE!</v>
      </c>
      <c r="L9" s="81" t="e">
        <f aca="false">COUNTIF(#REF!,A9)</f>
        <v>#VALUE!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5" hidden="false" customHeight="false" outlineLevel="0" collapsed="false">
      <c r="A10" s="82" t="s">
        <v>177</v>
      </c>
      <c r="B10" s="83" t="s">
        <v>224</v>
      </c>
      <c r="C10" s="84" t="s">
        <v>225</v>
      </c>
      <c r="D10" s="83" t="s">
        <v>226</v>
      </c>
      <c r="E10" s="85" t="n">
        <v>0.291666666666667</v>
      </c>
      <c r="F10" s="80" t="s">
        <v>204</v>
      </c>
      <c r="G10" s="80" t="n">
        <v>35</v>
      </c>
      <c r="H10" s="81" t="n">
        <f aca="false">COUNTIF(活動組2022年例行活動班表!D:D,A10)</f>
        <v>1</v>
      </c>
      <c r="I10" s="81" t="e">
        <f aca="false">COUNTIF(#REF!,A10)</f>
        <v>#VALUE!</v>
      </c>
      <c r="J10" s="81" t="n">
        <f aca="false">COUNTIF(活動組2022年例行活動班表!D$5:D$48,A10)</f>
        <v>1</v>
      </c>
      <c r="K10" s="81" t="e">
        <f aca="false">COUNTIF(#REF!,A10)</f>
        <v>#VALUE!</v>
      </c>
      <c r="L10" s="81" t="e">
        <f aca="false">COUNTIF(#REF!,A10)</f>
        <v>#VALUE!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5" hidden="false" customHeight="false" outlineLevel="0" collapsed="false">
      <c r="A11" s="76" t="s">
        <v>67</v>
      </c>
      <c r="B11" s="77" t="s">
        <v>227</v>
      </c>
      <c r="C11" s="78" t="s">
        <v>228</v>
      </c>
      <c r="D11" s="77" t="s">
        <v>229</v>
      </c>
      <c r="E11" s="86" t="n">
        <v>0.34375</v>
      </c>
      <c r="F11" s="80" t="s">
        <v>196</v>
      </c>
      <c r="G11" s="80" t="n">
        <v>35</v>
      </c>
      <c r="H11" s="81" t="n">
        <f aca="false">COUNTIF(活動組2022年例行活動班表!D:D,A11)</f>
        <v>2</v>
      </c>
      <c r="I11" s="81" t="e">
        <f aca="false">COUNTIF(#REF!,A11)</f>
        <v>#VALUE!</v>
      </c>
      <c r="J11" s="81" t="n">
        <f aca="false">COUNTIF(活動組2022年例行活動班表!D$5:D$48,A11)</f>
        <v>2</v>
      </c>
      <c r="K11" s="81" t="e">
        <f aca="false">COUNTIF(#REF!,A11)</f>
        <v>#VALUE!</v>
      </c>
      <c r="L11" s="81" t="e">
        <f aca="false">COUNTIF(#REF!,A11)</f>
        <v>#VALUE!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76" t="s">
        <v>125</v>
      </c>
      <c r="B12" s="77" t="s">
        <v>230</v>
      </c>
      <c r="C12" s="78" t="s">
        <v>231</v>
      </c>
      <c r="D12" s="77" t="s">
        <v>232</v>
      </c>
      <c r="E12" s="86" t="n">
        <v>0.333333333333333</v>
      </c>
      <c r="F12" s="80" t="s">
        <v>233</v>
      </c>
      <c r="G12" s="80" t="n">
        <v>40</v>
      </c>
      <c r="H12" s="81" t="n">
        <f aca="false">COUNTIF(活動組2022年例行活動班表!D:D,A12)</f>
        <v>2</v>
      </c>
      <c r="I12" s="81" t="e">
        <f aca="false">COUNTIF(#REF!,A12)</f>
        <v>#VALUE!</v>
      </c>
      <c r="J12" s="81" t="n">
        <f aca="false">COUNTIF(活動組2022年例行活動班表!D$5:D$48,A12)</f>
        <v>2</v>
      </c>
      <c r="K12" s="81" t="e">
        <f aca="false">COUNTIF(#REF!,A12)</f>
        <v>#VALUE!</v>
      </c>
      <c r="L12" s="81" t="e">
        <f aca="false">COUNTIF(#REF!,A12)</f>
        <v>#VALUE!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" hidden="false" customHeight="false" outlineLevel="0" collapsed="false">
      <c r="A13" s="82" t="s">
        <v>142</v>
      </c>
      <c r="B13" s="83" t="s">
        <v>234</v>
      </c>
      <c r="C13" s="84" t="s">
        <v>235</v>
      </c>
      <c r="D13" s="83" t="s">
        <v>236</v>
      </c>
      <c r="E13" s="85" t="n">
        <v>0.3125</v>
      </c>
      <c r="F13" s="80" t="s">
        <v>208</v>
      </c>
      <c r="G13" s="80" t="n">
        <v>35</v>
      </c>
      <c r="H13" s="81" t="n">
        <f aca="false">COUNTIF(活動組2022年例行活動班表!D:D,A13)</f>
        <v>1</v>
      </c>
      <c r="I13" s="81" t="e">
        <f aca="false">COUNTIF(#REF!,A13)</f>
        <v>#VALUE!</v>
      </c>
      <c r="J13" s="81" t="n">
        <f aca="false">COUNTIF(活動組2022年例行活動班表!D$5:D$48,A13)</f>
        <v>1</v>
      </c>
      <c r="K13" s="81" t="e">
        <f aca="false">COUNTIF(#REF!,A13)</f>
        <v>#VALUE!</v>
      </c>
      <c r="L13" s="81" t="e">
        <f aca="false">COUNTIF(#REF!,A13)</f>
        <v>#VALUE!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82" t="s">
        <v>237</v>
      </c>
      <c r="B14" s="83" t="s">
        <v>238</v>
      </c>
      <c r="C14" s="84" t="s">
        <v>239</v>
      </c>
      <c r="D14" s="83" t="s">
        <v>240</v>
      </c>
      <c r="E14" s="85" t="n">
        <v>0.3125</v>
      </c>
      <c r="F14" s="80" t="s">
        <v>208</v>
      </c>
      <c r="G14" s="80" t="n">
        <v>60</v>
      </c>
      <c r="H14" s="81" t="n">
        <f aca="false">COUNTIF(活動組2022年例行活動班表!D:D,A14)</f>
        <v>0</v>
      </c>
      <c r="I14" s="81" t="e">
        <f aca="false">COUNTIF(#REF!,A14)</f>
        <v>#VALUE!</v>
      </c>
      <c r="J14" s="81" t="n">
        <f aca="false">COUNTIF(活動組2022年例行活動班表!D$5:D$48,A14)</f>
        <v>0</v>
      </c>
      <c r="K14" s="81" t="e">
        <f aca="false">COUNTIF(#REF!,A14)</f>
        <v>#VALUE!</v>
      </c>
      <c r="L14" s="81" t="e">
        <f aca="false">COUNTIF(#REF!,A14)</f>
        <v>#VALUE!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15" hidden="false" customHeight="false" outlineLevel="0" collapsed="false">
      <c r="A15" s="82" t="s">
        <v>90</v>
      </c>
      <c r="B15" s="83" t="s">
        <v>241</v>
      </c>
      <c r="C15" s="87" t="s">
        <v>242</v>
      </c>
      <c r="D15" s="88" t="s">
        <v>243</v>
      </c>
      <c r="E15" s="89" t="n">
        <v>0.354166666666667</v>
      </c>
      <c r="F15" s="90" t="s">
        <v>233</v>
      </c>
      <c r="G15" s="80" t="n">
        <v>50</v>
      </c>
      <c r="H15" s="81" t="n">
        <f aca="false">COUNTIF(活動組2022年例行活動班表!D:D,A15)</f>
        <v>1</v>
      </c>
      <c r="I15" s="81" t="e">
        <f aca="false">COUNTIF(#REF!,A15)</f>
        <v>#VALUE!</v>
      </c>
      <c r="J15" s="81" t="n">
        <f aca="false">COUNTIF(活動組2022年例行活動班表!D$5:D$48,A15)</f>
        <v>1</v>
      </c>
      <c r="K15" s="81" t="e">
        <f aca="false">COUNTIF(#REF!,A15)</f>
        <v>#VALUE!</v>
      </c>
      <c r="L15" s="81" t="e">
        <f aca="false">COUNTIF(#REF!,A15)</f>
        <v>#VALUE!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15" hidden="false" customHeight="false" outlineLevel="0" collapsed="false">
      <c r="A16" s="82" t="s">
        <v>244</v>
      </c>
      <c r="B16" s="83" t="s">
        <v>245</v>
      </c>
      <c r="C16" s="84" t="s">
        <v>246</v>
      </c>
      <c r="D16" s="83" t="s">
        <v>247</v>
      </c>
      <c r="E16" s="85" t="n">
        <v>0.3125</v>
      </c>
      <c r="F16" s="80" t="s">
        <v>204</v>
      </c>
      <c r="G16" s="80" t="n">
        <v>40</v>
      </c>
      <c r="H16" s="81" t="n">
        <f aca="false">COUNTIF(活動組2022年例行活動班表!D:D,A16)</f>
        <v>0</v>
      </c>
      <c r="I16" s="81" t="e">
        <f aca="false">COUNTIF(#REF!,A16)</f>
        <v>#VALUE!</v>
      </c>
      <c r="J16" s="81" t="n">
        <f aca="false">COUNTIF(活動組2022年例行活動班表!D$5:D$48,A16)</f>
        <v>0</v>
      </c>
      <c r="K16" s="81" t="e">
        <f aca="false">COUNTIF(#REF!,A16)</f>
        <v>#VALUE!</v>
      </c>
      <c r="L16" s="81" t="e">
        <f aca="false">COUNTIF(#REF!,A16)</f>
        <v>#VALUE!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" hidden="false" customHeight="false" outlineLevel="0" collapsed="false">
      <c r="A17" s="82" t="s">
        <v>248</v>
      </c>
      <c r="B17" s="83" t="s">
        <v>249</v>
      </c>
      <c r="C17" s="84" t="s">
        <v>250</v>
      </c>
      <c r="D17" s="83" t="s">
        <v>251</v>
      </c>
      <c r="E17" s="85" t="n">
        <v>0.3125</v>
      </c>
      <c r="F17" s="80" t="s">
        <v>204</v>
      </c>
      <c r="G17" s="80" t="n">
        <v>40</v>
      </c>
      <c r="H17" s="81" t="n">
        <f aca="false">COUNTIF(活動組2022年例行活動班表!D:D,A17)</f>
        <v>0</v>
      </c>
      <c r="I17" s="81" t="e">
        <f aca="false">COUNTIF(#REF!,A17)</f>
        <v>#VALUE!</v>
      </c>
      <c r="J17" s="81" t="n">
        <f aca="false">COUNTIF(活動組2022年例行活動班表!D$5:D$48,A17)</f>
        <v>0</v>
      </c>
      <c r="K17" s="81" t="e">
        <f aca="false">COUNTIF(#REF!,A17)</f>
        <v>#VALUE!</v>
      </c>
      <c r="L17" s="81" t="e">
        <f aca="false">COUNTIF(#REF!,A17)</f>
        <v>#VALUE!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" hidden="false" customHeight="false" outlineLevel="0" collapsed="false">
      <c r="A18" s="82" t="s">
        <v>165</v>
      </c>
      <c r="B18" s="83" t="s">
        <v>252</v>
      </c>
      <c r="C18" s="84" t="s">
        <v>253</v>
      </c>
      <c r="D18" s="83" t="s">
        <v>254</v>
      </c>
      <c r="E18" s="85" t="n">
        <v>0.3125</v>
      </c>
      <c r="F18" s="80" t="s">
        <v>196</v>
      </c>
      <c r="G18" s="80" t="n">
        <v>40</v>
      </c>
      <c r="H18" s="81" t="n">
        <f aca="false">COUNTIF(活動組2022年例行活動班表!D:D,A18)</f>
        <v>1</v>
      </c>
      <c r="I18" s="81" t="e">
        <f aca="false">COUNTIF(#REF!,A18)</f>
        <v>#VALUE!</v>
      </c>
      <c r="J18" s="81" t="n">
        <f aca="false">COUNTIF(活動組2022年例行活動班表!D$5:D$48,A18)</f>
        <v>1</v>
      </c>
      <c r="K18" s="81" t="e">
        <f aca="false">COUNTIF(#REF!,A18)</f>
        <v>#VALUE!</v>
      </c>
      <c r="L18" s="81" t="e">
        <f aca="false">COUNTIF(#REF!,A18)</f>
        <v>#VALUE!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15" hidden="false" customHeight="false" outlineLevel="0" collapsed="false">
      <c r="A19" s="82" t="s">
        <v>74</v>
      </c>
      <c r="B19" s="83" t="s">
        <v>255</v>
      </c>
      <c r="C19" s="84" t="s">
        <v>256</v>
      </c>
      <c r="D19" s="83" t="s">
        <v>257</v>
      </c>
      <c r="E19" s="85" t="n">
        <v>0.3125</v>
      </c>
      <c r="F19" s="80" t="s">
        <v>208</v>
      </c>
      <c r="G19" s="80" t="n">
        <v>40</v>
      </c>
      <c r="H19" s="81" t="n">
        <f aca="false">COUNTIF(活動組2022年例行活動班表!D:D,A19)</f>
        <v>1</v>
      </c>
      <c r="I19" s="81" t="e">
        <f aca="false">COUNTIF(#REF!,A19)</f>
        <v>#VALUE!</v>
      </c>
      <c r="J19" s="81" t="n">
        <f aca="false">COUNTIF(活動組2022年例行活動班表!D$5:D$48,A19)</f>
        <v>1</v>
      </c>
      <c r="K19" s="81" t="e">
        <f aca="false">COUNTIF(#REF!,A19)</f>
        <v>#VALUE!</v>
      </c>
      <c r="L19" s="81" t="e">
        <f aca="false">COUNTIF(#REF!,A19)</f>
        <v>#VALUE!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5" hidden="false" customHeight="false" outlineLevel="0" collapsed="false">
      <c r="A20" s="82" t="s">
        <v>258</v>
      </c>
      <c r="B20" s="83" t="s">
        <v>259</v>
      </c>
      <c r="C20" s="84" t="s">
        <v>256</v>
      </c>
      <c r="D20" s="83" t="s">
        <v>257</v>
      </c>
      <c r="E20" s="85" t="n">
        <v>0.3125</v>
      </c>
      <c r="F20" s="80" t="s">
        <v>208</v>
      </c>
      <c r="G20" s="80" t="n">
        <v>50</v>
      </c>
      <c r="H20" s="81" t="n">
        <f aca="false">COUNTIF(活動組2022年例行活動班表!D:D,A20)</f>
        <v>0</v>
      </c>
      <c r="I20" s="81" t="e">
        <f aca="false">COUNTIF(#REF!,A20)</f>
        <v>#VALUE!</v>
      </c>
      <c r="J20" s="81" t="n">
        <f aca="false">COUNTIF(活動組2022年例行活動班表!D$5:D$48,A20)</f>
        <v>0</v>
      </c>
      <c r="K20" s="81" t="e">
        <f aca="false">COUNTIF(#REF!,A20)</f>
        <v>#VALUE!</v>
      </c>
      <c r="L20" s="81" t="e">
        <f aca="false">COUNTIF(#REF!,A20)</f>
        <v>#VALUE!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5.75" hidden="false" customHeight="true" outlineLevel="0" collapsed="false">
      <c r="A21" s="82" t="s">
        <v>260</v>
      </c>
      <c r="B21" s="83" t="s">
        <v>261</v>
      </c>
      <c r="C21" s="84" t="s">
        <v>262</v>
      </c>
      <c r="D21" s="83" t="s">
        <v>263</v>
      </c>
      <c r="E21" s="85" t="n">
        <v>0.291666666666667</v>
      </c>
      <c r="F21" s="80" t="s">
        <v>264</v>
      </c>
      <c r="G21" s="80" t="n">
        <v>40</v>
      </c>
      <c r="H21" s="81" t="n">
        <f aca="false">COUNTIF(活動組2022年例行活動班表!D:D,A21)</f>
        <v>0</v>
      </c>
      <c r="I21" s="81" t="e">
        <f aca="false">COUNTIF(#REF!,A21)</f>
        <v>#VALUE!</v>
      </c>
      <c r="J21" s="81" t="n">
        <f aca="false">COUNTIF(活動組2022年例行活動班表!D$5:D$48,A21)</f>
        <v>0</v>
      </c>
      <c r="K21" s="81" t="e">
        <f aca="false">COUNTIF(#REF!,A21)</f>
        <v>#VALUE!</v>
      </c>
      <c r="L21" s="81" t="e">
        <f aca="false">COUNTIF(#REF!,A21)</f>
        <v>#VALUE!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5.75" hidden="false" customHeight="true" outlineLevel="0" collapsed="false">
      <c r="A22" s="82" t="s">
        <v>265</v>
      </c>
      <c r="B22" s="83" t="s">
        <v>266</v>
      </c>
      <c r="C22" s="84" t="s">
        <v>267</v>
      </c>
      <c r="D22" s="83" t="s">
        <v>268</v>
      </c>
      <c r="E22" s="85" t="n">
        <v>0.3125</v>
      </c>
      <c r="F22" s="80" t="s">
        <v>208</v>
      </c>
      <c r="G22" s="80" t="n">
        <v>30</v>
      </c>
      <c r="H22" s="81" t="n">
        <f aca="false">COUNTIF(活動組2022年例行活動班表!D:D,A22)</f>
        <v>1</v>
      </c>
      <c r="I22" s="81" t="e">
        <f aca="false">COUNTIF(#REF!,A22)</f>
        <v>#VALUE!</v>
      </c>
      <c r="J22" s="81" t="n">
        <f aca="false">COUNTIF(活動組2022年例行活動班表!D$5:D$48,A22)</f>
        <v>1</v>
      </c>
      <c r="K22" s="81" t="e">
        <f aca="false">COUNTIF(#REF!,A22)</f>
        <v>#VALUE!</v>
      </c>
      <c r="L22" s="81" t="e">
        <f aca="false">COUNTIF(#REF!,A22)</f>
        <v>#VALUE!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5.75" hidden="false" customHeight="true" outlineLevel="0" collapsed="false">
      <c r="A23" s="82" t="s">
        <v>42</v>
      </c>
      <c r="B23" s="83" t="s">
        <v>269</v>
      </c>
      <c r="C23" s="84" t="s">
        <v>270</v>
      </c>
      <c r="D23" s="83" t="s">
        <v>271</v>
      </c>
      <c r="E23" s="85" t="n">
        <v>0.3125</v>
      </c>
      <c r="F23" s="80" t="s">
        <v>212</v>
      </c>
      <c r="G23" s="80" t="n">
        <v>35</v>
      </c>
      <c r="H23" s="81" t="n">
        <f aca="false">COUNTIF(活動組2022年例行活動班表!D:D,A23)</f>
        <v>1</v>
      </c>
      <c r="I23" s="81" t="e">
        <f aca="false">COUNTIF(#REF!,A23)</f>
        <v>#VALUE!</v>
      </c>
      <c r="J23" s="81" t="n">
        <f aca="false">COUNTIF(活動組2022年例行活動班表!D$5:D$48,A23)</f>
        <v>1</v>
      </c>
      <c r="K23" s="81" t="e">
        <f aca="false">COUNTIF(#REF!,A23)</f>
        <v>#VALUE!</v>
      </c>
      <c r="L23" s="81" t="e">
        <f aca="false">COUNTIF(#REF!,A23)</f>
        <v>#VALUE!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5.75" hidden="false" customHeight="true" outlineLevel="0" collapsed="false">
      <c r="A24" s="82" t="s">
        <v>7</v>
      </c>
      <c r="B24" s="83" t="s">
        <v>272</v>
      </c>
      <c r="C24" s="84" t="s">
        <v>273</v>
      </c>
      <c r="D24" s="83" t="s">
        <v>274</v>
      </c>
      <c r="E24" s="85" t="n">
        <v>0.3125</v>
      </c>
      <c r="F24" s="80" t="s">
        <v>208</v>
      </c>
      <c r="G24" s="80" t="n">
        <v>35</v>
      </c>
      <c r="H24" s="81" t="n">
        <f aca="false">COUNTIF(活動組2022年例行活動班表!D:D,A24)</f>
        <v>2</v>
      </c>
      <c r="I24" s="81" t="e">
        <f aca="false">COUNTIF(#REF!,A24)</f>
        <v>#VALUE!</v>
      </c>
      <c r="J24" s="81" t="n">
        <f aca="false">COUNTIF(活動組2022年例行活動班表!D$5:D$48,A24)</f>
        <v>2</v>
      </c>
      <c r="K24" s="81" t="e">
        <f aca="false">COUNTIF(#REF!,A24)</f>
        <v>#VALUE!</v>
      </c>
      <c r="L24" s="81" t="e">
        <f aca="false">COUNTIF(#REF!,A24)</f>
        <v>#VALUE!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5.75" hidden="false" customHeight="true" outlineLevel="0" collapsed="false">
      <c r="A25" s="82" t="s">
        <v>108</v>
      </c>
      <c r="B25" s="83" t="s">
        <v>275</v>
      </c>
      <c r="C25" s="84" t="s">
        <v>276</v>
      </c>
      <c r="D25" s="83" t="s">
        <v>277</v>
      </c>
      <c r="E25" s="85" t="n">
        <v>0.3125</v>
      </c>
      <c r="F25" s="80" t="s">
        <v>204</v>
      </c>
      <c r="G25" s="80" t="n">
        <v>50</v>
      </c>
      <c r="H25" s="81" t="n">
        <f aca="false">COUNTIF(活動組2022年例行活動班表!D:D,A25)</f>
        <v>1</v>
      </c>
      <c r="I25" s="81" t="e">
        <f aca="false">COUNTIF(#REF!,A25)</f>
        <v>#VALUE!</v>
      </c>
      <c r="J25" s="81" t="n">
        <f aca="false">COUNTIF(活動組2022年例行活動班表!D$5:D$48,A25)</f>
        <v>1</v>
      </c>
      <c r="K25" s="81" t="e">
        <f aca="false">COUNTIF(#REF!,A25)</f>
        <v>#VALUE!</v>
      </c>
      <c r="L25" s="81" t="e">
        <f aca="false">COUNTIF(#REF!,A25)</f>
        <v>#VALUE!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5.75" hidden="false" customHeight="true" outlineLevel="0" collapsed="false">
      <c r="A26" s="82" t="s">
        <v>167</v>
      </c>
      <c r="B26" s="83" t="s">
        <v>278</v>
      </c>
      <c r="C26" s="84" t="s">
        <v>279</v>
      </c>
      <c r="D26" s="83" t="s">
        <v>280</v>
      </c>
      <c r="E26" s="85" t="n">
        <v>0.3125</v>
      </c>
      <c r="F26" s="80" t="s">
        <v>204</v>
      </c>
      <c r="G26" s="80" t="n">
        <v>30</v>
      </c>
      <c r="H26" s="81" t="n">
        <f aca="false">COUNTIF(活動組2022年例行活動班表!D:D,A26)</f>
        <v>1</v>
      </c>
      <c r="I26" s="81" t="e">
        <f aca="false">COUNTIF(#REF!,A26)</f>
        <v>#VALUE!</v>
      </c>
      <c r="J26" s="81" t="n">
        <f aca="false">COUNTIF(活動組2022年例行活動班表!D$5:D$48,A26)</f>
        <v>1</v>
      </c>
      <c r="K26" s="81" t="e">
        <f aca="false">COUNTIF(#REF!,A26)</f>
        <v>#VALUE!</v>
      </c>
      <c r="L26" s="81" t="e">
        <f aca="false">COUNTIF(#REF!,A26)</f>
        <v>#VALUE!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5.75" hidden="false" customHeight="true" outlineLevel="0" collapsed="false">
      <c r="A27" s="82" t="s">
        <v>281</v>
      </c>
      <c r="B27" s="83" t="s">
        <v>282</v>
      </c>
      <c r="C27" s="84" t="s">
        <v>283</v>
      </c>
      <c r="D27" s="83" t="s">
        <v>284</v>
      </c>
      <c r="E27" s="85" t="n">
        <v>0.3125</v>
      </c>
      <c r="F27" s="80" t="s">
        <v>212</v>
      </c>
      <c r="G27" s="80" t="n">
        <v>40</v>
      </c>
      <c r="H27" s="81" t="n">
        <f aca="false">COUNTIF(活動組2022年例行活動班表!D:D,A27)</f>
        <v>0</v>
      </c>
      <c r="I27" s="81" t="e">
        <f aca="false">COUNTIF(#REF!,A27)</f>
        <v>#VALUE!</v>
      </c>
      <c r="J27" s="81" t="n">
        <f aca="false">COUNTIF(活動組2022年例行活動班表!D$5:D$48,A27)</f>
        <v>0</v>
      </c>
      <c r="K27" s="81" t="e">
        <f aca="false">COUNTIF(#REF!,A27)</f>
        <v>#VALUE!</v>
      </c>
      <c r="L27" s="81" t="e">
        <f aca="false">COUNTIF(#REF!,A27)</f>
        <v>#VALUE!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5.75" hidden="false" customHeight="true" outlineLevel="0" collapsed="false">
      <c r="A28" s="82" t="s">
        <v>153</v>
      </c>
      <c r="B28" s="83" t="s">
        <v>285</v>
      </c>
      <c r="C28" s="84" t="s">
        <v>283</v>
      </c>
      <c r="D28" s="83" t="s">
        <v>284</v>
      </c>
      <c r="E28" s="85" t="n">
        <v>0.3125</v>
      </c>
      <c r="F28" s="80" t="s">
        <v>208</v>
      </c>
      <c r="G28" s="80" t="n">
        <v>40</v>
      </c>
      <c r="H28" s="81" t="n">
        <f aca="false">COUNTIF(活動組2022年例行活動班表!D:D,A28)</f>
        <v>2</v>
      </c>
      <c r="I28" s="81" t="e">
        <f aca="false">COUNTIF(#REF!,A28)</f>
        <v>#VALUE!</v>
      </c>
      <c r="J28" s="81" t="n">
        <f aca="false">COUNTIF(活動組2022年例行活動班表!D$5:D$48,A28)</f>
        <v>2</v>
      </c>
      <c r="K28" s="81" t="e">
        <f aca="false">COUNTIF(#REF!,A28)</f>
        <v>#VALUE!</v>
      </c>
      <c r="L28" s="81" t="e">
        <f aca="false">COUNTIF(#REF!,A28)</f>
        <v>#VALUE!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15.75" hidden="false" customHeight="true" outlineLevel="0" collapsed="false">
      <c r="A29" s="82" t="s">
        <v>100</v>
      </c>
      <c r="B29" s="91" t="s">
        <v>286</v>
      </c>
      <c r="C29" s="92" t="s">
        <v>287</v>
      </c>
      <c r="D29" s="93" t="s">
        <v>288</v>
      </c>
      <c r="E29" s="89" t="n">
        <v>0.333333333333333</v>
      </c>
      <c r="F29" s="80" t="s">
        <v>204</v>
      </c>
      <c r="G29" s="80" t="n">
        <v>40</v>
      </c>
      <c r="H29" s="81" t="n">
        <f aca="false">COUNTIF(活動組2022年例行活動班表!D:D,A29)</f>
        <v>1</v>
      </c>
      <c r="I29" s="81" t="e">
        <f aca="false">COUNTIF(#REF!,A29)</f>
        <v>#VALUE!</v>
      </c>
      <c r="J29" s="81" t="n">
        <f aca="false">COUNTIF(活動組2022年例行活動班表!D$5:D$48,A29)</f>
        <v>1</v>
      </c>
      <c r="K29" s="81" t="e">
        <f aca="false">COUNTIF(#REF!,A29)</f>
        <v>#VALUE!</v>
      </c>
      <c r="L29" s="81" t="e">
        <f aca="false">COUNTIF(#REF!,A29)</f>
        <v>#VALUE!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.75" hidden="false" customHeight="true" outlineLevel="0" collapsed="false">
      <c r="A30" s="82" t="s">
        <v>289</v>
      </c>
      <c r="B30" s="83" t="s">
        <v>290</v>
      </c>
      <c r="C30" s="84" t="s">
        <v>291</v>
      </c>
      <c r="D30" s="83" t="s">
        <v>292</v>
      </c>
      <c r="E30" s="85" t="n">
        <v>0.3125</v>
      </c>
      <c r="F30" s="80" t="s">
        <v>204</v>
      </c>
      <c r="G30" s="80" t="n">
        <v>40</v>
      </c>
      <c r="H30" s="81" t="n">
        <f aca="false">COUNTIF(活動組2022年例行活動班表!D:D,A30)</f>
        <v>0</v>
      </c>
      <c r="I30" s="81" t="e">
        <f aca="false">COUNTIF(#REF!,A30)</f>
        <v>#VALUE!</v>
      </c>
      <c r="J30" s="81" t="n">
        <f aca="false">COUNTIF(活動組2022年例行活動班表!D$5:D$48,A30)</f>
        <v>0</v>
      </c>
      <c r="K30" s="81" t="e">
        <f aca="false">COUNTIF(#REF!,A30)</f>
        <v>#VALUE!</v>
      </c>
      <c r="L30" s="81" t="e">
        <f aca="false">COUNTIF(#REF!,A30)</f>
        <v>#VALUE!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15.75" hidden="false" customHeight="true" outlineLevel="0" collapsed="false">
      <c r="A31" s="82" t="s">
        <v>293</v>
      </c>
      <c r="B31" s="83" t="s">
        <v>294</v>
      </c>
      <c r="C31" s="84" t="s">
        <v>295</v>
      </c>
      <c r="D31" s="83" t="s">
        <v>296</v>
      </c>
      <c r="E31" s="85" t="n">
        <v>0.3125</v>
      </c>
      <c r="F31" s="80" t="s">
        <v>233</v>
      </c>
      <c r="G31" s="80" t="n">
        <v>50</v>
      </c>
      <c r="H31" s="81" t="n">
        <f aca="false">COUNTIF(活動組2022年例行活動班表!D:D,A31)</f>
        <v>0</v>
      </c>
      <c r="I31" s="81" t="e">
        <f aca="false">COUNTIF(#REF!,A31)</f>
        <v>#VALUE!</v>
      </c>
      <c r="J31" s="81" t="n">
        <f aca="false">COUNTIF(活動組2022年例行活動班表!D$5:D$48,A31)</f>
        <v>0</v>
      </c>
      <c r="K31" s="81" t="e">
        <f aca="false">COUNTIF(#REF!,A31)</f>
        <v>#VALUE!</v>
      </c>
      <c r="L31" s="81" t="e">
        <f aca="false">COUNTIF(#REF!,A31)</f>
        <v>#VALUE!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5.75" hidden="false" customHeight="true" outlineLevel="0" collapsed="false">
      <c r="A32" s="82" t="s">
        <v>297</v>
      </c>
      <c r="B32" s="83" t="s">
        <v>298</v>
      </c>
      <c r="C32" s="84" t="s">
        <v>299</v>
      </c>
      <c r="D32" s="83" t="s">
        <v>300</v>
      </c>
      <c r="E32" s="85" t="n">
        <v>0.3125</v>
      </c>
      <c r="F32" s="80" t="s">
        <v>212</v>
      </c>
      <c r="G32" s="80" t="n">
        <v>40</v>
      </c>
      <c r="H32" s="81" t="n">
        <f aca="false">COUNTIF(活動組2022年例行活動班表!D:D,A32)</f>
        <v>0</v>
      </c>
      <c r="I32" s="81" t="e">
        <f aca="false">COUNTIF(#REF!,A32)</f>
        <v>#VALUE!</v>
      </c>
      <c r="J32" s="81" t="n">
        <f aca="false">COUNTIF(活動組2022年例行活動班表!D$5:D$48,A32)</f>
        <v>0</v>
      </c>
      <c r="K32" s="81" t="e">
        <f aca="false">COUNTIF(#REF!,A32)</f>
        <v>#VALUE!</v>
      </c>
      <c r="L32" s="81" t="e">
        <f aca="false">COUNTIF(#REF!,A32)</f>
        <v>#VALUE!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5.75" hidden="false" customHeight="true" outlineLevel="0" collapsed="false">
      <c r="A33" s="82" t="s">
        <v>301</v>
      </c>
      <c r="B33" s="83" t="s">
        <v>302</v>
      </c>
      <c r="C33" s="84" t="s">
        <v>225</v>
      </c>
      <c r="D33" s="83" t="s">
        <v>226</v>
      </c>
      <c r="E33" s="85" t="n">
        <v>0.291666666666667</v>
      </c>
      <c r="F33" s="80" t="s">
        <v>303</v>
      </c>
      <c r="G33" s="80" t="n">
        <v>30</v>
      </c>
      <c r="H33" s="81" t="n">
        <f aca="false">COUNTIF(活動組2022年例行活動班表!D:D,A33)</f>
        <v>0</v>
      </c>
      <c r="I33" s="81" t="e">
        <f aca="false">COUNTIF(#REF!,A33)</f>
        <v>#VALUE!</v>
      </c>
      <c r="J33" s="81" t="n">
        <f aca="false">COUNTIF(活動組2022年例行活動班表!D$5:D$48,A33)</f>
        <v>0</v>
      </c>
      <c r="K33" s="81" t="e">
        <f aca="false">COUNTIF(#REF!,A33)</f>
        <v>#VALUE!</v>
      </c>
      <c r="L33" s="81" t="e">
        <f aca="false">COUNTIF(#REF!,A33)</f>
        <v>#VALUE!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15.75" hidden="false" customHeight="true" outlineLevel="0" collapsed="false">
      <c r="A34" s="94" t="s">
        <v>27</v>
      </c>
      <c r="B34" s="95" t="s">
        <v>304</v>
      </c>
      <c r="C34" s="96" t="s">
        <v>305</v>
      </c>
      <c r="D34" s="97" t="s">
        <v>306</v>
      </c>
      <c r="E34" s="98" t="n">
        <v>0.333333333333333</v>
      </c>
      <c r="F34" s="99" t="s">
        <v>208</v>
      </c>
      <c r="G34" s="99" t="n">
        <v>40</v>
      </c>
      <c r="H34" s="81" t="n">
        <f aca="false">COUNTIF(活動組2022年例行活動班表!D:D,A34)</f>
        <v>1</v>
      </c>
      <c r="I34" s="81" t="e">
        <f aca="false">COUNTIF(#REF!,A34)</f>
        <v>#VALUE!</v>
      </c>
      <c r="J34" s="81" t="n">
        <f aca="false">COUNTIF(活動組2022年例行活動班表!D$5:D$48,A34)</f>
        <v>1</v>
      </c>
      <c r="K34" s="81" t="e">
        <f aca="false">COUNTIF(#REF!,A34)</f>
        <v>#VALUE!</v>
      </c>
      <c r="L34" s="81" t="e">
        <f aca="false">COUNTIF(#REF!,A34)</f>
        <v>#VALUE!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customFormat="false" ht="15.75" hidden="false" customHeight="true" outlineLevel="0" collapsed="false">
      <c r="A35" s="100" t="s">
        <v>307</v>
      </c>
      <c r="B35" s="101" t="s">
        <v>308</v>
      </c>
      <c r="C35" s="102" t="s">
        <v>202</v>
      </c>
      <c r="D35" s="101" t="s">
        <v>203</v>
      </c>
      <c r="E35" s="103" t="n">
        <v>0.361111111111111</v>
      </c>
      <c r="F35" s="104" t="s">
        <v>204</v>
      </c>
      <c r="G35" s="104" t="n">
        <v>40</v>
      </c>
      <c r="H35" s="81" t="n">
        <f aca="false">COUNTIF(活動組2022年例行活動班表!D:D,A35)</f>
        <v>0</v>
      </c>
      <c r="I35" s="81" t="e">
        <f aca="false">COUNTIF(#REF!,A35)</f>
        <v>#VALUE!</v>
      </c>
      <c r="J35" s="81" t="n">
        <f aca="false">COUNTIF(活動組2022年例行活動班表!D$5:D$48,A35)</f>
        <v>0</v>
      </c>
      <c r="K35" s="81" t="e">
        <f aca="false">COUNTIF(#REF!,A35)</f>
        <v>#VALUE!</v>
      </c>
      <c r="L35" s="81" t="e">
        <f aca="false">COUNTIF(#REF!,A35)</f>
        <v>#VALUE!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15.75" hidden="false" customHeight="true" outlineLevel="0" collapsed="false">
      <c r="A36" s="82" t="s">
        <v>309</v>
      </c>
      <c r="B36" s="83" t="s">
        <v>310</v>
      </c>
      <c r="C36" s="84" t="s">
        <v>311</v>
      </c>
      <c r="D36" s="83" t="s">
        <v>312</v>
      </c>
      <c r="E36" s="85" t="n">
        <v>0.3125</v>
      </c>
      <c r="F36" s="80" t="s">
        <v>204</v>
      </c>
      <c r="G36" s="80" t="n">
        <v>40</v>
      </c>
      <c r="H36" s="81" t="n">
        <f aca="false">COUNTIF(活動組2022年例行活動班表!D:D,A36)</f>
        <v>0</v>
      </c>
      <c r="I36" s="81" t="e">
        <f aca="false">COUNTIF(#REF!,A36)</f>
        <v>#VALUE!</v>
      </c>
      <c r="J36" s="81" t="n">
        <f aca="false">COUNTIF(活動組2022年例行活動班表!D$5:D$48,A36)</f>
        <v>0</v>
      </c>
      <c r="K36" s="81" t="e">
        <f aca="false">COUNTIF(#REF!,A36)</f>
        <v>#VALUE!</v>
      </c>
      <c r="L36" s="81" t="e">
        <f aca="false">COUNTIF(#REF!,A36)</f>
        <v>#VALUE!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customFormat="false" ht="15.75" hidden="false" customHeight="true" outlineLevel="0" collapsed="false">
      <c r="A37" s="76" t="s">
        <v>313</v>
      </c>
      <c r="B37" s="77" t="s">
        <v>314</v>
      </c>
      <c r="C37" s="105" t="s">
        <v>315</v>
      </c>
      <c r="D37" s="77" t="s">
        <v>316</v>
      </c>
      <c r="E37" s="86" t="n">
        <v>0.333333333333333</v>
      </c>
      <c r="F37" s="80" t="s">
        <v>208</v>
      </c>
      <c r="G37" s="80" t="n">
        <v>30</v>
      </c>
      <c r="H37" s="81" t="n">
        <f aca="false">COUNTIF(活動組2022年例行活動班表!D:D,A37)</f>
        <v>0</v>
      </c>
      <c r="I37" s="81" t="e">
        <f aca="false">COUNTIF(#REF!,A37)</f>
        <v>#VALUE!</v>
      </c>
      <c r="J37" s="81" t="n">
        <f aca="false">COUNTIF(活動組2022年例行活動班表!D$5:D$48,A37)</f>
        <v>0</v>
      </c>
      <c r="K37" s="81" t="e">
        <f aca="false">COUNTIF(#REF!,A37)</f>
        <v>#VALUE!</v>
      </c>
      <c r="L37" s="81" t="e">
        <f aca="false">COUNTIF(#REF!,A37)</f>
        <v>#VALUE!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.75" hidden="false" customHeight="true" outlineLevel="0" collapsed="false">
      <c r="A38" s="82" t="s">
        <v>175</v>
      </c>
      <c r="B38" s="83" t="s">
        <v>317</v>
      </c>
      <c r="C38" s="84" t="s">
        <v>318</v>
      </c>
      <c r="D38" s="83" t="s">
        <v>319</v>
      </c>
      <c r="E38" s="85" t="n">
        <v>0.3125</v>
      </c>
      <c r="F38" s="80" t="s">
        <v>208</v>
      </c>
      <c r="G38" s="80" t="n">
        <v>25</v>
      </c>
      <c r="H38" s="81" t="n">
        <f aca="false">COUNTIF(活動組2022年例行活動班表!D:D,A38)</f>
        <v>1</v>
      </c>
      <c r="I38" s="81" t="e">
        <f aca="false">COUNTIF(#REF!,A38)</f>
        <v>#VALUE!</v>
      </c>
      <c r="J38" s="81" t="n">
        <f aca="false">COUNTIF(活動組2022年例行活動班表!D$5:D$48,A38)</f>
        <v>1</v>
      </c>
      <c r="K38" s="81" t="e">
        <f aca="false">COUNTIF(#REF!,A38)</f>
        <v>#VALUE!</v>
      </c>
      <c r="L38" s="81" t="e">
        <f aca="false">COUNTIF(#REF!,A38)</f>
        <v>#VALUE!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customFormat="false" ht="15.75" hidden="false" customHeight="true" outlineLevel="0" collapsed="false">
      <c r="A39" s="82" t="s">
        <v>126</v>
      </c>
      <c r="B39" s="83" t="s">
        <v>320</v>
      </c>
      <c r="C39" s="84" t="s">
        <v>321</v>
      </c>
      <c r="D39" s="83" t="s">
        <v>322</v>
      </c>
      <c r="E39" s="85" t="n">
        <v>0.3125</v>
      </c>
      <c r="F39" s="80" t="s">
        <v>204</v>
      </c>
      <c r="G39" s="80" t="n">
        <v>35</v>
      </c>
      <c r="H39" s="81" t="n">
        <f aca="false">COUNTIF(活動組2022年例行活動班表!D:D,A39)</f>
        <v>1</v>
      </c>
      <c r="I39" s="81" t="e">
        <f aca="false">COUNTIF(#REF!,A39)</f>
        <v>#VALUE!</v>
      </c>
      <c r="J39" s="81" t="n">
        <f aca="false">COUNTIF(活動組2022年例行活動班表!D$5:D$48,A39)</f>
        <v>1</v>
      </c>
      <c r="K39" s="81" t="e">
        <f aca="false">COUNTIF(#REF!,A39)</f>
        <v>#VALUE!</v>
      </c>
      <c r="L39" s="81" t="e">
        <f aca="false">COUNTIF(#REF!,A39)</f>
        <v>#VALUE!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customFormat="false" ht="15.75" hidden="false" customHeight="true" outlineLevel="0" collapsed="false">
      <c r="A40" s="82" t="s">
        <v>132</v>
      </c>
      <c r="B40" s="83" t="s">
        <v>323</v>
      </c>
      <c r="C40" s="84" t="s">
        <v>324</v>
      </c>
      <c r="D40" s="83" t="s">
        <v>325</v>
      </c>
      <c r="E40" s="85" t="n">
        <v>0.3125</v>
      </c>
      <c r="F40" s="80" t="s">
        <v>208</v>
      </c>
      <c r="G40" s="80" t="n">
        <v>25</v>
      </c>
      <c r="H40" s="81" t="n">
        <f aca="false">COUNTIF(活動組2022年例行活動班表!D:D,A40)</f>
        <v>1</v>
      </c>
      <c r="I40" s="81" t="e">
        <f aca="false">COUNTIF(#REF!,A40)</f>
        <v>#VALUE!</v>
      </c>
      <c r="J40" s="81" t="n">
        <f aca="false">COUNTIF(活動組2022年例行活動班表!D$5:D$48,A40)</f>
        <v>1</v>
      </c>
      <c r="K40" s="81" t="e">
        <f aca="false">COUNTIF(#REF!,A40)</f>
        <v>#VALUE!</v>
      </c>
      <c r="L40" s="81" t="e">
        <f aca="false">COUNTIF(#REF!,A40)</f>
        <v>#VALUE!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customFormat="false" ht="15.75" hidden="false" customHeight="true" outlineLevel="0" collapsed="false">
      <c r="A41" s="82" t="s">
        <v>326</v>
      </c>
      <c r="B41" s="83" t="s">
        <v>327</v>
      </c>
      <c r="C41" s="106" t="s">
        <v>328</v>
      </c>
      <c r="D41" s="93" t="s">
        <v>329</v>
      </c>
      <c r="E41" s="107" t="n">
        <v>0.333333333333333</v>
      </c>
      <c r="F41" s="80" t="s">
        <v>212</v>
      </c>
      <c r="G41" s="80" t="n">
        <v>45</v>
      </c>
      <c r="H41" s="81" t="n">
        <f aca="false">COUNTIF(活動組2022年例行活動班表!D:D,A41)</f>
        <v>0</v>
      </c>
      <c r="I41" s="81" t="e">
        <f aca="false">COUNTIF(#REF!,A41)</f>
        <v>#VALUE!</v>
      </c>
      <c r="J41" s="81" t="n">
        <f aca="false">COUNTIF(活動組2022年例行活動班表!D$5:D$48,A41)</f>
        <v>0</v>
      </c>
      <c r="K41" s="81" t="e">
        <f aca="false">COUNTIF(#REF!,A41)</f>
        <v>#VALUE!</v>
      </c>
      <c r="L41" s="81" t="e">
        <f aca="false">COUNTIF(#REF!,A41)</f>
        <v>#VALUE!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5.75" hidden="false" customHeight="true" outlineLevel="0" collapsed="false">
      <c r="A42" s="82" t="s">
        <v>94</v>
      </c>
      <c r="B42" s="83" t="s">
        <v>330</v>
      </c>
      <c r="C42" s="84" t="s">
        <v>239</v>
      </c>
      <c r="D42" s="83" t="s">
        <v>240</v>
      </c>
      <c r="E42" s="85" t="n">
        <v>0.3125</v>
      </c>
      <c r="F42" s="80" t="s">
        <v>208</v>
      </c>
      <c r="G42" s="80" t="n">
        <v>50</v>
      </c>
      <c r="H42" s="81" t="n">
        <f aca="false">COUNTIF(活動組2022年例行活動班表!D:D,A42)</f>
        <v>3</v>
      </c>
      <c r="I42" s="81" t="e">
        <f aca="false">COUNTIF(#REF!,A42)</f>
        <v>#VALUE!</v>
      </c>
      <c r="J42" s="81" t="n">
        <f aca="false">COUNTIF(活動組2022年例行活動班表!D$5:D$48,A42)</f>
        <v>3</v>
      </c>
      <c r="K42" s="81" t="e">
        <f aca="false">COUNTIF(#REF!,A42)</f>
        <v>#VALUE!</v>
      </c>
      <c r="L42" s="81" t="e">
        <f aca="false">COUNTIF(#REF!,A42)</f>
        <v>#VALUE!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customFormat="false" ht="15.75" hidden="false" customHeight="true" outlineLevel="0" collapsed="false">
      <c r="A43" s="82" t="s">
        <v>331</v>
      </c>
      <c r="B43" s="83" t="s">
        <v>332</v>
      </c>
      <c r="C43" s="84" t="s">
        <v>333</v>
      </c>
      <c r="D43" s="83" t="s">
        <v>334</v>
      </c>
      <c r="E43" s="85" t="n">
        <v>0.3125</v>
      </c>
      <c r="F43" s="80" t="s">
        <v>204</v>
      </c>
      <c r="G43" s="80" t="n">
        <v>40</v>
      </c>
      <c r="H43" s="81" t="n">
        <f aca="false">COUNTIF(活動組2022年例行活動班表!D:D,A43)</f>
        <v>0</v>
      </c>
      <c r="I43" s="81" t="e">
        <f aca="false">COUNTIF(#REF!,A43)</f>
        <v>#VALUE!</v>
      </c>
      <c r="J43" s="81" t="n">
        <f aca="false">COUNTIF(活動組2022年例行活動班表!D$5:D$48,A43)</f>
        <v>0</v>
      </c>
      <c r="K43" s="81" t="e">
        <f aca="false">COUNTIF(#REF!,A43)</f>
        <v>#VALUE!</v>
      </c>
      <c r="L43" s="81" t="e">
        <f aca="false">COUNTIF(#REF!,A43)</f>
        <v>#VALUE!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customFormat="false" ht="15.75" hidden="false" customHeight="true" outlineLevel="0" collapsed="false">
      <c r="A44" s="82" t="s">
        <v>335</v>
      </c>
      <c r="B44" s="83" t="s">
        <v>336</v>
      </c>
      <c r="C44" s="84" t="s">
        <v>333</v>
      </c>
      <c r="D44" s="83" t="s">
        <v>334</v>
      </c>
      <c r="E44" s="85" t="n">
        <v>0.3125</v>
      </c>
      <c r="F44" s="108" t="s">
        <v>337</v>
      </c>
      <c r="G44" s="84" t="s">
        <v>337</v>
      </c>
      <c r="H44" s="81" t="n">
        <f aca="false">COUNTIF(活動組2022年例行活動班表!D:D,A44)</f>
        <v>0</v>
      </c>
      <c r="I44" s="81" t="e">
        <f aca="false">COUNTIF(#REF!,A44)</f>
        <v>#VALUE!</v>
      </c>
      <c r="J44" s="81" t="n">
        <f aca="false">COUNTIF(活動組2022年例行活動班表!D$5:D$48,A44)</f>
        <v>0</v>
      </c>
      <c r="K44" s="81" t="e">
        <f aca="false">COUNTIF(#REF!,A44)</f>
        <v>#VALUE!</v>
      </c>
      <c r="L44" s="81" t="e">
        <f aca="false">COUNTIF(#REF!,A44)</f>
        <v>#VALUE!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customFormat="false" ht="15.75" hidden="false" customHeight="true" outlineLevel="0" collapsed="false">
      <c r="A45" s="82" t="s">
        <v>338</v>
      </c>
      <c r="B45" s="83" t="s">
        <v>339</v>
      </c>
      <c r="C45" s="84" t="s">
        <v>340</v>
      </c>
      <c r="D45" s="83" t="s">
        <v>341</v>
      </c>
      <c r="E45" s="85" t="n">
        <v>0.291666666666667</v>
      </c>
      <c r="F45" s="80" t="s">
        <v>212</v>
      </c>
      <c r="G45" s="80" t="n">
        <v>20</v>
      </c>
      <c r="H45" s="81" t="n">
        <f aca="false">COUNTIF(活動組2022年例行活動班表!D:D,A45)</f>
        <v>0</v>
      </c>
      <c r="I45" s="81" t="e">
        <f aca="false">COUNTIF(#REF!,A45)</f>
        <v>#VALUE!</v>
      </c>
      <c r="J45" s="81" t="n">
        <f aca="false">COUNTIF(活動組2022年例行活動班表!D$5:D$48,A45)</f>
        <v>0</v>
      </c>
      <c r="K45" s="81" t="e">
        <f aca="false">COUNTIF(#REF!,A45)</f>
        <v>#VALUE!</v>
      </c>
      <c r="L45" s="81" t="e">
        <f aca="false">COUNTIF(#REF!,A45)</f>
        <v>#VALUE!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customFormat="false" ht="15.75" hidden="false" customHeight="true" outlineLevel="0" collapsed="false">
      <c r="A46" s="82" t="s">
        <v>342</v>
      </c>
      <c r="B46" s="83" t="s">
        <v>343</v>
      </c>
      <c r="C46" s="84" t="s">
        <v>337</v>
      </c>
      <c r="D46" s="84" t="s">
        <v>337</v>
      </c>
      <c r="E46" s="108" t="s">
        <v>337</v>
      </c>
      <c r="F46" s="80" t="s">
        <v>212</v>
      </c>
      <c r="G46" s="80" t="n">
        <v>45</v>
      </c>
      <c r="H46" s="81" t="n">
        <f aca="false">COUNTIF(活動組2022年例行活動班表!D:D,A46)</f>
        <v>0</v>
      </c>
      <c r="I46" s="81" t="e">
        <f aca="false">COUNTIF(#REF!,A46)</f>
        <v>#VALUE!</v>
      </c>
      <c r="J46" s="81" t="n">
        <f aca="false">COUNTIF(活動組2022年例行活動班表!D$5:D$48,A46)</f>
        <v>0</v>
      </c>
      <c r="K46" s="81" t="e">
        <f aca="false">COUNTIF(#REF!,A46)</f>
        <v>#VALUE!</v>
      </c>
      <c r="L46" s="81" t="e">
        <f aca="false">COUNTIF(#REF!,A46)</f>
        <v>#VALUE!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customFormat="false" ht="15.75" hidden="false" customHeight="true" outlineLevel="0" collapsed="false">
      <c r="A47" s="82" t="s">
        <v>344</v>
      </c>
      <c r="B47" s="84" t="s">
        <v>337</v>
      </c>
      <c r="C47" s="84" t="s">
        <v>337</v>
      </c>
      <c r="D47" s="84" t="s">
        <v>337</v>
      </c>
      <c r="E47" s="108" t="s">
        <v>337</v>
      </c>
      <c r="F47" s="80" t="s">
        <v>196</v>
      </c>
      <c r="G47" s="80" t="n">
        <v>30</v>
      </c>
      <c r="H47" s="81" t="n">
        <f aca="false">COUNTIF(活動組2022年例行活動班表!D:D,A47)</f>
        <v>0</v>
      </c>
      <c r="I47" s="81" t="e">
        <f aca="false">COUNTIF(#REF!,A47)</f>
        <v>#VALUE!</v>
      </c>
      <c r="J47" s="81" t="n">
        <f aca="false">COUNTIF(活動組2022年例行活動班表!D$5:D$48,A47)</f>
        <v>0</v>
      </c>
      <c r="K47" s="81" t="e">
        <f aca="false">COUNTIF(#REF!,A47)</f>
        <v>#VALUE!</v>
      </c>
      <c r="L47" s="81" t="e">
        <f aca="false">COUNTIF(#REF!,A47)</f>
        <v>#VALUE!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customFormat="false" ht="15.75" hidden="false" customHeight="true" outlineLevel="0" collapsed="false">
      <c r="A48" s="82" t="s">
        <v>338</v>
      </c>
      <c r="B48" s="84" t="s">
        <v>337</v>
      </c>
      <c r="C48" s="84" t="s">
        <v>337</v>
      </c>
      <c r="D48" s="84" t="s">
        <v>337</v>
      </c>
      <c r="E48" s="108" t="s">
        <v>337</v>
      </c>
      <c r="F48" s="80" t="s">
        <v>212</v>
      </c>
      <c r="G48" s="80" t="n">
        <v>40</v>
      </c>
      <c r="H48" s="81" t="n">
        <f aca="false">COUNTIF(活動組2022年例行活動班表!D:D,A48)</f>
        <v>0</v>
      </c>
      <c r="I48" s="81" t="e">
        <f aca="false">COUNTIF(#REF!,A48)</f>
        <v>#VALUE!</v>
      </c>
      <c r="J48" s="81" t="n">
        <f aca="false">COUNTIF(活動組2022年例行活動班表!D$5:D$48,A48)</f>
        <v>0</v>
      </c>
      <c r="K48" s="81" t="e">
        <f aca="false">COUNTIF(#REF!,A48)</f>
        <v>#VALUE!</v>
      </c>
      <c r="L48" s="81" t="e">
        <f aca="false">COUNTIF(#REF!,A48)</f>
        <v>#VALUE!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customFormat="false" ht="23.25" hidden="false" customHeight="true" outlineLevel="0" collapsed="false">
      <c r="A49" s="82" t="s">
        <v>170</v>
      </c>
      <c r="B49" s="83" t="s">
        <v>345</v>
      </c>
      <c r="C49" s="109" t="s">
        <v>346</v>
      </c>
      <c r="D49" s="110" t="s">
        <v>347</v>
      </c>
      <c r="E49" s="111" t="n">
        <v>0.333333333333333</v>
      </c>
      <c r="F49" s="80" t="s">
        <v>208</v>
      </c>
      <c r="G49" s="80" t="n">
        <v>25</v>
      </c>
      <c r="H49" s="81" t="n">
        <f aca="false">COUNTIF(活動組2022年例行活動班表!D:D,A49)</f>
        <v>1</v>
      </c>
      <c r="I49" s="81" t="e">
        <f aca="false">COUNTIF(#REF!,A49)</f>
        <v>#VALUE!</v>
      </c>
      <c r="J49" s="81" t="n">
        <f aca="false">COUNTIF(活動組2022年例行活動班表!D$5:D$48,A49)</f>
        <v>1</v>
      </c>
      <c r="K49" s="81" t="e">
        <f aca="false">COUNTIF(#REF!,A49)</f>
        <v>#VALUE!</v>
      </c>
      <c r="L49" s="81" t="e">
        <f aca="false">COUNTIF(#REF!,A49)</f>
        <v>#VALUE!</v>
      </c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customFormat="false" ht="15.75" hidden="false" customHeight="true" outlineLevel="0" collapsed="false">
      <c r="A50" s="82" t="s">
        <v>43</v>
      </c>
      <c r="B50" s="83" t="s">
        <v>348</v>
      </c>
      <c r="C50" s="84" t="s">
        <v>321</v>
      </c>
      <c r="D50" s="83" t="s">
        <v>322</v>
      </c>
      <c r="E50" s="85" t="n">
        <v>0.3125</v>
      </c>
      <c r="F50" s="80" t="s">
        <v>204</v>
      </c>
      <c r="G50" s="80" t="n">
        <v>40</v>
      </c>
      <c r="H50" s="81" t="n">
        <f aca="false">COUNTIF(活動組2022年例行活動班表!D:D,A50)</f>
        <v>1</v>
      </c>
      <c r="I50" s="81" t="e">
        <f aca="false">COUNTIF(#REF!,A50)</f>
        <v>#VALUE!</v>
      </c>
      <c r="J50" s="81" t="n">
        <f aca="false">COUNTIF(活動組2022年例行活動班表!D$5:D$48,A50)</f>
        <v>1</v>
      </c>
      <c r="K50" s="81" t="e">
        <f aca="false">COUNTIF(#REF!,A50)</f>
        <v>#VALUE!</v>
      </c>
      <c r="L50" s="81" t="e">
        <f aca="false">COUNTIF(#REF!,A50)</f>
        <v>#VALUE!</v>
      </c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customFormat="false" ht="15.75" hidden="false" customHeight="true" outlineLevel="0" collapsed="false">
      <c r="A51" s="82" t="s">
        <v>349</v>
      </c>
      <c r="B51" s="83" t="s">
        <v>350</v>
      </c>
      <c r="C51" s="84" t="s">
        <v>351</v>
      </c>
      <c r="D51" s="83" t="s">
        <v>352</v>
      </c>
      <c r="E51" s="85" t="n">
        <v>0.357638888888889</v>
      </c>
      <c r="F51" s="80" t="s">
        <v>233</v>
      </c>
      <c r="G51" s="80" t="n">
        <v>40</v>
      </c>
      <c r="H51" s="81" t="n">
        <f aca="false">COUNTIF(活動組2022年例行活動班表!D:D,A51)</f>
        <v>0</v>
      </c>
      <c r="I51" s="81" t="e">
        <f aca="false">COUNTIF(#REF!,A51)</f>
        <v>#VALUE!</v>
      </c>
      <c r="J51" s="81" t="n">
        <f aca="false">COUNTIF(活動組2022年例行活動班表!D$5:D$48,A51)</f>
        <v>0</v>
      </c>
      <c r="K51" s="81" t="e">
        <f aca="false">COUNTIF(#REF!,A51)</f>
        <v>#VALUE!</v>
      </c>
      <c r="L51" s="81" t="e">
        <f aca="false">COUNTIF(#REF!,A51)</f>
        <v>#VALUE!</v>
      </c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customFormat="false" ht="15.75" hidden="false" customHeight="true" outlineLevel="0" collapsed="false">
      <c r="A52" s="82" t="s">
        <v>353</v>
      </c>
      <c r="B52" s="83" t="s">
        <v>354</v>
      </c>
      <c r="C52" s="84" t="s">
        <v>355</v>
      </c>
      <c r="D52" s="83"/>
      <c r="E52" s="80"/>
      <c r="F52" s="80"/>
      <c r="G52" s="84"/>
      <c r="H52" s="81" t="n">
        <f aca="false">COUNTIF(活動組2022年例行活動班表!D:D,A52)</f>
        <v>0</v>
      </c>
      <c r="I52" s="81" t="e">
        <f aca="false">COUNTIF(#REF!,A52)</f>
        <v>#VALUE!</v>
      </c>
      <c r="J52" s="81" t="n">
        <f aca="false">COUNTIF(活動組2022年例行活動班表!D$5:D$48,A52)</f>
        <v>0</v>
      </c>
      <c r="K52" s="81" t="e">
        <f aca="false">COUNTIF(#REF!,A52)</f>
        <v>#VALUE!</v>
      </c>
      <c r="L52" s="81" t="e">
        <f aca="false">COUNTIF(#REF!,A52)</f>
        <v>#VALUE!</v>
      </c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customFormat="false" ht="15.75" hidden="false" customHeight="true" outlineLevel="0" collapsed="false">
      <c r="A53" s="76" t="s">
        <v>120</v>
      </c>
      <c r="B53" s="77" t="s">
        <v>356</v>
      </c>
      <c r="C53" s="114" t="s">
        <v>357</v>
      </c>
      <c r="D53" s="115" t="s">
        <v>358</v>
      </c>
      <c r="E53" s="86" t="n">
        <v>0.333333333333333</v>
      </c>
      <c r="F53" s="116" t="s">
        <v>204</v>
      </c>
      <c r="G53" s="117" t="n">
        <v>30</v>
      </c>
      <c r="H53" s="118" t="n">
        <f aca="false">COUNTIF(活動組2022年例行活動班表!D:D,A53)</f>
        <v>1</v>
      </c>
      <c r="I53" s="118" t="e">
        <f aca="false">COUNTIF(#REF!,A53)</f>
        <v>#VALUE!</v>
      </c>
      <c r="J53" s="118" t="n">
        <f aca="false">COUNTIF(活動組2022年例行活動班表!D$5:D$48,A53)</f>
        <v>1</v>
      </c>
      <c r="K53" s="118" t="e">
        <f aca="false">COUNTIF(#REF!,A53)</f>
        <v>#VALUE!</v>
      </c>
      <c r="L53" s="118" t="e">
        <f aca="false">COUNTIF(#REF!,A53)</f>
        <v>#VALUE!</v>
      </c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customFormat="false" ht="15.75" hidden="false" customHeight="true" outlineLevel="0" collapsed="false">
      <c r="A54" s="119" t="s">
        <v>359</v>
      </c>
      <c r="B54" s="120" t="s">
        <v>360</v>
      </c>
      <c r="C54" s="109" t="s">
        <v>361</v>
      </c>
      <c r="D54" s="110" t="s">
        <v>362</v>
      </c>
      <c r="E54" s="121" t="n">
        <v>0.354166666666667</v>
      </c>
      <c r="F54" s="122" t="s">
        <v>208</v>
      </c>
      <c r="G54" s="122" t="n">
        <v>25</v>
      </c>
      <c r="H54" s="81" t="n">
        <f aca="false">COUNTIF(活動組2022年例行活動班表!D:D,A54)</f>
        <v>0</v>
      </c>
      <c r="I54" s="81" t="e">
        <f aca="false">COUNTIF(#REF!,A54)</f>
        <v>#VALUE!</v>
      </c>
      <c r="J54" s="81" t="n">
        <f aca="false">COUNTIF(活動組2022年例行活動班表!D$5:D$48,A54)</f>
        <v>0</v>
      </c>
      <c r="K54" s="81" t="e">
        <f aca="false">COUNTIF(#REF!,A54)</f>
        <v>#VALUE!</v>
      </c>
      <c r="L54" s="81" t="e">
        <f aca="false">COUNTIF(#REF!,A54)</f>
        <v>#VALUE!</v>
      </c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customFormat="false" ht="15.75" hidden="false" customHeight="true" outlineLevel="0" collapsed="false">
      <c r="A55" s="119" t="s">
        <v>363</v>
      </c>
      <c r="B55" s="120" t="s">
        <v>364</v>
      </c>
      <c r="C55" s="109" t="s">
        <v>365</v>
      </c>
      <c r="D55" s="110" t="s">
        <v>366</v>
      </c>
      <c r="E55" s="121" t="n">
        <v>0.354166666666667</v>
      </c>
      <c r="F55" s="122" t="s">
        <v>208</v>
      </c>
      <c r="G55" s="122" t="n">
        <v>25</v>
      </c>
      <c r="H55" s="81" t="n">
        <f aca="false">COUNTIF(活動組2022年例行活動班表!D:D,A55)</f>
        <v>0</v>
      </c>
      <c r="I55" s="81" t="e">
        <f aca="false">COUNTIF(#REF!,A55)</f>
        <v>#VALUE!</v>
      </c>
      <c r="J55" s="81" t="n">
        <f aca="false">COUNTIF(活動組2022年例行活動班表!D$5:D$48,A55)</f>
        <v>0</v>
      </c>
      <c r="K55" s="81" t="e">
        <f aca="false">COUNTIF(#REF!,A55)</f>
        <v>#VALUE!</v>
      </c>
      <c r="L55" s="81" t="e">
        <f aca="false">COUNTIF(#REF!,A55)</f>
        <v>#VALUE!</v>
      </c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customFormat="false" ht="15.75" hidden="false" customHeight="true" outlineLevel="0" collapsed="false">
      <c r="A56" s="123" t="s">
        <v>51</v>
      </c>
      <c r="B56" s="124" t="s">
        <v>367</v>
      </c>
      <c r="C56" s="123" t="s">
        <v>368</v>
      </c>
      <c r="D56" s="125" t="s">
        <v>369</v>
      </c>
      <c r="E56" s="126" t="n">
        <v>0.319444444444444</v>
      </c>
      <c r="F56" s="127" t="s">
        <v>208</v>
      </c>
      <c r="G56" s="128" t="n">
        <v>30</v>
      </c>
      <c r="H56" s="81" t="n">
        <f aca="false">COUNTIF(活動組2022年例行活動班表!D:D,A56)</f>
        <v>1</v>
      </c>
      <c r="I56" s="81" t="e">
        <f aca="false">COUNTIF(#REF!,A56)</f>
        <v>#VALUE!</v>
      </c>
      <c r="J56" s="81" t="n">
        <f aca="false">COUNTIF(活動組2022年例行活動班表!D$5:D$48,A56)</f>
        <v>1</v>
      </c>
      <c r="K56" s="81" t="e">
        <f aca="false">COUNTIF(#REF!,A56)</f>
        <v>#VALUE!</v>
      </c>
      <c r="L56" s="81" t="e">
        <f aca="false">COUNTIF(#REF!,A56)</f>
        <v>#VALUE!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customFormat="false" ht="15.75" hidden="false" customHeight="true" outlineLevel="0" collapsed="false">
      <c r="A57" s="82" t="s">
        <v>370</v>
      </c>
      <c r="B57" s="120" t="s">
        <v>371</v>
      </c>
      <c r="C57" s="84" t="s">
        <v>372</v>
      </c>
      <c r="D57" s="83" t="s">
        <v>373</v>
      </c>
      <c r="E57" s="129" t="n">
        <v>0.3125</v>
      </c>
      <c r="F57" s="80" t="s">
        <v>196</v>
      </c>
      <c r="G57" s="84" t="n">
        <v>35</v>
      </c>
      <c r="H57" s="81" t="n">
        <f aca="false">COUNTIF(活動組2022年例行活動班表!D:D,A57)</f>
        <v>0</v>
      </c>
      <c r="I57" s="81" t="e">
        <f aca="false">COUNTIF(#REF!,A57)</f>
        <v>#VALUE!</v>
      </c>
      <c r="J57" s="81" t="n">
        <f aca="false">COUNTIF(活動組2022年例行活動班表!D$5:D$48,A57)</f>
        <v>0</v>
      </c>
      <c r="K57" s="81" t="e">
        <f aca="false">COUNTIF(#REF!,A57)</f>
        <v>#VALUE!</v>
      </c>
      <c r="L57" s="81" t="e">
        <f aca="false">COUNTIF(#REF!,A57)</f>
        <v>#VALUE!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customFormat="false" ht="15.75" hidden="false" customHeight="true" outlineLevel="0" collapsed="false">
      <c r="A58" s="82" t="s">
        <v>374</v>
      </c>
      <c r="B58" s="84"/>
      <c r="C58" s="84" t="s">
        <v>375</v>
      </c>
      <c r="D58" s="83"/>
      <c r="E58" s="129"/>
      <c r="F58" s="80"/>
      <c r="G58" s="84"/>
      <c r="H58" s="81"/>
      <c r="I58" s="81"/>
      <c r="J58" s="81"/>
      <c r="K58" s="81"/>
      <c r="L58" s="81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customFormat="false" ht="15.75" hidden="false" customHeight="true" outlineLevel="0" collapsed="false">
      <c r="A59" s="82" t="s">
        <v>376</v>
      </c>
      <c r="B59" s="84"/>
      <c r="C59" s="84"/>
      <c r="D59" s="83"/>
      <c r="E59" s="84"/>
      <c r="F59" s="80"/>
      <c r="G59" s="84"/>
      <c r="H59" s="81" t="n">
        <f aca="false">COUNTIF(活動組2022年例行活動班表!D:D,A59)</f>
        <v>0</v>
      </c>
      <c r="I59" s="81" t="n">
        <f aca="false">COUNTIF(#REF!,A59)</f>
        <v>0</v>
      </c>
      <c r="J59" s="81" t="n">
        <f aca="false">COUNTIF(活動組2022年例行活動班表!D$5:D$48,A59)</f>
        <v>0</v>
      </c>
      <c r="K59" s="81" t="n">
        <f aca="false">COUNTIF(#REF!,A59)</f>
        <v>0</v>
      </c>
      <c r="L59" s="81" t="n">
        <f aca="false">COUNTIF(#REF!,A59)</f>
        <v>0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autoFilter ref="A1:Z5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9.27"/>
    <col collapsed="false" customWidth="true" hidden="false" outlineLevel="0" max="3" min="3" style="0" width="18.16"/>
    <col collapsed="false" customWidth="true" hidden="false" outlineLevel="0" max="10" min="4" style="0" width="13"/>
    <col collapsed="false" customWidth="true" hidden="false" outlineLevel="0" max="11" min="11" style="0" width="18.29"/>
    <col collapsed="false" customWidth="true" hidden="false" outlineLevel="0" max="13" min="12" style="0" width="13"/>
    <col collapsed="false" customWidth="true" hidden="false" outlineLevel="0" max="14" min="14" style="0" width="42.36"/>
    <col collapsed="false" customWidth="true" hidden="false" outlineLevel="0" max="1025" min="15" style="0" width="13"/>
  </cols>
  <sheetData>
    <row r="1" customFormat="false" ht="15" hidden="false" customHeight="false" outlineLevel="0" collapsed="false">
      <c r="A1" s="130" t="s">
        <v>377</v>
      </c>
      <c r="B1" s="130" t="s">
        <v>378</v>
      </c>
      <c r="C1" s="130" t="s">
        <v>379</v>
      </c>
      <c r="D1" s="130" t="s">
        <v>380</v>
      </c>
      <c r="E1" s="130" t="s">
        <v>381</v>
      </c>
      <c r="F1" s="130" t="s">
        <v>382</v>
      </c>
      <c r="G1" s="130" t="s">
        <v>383</v>
      </c>
      <c r="H1" s="130" t="s">
        <v>384</v>
      </c>
      <c r="I1" s="130" t="s">
        <v>385</v>
      </c>
      <c r="J1" s="131" t="s">
        <v>386</v>
      </c>
      <c r="K1" s="131" t="s">
        <v>387</v>
      </c>
      <c r="L1" s="131" t="s">
        <v>388</v>
      </c>
      <c r="M1" s="131" t="s">
        <v>389</v>
      </c>
      <c r="N1" s="130" t="s">
        <v>390</v>
      </c>
    </row>
    <row r="2" customFormat="false" ht="15" hidden="false" customHeight="false" outlineLevel="0" collapsed="false">
      <c r="A2" s="130" t="s">
        <v>391</v>
      </c>
      <c r="B2" s="130" t="s">
        <v>392</v>
      </c>
      <c r="C2" s="130" t="s">
        <v>158</v>
      </c>
      <c r="D2" s="130" t="s">
        <v>393</v>
      </c>
      <c r="E2" s="130" t="s">
        <v>394</v>
      </c>
      <c r="F2" s="130" t="s">
        <v>395</v>
      </c>
      <c r="G2" s="130" t="s">
        <v>382</v>
      </c>
      <c r="H2" s="130" t="s">
        <v>396</v>
      </c>
      <c r="I2" s="132" t="n">
        <f aca="false">COUNTIF(活動組2022年例行活動班表!D:D,C2)</f>
        <v>2</v>
      </c>
      <c r="J2" s="132" t="e">
        <f aca="false">COUNTIF(#REF!,C2)</f>
        <v>#VALUE!</v>
      </c>
      <c r="K2" s="132" t="n">
        <f aca="false">COUNTIF(活動組2022年例行活動班表!D$5:D$48,C2)</f>
        <v>1</v>
      </c>
      <c r="L2" s="132" t="e">
        <f aca="false">COUNTIF(#REF!,C2)</f>
        <v>#VALUE!</v>
      </c>
      <c r="M2" s="132" t="e">
        <f aca="false">COUNTIF(#REF!,C2)</f>
        <v>#VALUE!</v>
      </c>
    </row>
    <row r="3" customFormat="false" ht="15" hidden="false" customHeight="false" outlineLevel="0" collapsed="false">
      <c r="C3" s="130" t="s">
        <v>170</v>
      </c>
      <c r="D3" s="130" t="s">
        <v>393</v>
      </c>
      <c r="E3" s="130" t="s">
        <v>394</v>
      </c>
      <c r="F3" s="130" t="s">
        <v>397</v>
      </c>
      <c r="G3" s="130" t="s">
        <v>382</v>
      </c>
      <c r="H3" s="130" t="s">
        <v>396</v>
      </c>
      <c r="I3" s="132" t="n">
        <f aca="false">COUNTIF(活動組2022年例行活動班表!D:D,C3)</f>
        <v>1</v>
      </c>
      <c r="J3" s="132" t="e">
        <f aca="false">COUNTIF(#REF!,C3)</f>
        <v>#VALUE!</v>
      </c>
      <c r="K3" s="132" t="n">
        <f aca="false">COUNTIF(活動組2022年例行活動班表!D$5:D$48,C3)</f>
        <v>1</v>
      </c>
      <c r="L3" s="132" t="e">
        <f aca="false">COUNTIF(#REF!,C3)</f>
        <v>#VALUE!</v>
      </c>
      <c r="M3" s="132" t="e">
        <f aca="false">COUNTIF(#REF!,C3)</f>
        <v>#VALUE!</v>
      </c>
    </row>
    <row r="4" customFormat="false" ht="15" hidden="false" customHeight="false" outlineLevel="0" collapsed="false">
      <c r="C4" s="130" t="s">
        <v>7</v>
      </c>
      <c r="D4" s="130" t="s">
        <v>393</v>
      </c>
      <c r="E4" s="130" t="s">
        <v>394</v>
      </c>
      <c r="F4" s="130" t="s">
        <v>395</v>
      </c>
      <c r="G4" s="130" t="s">
        <v>382</v>
      </c>
      <c r="H4" s="130" t="s">
        <v>396</v>
      </c>
      <c r="I4" s="132" t="n">
        <f aca="false">COUNTIF(活動組2022年例行活動班表!D:D,C4)</f>
        <v>2</v>
      </c>
      <c r="J4" s="132" t="e">
        <f aca="false">COUNTIF(#REF!,C4)</f>
        <v>#VALUE!</v>
      </c>
      <c r="K4" s="132" t="n">
        <f aca="false">COUNTIF(活動組2022年例行活動班表!D$5:D$48,C4)</f>
        <v>2</v>
      </c>
      <c r="L4" s="132" t="e">
        <f aca="false">COUNTIF(#REF!,C4)</f>
        <v>#VALUE!</v>
      </c>
      <c r="M4" s="132" t="e">
        <f aca="false">COUNTIF(#REF!,C4)</f>
        <v>#VALUE!</v>
      </c>
      <c r="N4" s="130" t="s">
        <v>398</v>
      </c>
    </row>
    <row r="5" customFormat="false" ht="15" hidden="false" customHeight="false" outlineLevel="0" collapsed="false">
      <c r="C5" s="130" t="s">
        <v>142</v>
      </c>
      <c r="D5" s="130" t="s">
        <v>393</v>
      </c>
      <c r="E5" s="130" t="s">
        <v>394</v>
      </c>
      <c r="F5" s="130" t="s">
        <v>395</v>
      </c>
      <c r="G5" s="130" t="s">
        <v>382</v>
      </c>
      <c r="H5" s="130" t="s">
        <v>396</v>
      </c>
      <c r="I5" s="132" t="n">
        <f aca="false">COUNTIF(活動組2022年例行活動班表!D:D,C5)</f>
        <v>1</v>
      </c>
      <c r="J5" s="132" t="e">
        <f aca="false">COUNTIF(#REF!,C5)</f>
        <v>#VALUE!</v>
      </c>
      <c r="K5" s="132" t="n">
        <f aca="false">COUNTIF(活動組2022年例行活動班表!D$5:D$48,C5)</f>
        <v>1</v>
      </c>
      <c r="L5" s="132" t="e">
        <f aca="false">COUNTIF(#REF!,C5)</f>
        <v>#VALUE!</v>
      </c>
      <c r="M5" s="132" t="e">
        <f aca="false">COUNTIF(#REF!,C5)</f>
        <v>#VALUE!</v>
      </c>
    </row>
    <row r="6" customFormat="false" ht="15" hidden="false" customHeight="false" outlineLevel="0" collapsed="false">
      <c r="A6" s="130" t="s">
        <v>399</v>
      </c>
      <c r="B6" s="130" t="s">
        <v>400</v>
      </c>
      <c r="C6" s="130" t="s">
        <v>192</v>
      </c>
      <c r="D6" s="130" t="s">
        <v>401</v>
      </c>
      <c r="E6" s="130" t="s">
        <v>402</v>
      </c>
      <c r="F6" s="130" t="s">
        <v>397</v>
      </c>
      <c r="G6" s="130" t="s">
        <v>382</v>
      </c>
      <c r="H6" s="130" t="s">
        <v>396</v>
      </c>
      <c r="I6" s="132" t="n">
        <f aca="false">COUNTIF(活動組2022年例行活動班表!D:D,C6)</f>
        <v>0</v>
      </c>
      <c r="J6" s="132" t="e">
        <f aca="false">COUNTIF(#REF!,C6)</f>
        <v>#VALUE!</v>
      </c>
      <c r="K6" s="132" t="n">
        <f aca="false">COUNTIF(活動組2022年例行活動班表!D$5:D$48,C6)</f>
        <v>0</v>
      </c>
      <c r="L6" s="132" t="e">
        <f aca="false">COUNTIF(#REF!,C6)</f>
        <v>#VALUE!</v>
      </c>
      <c r="M6" s="132" t="e">
        <f aca="false">COUNTIF(#REF!,C6)</f>
        <v>#VALUE!</v>
      </c>
    </row>
    <row r="7" customFormat="false" ht="15" hidden="false" customHeight="false" outlineLevel="0" collapsed="false">
      <c r="C7" s="130" t="s">
        <v>137</v>
      </c>
      <c r="D7" s="130" t="s">
        <v>401</v>
      </c>
      <c r="E7" s="130" t="s">
        <v>402</v>
      </c>
      <c r="F7" s="130" t="s">
        <v>397</v>
      </c>
      <c r="G7" s="130" t="s">
        <v>382</v>
      </c>
      <c r="H7" s="130" t="s">
        <v>396</v>
      </c>
      <c r="I7" s="132" t="n">
        <f aca="false">COUNTIF(活動組2022年例行活動班表!D:D,C7)</f>
        <v>1</v>
      </c>
      <c r="J7" s="132" t="e">
        <f aca="false">COUNTIF(#REF!,C7)</f>
        <v>#VALUE!</v>
      </c>
      <c r="K7" s="132" t="n">
        <f aca="false">COUNTIF(活動組2022年例行活動班表!D$5:D$48,C7)</f>
        <v>1</v>
      </c>
      <c r="L7" s="132" t="e">
        <f aca="false">COUNTIF(#REF!,C7)</f>
        <v>#VALUE!</v>
      </c>
      <c r="M7" s="132" t="e">
        <f aca="false">COUNTIF(#REF!,C7)</f>
        <v>#VALUE!</v>
      </c>
    </row>
    <row r="8" customFormat="false" ht="15" hidden="false" customHeight="false" outlineLevel="0" collapsed="false">
      <c r="C8" s="130" t="s">
        <v>67</v>
      </c>
      <c r="D8" s="130" t="s">
        <v>401</v>
      </c>
      <c r="E8" s="130" t="s">
        <v>402</v>
      </c>
      <c r="F8" s="130" t="s">
        <v>397</v>
      </c>
      <c r="G8" s="130" t="s">
        <v>382</v>
      </c>
      <c r="H8" s="130" t="s">
        <v>396</v>
      </c>
      <c r="I8" s="132" t="n">
        <f aca="false">COUNTIF(活動組2022年例行活動班表!D:D,C8)</f>
        <v>2</v>
      </c>
      <c r="J8" s="132" t="e">
        <f aca="false">COUNTIF(#REF!,C8)</f>
        <v>#VALUE!</v>
      </c>
      <c r="K8" s="132" t="n">
        <f aca="false">COUNTIF(活動組2022年例行活動班表!D$5:D$48,C8)</f>
        <v>2</v>
      </c>
      <c r="L8" s="132" t="e">
        <f aca="false">COUNTIF(#REF!,C8)</f>
        <v>#VALUE!</v>
      </c>
      <c r="M8" s="132" t="e">
        <f aca="false">COUNTIF(#REF!,C8)</f>
        <v>#VALUE!</v>
      </c>
    </row>
    <row r="9" customFormat="false" ht="15" hidden="false" customHeight="false" outlineLevel="0" collapsed="false">
      <c r="C9" s="130" t="s">
        <v>125</v>
      </c>
      <c r="D9" s="130" t="s">
        <v>401</v>
      </c>
      <c r="E9" s="130" t="s">
        <v>402</v>
      </c>
      <c r="F9" s="130" t="s">
        <v>397</v>
      </c>
      <c r="G9" s="130" t="s">
        <v>382</v>
      </c>
      <c r="H9" s="130" t="s">
        <v>396</v>
      </c>
      <c r="I9" s="132" t="n">
        <f aca="false">COUNTIF(活動組2022年例行活動班表!D:D,C9)</f>
        <v>2</v>
      </c>
      <c r="J9" s="132" t="e">
        <f aca="false">COUNTIF(#REF!,C9)</f>
        <v>#VALUE!</v>
      </c>
      <c r="K9" s="132" t="n">
        <f aca="false">COUNTIF(活動組2022年例行活動班表!D$5:D$48,C9)</f>
        <v>2</v>
      </c>
      <c r="L9" s="132" t="e">
        <f aca="false">COUNTIF(#REF!,C9)</f>
        <v>#VALUE!</v>
      </c>
      <c r="M9" s="132" t="e">
        <f aca="false">COUNTIF(#REF!,C9)</f>
        <v>#VALUE!</v>
      </c>
    </row>
    <row r="10" customFormat="false" ht="15" hidden="false" customHeight="false" outlineLevel="0" collapsed="false">
      <c r="C10" s="130" t="s">
        <v>177</v>
      </c>
      <c r="D10" s="130" t="s">
        <v>401</v>
      </c>
      <c r="E10" s="130" t="s">
        <v>402</v>
      </c>
      <c r="F10" s="130" t="s">
        <v>395</v>
      </c>
      <c r="G10" s="130" t="s">
        <v>403</v>
      </c>
      <c r="H10" s="130" t="s">
        <v>396</v>
      </c>
      <c r="I10" s="132" t="n">
        <f aca="false">COUNTIF(活動組2022年例行活動班表!D:D,C10)</f>
        <v>1</v>
      </c>
      <c r="J10" s="132" t="e">
        <f aca="false">COUNTIF(#REF!,C10)</f>
        <v>#VALUE!</v>
      </c>
      <c r="K10" s="132" t="n">
        <f aca="false">COUNTIF(活動組2022年例行活動班表!D$5:D$48,C10)</f>
        <v>1</v>
      </c>
      <c r="L10" s="132" t="e">
        <f aca="false">COUNTIF(#REF!,C10)</f>
        <v>#VALUE!</v>
      </c>
      <c r="M10" s="132" t="e">
        <f aca="false">COUNTIF(#REF!,C10)</f>
        <v>#VALUE!</v>
      </c>
    </row>
    <row r="11" customFormat="false" ht="15" hidden="false" customHeight="false" outlineLevel="0" collapsed="false">
      <c r="B11" s="130" t="s">
        <v>404</v>
      </c>
      <c r="C11" s="130" t="s">
        <v>165</v>
      </c>
      <c r="D11" s="130" t="s">
        <v>393</v>
      </c>
      <c r="E11" s="130" t="s">
        <v>394</v>
      </c>
      <c r="F11" s="130" t="s">
        <v>395</v>
      </c>
      <c r="G11" s="130" t="s">
        <v>382</v>
      </c>
      <c r="H11" s="130" t="s">
        <v>396</v>
      </c>
      <c r="I11" s="132" t="n">
        <f aca="false">COUNTIF(活動組2022年例行活動班表!D:D,C11)</f>
        <v>1</v>
      </c>
      <c r="J11" s="132" t="e">
        <f aca="false">COUNTIF(#REF!,C11)</f>
        <v>#VALUE!</v>
      </c>
      <c r="K11" s="132" t="n">
        <f aca="false">COUNTIF(活動組2022年例行活動班表!D$5:D$48,C11)</f>
        <v>1</v>
      </c>
      <c r="L11" s="132" t="e">
        <f aca="false">COUNTIF(#REF!,C11)</f>
        <v>#VALUE!</v>
      </c>
      <c r="M11" s="132" t="e">
        <f aca="false">COUNTIF(#REF!,C11)</f>
        <v>#VALUE!</v>
      </c>
    </row>
    <row r="12" customFormat="false" ht="15" hidden="false" customHeight="false" outlineLevel="0" collapsed="false">
      <c r="C12" s="130" t="s">
        <v>405</v>
      </c>
      <c r="D12" s="130" t="s">
        <v>393</v>
      </c>
      <c r="E12" s="130" t="s">
        <v>394</v>
      </c>
      <c r="F12" s="130" t="s">
        <v>395</v>
      </c>
      <c r="G12" s="130" t="s">
        <v>382</v>
      </c>
      <c r="H12" s="130" t="s">
        <v>396</v>
      </c>
      <c r="I12" s="132" t="n">
        <f aca="false">COUNTIF(活動組2022年例行活動班表!D:D,C12)</f>
        <v>0</v>
      </c>
      <c r="J12" s="132" t="e">
        <f aca="false">COUNTIF(#REF!,C12)</f>
        <v>#VALUE!</v>
      </c>
      <c r="K12" s="132" t="n">
        <f aca="false">COUNTIF(活動組2022年例行活動班表!D$5:D$48,C12)</f>
        <v>0</v>
      </c>
      <c r="L12" s="132" t="e">
        <f aca="false">COUNTIF(#REF!,C12)</f>
        <v>#VALUE!</v>
      </c>
      <c r="M12" s="132" t="e">
        <f aca="false">COUNTIF(#REF!,C12)</f>
        <v>#VALUE!</v>
      </c>
    </row>
    <row r="13" customFormat="false" ht="15" hidden="false" customHeight="false" outlineLevel="0" collapsed="false">
      <c r="B13" s="130" t="s">
        <v>406</v>
      </c>
      <c r="C13" s="130" t="s">
        <v>313</v>
      </c>
      <c r="D13" s="130" t="s">
        <v>401</v>
      </c>
      <c r="E13" s="130" t="s">
        <v>402</v>
      </c>
      <c r="F13" s="130" t="s">
        <v>397</v>
      </c>
      <c r="G13" s="130" t="s">
        <v>382</v>
      </c>
      <c r="H13" s="130" t="s">
        <v>396</v>
      </c>
      <c r="I13" s="132" t="n">
        <f aca="false">COUNTIF(活動組2022年例行活動班表!D:D,C13)</f>
        <v>0</v>
      </c>
      <c r="J13" s="132" t="e">
        <f aca="false">COUNTIF(#REF!,C13)</f>
        <v>#VALUE!</v>
      </c>
      <c r="K13" s="132" t="n">
        <f aca="false">COUNTIF(活動組2022年例行活動班表!D$5:D$48,C13)</f>
        <v>0</v>
      </c>
      <c r="L13" s="132" t="e">
        <f aca="false">COUNTIF(#REF!,C13)</f>
        <v>#VALUE!</v>
      </c>
      <c r="M13" s="132" t="e">
        <f aca="false">COUNTIF(#REF!,C13)</f>
        <v>#VALUE!</v>
      </c>
    </row>
    <row r="14" customFormat="false" ht="15" hidden="false" customHeight="false" outlineLevel="0" collapsed="false">
      <c r="C14" s="130" t="s">
        <v>260</v>
      </c>
      <c r="D14" s="130" t="s">
        <v>401</v>
      </c>
      <c r="E14" s="130" t="s">
        <v>402</v>
      </c>
      <c r="F14" s="130" t="s">
        <v>395</v>
      </c>
      <c r="G14" s="130" t="s">
        <v>403</v>
      </c>
      <c r="H14" s="130" t="s">
        <v>396</v>
      </c>
      <c r="I14" s="132" t="n">
        <f aca="false">COUNTIF(活動組2022年例行活動班表!D:D,C14)</f>
        <v>0</v>
      </c>
      <c r="J14" s="132" t="e">
        <f aca="false">COUNTIF(#REF!,C14)</f>
        <v>#VALUE!</v>
      </c>
      <c r="K14" s="132" t="n">
        <f aca="false">COUNTIF(活動組2022年例行活動班表!D$5:D$48,C14)</f>
        <v>0</v>
      </c>
      <c r="L14" s="132" t="e">
        <f aca="false">COUNTIF(#REF!,C14)</f>
        <v>#VALUE!</v>
      </c>
      <c r="M14" s="132" t="e">
        <f aca="false">COUNTIF(#REF!,C14)</f>
        <v>#VALUE!</v>
      </c>
    </row>
    <row r="15" customFormat="false" ht="15" hidden="false" customHeight="false" outlineLevel="0" collapsed="false">
      <c r="A15" s="130" t="s">
        <v>407</v>
      </c>
      <c r="B15" s="133" t="s">
        <v>408</v>
      </c>
      <c r="C15" s="130" t="s">
        <v>51</v>
      </c>
      <c r="D15" s="130" t="s">
        <v>401</v>
      </c>
      <c r="E15" s="130" t="s">
        <v>394</v>
      </c>
      <c r="F15" s="130" t="s">
        <v>409</v>
      </c>
      <c r="G15" s="130" t="s">
        <v>382</v>
      </c>
      <c r="H15" s="130" t="s">
        <v>396</v>
      </c>
      <c r="I15" s="132" t="n">
        <f aca="false">COUNTIF(活動組2022年例行活動班表!D:D,C15)</f>
        <v>1</v>
      </c>
      <c r="J15" s="132" t="e">
        <f aca="false">COUNTIF(#REF!,C15)</f>
        <v>#VALUE!</v>
      </c>
      <c r="K15" s="132" t="n">
        <f aca="false">COUNTIF(活動組2022年例行活動班表!D$5:D$48,C15)</f>
        <v>1</v>
      </c>
      <c r="L15" s="132" t="e">
        <f aca="false">COUNTIF(#REF!,C15)</f>
        <v>#VALUE!</v>
      </c>
      <c r="M15" s="132" t="e">
        <f aca="false">COUNTIF(#REF!,C15)</f>
        <v>#VALUE!</v>
      </c>
      <c r="N15" s="130" t="s">
        <v>410</v>
      </c>
    </row>
    <row r="16" customFormat="false" ht="15" hidden="false" customHeight="false" outlineLevel="0" collapsed="false">
      <c r="C16" s="130" t="s">
        <v>155</v>
      </c>
      <c r="D16" s="130" t="s">
        <v>401</v>
      </c>
      <c r="E16" s="130" t="s">
        <v>402</v>
      </c>
      <c r="F16" s="130" t="s">
        <v>395</v>
      </c>
      <c r="G16" s="130" t="s">
        <v>403</v>
      </c>
      <c r="H16" s="130" t="s">
        <v>396</v>
      </c>
      <c r="I16" s="132" t="n">
        <f aca="false">COUNTIF(活動組2022年例行活動班表!D:D,C16)</f>
        <v>1</v>
      </c>
      <c r="J16" s="132" t="e">
        <f aca="false">COUNTIF(#REF!,C16)</f>
        <v>#VALUE!</v>
      </c>
      <c r="K16" s="132" t="n">
        <f aca="false">COUNTIF(活動組2022年例行活動班表!D$5:D$48,C16)</f>
        <v>1</v>
      </c>
      <c r="L16" s="132" t="e">
        <f aca="false">COUNTIF(#REF!,C16)</f>
        <v>#VALUE!</v>
      </c>
      <c r="M16" s="132" t="e">
        <f aca="false">COUNTIF(#REF!,C16)</f>
        <v>#VALUE!</v>
      </c>
    </row>
    <row r="17" customFormat="false" ht="15" hidden="false" customHeight="false" outlineLevel="0" collapsed="false">
      <c r="C17" s="130" t="s">
        <v>145</v>
      </c>
      <c r="D17" s="130" t="s">
        <v>393</v>
      </c>
      <c r="E17" s="130" t="s">
        <v>394</v>
      </c>
      <c r="F17" s="130" t="s">
        <v>395</v>
      </c>
      <c r="G17" s="130" t="s">
        <v>403</v>
      </c>
      <c r="H17" s="130" t="s">
        <v>396</v>
      </c>
      <c r="I17" s="132" t="n">
        <f aca="false">COUNTIF(活動組2022年例行活動班表!D:D,C17)</f>
        <v>1</v>
      </c>
      <c r="J17" s="132" t="e">
        <f aca="false">COUNTIF(#REF!,C17)</f>
        <v>#VALUE!</v>
      </c>
      <c r="K17" s="132" t="n">
        <f aca="false">COUNTIF(活動組2022年例行活動班表!D$5:D$48,C17)</f>
        <v>1</v>
      </c>
      <c r="L17" s="132" t="e">
        <f aca="false">COUNTIF(#REF!,C17)</f>
        <v>#VALUE!</v>
      </c>
      <c r="M17" s="132" t="e">
        <f aca="false">COUNTIF(#REF!,C17)</f>
        <v>#VALUE!</v>
      </c>
    </row>
    <row r="18" customFormat="false" ht="15" hidden="false" customHeight="false" outlineLevel="0" collapsed="false">
      <c r="C18" s="130" t="s">
        <v>153</v>
      </c>
      <c r="D18" s="130" t="s">
        <v>393</v>
      </c>
      <c r="E18" s="130" t="s">
        <v>394</v>
      </c>
      <c r="F18" s="130" t="s">
        <v>395</v>
      </c>
      <c r="G18" s="130" t="s">
        <v>382</v>
      </c>
      <c r="H18" s="130" t="s">
        <v>396</v>
      </c>
      <c r="I18" s="132" t="n">
        <f aca="false">COUNTIF(活動組2022年例行活動班表!D:D,C18)</f>
        <v>2</v>
      </c>
      <c r="J18" s="132" t="e">
        <f aca="false">COUNTIF(#REF!,C18)</f>
        <v>#VALUE!</v>
      </c>
      <c r="K18" s="132" t="n">
        <f aca="false">COUNTIF(活動組2022年例行活動班表!D$5:D$48,C18)</f>
        <v>2</v>
      </c>
      <c r="L18" s="132" t="e">
        <f aca="false">COUNTIF(#REF!,C18)</f>
        <v>#VALUE!</v>
      </c>
      <c r="M18" s="132" t="e">
        <f aca="false">COUNTIF(#REF!,C18)</f>
        <v>#VALUE!</v>
      </c>
    </row>
    <row r="19" customFormat="false" ht="15" hidden="false" customHeight="false" outlineLevel="0" collapsed="false">
      <c r="C19" s="130" t="s">
        <v>281</v>
      </c>
      <c r="D19" s="130" t="s">
        <v>393</v>
      </c>
      <c r="E19" s="130" t="s">
        <v>402</v>
      </c>
      <c r="F19" s="130" t="s">
        <v>395</v>
      </c>
      <c r="G19" s="130" t="s">
        <v>403</v>
      </c>
      <c r="H19" s="130" t="s">
        <v>396</v>
      </c>
      <c r="I19" s="132" t="n">
        <f aca="false">COUNTIF(活動組2022年例行活動班表!D:D,C19)</f>
        <v>0</v>
      </c>
      <c r="J19" s="132" t="e">
        <f aca="false">COUNTIF(#REF!,C19)</f>
        <v>#VALUE!</v>
      </c>
      <c r="K19" s="132" t="n">
        <f aca="false">COUNTIF(活動組2022年例行活動班表!D$5:D$48,C19)</f>
        <v>0</v>
      </c>
      <c r="L19" s="132" t="e">
        <f aca="false">COUNTIF(#REF!,C19)</f>
        <v>#VALUE!</v>
      </c>
      <c r="M19" s="132" t="e">
        <f aca="false">COUNTIF(#REF!,C19)</f>
        <v>#VALUE!</v>
      </c>
    </row>
    <row r="20" customFormat="false" ht="15" hidden="false" customHeight="false" outlineLevel="0" collapsed="false">
      <c r="C20" s="130" t="s">
        <v>217</v>
      </c>
      <c r="D20" s="130" t="s">
        <v>393</v>
      </c>
      <c r="E20" s="130" t="s">
        <v>402</v>
      </c>
      <c r="F20" s="130" t="s">
        <v>397</v>
      </c>
      <c r="G20" s="130" t="s">
        <v>382</v>
      </c>
      <c r="H20" s="130" t="s">
        <v>396</v>
      </c>
      <c r="I20" s="132" t="n">
        <f aca="false">COUNTIF(活動組2022年例行活動班表!D:D,C20)</f>
        <v>0</v>
      </c>
      <c r="J20" s="132" t="e">
        <f aca="false">COUNTIF(#REF!,C20)</f>
        <v>#VALUE!</v>
      </c>
      <c r="K20" s="132" t="n">
        <f aca="false">COUNTIF(活動組2022年例行活動班表!D$5:D$48,C20)</f>
        <v>0</v>
      </c>
      <c r="L20" s="132" t="e">
        <f aca="false">COUNTIF(#REF!,C20)</f>
        <v>#VALUE!</v>
      </c>
      <c r="M20" s="132" t="e">
        <f aca="false">COUNTIF(#REF!,C20)</f>
        <v>#VALUE!</v>
      </c>
    </row>
    <row r="21" customFormat="false" ht="15" hidden="false" customHeight="false" outlineLevel="0" collapsed="false">
      <c r="A21" s="130" t="s">
        <v>411</v>
      </c>
      <c r="B21" s="130" t="s">
        <v>412</v>
      </c>
      <c r="C21" s="130" t="s">
        <v>175</v>
      </c>
      <c r="D21" s="130" t="s">
        <v>393</v>
      </c>
      <c r="E21" s="130" t="s">
        <v>394</v>
      </c>
      <c r="F21" s="130" t="s">
        <v>395</v>
      </c>
      <c r="G21" s="130" t="s">
        <v>382</v>
      </c>
      <c r="H21" s="130" t="s">
        <v>396</v>
      </c>
      <c r="I21" s="132" t="n">
        <f aca="false">COUNTIF(活動組2022年例行活動班表!D:D,C21)</f>
        <v>1</v>
      </c>
      <c r="J21" s="132" t="e">
        <f aca="false">COUNTIF(#REF!,C21)</f>
        <v>#VALUE!</v>
      </c>
      <c r="K21" s="132" t="n">
        <f aca="false">COUNTIF(活動組2022年例行活動班表!D$5:D$48,C21)</f>
        <v>1</v>
      </c>
      <c r="L21" s="132" t="e">
        <f aca="false">COUNTIF(#REF!,C21)</f>
        <v>#VALUE!</v>
      </c>
      <c r="M21" s="132" t="e">
        <f aca="false">COUNTIF(#REF!,C21)</f>
        <v>#VALUE!</v>
      </c>
    </row>
    <row r="22" customFormat="false" ht="15" hidden="false" customHeight="false" outlineLevel="0" collapsed="false">
      <c r="C22" s="130" t="s">
        <v>27</v>
      </c>
      <c r="D22" s="130" t="s">
        <v>393</v>
      </c>
      <c r="E22" s="130" t="s">
        <v>394</v>
      </c>
      <c r="F22" s="130" t="s">
        <v>397</v>
      </c>
      <c r="G22" s="130" t="s">
        <v>382</v>
      </c>
      <c r="H22" s="130" t="s">
        <v>396</v>
      </c>
      <c r="I22" s="132" t="n">
        <f aca="false">COUNTIF(活動組2022年例行活動班表!D:D,C22)</f>
        <v>1</v>
      </c>
      <c r="J22" s="132" t="e">
        <f aca="false">COUNTIF(#REF!,C22)</f>
        <v>#VALUE!</v>
      </c>
      <c r="K22" s="132" t="n">
        <f aca="false">COUNTIF(活動組2022年例行活動班表!D$5:D$48,C22)</f>
        <v>1</v>
      </c>
      <c r="L22" s="132" t="e">
        <f aca="false">COUNTIF(#REF!,C22)</f>
        <v>#VALUE!</v>
      </c>
      <c r="M22" s="132" t="e">
        <f aca="false">COUNTIF(#REF!,C22)</f>
        <v>#VALUE!</v>
      </c>
      <c r="N22" s="131" t="s">
        <v>413</v>
      </c>
    </row>
    <row r="23" customFormat="false" ht="15" hidden="false" customHeight="false" outlineLevel="0" collapsed="false">
      <c r="C23" s="130" t="s">
        <v>414</v>
      </c>
      <c r="D23" s="130" t="s">
        <v>393</v>
      </c>
      <c r="E23" s="130" t="s">
        <v>394</v>
      </c>
      <c r="F23" s="130" t="s">
        <v>395</v>
      </c>
      <c r="G23" s="130" t="s">
        <v>403</v>
      </c>
      <c r="H23" s="130" t="s">
        <v>396</v>
      </c>
      <c r="I23" s="132" t="n">
        <f aca="false">COUNTIF(活動組2022年例行活動班表!D:D,C23)</f>
        <v>1</v>
      </c>
      <c r="J23" s="132" t="e">
        <f aca="false">COUNTIF(#REF!,C23)</f>
        <v>#VALUE!</v>
      </c>
      <c r="K23" s="132" t="n">
        <f aca="false">COUNTIF(活動組2022年例行活動班表!D$5:D$48,C23)</f>
        <v>1</v>
      </c>
      <c r="L23" s="132" t="e">
        <f aca="false">COUNTIF(#REF!,C23)</f>
        <v>#VALUE!</v>
      </c>
      <c r="M23" s="132" t="e">
        <f aca="false">COUNTIF(#REF!,C23)</f>
        <v>#VALUE!</v>
      </c>
    </row>
    <row r="24" customFormat="false" ht="15" hidden="false" customHeight="false" outlineLevel="0" collapsed="false">
      <c r="C24" s="130" t="s">
        <v>132</v>
      </c>
      <c r="D24" s="130" t="s">
        <v>393</v>
      </c>
      <c r="E24" s="130" t="s">
        <v>402</v>
      </c>
      <c r="F24" s="130" t="s">
        <v>395</v>
      </c>
      <c r="G24" s="130" t="s">
        <v>382</v>
      </c>
      <c r="H24" s="130" t="s">
        <v>396</v>
      </c>
      <c r="I24" s="132" t="n">
        <f aca="false">COUNTIF(活動組2022年例行活動班表!D:D,C24)</f>
        <v>1</v>
      </c>
      <c r="J24" s="132" t="e">
        <f aca="false">COUNTIF(#REF!,C24)</f>
        <v>#VALUE!</v>
      </c>
      <c r="K24" s="132" t="n">
        <f aca="false">COUNTIF(活動組2022年例行活動班表!D$5:D$48,C24)</f>
        <v>1</v>
      </c>
      <c r="L24" s="132" t="e">
        <f aca="false">COUNTIF(#REF!,C24)</f>
        <v>#VALUE!</v>
      </c>
      <c r="M24" s="132" t="e">
        <f aca="false">COUNTIF(#REF!,C24)</f>
        <v>#VALUE!</v>
      </c>
    </row>
    <row r="25" customFormat="false" ht="15" hidden="false" customHeight="false" outlineLevel="0" collapsed="false">
      <c r="B25" s="130" t="s">
        <v>415</v>
      </c>
      <c r="C25" s="130" t="s">
        <v>237</v>
      </c>
      <c r="D25" s="130" t="s">
        <v>393</v>
      </c>
      <c r="E25" s="130" t="s">
        <v>394</v>
      </c>
      <c r="F25" s="130" t="s">
        <v>395</v>
      </c>
      <c r="G25" s="130" t="s">
        <v>382</v>
      </c>
      <c r="H25" s="130" t="s">
        <v>396</v>
      </c>
      <c r="I25" s="132" t="n">
        <f aca="false">COUNTIF(活動組2022年例行活動班表!D:D,C25)</f>
        <v>0</v>
      </c>
      <c r="J25" s="132" t="e">
        <f aca="false">COUNTIF(#REF!,C25)</f>
        <v>#VALUE!</v>
      </c>
      <c r="K25" s="132" t="n">
        <f aca="false">COUNTIF(活動組2022年例行活動班表!D$5:D$48,C25)</f>
        <v>0</v>
      </c>
      <c r="L25" s="132" t="e">
        <f aca="false">COUNTIF(#REF!,C25)</f>
        <v>#VALUE!</v>
      </c>
      <c r="M25" s="132" t="e">
        <f aca="false">COUNTIF(#REF!,C25)</f>
        <v>#VALUE!</v>
      </c>
      <c r="N25" s="130" t="s">
        <v>416</v>
      </c>
    </row>
    <row r="26" customFormat="false" ht="15" hidden="false" customHeight="false" outlineLevel="0" collapsed="false">
      <c r="C26" s="130" t="s">
        <v>167</v>
      </c>
      <c r="D26" s="130" t="s">
        <v>393</v>
      </c>
      <c r="E26" s="130" t="s">
        <v>402</v>
      </c>
      <c r="F26" s="130" t="s">
        <v>395</v>
      </c>
      <c r="G26" s="130" t="s">
        <v>382</v>
      </c>
      <c r="H26" s="130" t="s">
        <v>396</v>
      </c>
      <c r="I26" s="132" t="n">
        <f aca="false">COUNTIF(活動組2022年例行活動班表!D:D,C26)</f>
        <v>1</v>
      </c>
      <c r="J26" s="132" t="e">
        <f aca="false">COUNTIF(#REF!,C26)</f>
        <v>#VALUE!</v>
      </c>
      <c r="K26" s="132" t="n">
        <f aca="false">COUNTIF(活動組2022年例行活動班表!D$5:D$48,C26)</f>
        <v>1</v>
      </c>
      <c r="L26" s="132" t="e">
        <f aca="false">COUNTIF(#REF!,C26)</f>
        <v>#VALUE!</v>
      </c>
      <c r="M26" s="132" t="e">
        <f aca="false">COUNTIF(#REF!,C26)</f>
        <v>#VALUE!</v>
      </c>
    </row>
    <row r="27" customFormat="false" ht="15" hidden="false" customHeight="false" outlineLevel="0" collapsed="false">
      <c r="C27" s="130" t="s">
        <v>244</v>
      </c>
      <c r="D27" s="130" t="s">
        <v>393</v>
      </c>
      <c r="E27" s="130" t="s">
        <v>394</v>
      </c>
      <c r="F27" s="130" t="s">
        <v>395</v>
      </c>
      <c r="G27" s="130" t="s">
        <v>382</v>
      </c>
      <c r="H27" s="130" t="s">
        <v>396</v>
      </c>
      <c r="I27" s="132" t="n">
        <f aca="false">COUNTIF(活動組2022年例行活動班表!D:D,C27)</f>
        <v>0</v>
      </c>
      <c r="J27" s="132" t="e">
        <f aca="false">COUNTIF(#REF!,C27)</f>
        <v>#VALUE!</v>
      </c>
      <c r="K27" s="132" t="n">
        <f aca="false">COUNTIF(活動組2022年例行活動班表!D$5:D$48,C27)</f>
        <v>0</v>
      </c>
      <c r="L27" s="132" t="e">
        <f aca="false">COUNTIF(#REF!,C27)</f>
        <v>#VALUE!</v>
      </c>
      <c r="M27" s="132" t="e">
        <f aca="false">COUNTIF(#REF!,C27)</f>
        <v>#VALUE!</v>
      </c>
      <c r="N27" s="131" t="s">
        <v>417</v>
      </c>
    </row>
    <row r="28" customFormat="false" ht="15" hidden="false" customHeight="false" outlineLevel="0" collapsed="false">
      <c r="C28" s="130" t="s">
        <v>248</v>
      </c>
      <c r="D28" s="130" t="s">
        <v>393</v>
      </c>
      <c r="E28" s="130" t="s">
        <v>394</v>
      </c>
      <c r="F28" s="130" t="s">
        <v>395</v>
      </c>
      <c r="G28" s="130" t="s">
        <v>382</v>
      </c>
      <c r="H28" s="130" t="s">
        <v>396</v>
      </c>
      <c r="I28" s="132" t="n">
        <f aca="false">COUNTIF(活動組2022年例行活動班表!D:D,C28)</f>
        <v>0</v>
      </c>
      <c r="J28" s="132" t="e">
        <f aca="false">COUNTIF(#REF!,C28)</f>
        <v>#VALUE!</v>
      </c>
      <c r="K28" s="132" t="n">
        <f aca="false">COUNTIF(活動組2022年例行活動班表!D$5:D$48,C28)</f>
        <v>0</v>
      </c>
      <c r="L28" s="132" t="e">
        <f aca="false">COUNTIF(#REF!,C28)</f>
        <v>#VALUE!</v>
      </c>
      <c r="M28" s="132" t="e">
        <f aca="false">COUNTIF(#REF!,C28)</f>
        <v>#VALUE!</v>
      </c>
      <c r="N28" s="131" t="s">
        <v>417</v>
      </c>
    </row>
    <row r="29" customFormat="false" ht="15" hidden="false" customHeight="false" outlineLevel="0" collapsed="false">
      <c r="C29" s="130" t="s">
        <v>418</v>
      </c>
      <c r="D29" s="130" t="s">
        <v>393</v>
      </c>
      <c r="E29" s="130" t="s">
        <v>394</v>
      </c>
      <c r="F29" s="130" t="s">
        <v>395</v>
      </c>
      <c r="G29" s="130" t="s">
        <v>382</v>
      </c>
      <c r="H29" s="130" t="s">
        <v>396</v>
      </c>
      <c r="I29" s="132" t="n">
        <f aca="false">COUNTIF(活動組2022年例行活動班表!D:D,C29)</f>
        <v>0</v>
      </c>
      <c r="J29" s="132" t="e">
        <f aca="false">COUNTIF(#REF!,C29)</f>
        <v>#VALUE!</v>
      </c>
      <c r="K29" s="132" t="n">
        <f aca="false">COUNTIF(活動組2022年例行活動班表!D$5:D$48,C29)</f>
        <v>0</v>
      </c>
      <c r="L29" s="132" t="e">
        <f aca="false">COUNTIF(#REF!,C29)</f>
        <v>#VALUE!</v>
      </c>
      <c r="M29" s="132" t="e">
        <f aca="false">COUNTIF(#REF!,C29)</f>
        <v>#VALUE!</v>
      </c>
      <c r="N29" s="131" t="s">
        <v>417</v>
      </c>
    </row>
    <row r="30" customFormat="false" ht="15" hidden="false" customHeight="false" outlineLevel="0" collapsed="false">
      <c r="C30" s="130" t="s">
        <v>120</v>
      </c>
      <c r="D30" s="130" t="s">
        <v>393</v>
      </c>
      <c r="E30" s="130" t="s">
        <v>402</v>
      </c>
      <c r="F30" s="130" t="s">
        <v>395</v>
      </c>
      <c r="G30" s="130" t="s">
        <v>403</v>
      </c>
      <c r="H30" s="130" t="s">
        <v>396</v>
      </c>
      <c r="I30" s="132" t="n">
        <f aca="false">COUNTIF(活動組2022年例行活動班表!D:D,C30)</f>
        <v>1</v>
      </c>
      <c r="J30" s="132" t="e">
        <f aca="false">COUNTIF(#REF!,C30)</f>
        <v>#VALUE!</v>
      </c>
      <c r="K30" s="132" t="n">
        <f aca="false">COUNTIF(活動組2022年例行活動班表!D$5:D$48,C30)</f>
        <v>1</v>
      </c>
      <c r="L30" s="132" t="e">
        <f aca="false">COUNTIF(#REF!,C30)</f>
        <v>#VALUE!</v>
      </c>
      <c r="M30" s="132" t="e">
        <f aca="false">COUNTIF(#REF!,C30)</f>
        <v>#VALUE!</v>
      </c>
    </row>
    <row r="31" customFormat="false" ht="15" hidden="false" customHeight="false" outlineLevel="0" collapsed="false">
      <c r="C31" s="130" t="s">
        <v>419</v>
      </c>
      <c r="D31" s="130" t="s">
        <v>393</v>
      </c>
      <c r="E31" s="130" t="s">
        <v>394</v>
      </c>
      <c r="F31" s="130" t="s">
        <v>395</v>
      </c>
      <c r="G31" s="130" t="s">
        <v>382</v>
      </c>
      <c r="H31" s="130" t="s">
        <v>396</v>
      </c>
      <c r="I31" s="132" t="n">
        <f aca="false">COUNTIF(活動組2022年例行活動班表!D:D,C31)</f>
        <v>0</v>
      </c>
      <c r="J31" s="132" t="e">
        <f aca="false">COUNTIF(#REF!,C31)</f>
        <v>#VALUE!</v>
      </c>
      <c r="K31" s="132" t="n">
        <f aca="false">COUNTIF(活動組2022年例行活動班表!D$5:D$48,C31)</f>
        <v>0</v>
      </c>
      <c r="L31" s="132" t="e">
        <f aca="false">COUNTIF(#REF!,C31)</f>
        <v>#VALUE!</v>
      </c>
      <c r="M31" s="132" t="e">
        <f aca="false">COUNTIF(#REF!,C31)</f>
        <v>#VALUE!</v>
      </c>
      <c r="N31" s="131" t="s">
        <v>417</v>
      </c>
    </row>
    <row r="32" customFormat="false" ht="15" hidden="false" customHeight="false" outlineLevel="0" collapsed="false">
      <c r="C32" s="130" t="s">
        <v>297</v>
      </c>
      <c r="D32" s="130" t="s">
        <v>393</v>
      </c>
      <c r="E32" s="130" t="s">
        <v>402</v>
      </c>
      <c r="F32" s="130" t="s">
        <v>395</v>
      </c>
      <c r="G32" s="130" t="s">
        <v>382</v>
      </c>
      <c r="H32" s="130" t="s">
        <v>396</v>
      </c>
      <c r="I32" s="132" t="n">
        <f aca="false">COUNTIF(活動組2022年例行活動班表!D:D,C32)</f>
        <v>0</v>
      </c>
      <c r="J32" s="132" t="e">
        <f aca="false">COUNTIF(#REF!,C32)</f>
        <v>#VALUE!</v>
      </c>
      <c r="K32" s="132" t="n">
        <f aca="false">COUNTIF(活動組2022年例行活動班表!D$5:D$48,C32)</f>
        <v>0</v>
      </c>
      <c r="L32" s="132" t="e">
        <f aca="false">COUNTIF(#REF!,C32)</f>
        <v>#VALUE!</v>
      </c>
      <c r="M32" s="132" t="e">
        <f aca="false">COUNTIF(#REF!,C32)</f>
        <v>#VALUE!</v>
      </c>
    </row>
    <row r="33" customFormat="false" ht="15" hidden="false" customHeight="false" outlineLevel="0" collapsed="false">
      <c r="C33" s="130" t="s">
        <v>309</v>
      </c>
      <c r="D33" s="130" t="s">
        <v>393</v>
      </c>
      <c r="E33" s="130" t="s">
        <v>394</v>
      </c>
      <c r="F33" s="130" t="s">
        <v>395</v>
      </c>
      <c r="G33" s="130" t="s">
        <v>382</v>
      </c>
      <c r="H33" s="130" t="s">
        <v>396</v>
      </c>
      <c r="I33" s="132" t="n">
        <f aca="false">COUNTIF(活動組2022年例行活動班表!D:D,C33)</f>
        <v>0</v>
      </c>
      <c r="J33" s="132" t="e">
        <f aca="false">COUNTIF(#REF!,C33)</f>
        <v>#VALUE!</v>
      </c>
      <c r="K33" s="132" t="n">
        <f aca="false">COUNTIF(活動組2022年例行活動班表!D$5:D$48,C33)</f>
        <v>0</v>
      </c>
      <c r="L33" s="132" t="e">
        <f aca="false">COUNTIF(#REF!,C33)</f>
        <v>#VALUE!</v>
      </c>
      <c r="M33" s="132" t="e">
        <f aca="false">COUNTIF(#REF!,C33)</f>
        <v>#VALUE!</v>
      </c>
      <c r="N33" s="131" t="s">
        <v>417</v>
      </c>
    </row>
    <row r="34" customFormat="false" ht="15" hidden="false" customHeight="false" outlineLevel="0" collapsed="false">
      <c r="B34" s="130" t="s">
        <v>420</v>
      </c>
      <c r="C34" s="130" t="s">
        <v>126</v>
      </c>
      <c r="D34" s="130" t="s">
        <v>401</v>
      </c>
      <c r="E34" s="130" t="s">
        <v>394</v>
      </c>
      <c r="F34" s="130" t="s">
        <v>395</v>
      </c>
      <c r="G34" s="130" t="s">
        <v>403</v>
      </c>
      <c r="H34" s="130" t="s">
        <v>396</v>
      </c>
      <c r="I34" s="132" t="n">
        <f aca="false">COUNTIF(活動組2022年例行活動班表!D:D,C34)</f>
        <v>1</v>
      </c>
      <c r="J34" s="132" t="e">
        <f aca="false">COUNTIF(#REF!,C34)</f>
        <v>#VALUE!</v>
      </c>
      <c r="K34" s="132" t="n">
        <f aca="false">COUNTIF(活動組2022年例行活動班表!D$5:D$48,C34)</f>
        <v>1</v>
      </c>
      <c r="L34" s="132" t="e">
        <f aca="false">COUNTIF(#REF!,C34)</f>
        <v>#VALUE!</v>
      </c>
      <c r="M34" s="132" t="e">
        <f aca="false">COUNTIF(#REF!,C34)</f>
        <v>#VALUE!</v>
      </c>
    </row>
    <row r="35" customFormat="false" ht="15" hidden="false" customHeight="false" outlineLevel="0" collapsed="false">
      <c r="C35" s="130" t="s">
        <v>100</v>
      </c>
      <c r="D35" s="130" t="s">
        <v>401</v>
      </c>
      <c r="E35" s="130" t="s">
        <v>402</v>
      </c>
      <c r="F35" s="130" t="s">
        <v>395</v>
      </c>
      <c r="G35" s="130" t="s">
        <v>403</v>
      </c>
      <c r="H35" s="130" t="s">
        <v>396</v>
      </c>
      <c r="I35" s="132" t="n">
        <f aca="false">COUNTIF(活動組2022年例行活動班表!D:D,C35)</f>
        <v>1</v>
      </c>
      <c r="J35" s="132" t="e">
        <f aca="false">COUNTIF(#REF!,C35)</f>
        <v>#VALUE!</v>
      </c>
      <c r="K35" s="132" t="n">
        <f aca="false">COUNTIF(活動組2022年例行活動班表!D$5:D$48,C35)</f>
        <v>1</v>
      </c>
      <c r="L35" s="132" t="e">
        <f aca="false">COUNTIF(#REF!,C35)</f>
        <v>#VALUE!</v>
      </c>
      <c r="M35" s="132" t="e">
        <f aca="false">COUNTIF(#REF!,C35)</f>
        <v>#VALUE!</v>
      </c>
    </row>
    <row r="36" customFormat="false" ht="15" hidden="false" customHeight="false" outlineLevel="0" collapsed="false">
      <c r="C36" s="130" t="s">
        <v>421</v>
      </c>
      <c r="D36" s="130" t="s">
        <v>401</v>
      </c>
      <c r="E36" s="130" t="s">
        <v>402</v>
      </c>
      <c r="F36" s="130" t="s">
        <v>395</v>
      </c>
      <c r="G36" s="130" t="s">
        <v>382</v>
      </c>
      <c r="H36" s="130" t="s">
        <v>396</v>
      </c>
      <c r="I36" s="132" t="n">
        <f aca="false">COUNTIF(活動組2022年例行活動班表!D:D,C36)</f>
        <v>1</v>
      </c>
      <c r="J36" s="132" t="e">
        <f aca="false">COUNTIF(#REF!,C36)</f>
        <v>#VALUE!</v>
      </c>
      <c r="K36" s="132" t="n">
        <f aca="false">COUNTIF(活動組2022年例行活動班表!D$5:D$48,C36)</f>
        <v>1</v>
      </c>
      <c r="L36" s="132" t="e">
        <f aca="false">COUNTIF(#REF!,C36)</f>
        <v>#VALUE!</v>
      </c>
      <c r="M36" s="132" t="e">
        <f aca="false">COUNTIF(#REF!,C36)</f>
        <v>#VALUE!</v>
      </c>
    </row>
    <row r="37" customFormat="false" ht="15" hidden="false" customHeight="false" outlineLevel="0" collapsed="false">
      <c r="A37" s="133" t="s">
        <v>422</v>
      </c>
      <c r="B37" s="130" t="s">
        <v>423</v>
      </c>
      <c r="C37" s="130" t="s">
        <v>258</v>
      </c>
      <c r="D37" s="130" t="s">
        <v>401</v>
      </c>
      <c r="E37" s="130" t="s">
        <v>394</v>
      </c>
      <c r="F37" s="130" t="s">
        <v>395</v>
      </c>
      <c r="G37" s="130" t="s">
        <v>382</v>
      </c>
      <c r="H37" s="130" t="s">
        <v>396</v>
      </c>
      <c r="I37" s="132" t="n">
        <f aca="false">COUNTIF(活動組2022年例行活動班表!D:D,C37)</f>
        <v>0</v>
      </c>
      <c r="J37" s="132" t="e">
        <f aca="false">COUNTIF(#REF!,C37)</f>
        <v>#VALUE!</v>
      </c>
      <c r="K37" s="132" t="n">
        <f aca="false">COUNTIF(活動組2022年例行活動班表!D$5:D$48,C37)</f>
        <v>0</v>
      </c>
      <c r="L37" s="132" t="e">
        <f aca="false">COUNTIF(#REF!,C37)</f>
        <v>#VALUE!</v>
      </c>
      <c r="M37" s="132" t="e">
        <f aca="false">COUNTIF(#REF!,C37)</f>
        <v>#VALUE!</v>
      </c>
      <c r="N37" s="131" t="s">
        <v>413</v>
      </c>
    </row>
    <row r="38" customFormat="false" ht="15" hidden="false" customHeight="false" outlineLevel="0" collapsed="false">
      <c r="C38" s="130" t="s">
        <v>94</v>
      </c>
      <c r="D38" s="130" t="s">
        <v>401</v>
      </c>
      <c r="E38" s="130" t="s">
        <v>394</v>
      </c>
      <c r="F38" s="130" t="s">
        <v>395</v>
      </c>
      <c r="G38" s="130" t="s">
        <v>403</v>
      </c>
      <c r="H38" s="130" t="s">
        <v>396</v>
      </c>
      <c r="I38" s="132" t="n">
        <f aca="false">COUNTIF(活動組2022年例行活動班表!D:D,C38)</f>
        <v>3</v>
      </c>
      <c r="J38" s="132" t="e">
        <f aca="false">COUNTIF(#REF!,C38)</f>
        <v>#VALUE!</v>
      </c>
      <c r="K38" s="132" t="n">
        <f aca="false">COUNTIF(活動組2022年例行活動班表!D$5:D$48,C38)</f>
        <v>3</v>
      </c>
      <c r="L38" s="132" t="e">
        <f aca="false">COUNTIF(#REF!,C38)</f>
        <v>#VALUE!</v>
      </c>
      <c r="M38" s="132" t="e">
        <f aca="false">COUNTIF(#REF!,C38)</f>
        <v>#VALUE!</v>
      </c>
      <c r="N38" s="131" t="s">
        <v>424</v>
      </c>
    </row>
    <row r="39" customFormat="false" ht="15" hidden="false" customHeight="false" outlineLevel="0" collapsed="false">
      <c r="B39" s="130" t="s">
        <v>425</v>
      </c>
      <c r="C39" s="130" t="s">
        <v>108</v>
      </c>
      <c r="D39" s="130" t="s">
        <v>401</v>
      </c>
      <c r="E39" s="130" t="s">
        <v>394</v>
      </c>
      <c r="F39" s="130" t="s">
        <v>395</v>
      </c>
      <c r="G39" s="130" t="s">
        <v>403</v>
      </c>
      <c r="H39" s="130" t="s">
        <v>396</v>
      </c>
      <c r="I39" s="132" t="n">
        <f aca="false">COUNTIF(活動組2022年例行活動班表!D:D,C39)</f>
        <v>1</v>
      </c>
      <c r="J39" s="132" t="e">
        <f aca="false">COUNTIF(#REF!,C39)</f>
        <v>#VALUE!</v>
      </c>
      <c r="K39" s="132" t="n">
        <f aca="false">COUNTIF(活動組2022年例行活動班表!D$5:D$48,C39)</f>
        <v>1</v>
      </c>
      <c r="L39" s="132" t="e">
        <f aca="false">COUNTIF(#REF!,C39)</f>
        <v>#VALUE!</v>
      </c>
      <c r="M39" s="132" t="e">
        <f aca="false">COUNTIF(#REF!,C39)</f>
        <v>#VALUE!</v>
      </c>
    </row>
    <row r="40" customFormat="false" ht="15" hidden="false" customHeight="false" outlineLevel="0" collapsed="false">
      <c r="C40" s="130" t="s">
        <v>42</v>
      </c>
      <c r="D40" s="130" t="s">
        <v>401</v>
      </c>
      <c r="E40" s="130" t="s">
        <v>394</v>
      </c>
      <c r="F40" s="130" t="s">
        <v>395</v>
      </c>
      <c r="G40" s="130" t="s">
        <v>382</v>
      </c>
      <c r="H40" s="130" t="s">
        <v>396</v>
      </c>
      <c r="I40" s="132" t="n">
        <f aca="false">COUNTIF(活動組2022年例行活動班表!D:D,C40)</f>
        <v>1</v>
      </c>
      <c r="J40" s="132" t="e">
        <f aca="false">COUNTIF(#REF!,C40)</f>
        <v>#VALUE!</v>
      </c>
      <c r="K40" s="132" t="n">
        <f aca="false">COUNTIF(活動組2022年例行活動班表!D$5:D$48,C40)</f>
        <v>1</v>
      </c>
      <c r="L40" s="132" t="e">
        <f aca="false">COUNTIF(#REF!,C40)</f>
        <v>#VALUE!</v>
      </c>
      <c r="M40" s="132" t="e">
        <f aca="false">COUNTIF(#REF!,C40)</f>
        <v>#VALUE!</v>
      </c>
    </row>
    <row r="41" customFormat="false" ht="15" hidden="false" customHeight="false" outlineLevel="0" collapsed="false">
      <c r="B41" s="130" t="s">
        <v>426</v>
      </c>
      <c r="C41" s="130" t="s">
        <v>370</v>
      </c>
      <c r="D41" s="130" t="s">
        <v>401</v>
      </c>
      <c r="E41" s="130" t="s">
        <v>394</v>
      </c>
      <c r="F41" s="130" t="s">
        <v>395</v>
      </c>
      <c r="G41" s="130" t="s">
        <v>403</v>
      </c>
      <c r="H41" s="130" t="s">
        <v>396</v>
      </c>
      <c r="I41" s="132" t="n">
        <f aca="false">COUNTIF(活動組2022年例行活動班表!D:D,C41)</f>
        <v>0</v>
      </c>
      <c r="J41" s="132" t="e">
        <f aca="false">COUNTIF(#REF!,C41)</f>
        <v>#VALUE!</v>
      </c>
      <c r="K41" s="132" t="n">
        <f aca="false">COUNTIF(活動組2022年例行活動班表!D$5:D$48,C41)</f>
        <v>0</v>
      </c>
      <c r="L41" s="132" t="e">
        <f aca="false">COUNTIF(#REF!,C41)</f>
        <v>#VALUE!</v>
      </c>
      <c r="M41" s="132" t="e">
        <f aca="false">COUNTIF(#REF!,C41)</f>
        <v>#VALUE!</v>
      </c>
      <c r="N41" s="130" t="s">
        <v>410</v>
      </c>
    </row>
    <row r="42" customFormat="false" ht="15" hidden="false" customHeight="false" outlineLevel="0" collapsed="false">
      <c r="A42" s="130" t="s">
        <v>427</v>
      </c>
      <c r="B42" s="130" t="s">
        <v>428</v>
      </c>
      <c r="C42" s="130" t="s">
        <v>200</v>
      </c>
      <c r="D42" s="130" t="s">
        <v>401</v>
      </c>
      <c r="E42" s="130" t="s">
        <v>394</v>
      </c>
      <c r="F42" s="130" t="s">
        <v>409</v>
      </c>
      <c r="G42" s="130" t="s">
        <v>382</v>
      </c>
      <c r="H42" s="130" t="s">
        <v>429</v>
      </c>
      <c r="I42" s="132" t="n">
        <f aca="false">COUNTIF(活動組2022年例行活動班表!D:D,C42)</f>
        <v>0</v>
      </c>
      <c r="J42" s="132" t="e">
        <f aca="false">COUNTIF(#REF!,C42)</f>
        <v>#VALUE!</v>
      </c>
      <c r="K42" s="132" t="n">
        <f aca="false">COUNTIF(活動組2022年例行活動班表!D$5:D$48,C42)</f>
        <v>0</v>
      </c>
      <c r="L42" s="132" t="e">
        <f aca="false">COUNTIF(#REF!,C42)</f>
        <v>#VALUE!</v>
      </c>
      <c r="M42" s="132" t="e">
        <f aca="false">COUNTIF(#REF!,C42)</f>
        <v>#VALUE!</v>
      </c>
    </row>
    <row r="43" customFormat="false" ht="15" hidden="false" customHeight="false" outlineLevel="0" collapsed="false">
      <c r="C43" s="130" t="s">
        <v>430</v>
      </c>
      <c r="D43" s="130" t="s">
        <v>401</v>
      </c>
      <c r="E43" s="130" t="s">
        <v>394</v>
      </c>
      <c r="F43" s="130" t="s">
        <v>409</v>
      </c>
      <c r="G43" s="130" t="s">
        <v>382</v>
      </c>
      <c r="H43" s="130" t="s">
        <v>429</v>
      </c>
      <c r="I43" s="132" t="n">
        <f aca="false">COUNTIF(活動組2022年例行活動班表!D:D,C43)</f>
        <v>0</v>
      </c>
      <c r="J43" s="132" t="e">
        <f aca="false">COUNTIF(#REF!,C43)</f>
        <v>#VALUE!</v>
      </c>
      <c r="K43" s="132" t="n">
        <f aca="false">COUNTIF(活動組2022年例行活動班表!D$5:D$48,C43)</f>
        <v>0</v>
      </c>
      <c r="L43" s="132" t="e">
        <f aca="false">COUNTIF(#REF!,C43)</f>
        <v>#VALUE!</v>
      </c>
      <c r="M43" s="132" t="e">
        <f aca="false">COUNTIF(#REF!,C43)</f>
        <v>#VALUE!</v>
      </c>
    </row>
    <row r="44" customFormat="false" ht="15" hidden="false" customHeight="false" outlineLevel="0" collapsed="false">
      <c r="C44" s="130" t="s">
        <v>349</v>
      </c>
      <c r="D44" s="130" t="s">
        <v>401</v>
      </c>
      <c r="E44" s="130" t="s">
        <v>394</v>
      </c>
      <c r="F44" s="130" t="s">
        <v>409</v>
      </c>
      <c r="G44" s="130" t="s">
        <v>403</v>
      </c>
      <c r="H44" s="130" t="s">
        <v>429</v>
      </c>
      <c r="I44" s="132" t="n">
        <f aca="false">COUNTIF(活動組2022年例行活動班表!D:D,C44)</f>
        <v>0</v>
      </c>
      <c r="J44" s="132" t="e">
        <f aca="false">COUNTIF(#REF!,C44)</f>
        <v>#VALUE!</v>
      </c>
      <c r="K44" s="132" t="n">
        <f aca="false">COUNTIF(活動組2022年例行活動班表!D$5:D$48,C44)</f>
        <v>0</v>
      </c>
      <c r="L44" s="132" t="e">
        <f aca="false">COUNTIF(#REF!,C44)</f>
        <v>#VALUE!</v>
      </c>
      <c r="M44" s="132" t="e">
        <f aca="false">COUNTIF(#REF!,C44)</f>
        <v>#VALUE!</v>
      </c>
      <c r="N44" s="130" t="s">
        <v>431</v>
      </c>
    </row>
    <row r="45" customFormat="false" ht="15" hidden="false" customHeight="false" outlineLevel="0" collapsed="false">
      <c r="C45" s="130" t="s">
        <v>432</v>
      </c>
      <c r="D45" s="130" t="s">
        <v>401</v>
      </c>
      <c r="E45" s="130" t="s">
        <v>402</v>
      </c>
      <c r="F45" s="130" t="s">
        <v>395</v>
      </c>
      <c r="G45" s="130" t="s">
        <v>403</v>
      </c>
      <c r="H45" s="130" t="s">
        <v>429</v>
      </c>
      <c r="I45" s="132" t="n">
        <f aca="false">COUNTIF(活動組2022年例行活動班表!D:D,C45)</f>
        <v>0</v>
      </c>
      <c r="J45" s="132" t="e">
        <f aca="false">COUNTIF(#REF!,C45)</f>
        <v>#VALUE!</v>
      </c>
      <c r="K45" s="132" t="n">
        <f aca="false">COUNTIF(活動組2022年例行活動班表!D$5:D$48,C45)</f>
        <v>0</v>
      </c>
      <c r="L45" s="132" t="e">
        <f aca="false">COUNTIF(#REF!,C45)</f>
        <v>#VALUE!</v>
      </c>
      <c r="M45" s="132" t="e">
        <f aca="false">COUNTIF(#REF!,C45)</f>
        <v>#VALUE!</v>
      </c>
    </row>
    <row r="46" customFormat="false" ht="15" hidden="false" customHeight="false" outlineLevel="0" collapsed="false">
      <c r="C46" s="130" t="s">
        <v>90</v>
      </c>
      <c r="D46" s="130" t="s">
        <v>401</v>
      </c>
      <c r="E46" s="130" t="s">
        <v>394</v>
      </c>
      <c r="F46" s="130" t="s">
        <v>409</v>
      </c>
      <c r="G46" s="130" t="s">
        <v>403</v>
      </c>
      <c r="H46" s="130" t="s">
        <v>429</v>
      </c>
      <c r="I46" s="132" t="n">
        <f aca="false">COUNTIF(活動組2022年例行活動班表!D:D,C46)</f>
        <v>1</v>
      </c>
      <c r="J46" s="132" t="e">
        <f aca="false">COUNTIF(#REF!,C46)</f>
        <v>#VALUE!</v>
      </c>
      <c r="K46" s="132" t="n">
        <f aca="false">COUNTIF(活動組2022年例行活動班表!D$5:D$48,C46)</f>
        <v>1</v>
      </c>
      <c r="L46" s="132" t="e">
        <f aca="false">COUNTIF(#REF!,C46)</f>
        <v>#VALUE!</v>
      </c>
      <c r="M46" s="132" t="e">
        <f aca="false">COUNTIF(#REF!,C46)</f>
        <v>#VALUE!</v>
      </c>
      <c r="N46" s="130" t="s">
        <v>433</v>
      </c>
    </row>
    <row r="47" customFormat="false" ht="15" hidden="false" customHeight="false" outlineLevel="0" collapsed="false">
      <c r="C47" s="130" t="s">
        <v>43</v>
      </c>
      <c r="D47" s="130" t="s">
        <v>401</v>
      </c>
      <c r="E47" s="130" t="s">
        <v>394</v>
      </c>
      <c r="F47" s="130" t="s">
        <v>395</v>
      </c>
      <c r="G47" s="130" t="s">
        <v>403</v>
      </c>
      <c r="H47" s="130" t="s">
        <v>429</v>
      </c>
      <c r="I47" s="132" t="n">
        <f aca="false">COUNTIF(活動組2022年例行活動班表!D:D,C47)</f>
        <v>1</v>
      </c>
      <c r="J47" s="132" t="e">
        <f aca="false">COUNTIF(#REF!,C47)</f>
        <v>#VALUE!</v>
      </c>
      <c r="K47" s="132" t="n">
        <f aca="false">COUNTIF(活動組2022年例行活動班表!D$5:D$48,C47)</f>
        <v>1</v>
      </c>
      <c r="L47" s="132" t="e">
        <f aca="false">COUNTIF(#REF!,C47)</f>
        <v>#VALUE!</v>
      </c>
      <c r="M47" s="132" t="e">
        <f aca="false">COUNTIF(#REF!,C47)</f>
        <v>#VALUE!</v>
      </c>
    </row>
    <row r="48" customFormat="false" ht="15" hidden="false" customHeight="false" outlineLevel="0" collapsed="false">
      <c r="C48" s="130" t="s">
        <v>326</v>
      </c>
      <c r="D48" s="130" t="s">
        <v>393</v>
      </c>
      <c r="E48" s="130" t="s">
        <v>402</v>
      </c>
      <c r="F48" s="130" t="s">
        <v>395</v>
      </c>
      <c r="G48" s="130" t="s">
        <v>403</v>
      </c>
      <c r="H48" s="130" t="s">
        <v>429</v>
      </c>
      <c r="I48" s="132" t="n">
        <f aca="false">COUNTIF(活動組2022年例行活動班表!D:D,C48)</f>
        <v>0</v>
      </c>
      <c r="J48" s="132" t="e">
        <f aca="false">COUNTIF(#REF!,C48)</f>
        <v>#VALUE!</v>
      </c>
      <c r="K48" s="132" t="n">
        <f aca="false">COUNTIF(活動組2022年例行活動班表!D$5:D$48,C48)</f>
        <v>0</v>
      </c>
      <c r="L48" s="132" t="e">
        <f aca="false">COUNTIF(#REF!,C48)</f>
        <v>#VALUE!</v>
      </c>
      <c r="M48" s="132" t="e">
        <f aca="false">COUNTIF(#REF!,C48)</f>
        <v>#VALUE!</v>
      </c>
    </row>
    <row r="49" customFormat="false" ht="15" hidden="false" customHeight="false" outlineLevel="0" collapsed="false">
      <c r="C49" s="130" t="s">
        <v>363</v>
      </c>
      <c r="D49" s="130" t="s">
        <v>393</v>
      </c>
      <c r="E49" s="130" t="s">
        <v>402</v>
      </c>
      <c r="F49" s="130" t="s">
        <v>397</v>
      </c>
      <c r="G49" s="130" t="s">
        <v>382</v>
      </c>
      <c r="H49" s="130" t="s">
        <v>429</v>
      </c>
      <c r="I49" s="132" t="n">
        <f aca="false">COUNTIF(活動組2022年例行活動班表!D:D,C49)</f>
        <v>0</v>
      </c>
      <c r="J49" s="132" t="e">
        <f aca="false">COUNTIF(#REF!,C49)</f>
        <v>#VALUE!</v>
      </c>
      <c r="K49" s="132" t="n">
        <f aca="false">COUNTIF(活動組2022年例行活動班表!D$5:D$48,C49)</f>
        <v>0</v>
      </c>
      <c r="L49" s="132" t="e">
        <f aca="false">COUNTIF(#REF!,C49)</f>
        <v>#VALUE!</v>
      </c>
      <c r="M49" s="132" t="e">
        <f aca="false">COUNTIF(#REF!,C49)</f>
        <v>#VALUE!</v>
      </c>
      <c r="N49" s="130" t="s">
        <v>434</v>
      </c>
    </row>
    <row r="50" customFormat="false" ht="15" hidden="false" customHeight="false" outlineLevel="0" collapsed="false">
      <c r="C50" s="130" t="s">
        <v>74</v>
      </c>
      <c r="D50" s="130" t="s">
        <v>401</v>
      </c>
      <c r="E50" s="130" t="s">
        <v>402</v>
      </c>
      <c r="F50" s="130" t="s">
        <v>397</v>
      </c>
      <c r="G50" s="130" t="s">
        <v>382</v>
      </c>
      <c r="H50" s="130" t="s">
        <v>429</v>
      </c>
      <c r="I50" s="132" t="n">
        <f aca="false">COUNTIF(活動組2022年例行活動班表!D:D,C50)</f>
        <v>1</v>
      </c>
      <c r="J50" s="132" t="e">
        <f aca="false">COUNTIF(#REF!,C50)</f>
        <v>#VALUE!</v>
      </c>
      <c r="K50" s="132" t="n">
        <f aca="false">COUNTIF(活動組2022年例行活動班表!D$5:D$48,C50)</f>
        <v>1</v>
      </c>
      <c r="L50" s="132" t="e">
        <f aca="false">COUNTIF(#REF!,C50)</f>
        <v>#VALUE!</v>
      </c>
      <c r="M50" s="132" t="e">
        <f aca="false">COUNTIF(#REF!,C50)</f>
        <v>#VALUE!</v>
      </c>
      <c r="N50" s="130" t="s">
        <v>435</v>
      </c>
    </row>
    <row r="52" customFormat="false" ht="15" hidden="false" customHeight="false" outlineLevel="0" collapsed="false">
      <c r="A52" s="133" t="s">
        <v>436</v>
      </c>
    </row>
    <row r="53" customFormat="false" ht="15" hidden="false" customHeight="false" outlineLevel="0" collapsed="false">
      <c r="A53" s="134" t="s">
        <v>437</v>
      </c>
    </row>
  </sheetData>
  <autoFilter ref="A1:N5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>Kenny</cp:lastModifiedBy>
  <dcterms:modified xsi:type="dcterms:W3CDTF">2022-03-17T12:18:49Z</dcterms:modified>
  <cp:revision>3</cp:revision>
  <dc:subject/>
  <dc:title/>
</cp:coreProperties>
</file>