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例行活動2023年S1班表-01-03月" sheetId="1" state="visible" r:id="rId2"/>
    <sheet name="工作表24" sheetId="2" state="visible" r:id="rId3"/>
    <sheet name="工作表25" sheetId="3" state="visible" r:id="rId4"/>
    <sheet name="工作表26" sheetId="4" state="visible" r:id="rId5"/>
    <sheet name="工作表27" sheetId="5" state="visible" r:id="rId6"/>
    <sheet name="工作表28" sheetId="6" state="visible" r:id="rId7"/>
    <sheet name="工作表29" sheetId="7" state="visible" r:id="rId8"/>
    <sheet name="「例行活動2023年S1班表-01-03月」的副本" sheetId="8" state="hidden" r:id="rId9"/>
    <sheet name="排班次數" sheetId="9" state="visible" r:id="rId10"/>
    <sheet name="駐站" sheetId="10" state="hidden" r:id="rId11"/>
    <sheet name="路線表" sheetId="11" state="visible" r:id="rId12"/>
    <sheet name="工作表23" sheetId="12" state="visible" r:id="rId13"/>
  </sheets>
  <definedNames>
    <definedName function="false" hidden="true" localSheetId="8" name="_xlnm._FilterDatabase" vbProcedure="false">排班次數!$A$1:$F$147</definedName>
    <definedName function="false" hidden="true" localSheetId="10" name="_xlnm._FilterDatabase" vbProcedure="false">路線表!$A$1:$W$60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W15" authorId="0">
      <text>
        <r>
          <rPr>
            <sz val="12"/>
            <color rgb="FF000000"/>
            <rFont val="文泉驛微米黑"/>
            <family val="2"/>
          </rPr>
          <t xml:space="preserve">許財 </t>
        </r>
        <r>
          <rPr>
            <sz val="12"/>
            <color rgb="FF000000"/>
            <rFont val="Calibri"/>
            <family val="0"/>
            <charset val="1"/>
          </rPr>
          <t xml:space="preserve">1/22</t>
        </r>
        <r>
          <rPr>
            <sz val="12"/>
            <color rgb="FF000000"/>
            <rFont val="文泉驛微米黑"/>
            <family val="2"/>
          </rPr>
          <t xml:space="preserve">關渡早上駐站可排班
</t>
        </r>
        <r>
          <rPr>
            <sz val="12"/>
            <color rgb="FF000000"/>
            <rFont val="Calibri"/>
            <family val="0"/>
            <charset val="1"/>
          </rPr>
          <t xml:space="preserve">(</t>
        </r>
        <r>
          <rPr>
            <sz val="12"/>
            <color rgb="FF000000"/>
            <rFont val="文泉驛微米黑"/>
            <family val="2"/>
          </rPr>
          <t xml:space="preserve">可農曆除夕及春節期間不排班</t>
        </r>
        <r>
          <rPr>
            <sz val="12"/>
            <color rgb="FF000000"/>
            <rFont val="Calibri"/>
            <family val="0"/>
            <charset val="1"/>
          </rPr>
          <t xml:space="preserve">)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29" authorId="0">
      <text>
        <r>
          <rPr>
            <sz val="12"/>
            <color rgb="FF000000"/>
            <rFont val="文泉驛微米黑"/>
            <family val="2"/>
          </rPr>
          <t xml:space="preserve">以王曉萍通知活動組代為登記</t>
        </r>
      </text>
    </comment>
  </commentList>
</comments>
</file>

<file path=xl/sharedStrings.xml><?xml version="1.0" encoding="utf-8"?>
<sst xmlns="http://schemas.openxmlformats.org/spreadsheetml/2006/main" count="1049" uniqueCount="413">
  <si>
    <r>
      <rPr>
        <b val="true"/>
        <sz val="18"/>
        <color rgb="FF0000FF"/>
        <rFont val="文泉驛微米黑"/>
        <family val="2"/>
      </rPr>
      <t xml:space="preserve">活動組</t>
    </r>
    <r>
      <rPr>
        <b val="true"/>
        <sz val="18"/>
        <color rgb="FF0000FF"/>
        <rFont val="Arial"/>
        <family val="0"/>
        <charset val="1"/>
      </rPr>
      <t xml:space="preserve">2023</t>
    </r>
    <r>
      <rPr>
        <b val="true"/>
        <sz val="18"/>
        <color rgb="FF0000FF"/>
        <rFont val="文泉驛微米黑"/>
        <family val="2"/>
      </rPr>
      <t xml:space="preserve">年例行活動班表</t>
    </r>
  </si>
  <si>
    <t xml:space="preserve">路線</t>
  </si>
  <si>
    <t xml:space="preserve">集合時間</t>
  </si>
  <si>
    <t xml:space="preserve">紀錄鳥種</t>
  </si>
  <si>
    <t xml:space="preserve">民眾人數</t>
  </si>
  <si>
    <t xml:space="preserve">集合地點</t>
  </si>
  <si>
    <t xml:space="preserve">公里</t>
  </si>
  <si>
    <t xml:space="preserve">鳥種數</t>
  </si>
  <si>
    <t xml:space="preserve">解說人員</t>
  </si>
  <si>
    <t xml:space="preserve">大安森林公園</t>
  </si>
  <si>
    <t xml:space="preserve">華江橋</t>
  </si>
  <si>
    <r>
      <rPr>
        <b val="true"/>
        <sz val="14"/>
        <color rgb="FF000000"/>
        <rFont val="文泉驛微米黑"/>
        <family val="2"/>
      </rPr>
      <t xml:space="preserve">關渡自然中心</t>
    </r>
    <r>
      <rPr>
        <b val="true"/>
        <sz val="14"/>
        <color rgb="FFFF0000"/>
        <rFont val="Arial"/>
        <family val="0"/>
        <charset val="1"/>
      </rPr>
      <t xml:space="preserve">(2022/12/25-2023/3</t>
    </r>
    <r>
      <rPr>
        <b val="true"/>
        <sz val="14"/>
        <color rgb="FFFF0000"/>
        <rFont val="文泉驛微米黑"/>
        <family val="2"/>
      </rPr>
      <t xml:space="preserve">月左右休館</t>
    </r>
    <r>
      <rPr>
        <b val="true"/>
        <sz val="14"/>
        <color rgb="FFFF0000"/>
        <rFont val="Arial"/>
        <family val="0"/>
        <charset val="1"/>
      </rPr>
      <t xml:space="preserve">)</t>
    </r>
  </si>
  <si>
    <t xml:space="preserve">芝 山
綠 園</t>
  </si>
  <si>
    <t xml:space="preserve">二樓駐站</t>
  </si>
  <si>
    <t xml:space="preserve">賞鳥趣</t>
  </si>
  <si>
    <t xml:space="preserve">主領隊</t>
  </si>
  <si>
    <t xml:space="preserve">聯絡員</t>
  </si>
  <si>
    <t xml:space="preserve">記錄員</t>
  </si>
  <si>
    <t xml:space="preserve">輔導員</t>
  </si>
  <si>
    <t xml:space="preserve">上午</t>
  </si>
  <si>
    <t xml:space="preserve">下午</t>
  </si>
  <si>
    <t xml:space="preserve">備註：</t>
  </si>
  <si>
    <t xml:space="preserve">序</t>
  </si>
  <si>
    <r>
      <rPr>
        <b val="true"/>
        <sz val="11"/>
        <color rgb="FF000000"/>
        <rFont val="Arial"/>
        <family val="0"/>
        <charset val="1"/>
      </rPr>
      <t xml:space="preserve">1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</si>
  <si>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星期</t>
  </si>
  <si>
    <t xml:space="preserve">新海濕地</t>
  </si>
  <si>
    <t xml:space="preserve">吳清墩</t>
  </si>
  <si>
    <t xml:space="preserve">邱淑瑜</t>
  </si>
  <si>
    <t xml:space="preserve">許菀庭</t>
  </si>
  <si>
    <t xml:space="preserve">李尊賢</t>
  </si>
  <si>
    <t xml:space="preserve">郭妙霓</t>
  </si>
  <si>
    <t xml:space="preserve">李惠美</t>
  </si>
  <si>
    <t xml:space="preserve">王行健</t>
  </si>
  <si>
    <t xml:space="preserve">陳岳輝</t>
  </si>
  <si>
    <t xml:space="preserve">許財</t>
  </si>
  <si>
    <t xml:space="preserve">劉麗貞</t>
  </si>
  <si>
    <t xml:space="preserve">鄭淑萍</t>
  </si>
  <si>
    <t xml:space="preserve">簡御仁</t>
  </si>
  <si>
    <t xml:space="preserve">元旦連假</t>
  </si>
  <si>
    <r>
      <rPr>
        <sz val="12"/>
        <color rgb="FF000000"/>
        <rFont val="Arial"/>
        <family val="0"/>
        <charset val="1"/>
      </rPr>
      <t xml:space="preserve">2022</t>
    </r>
    <r>
      <rPr>
        <sz val="12"/>
        <color rgb="FF000000"/>
        <rFont val="文泉驛微米黑"/>
        <family val="2"/>
      </rPr>
      <t xml:space="preserve">第四季先排</t>
    </r>
  </si>
  <si>
    <t xml:space="preserve">伍曼卿</t>
  </si>
  <si>
    <t xml:space="preserve">鄭農祥</t>
  </si>
  <si>
    <t xml:space="preserve">陳鳳珠</t>
  </si>
  <si>
    <t xml:space="preserve">蘆洲堤防</t>
  </si>
  <si>
    <t xml:space="preserve">許勝杰</t>
  </si>
  <si>
    <t xml:space="preserve">王新雄</t>
  </si>
  <si>
    <t xml:space="preserve">朱立珮</t>
  </si>
  <si>
    <t xml:space="preserve">石瑞德</t>
  </si>
  <si>
    <t xml:space="preserve">吳怡瑩</t>
  </si>
  <si>
    <t xml:space="preserve">楊永賢</t>
  </si>
  <si>
    <t xml:space="preserve">陳忠城</t>
  </si>
  <si>
    <t xml:space="preserve">黃斐嬋</t>
  </si>
  <si>
    <t xml:space="preserve">李秀春</t>
  </si>
  <si>
    <t xml:space="preserve">杜竟良</t>
  </si>
  <si>
    <t xml:space="preserve">陳英井</t>
  </si>
  <si>
    <t xml:space="preserve">張文綏</t>
  </si>
  <si>
    <t xml:space="preserve">曾韞琛</t>
  </si>
  <si>
    <r>
      <rPr>
        <sz val="12"/>
        <color rgb="FF000000"/>
        <rFont val="Arial"/>
        <family val="0"/>
        <charset val="1"/>
      </rPr>
      <t xml:space="preserve">12:17 </t>
    </r>
    <r>
      <rPr>
        <sz val="12"/>
        <color rgb="FF000000"/>
        <rFont val="文泉驛微米黑"/>
        <family val="2"/>
      </rPr>
      <t xml:space="preserve">高潮</t>
    </r>
  </si>
  <si>
    <t xml:space="preserve">廣興</t>
  </si>
  <si>
    <t xml:space="preserve">鍾文傑</t>
  </si>
  <si>
    <t xml:space="preserve">楊義賢</t>
  </si>
  <si>
    <t xml:space="preserve">劉志威</t>
  </si>
  <si>
    <t xml:space="preserve">林再盛</t>
  </si>
  <si>
    <t xml:space="preserve">NYBC</t>
  </si>
  <si>
    <r>
      <rPr>
        <sz val="12"/>
        <color rgb="FF0000FF"/>
        <rFont val="文泉驛微米黑"/>
        <family val="2"/>
      </rPr>
      <t xml:space="preserve">風露嘴</t>
    </r>
    <r>
      <rPr>
        <sz val="12"/>
        <color rgb="FF0000FF"/>
        <rFont val="MingLiU"/>
        <family val="0"/>
        <charset val="1"/>
      </rPr>
      <t xml:space="preserve">-</t>
    </r>
    <r>
      <rPr>
        <sz val="12"/>
        <color rgb="FF0000FF"/>
        <rFont val="文泉驛微米黑"/>
        <family val="2"/>
      </rPr>
      <t xml:space="preserve">烏塗窟</t>
    </r>
  </si>
  <si>
    <t xml:space="preserve">李天助</t>
  </si>
  <si>
    <t xml:space="preserve">莊靜宜</t>
  </si>
  <si>
    <t xml:space="preserve">賴建華</t>
  </si>
  <si>
    <t xml:space="preserve">鄭栩伶</t>
  </si>
  <si>
    <t xml:space="preserve">王世平</t>
  </si>
  <si>
    <t xml:space="preserve">黃有生</t>
  </si>
  <si>
    <t xml:space="preserve">李明昆</t>
  </si>
  <si>
    <t xml:space="preserve">立農濕地</t>
  </si>
  <si>
    <t xml:space="preserve">張瑞麟</t>
  </si>
  <si>
    <t xml:space="preserve">蔡月娥</t>
  </si>
  <si>
    <t xml:space="preserve">黃家哲</t>
  </si>
  <si>
    <t xml:space="preserve">鄭安宏</t>
  </si>
  <si>
    <t xml:space="preserve">黃有利</t>
  </si>
  <si>
    <t xml:space="preserve">林明沛</t>
  </si>
  <si>
    <t xml:space="preserve">詹駿鴻</t>
  </si>
  <si>
    <t xml:space="preserve">沈彩鳳</t>
  </si>
  <si>
    <t xml:space="preserve">林廖檥</t>
  </si>
  <si>
    <t xml:space="preserve">許棠禎</t>
  </si>
  <si>
    <t xml:space="preserve">徐瑞琦</t>
  </si>
  <si>
    <t xml:space="preserve">田寮洋</t>
  </si>
  <si>
    <t xml:space="preserve">曾雲龍</t>
  </si>
  <si>
    <t xml:space="preserve">曾昱智</t>
  </si>
  <si>
    <t xml:space="preserve">葉玲瑤</t>
  </si>
  <si>
    <t xml:space="preserve">蘇昭如</t>
  </si>
  <si>
    <t xml:space="preserve">農曆除夕及春節</t>
  </si>
  <si>
    <t xml:space="preserve">白</t>
  </si>
  <si>
    <r>
      <rPr>
        <b val="true"/>
        <sz val="11"/>
        <color rgb="FF000000"/>
        <rFont val="Arial"/>
        <family val="0"/>
        <charset val="1"/>
      </rPr>
      <t xml:space="preserve">2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</si>
  <si>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盧瑞雯</t>
  </si>
  <si>
    <t xml:space="preserve">蔡淑清</t>
  </si>
  <si>
    <t xml:space="preserve">高儷瑛</t>
  </si>
  <si>
    <t xml:space="preserve">四崁水</t>
  </si>
  <si>
    <t xml:space="preserve">曾秀梅</t>
  </si>
  <si>
    <t xml:space="preserve">崔懷空</t>
  </si>
  <si>
    <t xml:space="preserve">陳俊逸</t>
  </si>
  <si>
    <t xml:space="preserve">林冠伶</t>
  </si>
  <si>
    <t xml:space="preserve">董金葉</t>
  </si>
  <si>
    <t xml:space="preserve">陳乃淳</t>
  </si>
  <si>
    <t xml:space="preserve">林國隆</t>
  </si>
  <si>
    <t xml:space="preserve">江麗華</t>
  </si>
  <si>
    <t xml:space="preserve">陳瑞芬</t>
  </si>
  <si>
    <t xml:space="preserve">徐薇薇</t>
  </si>
  <si>
    <t xml:space="preserve">關渡自然公園</t>
  </si>
  <si>
    <t xml:space="preserve">劉金和</t>
  </si>
  <si>
    <t xml:space="preserve">金山</t>
  </si>
  <si>
    <t xml:space="preserve">潘鴻隆</t>
  </si>
  <si>
    <t xml:space="preserve">何建遙</t>
  </si>
  <si>
    <t xml:space="preserve">劉后晨</t>
  </si>
  <si>
    <t xml:space="preserve">三芝車新路</t>
  </si>
  <si>
    <t xml:space="preserve">周暉堡</t>
  </si>
  <si>
    <t xml:space="preserve">游谷樺</t>
  </si>
  <si>
    <t xml:space="preserve">施曉雯</t>
  </si>
  <si>
    <t xml:space="preserve">鄒文惠</t>
  </si>
  <si>
    <t xml:space="preserve">張靜宜</t>
  </si>
  <si>
    <t xml:space="preserve">社子島</t>
  </si>
  <si>
    <t xml:space="preserve">陳金對</t>
  </si>
  <si>
    <r>
      <rPr>
        <sz val="12"/>
        <color rgb="FF000000"/>
        <rFont val="Arial"/>
        <family val="0"/>
        <charset val="1"/>
      </rPr>
      <t xml:space="preserve">8:49 </t>
    </r>
    <r>
      <rPr>
        <sz val="12"/>
        <color rgb="FF000000"/>
        <rFont val="文泉驛微米黑"/>
        <family val="2"/>
      </rPr>
      <t xml:space="preserve">低潮</t>
    </r>
  </si>
  <si>
    <t xml:space="preserve">李昭賢</t>
  </si>
  <si>
    <t xml:space="preserve">二叭子植物園</t>
  </si>
  <si>
    <t xml:space="preserve">王曉慧</t>
  </si>
  <si>
    <t xml:space="preserve">謝敏儀</t>
  </si>
  <si>
    <t xml:space="preserve">黃如秀</t>
  </si>
  <si>
    <t xml:space="preserve">李政洋</t>
  </si>
  <si>
    <t xml:space="preserve">白似珍</t>
  </si>
  <si>
    <t xml:space="preserve">   黃貞勤</t>
  </si>
  <si>
    <t xml:space="preserve">烏來</t>
  </si>
  <si>
    <t xml:space="preserve">謝春桃</t>
  </si>
  <si>
    <r>
      <rPr>
        <sz val="12"/>
        <color rgb="FFFF0000"/>
        <rFont val="Arial"/>
        <family val="0"/>
        <charset val="1"/>
      </rPr>
      <t xml:space="preserve">228</t>
    </r>
    <r>
      <rPr>
        <sz val="12"/>
        <color rgb="FFFF0000"/>
        <rFont val="文泉驛微米黑"/>
        <family val="2"/>
      </rPr>
      <t xml:space="preserve">連假</t>
    </r>
  </si>
  <si>
    <t xml:space="preserve">周成蕙</t>
  </si>
  <si>
    <t xml:space="preserve">劉華森</t>
  </si>
  <si>
    <t xml:space="preserve">連假減班</t>
  </si>
  <si>
    <r>
      <rPr>
        <b val="true"/>
        <sz val="11"/>
        <color rgb="FF000000"/>
        <rFont val="Arial"/>
        <family val="0"/>
        <charset val="1"/>
      </rPr>
      <t xml:space="preserve">3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</si>
  <si>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盧春福</t>
  </si>
  <si>
    <t xml:space="preserve">內溝里</t>
  </si>
  <si>
    <t xml:space="preserve">蘇平和</t>
  </si>
  <si>
    <t xml:space="preserve">張筱蕙</t>
  </si>
  <si>
    <t xml:space="preserve">劉耀文</t>
  </si>
  <si>
    <t xml:space="preserve">陳建宇</t>
  </si>
  <si>
    <t xml:space="preserve">黃玉英</t>
  </si>
  <si>
    <t xml:space="preserve">陳湘菱</t>
  </si>
  <si>
    <r>
      <rPr>
        <sz val="12"/>
        <color rgb="FF000000"/>
        <rFont val="Arial"/>
        <family val="0"/>
        <charset val="1"/>
      </rPr>
      <t xml:space="preserve">10:27 </t>
    </r>
    <r>
      <rPr>
        <sz val="12"/>
        <color rgb="FF000000"/>
        <rFont val="文泉驛微米黑"/>
        <family val="2"/>
      </rPr>
      <t xml:space="preserve">高潮</t>
    </r>
  </si>
  <si>
    <r>
      <rPr>
        <sz val="12"/>
        <color rgb="FF0000FF"/>
        <rFont val="文泉驛微米黑"/>
        <family val="2"/>
      </rPr>
      <t xml:space="preserve">樹梅坑溪</t>
    </r>
    <r>
      <rPr>
        <sz val="12"/>
        <color rgb="FF0000FF"/>
        <rFont val="MingLiU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原楓丹白露</t>
    </r>
    <r>
      <rPr>
        <sz val="12"/>
        <color rgb="FF0000FF"/>
        <rFont val="MingLiU"/>
        <family val="0"/>
        <charset val="1"/>
      </rPr>
      <t xml:space="preserve">)</t>
    </r>
  </si>
  <si>
    <t xml:space="preserve">黃以忠</t>
  </si>
  <si>
    <t xml:space="preserve">蕭桂珍</t>
  </si>
  <si>
    <t xml:space="preserve">淡蘭古道</t>
  </si>
  <si>
    <t xml:space="preserve">方銘亮</t>
  </si>
  <si>
    <t xml:space="preserve">吳季寬</t>
  </si>
  <si>
    <t xml:space="preserve">史蘭亭</t>
  </si>
  <si>
    <t xml:space="preserve">忠義小徑</t>
  </si>
  <si>
    <t xml:space="preserve">會員大會</t>
  </si>
  <si>
    <t xml:space="preserve">植物園</t>
  </si>
  <si>
    <t xml:space="preserve">鄭宇晴</t>
  </si>
  <si>
    <t xml:space="preserve">楊啓姚</t>
  </si>
  <si>
    <t xml:space="preserve">黃貞勤</t>
  </si>
  <si>
    <t xml:space="preserve">直潭國小</t>
  </si>
  <si>
    <t xml:space="preserve">李征諭</t>
  </si>
  <si>
    <t xml:space="preserve">王浚湧</t>
  </si>
  <si>
    <t xml:space="preserve">黃莉鈐</t>
  </si>
  <si>
    <t xml:space="preserve">景美溪</t>
  </si>
  <si>
    <t xml:space="preserve">黃鵬星</t>
  </si>
  <si>
    <t xml:space="preserve">淡江農場</t>
  </si>
  <si>
    <t xml:space="preserve">林瑞如</t>
  </si>
  <si>
    <t xml:space="preserve">關渡自然中心</t>
  </si>
  <si>
    <t xml:space="preserve">週四</t>
  </si>
  <si>
    <t xml:space="preserve">   </t>
  </si>
  <si>
    <r>
      <rPr>
        <sz val="12"/>
        <color rgb="FF0000FF"/>
        <rFont val="文泉驛微米黑"/>
        <family val="2"/>
      </rPr>
      <t xml:space="preserve">貢寮</t>
    </r>
    <r>
      <rPr>
        <sz val="12"/>
        <color rgb="FF0000FF"/>
        <rFont val="MingLiU"/>
        <family val="0"/>
        <charset val="1"/>
      </rPr>
      <t xml:space="preserve">-</t>
    </r>
    <r>
      <rPr>
        <sz val="12"/>
        <color rgb="FF0000FF"/>
        <rFont val="文泉驛微米黑"/>
        <family val="2"/>
      </rPr>
      <t xml:space="preserve">雙溪</t>
    </r>
  </si>
  <si>
    <t xml:space="preserve">何秀玫</t>
  </si>
  <si>
    <t xml:space="preserve">志工</t>
  </si>
  <si>
    <t xml:space="preserve">冠羽</t>
  </si>
  <si>
    <t xml:space="preserve">排班次數</t>
  </si>
  <si>
    <t xml:space="preserve">請假次數</t>
  </si>
  <si>
    <t xml:space="preserve">活動暫停</t>
  </si>
  <si>
    <t xml:space="preserve">總排班數</t>
  </si>
  <si>
    <t xml:space="preserve">溫小慧</t>
  </si>
  <si>
    <t xml:space="preserve">許長生</t>
  </si>
  <si>
    <t xml:space="preserve">劉新白</t>
  </si>
  <si>
    <t xml:space="preserve">黃秋滿</t>
  </si>
  <si>
    <t xml:space="preserve">林詩律</t>
  </si>
  <si>
    <t xml:space="preserve">詹政道</t>
  </si>
  <si>
    <t xml:space="preserve">謝廣珊</t>
  </si>
  <si>
    <t xml:space="preserve">徐慧慈</t>
  </si>
  <si>
    <t xml:space="preserve">陳國勝</t>
  </si>
  <si>
    <t xml:space="preserve">許淑菁</t>
  </si>
  <si>
    <t xml:space="preserve">楊啟姚</t>
  </si>
  <si>
    <t xml:space="preserve">蔡炎龍</t>
  </si>
  <si>
    <t xml:space="preserve">陳世耀</t>
  </si>
  <si>
    <t xml:space="preserve">林益在</t>
  </si>
  <si>
    <t xml:space="preserve">黃淑貞</t>
  </si>
  <si>
    <t xml:space="preserve">嚴融怡</t>
  </si>
  <si>
    <t xml:space="preserve">邱哲星</t>
  </si>
  <si>
    <t xml:space="preserve">高凌宇</t>
  </si>
  <si>
    <t xml:space="preserve">梁麗貞</t>
  </si>
  <si>
    <t xml:space="preserve">陳佑瑄</t>
  </si>
  <si>
    <t xml:space="preserve">劉美紅</t>
  </si>
  <si>
    <t xml:space="preserve">林廷奕</t>
  </si>
  <si>
    <t xml:space="preserve">楊自寧</t>
  </si>
  <si>
    <t xml:space="preserve">張舒涵</t>
  </si>
  <si>
    <t xml:space="preserve">鄭永耀</t>
  </si>
  <si>
    <t xml:space="preserve">黃國盛</t>
  </si>
  <si>
    <t xml:space="preserve">許建忠</t>
  </si>
  <si>
    <t xml:space="preserve">許友銘</t>
  </si>
  <si>
    <t xml:space="preserve">速</t>
  </si>
  <si>
    <t xml:space="preserve">王新任</t>
  </si>
  <si>
    <t xml:space="preserve">不在大群組</t>
  </si>
  <si>
    <t xml:space="preserve">李振輝</t>
  </si>
  <si>
    <t xml:space="preserve">林進三</t>
  </si>
  <si>
    <t xml:space="preserve">黃英珍</t>
  </si>
  <si>
    <r>
      <rPr>
        <b val="true"/>
        <sz val="18"/>
        <color rgb="FF0000FF"/>
        <rFont val="文泉驛微米黑"/>
        <family val="2"/>
      </rPr>
      <t xml:space="preserve">活動組</t>
    </r>
    <r>
      <rPr>
        <b val="true"/>
        <sz val="18"/>
        <color rgb="FF0000FF"/>
        <rFont val="Arial"/>
        <family val="0"/>
        <charset val="1"/>
      </rPr>
      <t xml:space="preserve">2022</t>
    </r>
    <r>
      <rPr>
        <b val="true"/>
        <sz val="18"/>
        <color rgb="FF0000FF"/>
        <rFont val="文泉驛微米黑"/>
        <family val="2"/>
      </rPr>
      <t xml:space="preserve">年例行活動班表</t>
    </r>
  </si>
  <si>
    <r>
      <rPr>
        <b val="true"/>
        <sz val="11"/>
        <color rgb="FF000000"/>
        <rFont val="Arial"/>
        <family val="0"/>
        <charset val="1"/>
      </rPr>
      <t xml:space="preserve">10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</si>
  <si>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國慶連假</t>
  </si>
  <si>
    <t xml:space="preserve">關博預定日</t>
  </si>
  <si>
    <r>
      <rPr>
        <b val="true"/>
        <sz val="11"/>
        <color rgb="FF000000"/>
        <rFont val="Arial"/>
        <family val="0"/>
        <charset val="1"/>
      </rPr>
      <t xml:space="preserve">11</t>
    </r>
    <r>
      <rPr>
        <b val="true"/>
        <sz val="11"/>
        <color rgb="FF000000"/>
        <rFont val="文泉驛微米黑"/>
        <family val="2"/>
      </rPr>
      <t xml:space="preserve">月</t>
    </r>
  </si>
  <si>
    <r>
      <rPr>
        <b val="true"/>
        <sz val="11"/>
        <color rgb="FF000000"/>
        <rFont val="Arial"/>
        <family val="0"/>
        <charset val="1"/>
      </rPr>
      <t xml:space="preserve">12</t>
    </r>
    <r>
      <rPr>
        <b val="true"/>
        <sz val="11"/>
        <color rgb="FF000000"/>
        <rFont val="文泉驛微米黑"/>
        <family val="2"/>
      </rPr>
      <t xml:space="preserve">月</t>
    </r>
  </si>
  <si>
    <r>
      <rPr>
        <sz val="12"/>
        <color rgb="FFFF0000"/>
        <rFont val="Arial"/>
        <family val="0"/>
        <charset val="1"/>
      </rPr>
      <t xml:space="preserve">NYBC</t>
    </r>
    <r>
      <rPr>
        <sz val="12"/>
        <color rgb="FFFF0000"/>
        <rFont val="文泉驛微米黑"/>
        <family val="2"/>
      </rPr>
      <t xml:space="preserve">新年數鳥</t>
    </r>
  </si>
  <si>
    <t xml:space="preserve">路線英文</t>
  </si>
  <si>
    <t xml:space="preserve">唯一集合點</t>
  </si>
  <si>
    <t xml:space="preserve">集合點英文</t>
  </si>
  <si>
    <t xml:space="preserve">里程</t>
  </si>
  <si>
    <r>
      <rPr>
        <b val="true"/>
        <sz val="12"/>
        <color rgb="FF000000"/>
        <rFont val="文泉驛微米黑"/>
        <family val="2"/>
      </rPr>
      <t xml:space="preserve">鳥種</t>
    </r>
    <r>
      <rPr>
        <b val="true"/>
        <sz val="12"/>
        <color rgb="FF000000"/>
        <rFont val="Arial"/>
        <family val="0"/>
        <charset val="1"/>
      </rPr>
      <t xml:space="preserve">-</t>
    </r>
    <r>
      <rPr>
        <b val="true"/>
        <sz val="12"/>
        <color rgb="FF000000"/>
        <rFont val="文泉驛微米黑"/>
        <family val="2"/>
      </rPr>
      <t xml:space="preserve">春</t>
    </r>
  </si>
  <si>
    <t xml:space="preserve">Q1</t>
  </si>
  <si>
    <t xml:space="preserve">Q2</t>
  </si>
  <si>
    <t xml:space="preserve">Q3</t>
  </si>
  <si>
    <t xml:space="preserve">Q4</t>
  </si>
  <si>
    <t xml:space="preserve">全年</t>
  </si>
  <si>
    <t xml:space="preserve">Wulai</t>
  </si>
  <si>
    <r>
      <rPr>
        <sz val="12"/>
        <color rgb="FFFF0000"/>
        <rFont val="文泉驛微米黑"/>
        <family val="2"/>
      </rPr>
      <t xml:space="preserve">烏來公車總站涼亭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</rPr>
      <t xml:space="preserve">鳥來總站</t>
    </r>
    <r>
      <rPr>
        <sz val="12"/>
        <color rgb="FFFF0000"/>
        <rFont val="Arial"/>
        <family val="0"/>
        <charset val="1"/>
      </rPr>
      <t xml:space="preserve">)</t>
    </r>
  </si>
  <si>
    <t xml:space="preserve">Wulai Bus Station (Bus 849 Wulai)</t>
  </si>
  <si>
    <t xml:space="preserve">3km</t>
  </si>
  <si>
    <t xml:space="preserve">四分溪</t>
  </si>
  <si>
    <t xml:space="preserve">Sihfenxi</t>
  </si>
  <si>
    <r>
      <rPr>
        <sz val="12"/>
        <color rgb="FF000000"/>
        <rFont val="文泉驛微米黑"/>
        <family val="2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5)</t>
    </r>
  </si>
  <si>
    <t xml:space="preserve">Taipei Nangang Exhibition Center(Exit 5)</t>
  </si>
  <si>
    <t xml:space="preserve">Tianliaoyang</t>
  </si>
  <si>
    <r>
      <rPr>
        <sz val="12"/>
        <color rgb="FF000000"/>
        <rFont val="文泉驛微米黑"/>
        <family val="2"/>
      </rPr>
      <t xml:space="preserve">貢寮火車站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</si>
  <si>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Gongliao Train Station</t>
  </si>
  <si>
    <t xml:space="preserve">4km</t>
  </si>
  <si>
    <t xml:space="preserve">Taipei Botanic Garden</t>
  </si>
  <si>
    <r>
      <rPr>
        <sz val="12"/>
        <color rgb="FF000000"/>
        <rFont val="文泉驛微米黑"/>
        <family val="2"/>
      </rPr>
      <t xml:space="preserve">捷運小南門站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</si>
  <si>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Xiaonanmen(Exit 3)</t>
  </si>
  <si>
    <t xml:space="preserve">2km</t>
  </si>
  <si>
    <t xml:space="preserve">Sikanshui</t>
  </si>
  <si>
    <r>
      <rPr>
        <sz val="12"/>
        <color rgb="FFFF0000"/>
        <rFont val="文泉驛微米黑"/>
        <family val="2"/>
      </rPr>
      <t xml:space="preserve">台電訓練所門口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</rPr>
      <t xml:space="preserve">台電訓練所站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</rPr>
      <t xml:space="preserve">新巴士龜山線龜山活動中心站</t>
    </r>
    <r>
      <rPr>
        <sz val="12"/>
        <color rgb="FFFF0000"/>
        <rFont val="Arial"/>
        <family val="0"/>
        <charset val="1"/>
      </rPr>
      <t xml:space="preserve">)</t>
    </r>
  </si>
  <si>
    <t xml:space="preserve">Taipower Training Center (Bus 849 Taipower Training Center) </t>
  </si>
  <si>
    <t xml:space="preserve">5km</t>
  </si>
  <si>
    <r>
      <rPr>
        <sz val="12"/>
        <color rgb="FF000000"/>
        <rFont val="文泉驛微米黑"/>
        <family val="2"/>
      </rPr>
      <t xml:space="preserve">樹梅坑溪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原楓丹白露</t>
    </r>
    <r>
      <rPr>
        <sz val="12"/>
        <color rgb="FF000000"/>
        <rFont val="Arial"/>
        <family val="0"/>
        <charset val="1"/>
      </rPr>
      <t xml:space="preserve">)</t>
    </r>
  </si>
  <si>
    <t xml:space="preserve">Plum Tree Creek</t>
  </si>
  <si>
    <r>
      <rPr>
        <sz val="12"/>
        <color rgb="FF000000"/>
        <rFont val="文泉驛微米黑"/>
        <family val="2"/>
      </rPr>
      <t xml:space="preserve">捷運竹圍站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</si>
  <si>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Zhuwei(Exit 1)</t>
  </si>
  <si>
    <t xml:space="preserve">Neiguoli</t>
  </si>
  <si>
    <r>
      <rPr>
        <sz val="12"/>
        <color rgb="FFFF0000"/>
        <rFont val="文泉驛微米黑"/>
        <family val="2"/>
      </rPr>
      <t xml:space="preserve">內溝敦厚宮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281/287(</t>
    </r>
    <r>
      <rPr>
        <sz val="12"/>
        <color rgb="FFFF0000"/>
        <rFont val="文泉驛微米黑"/>
        <family val="2"/>
      </rPr>
      <t xml:space="preserve">內湖幹線</t>
    </r>
    <r>
      <rPr>
        <sz val="12"/>
        <color rgb="FFFF0000"/>
        <rFont val="Arial"/>
        <family val="0"/>
        <charset val="1"/>
      </rPr>
      <t xml:space="preserve">)/287</t>
    </r>
    <r>
      <rPr>
        <sz val="12"/>
        <color rgb="FFFF0000"/>
        <rFont val="文泉驛微米黑"/>
        <family val="2"/>
      </rPr>
      <t xml:space="preserve">區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</rPr>
      <t xml:space="preserve">小</t>
    </r>
    <r>
      <rPr>
        <sz val="12"/>
        <color rgb="FFFF0000"/>
        <rFont val="Arial"/>
        <family val="0"/>
        <charset val="1"/>
      </rPr>
      <t xml:space="preserve">1/</t>
    </r>
    <r>
      <rPr>
        <sz val="12"/>
        <color rgb="FFFF0000"/>
        <rFont val="文泉驛微米黑"/>
        <family val="2"/>
      </rPr>
      <t xml:space="preserve">小</t>
    </r>
    <r>
      <rPr>
        <sz val="12"/>
        <color rgb="FFFF0000"/>
        <rFont val="Arial"/>
        <family val="0"/>
        <charset val="1"/>
      </rPr>
      <t xml:space="preserve">1</t>
    </r>
    <r>
      <rPr>
        <sz val="12"/>
        <color rgb="FFFF0000"/>
        <rFont val="文泉驛微米黑"/>
        <family val="2"/>
      </rPr>
      <t xml:space="preserve">區 南寮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忠三街口</t>
    </r>
    <r>
      <rPr>
        <sz val="12"/>
        <color rgb="FFFF0000"/>
        <rFont val="Arial"/>
        <family val="0"/>
        <charset val="1"/>
      </rPr>
      <t xml:space="preserve">)</t>
    </r>
    <r>
      <rPr>
        <sz val="12"/>
        <color rgb="FFFF0000"/>
        <rFont val="文泉驛微米黑"/>
        <family val="2"/>
      </rPr>
      <t xml:space="preserve">站</t>
    </r>
    <r>
      <rPr>
        <sz val="12"/>
        <color rgb="FFFF0000"/>
        <rFont val="Arial"/>
        <family val="0"/>
        <charset val="1"/>
      </rPr>
      <t xml:space="preserve">)</t>
    </r>
  </si>
  <si>
    <t xml:space="preserve">Neigou Dunhou Temple (Bus 281/287(Neihu Metro Bus)/287 Shuttle/S1/S1 Shuttle Nanliao[Zhong 3rd. St. Entrance])</t>
  </si>
  <si>
    <t xml:space="preserve">康誥坑溪</t>
  </si>
  <si>
    <t xml:space="preserve">Kangpitxi</t>
  </si>
  <si>
    <r>
      <rPr>
        <sz val="12"/>
        <color rgb="FF000000"/>
        <rFont val="文泉驛微米黑"/>
        <family val="2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6)</t>
    </r>
  </si>
  <si>
    <t xml:space="preserve">Taipei Nangang Exhibition Center(Exit 6)</t>
  </si>
  <si>
    <t xml:space="preserve">Erbazi Botanical Garden</t>
  </si>
  <si>
    <r>
      <rPr>
        <sz val="12"/>
        <color rgb="FF000000"/>
        <rFont val="文泉驛微米黑"/>
        <family val="2"/>
      </rPr>
      <t xml:space="preserve">捷運新店站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</si>
  <si>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Xindian(Exit)</t>
  </si>
  <si>
    <t xml:space="preserve">Guangxing</t>
  </si>
  <si>
    <r>
      <rPr>
        <sz val="12"/>
        <color rgb="FFFF0000"/>
        <rFont val="文泉驛微米黑"/>
        <family val="2"/>
      </rPr>
      <t xml:space="preserve">廣興橋頭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</rPr>
      <t xml:space="preserve">廣興路口站</t>
    </r>
    <r>
      <rPr>
        <sz val="12"/>
        <color rgb="FFFF0000"/>
        <rFont val="Arial"/>
        <family val="0"/>
        <charset val="1"/>
      </rPr>
      <t xml:space="preserve">)</t>
    </r>
  </si>
  <si>
    <t xml:space="preserve">Guangxing Bridge (Bus 849 Guanxing Rd. Entrance)</t>
  </si>
  <si>
    <t xml:space="preserve">Jhihtan Elementary School</t>
  </si>
  <si>
    <r>
      <rPr>
        <sz val="12"/>
        <color rgb="FFFF0000"/>
        <rFont val="文泉驛微米黑"/>
        <family val="2"/>
      </rPr>
      <t xml:space="preserve">新烏路長興宮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849/</t>
    </r>
    <r>
      <rPr>
        <sz val="12"/>
        <color rgb="FFFF0000"/>
        <rFont val="文泉驛微米黑"/>
        <family val="2"/>
      </rPr>
      <t xml:space="preserve">綠</t>
    </r>
    <r>
      <rPr>
        <sz val="12"/>
        <color rgb="FFFF0000"/>
        <rFont val="Arial"/>
        <family val="0"/>
        <charset val="1"/>
      </rPr>
      <t xml:space="preserve">3</t>
    </r>
    <r>
      <rPr>
        <sz val="12"/>
        <color rgb="FFFF0000"/>
        <rFont val="文泉驛微米黑"/>
        <family val="2"/>
      </rPr>
      <t xml:space="preserve">小粗坑站</t>
    </r>
    <r>
      <rPr>
        <sz val="12"/>
        <color rgb="FFFF0000"/>
        <rFont val="Arial"/>
        <family val="0"/>
        <charset val="1"/>
      </rPr>
      <t xml:space="preserve">)</t>
    </r>
  </si>
  <si>
    <t xml:space="preserve">Xinwu Road Changxing Temple (Bus 849 Xiaocu Keng)</t>
  </si>
  <si>
    <t xml:space="preserve">6km</t>
  </si>
  <si>
    <t xml:space="preserve">臺大校園</t>
  </si>
  <si>
    <t xml:space="preserve">National Taiwan University</t>
  </si>
  <si>
    <r>
      <rPr>
        <sz val="12"/>
        <color rgb="FF000000"/>
        <rFont val="文泉驛微米黑"/>
        <family val="2"/>
      </rPr>
      <t xml:space="preserve">捷運公館站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</si>
  <si>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Gongguan(Exit 2)</t>
  </si>
  <si>
    <t xml:space="preserve">Guandu Nature Park</t>
  </si>
  <si>
    <r>
      <rPr>
        <sz val="12"/>
        <color rgb="FF000000"/>
        <rFont val="文泉驛微米黑"/>
        <family val="2"/>
      </rPr>
      <t xml:space="preserve">捷運關渡站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</si>
  <si>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Guandu(Exit 1)</t>
  </si>
  <si>
    <t xml:space="preserve">Jingshan</t>
  </si>
  <si>
    <r>
      <rPr>
        <sz val="12"/>
        <color rgb="FFFF0000"/>
        <rFont val="文泉驛微米黑"/>
        <family val="2"/>
      </rPr>
      <t xml:space="preserve">金山青年活動中心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國光客運</t>
    </r>
    <r>
      <rPr>
        <sz val="12"/>
        <color rgb="FFFF0000"/>
        <rFont val="Arial"/>
        <family val="0"/>
        <charset val="1"/>
      </rPr>
      <t xml:space="preserve">1815)</t>
    </r>
  </si>
  <si>
    <t xml:space="preserve">ChinshanYouth Activity Center(Bus 1815)</t>
  </si>
  <si>
    <t xml:space="preserve">Zhongyi Trail</t>
  </si>
  <si>
    <r>
      <rPr>
        <sz val="12"/>
        <color rgb="FF000000"/>
        <rFont val="文泉驛微米黑"/>
        <family val="2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</si>
  <si>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Zhongyi(Exit2)</t>
  </si>
  <si>
    <t xml:space="preserve">貴子坑大排</t>
  </si>
  <si>
    <t xml:space="preserve">Guizikendapai</t>
  </si>
  <si>
    <r>
      <rPr>
        <sz val="12"/>
        <color rgb="FF000000"/>
        <rFont val="文泉驛微米黑"/>
        <family val="2"/>
      </rPr>
      <t xml:space="preserve">捷運復興崗站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</si>
  <si>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Fuxinggang(Exit 1)</t>
  </si>
  <si>
    <t xml:space="preserve">Jingmeixi</t>
  </si>
  <si>
    <r>
      <rPr>
        <sz val="12"/>
        <color rgb="FF000000"/>
        <rFont val="文泉驛微米黑"/>
        <family val="2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</si>
  <si>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Jingmei(Exit 1)</t>
  </si>
  <si>
    <t xml:space="preserve">觀音山</t>
  </si>
  <si>
    <t xml:space="preserve">Guanyin Mt.</t>
  </si>
  <si>
    <r>
      <rPr>
        <sz val="12"/>
        <color rgb="FF000000"/>
        <rFont val="文泉驛微米黑"/>
        <family val="2"/>
      </rPr>
      <t xml:space="preserve">捷運蘆洲站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</si>
  <si>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Luzhou(Exit 1)</t>
  </si>
  <si>
    <t xml:space="preserve">Luzhou Dyke</t>
  </si>
  <si>
    <t xml:space="preserve">Dan Lan Historic Trail</t>
  </si>
  <si>
    <r>
      <rPr>
        <sz val="12"/>
        <color rgb="FF000000"/>
        <rFont val="文泉驛微米黑"/>
        <family val="2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</si>
  <si>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Jingmei(Exit 3)</t>
  </si>
  <si>
    <t xml:space="preserve">3.5km</t>
  </si>
  <si>
    <t xml:space="preserve">土城彈藥庫</t>
  </si>
  <si>
    <t xml:space="preserve">Tucheng Ammunituin Dump</t>
  </si>
  <si>
    <r>
      <rPr>
        <sz val="12"/>
        <color rgb="FF000000"/>
        <rFont val="文泉驛微米黑"/>
        <family val="2"/>
      </rPr>
      <t xml:space="preserve">捷運土城站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</si>
  <si>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Tucheng(Exit 2)</t>
  </si>
  <si>
    <t xml:space="preserve">Daan park</t>
  </si>
  <si>
    <r>
      <rPr>
        <sz val="12"/>
        <color rgb="FF000000"/>
        <rFont val="文泉驛微米黑"/>
        <family val="2"/>
      </rPr>
      <t xml:space="preserve">捷運大安森林公園站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</si>
  <si>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Daan Park(Exit 2)</t>
  </si>
  <si>
    <t xml:space="preserve">鹿角溪人工濕地</t>
  </si>
  <si>
    <t xml:space="preserve">Lujiaoxi Constructed Wetland</t>
  </si>
  <si>
    <r>
      <rPr>
        <sz val="12"/>
        <color rgb="FF000000"/>
        <rFont val="文泉驛微米黑"/>
        <family val="2"/>
      </rPr>
      <t xml:space="preserve">捷運亞東醫院站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</si>
  <si>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Far Eastern Hospital(Exit 2)</t>
  </si>
  <si>
    <t xml:space="preserve">臺北藝術大學</t>
  </si>
  <si>
    <t xml:space="preserve">Taipei National University of the Arts</t>
  </si>
  <si>
    <r>
      <rPr>
        <sz val="12"/>
        <color rgb="FF000000"/>
        <rFont val="文泉驛微米黑"/>
        <family val="2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</si>
  <si>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Zhongyi(Exit)</t>
  </si>
  <si>
    <t xml:space="preserve">安泰溪</t>
  </si>
  <si>
    <t xml:space="preserve">Antaixi</t>
  </si>
  <si>
    <r>
      <rPr>
        <sz val="12"/>
        <color rgb="FF000000"/>
        <rFont val="文泉驛微米黑"/>
        <family val="2"/>
      </rPr>
      <t xml:space="preserve">捷運昆陽站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4)</t>
    </r>
  </si>
  <si>
    <t xml:space="preserve">Kunyang(Exit 4)</t>
  </si>
  <si>
    <t xml:space="preserve">南港公園</t>
  </si>
  <si>
    <t xml:space="preserve">Nangang Park</t>
  </si>
  <si>
    <t xml:space="preserve">Tamkang Farm</t>
  </si>
  <si>
    <r>
      <rPr>
        <sz val="12"/>
        <color rgb="FF000000"/>
        <rFont val="文泉驛微米黑"/>
        <family val="2"/>
      </rPr>
      <t xml:space="preserve">輕軌淡江大學站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</si>
  <si>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Tamkang University(Exit)</t>
  </si>
  <si>
    <r>
      <rPr>
        <sz val="12"/>
        <color rgb="FF000000"/>
        <rFont val="文泉驛微米黑"/>
        <family val="2"/>
      </rPr>
      <t xml:space="preserve">動物園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政大</t>
    </r>
  </si>
  <si>
    <t xml:space="preserve">Taipei Zoo - National Chengchi University</t>
  </si>
  <si>
    <r>
      <rPr>
        <sz val="12"/>
        <color rgb="FF000000"/>
        <rFont val="文泉驛微米黑"/>
        <family val="2"/>
      </rPr>
      <t xml:space="preserve">捷運動物園站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</si>
  <si>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Taipei Zoo(Exit 1)</t>
  </si>
  <si>
    <r>
      <rPr>
        <sz val="12"/>
        <color rgb="FF000000"/>
        <rFont val="文泉驛微米黑"/>
        <family val="2"/>
      </rPr>
      <t xml:space="preserve">唭哩岸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關渡</t>
    </r>
  </si>
  <si>
    <t xml:space="preserve">Qili'an-Guandu</t>
  </si>
  <si>
    <r>
      <rPr>
        <sz val="12"/>
        <color rgb="FF000000"/>
        <rFont val="文泉驛微米黑"/>
        <family val="2"/>
      </rPr>
      <t xml:space="preserve">捷運唭哩岸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</si>
  <si>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Qilian(Exit 2)</t>
  </si>
  <si>
    <t xml:space="preserve">珠海路</t>
  </si>
  <si>
    <t xml:space="preserve">Zhuhai Road</t>
  </si>
  <si>
    <r>
      <rPr>
        <sz val="12"/>
        <color rgb="FF000000"/>
        <rFont val="文泉驛微米黑"/>
        <family val="2"/>
      </rPr>
      <t xml:space="preserve">捷運新北投站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</si>
  <si>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Xinbeitou(Exit1 )</t>
  </si>
  <si>
    <r>
      <rPr>
        <sz val="12"/>
        <color rgb="FF000000"/>
        <rFont val="文泉驛微米黑"/>
        <family val="2"/>
      </rPr>
      <t xml:space="preserve">風露嘴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烏塗窟</t>
    </r>
  </si>
  <si>
    <t xml:space="preserve">Fengluzui → Wutuku</t>
  </si>
  <si>
    <t xml:space="preserve">9km</t>
  </si>
  <si>
    <t xml:space="preserve">Shezidao</t>
  </si>
  <si>
    <r>
      <rPr>
        <sz val="12"/>
        <color rgb="FFFF0000"/>
        <rFont val="文泉驛微米黑"/>
        <family val="2"/>
      </rPr>
      <t xml:space="preserve">台北海大門口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215/</t>
    </r>
    <r>
      <rPr>
        <sz val="12"/>
        <color rgb="FFFF0000"/>
        <rFont val="文泉驛微米黑"/>
        <family val="2"/>
      </rPr>
      <t xml:space="preserve">紅</t>
    </r>
    <r>
      <rPr>
        <sz val="12"/>
        <color rgb="FFFF0000"/>
        <rFont val="Arial"/>
        <family val="0"/>
        <charset val="1"/>
      </rPr>
      <t xml:space="preserve">10 </t>
    </r>
    <r>
      <rPr>
        <sz val="12"/>
        <color rgb="FFFF0000"/>
        <rFont val="文泉驛微米黑"/>
        <family val="2"/>
      </rPr>
      <t xml:space="preserve">台北海大站</t>
    </r>
    <r>
      <rPr>
        <sz val="12"/>
        <color rgb="FFFF0000"/>
        <rFont val="Arial"/>
        <family val="0"/>
        <charset val="1"/>
      </rPr>
      <t xml:space="preserve">)</t>
    </r>
  </si>
  <si>
    <t xml:space="preserve">Bus 215/R10/536 Taipei University of Maritime Technology</t>
  </si>
  <si>
    <r>
      <rPr>
        <sz val="12"/>
        <color rgb="FF000000"/>
        <rFont val="文泉驛微米黑"/>
        <family val="2"/>
      </rPr>
      <t xml:space="preserve">貢寮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雙溪</t>
    </r>
  </si>
  <si>
    <t xml:space="preserve">Gongliao → Shuangxi</t>
  </si>
  <si>
    <t xml:space="preserve">Linong Wetland</t>
  </si>
  <si>
    <r>
      <rPr>
        <sz val="12"/>
        <color rgb="FF000000"/>
        <rFont val="文泉驛微米黑"/>
        <family val="2"/>
      </rPr>
      <t xml:space="preserve">捷運石牌站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</si>
  <si>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Shipai(Exit 1)</t>
  </si>
  <si>
    <t xml:space="preserve">深坑</t>
  </si>
  <si>
    <t xml:space="preserve">Shenkeng</t>
  </si>
  <si>
    <r>
      <rPr>
        <sz val="12"/>
        <color rgb="FF000000"/>
        <rFont val="文泉驛微米黑"/>
        <family val="2"/>
      </rPr>
      <t xml:space="preserve">深坑老街大樹下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公車</t>
    </r>
    <r>
      <rPr>
        <sz val="12"/>
        <color rgb="FF000000"/>
        <rFont val="Arial"/>
        <family val="0"/>
        <charset val="1"/>
      </rPr>
      <t xml:space="preserve">660/666/679/795/819/912/949</t>
    </r>
    <r>
      <rPr>
        <sz val="12"/>
        <color rgb="FF000000"/>
        <rFont val="文泉驛微米黑"/>
        <family val="2"/>
      </rPr>
      <t xml:space="preserve">深坑站</t>
    </r>
    <r>
      <rPr>
        <sz val="12"/>
        <color rgb="FF000000"/>
        <rFont val="Arial"/>
        <family val="0"/>
        <charset val="1"/>
      </rPr>
      <t xml:space="preserve">)</t>
    </r>
  </si>
  <si>
    <t xml:space="preserve">The big old tree in Shenkeng Old Street (Bus 660/666/679/795/819/912/949 Shenkeng)</t>
  </si>
  <si>
    <t xml:space="preserve">芝山岩</t>
  </si>
  <si>
    <t xml:space="preserve">Zhishanyan</t>
  </si>
  <si>
    <r>
      <rPr>
        <sz val="12"/>
        <color rgb="FF000000"/>
        <rFont val="文泉驛微米黑"/>
        <family val="2"/>
      </rPr>
      <t xml:space="preserve">捷運芝山站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</si>
  <si>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Zhishan(Exit 1)</t>
  </si>
  <si>
    <t xml:space="preserve">淡水忠烈祠</t>
  </si>
  <si>
    <t xml:space="preserve">Danshui Martyrs Shrine</t>
  </si>
  <si>
    <r>
      <rPr>
        <sz val="12"/>
        <color rgb="FF000000"/>
        <rFont val="文泉驛微米黑"/>
        <family val="2"/>
      </rPr>
      <t xml:space="preserve">捷運淡水站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</si>
  <si>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Tamsui(Exit 1)</t>
  </si>
  <si>
    <t xml:space="preserve">劍南路</t>
  </si>
  <si>
    <t xml:space="preserve">Jiannan Road</t>
  </si>
  <si>
    <r>
      <rPr>
        <sz val="12"/>
        <color rgb="FF000000"/>
        <rFont val="文泉驛微米黑"/>
        <family val="2"/>
      </rPr>
      <t xml:space="preserve">捷運劍南路站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</si>
  <si>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Jiannan Road(Exit 1)</t>
  </si>
  <si>
    <t xml:space="preserve">陽明山</t>
  </si>
  <si>
    <t xml:space="preserve">Yangmingshan</t>
  </si>
  <si>
    <r>
      <rPr>
        <sz val="12"/>
        <color rgb="FF000000"/>
        <rFont val="文泉驛微米黑"/>
        <family val="2"/>
      </rPr>
      <t xml:space="preserve">陽明山總站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公車</t>
    </r>
    <r>
      <rPr>
        <sz val="12"/>
        <color rgb="FF000000"/>
        <rFont val="Arial"/>
        <family val="0"/>
        <charset val="1"/>
      </rPr>
      <t xml:space="preserve">260/</t>
    </r>
    <r>
      <rPr>
        <sz val="12"/>
        <color rgb="FF000000"/>
        <rFont val="文泉驛微米黑"/>
        <family val="2"/>
      </rPr>
      <t xml:space="preserve">紅</t>
    </r>
    <r>
      <rPr>
        <sz val="12"/>
        <color rgb="FF000000"/>
        <rFont val="Arial"/>
        <family val="0"/>
        <charset val="1"/>
      </rPr>
      <t xml:space="preserve">5/108)</t>
    </r>
  </si>
  <si>
    <t xml:space="preserve">Yangmingshan Bus Terminal(Bus 260/Red 5/108)</t>
  </si>
  <si>
    <t xml:space="preserve">挖仔尾</t>
  </si>
  <si>
    <t xml:space="preserve">Waziwei</t>
  </si>
  <si>
    <r>
      <rPr>
        <sz val="12"/>
        <color rgb="FF000000"/>
        <rFont val="文泉驛微米黑"/>
        <family val="2"/>
      </rPr>
      <t xml:space="preserve">番仔溝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貴子坑大排</t>
    </r>
  </si>
  <si>
    <t xml:space="preserve">Fanzigou-Guizkendapai</t>
  </si>
  <si>
    <r>
      <rPr>
        <sz val="12"/>
        <color rgb="FF000000"/>
        <rFont val="文泉驛微米黑"/>
        <family val="2"/>
      </rPr>
      <t xml:space="preserve">捷運北投站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</si>
  <si>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Beitou(Exit)</t>
  </si>
  <si>
    <t xml:space="preserve">野柳</t>
  </si>
  <si>
    <t xml:space="preserve">Yeliou</t>
  </si>
  <si>
    <t xml:space="preserve">館前路＆許昌街交叉口</t>
  </si>
  <si>
    <t xml:space="preserve">Intersection of Guanqian Rd. &amp; Xuchang St.</t>
  </si>
  <si>
    <r>
      <rPr>
        <sz val="12"/>
        <color rgb="FF000000"/>
        <rFont val="文泉驛微米黑"/>
        <family val="2"/>
      </rPr>
      <t xml:space="preserve">故宮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雙溪公園</t>
    </r>
  </si>
  <si>
    <t xml:space="preserve">National Palace Museum</t>
  </si>
  <si>
    <r>
      <rPr>
        <sz val="12"/>
        <color rgb="FF000000"/>
        <rFont val="文泉驛微米黑"/>
        <family val="2"/>
      </rPr>
      <t xml:space="preserve">捷運士林站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</si>
  <si>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Shilin(Exit1)</t>
  </si>
  <si>
    <t xml:space="preserve">天母古道</t>
  </si>
  <si>
    <t xml:space="preserve">待補</t>
  </si>
  <si>
    <t xml:space="preserve">青年公園</t>
  </si>
  <si>
    <t xml:space="preserve">Youth Park</t>
  </si>
  <si>
    <r>
      <rPr>
        <sz val="12"/>
        <color rgb="FFFF0000"/>
        <rFont val="文泉驛微米黑"/>
        <family val="2"/>
      </rPr>
      <t xml:space="preserve">青年公園</t>
    </r>
    <r>
      <rPr>
        <sz val="12"/>
        <color rgb="FFFF0000"/>
        <rFont val="Arial"/>
        <family val="0"/>
        <charset val="1"/>
      </rPr>
      <t xml:space="preserve">2</t>
    </r>
    <r>
      <rPr>
        <sz val="12"/>
        <color rgb="FFFF0000"/>
        <rFont val="文泉驛微米黑"/>
        <family val="2"/>
      </rPr>
      <t xml:space="preserve">號門</t>
    </r>
  </si>
  <si>
    <t xml:space="preserve">Youth Park Exit 2</t>
  </si>
  <si>
    <t xml:space="preserve">Sanzhi Chexin Road</t>
  </si>
  <si>
    <t xml:space="preserve">雙溪丁子蘭溪</t>
  </si>
  <si>
    <t xml:space="preserve">Shuangxi Dingzilan Creek</t>
  </si>
  <si>
    <r>
      <rPr>
        <sz val="12"/>
        <color rgb="FF000000"/>
        <rFont val="文泉驛微米黑"/>
        <family val="2"/>
      </rPr>
      <t xml:space="preserve">雙溪火車站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</si>
  <si>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Shuangxi Train Station</t>
  </si>
  <si>
    <t xml:space="preserve">北投吳氏宗祠</t>
  </si>
  <si>
    <t xml:space="preserve">Beitou Wu's Ancestral Shrine</t>
  </si>
  <si>
    <t xml:space="preserve">吳氏宗祠入口牌樓</t>
  </si>
  <si>
    <t xml:space="preserve">貴子坑露營區</t>
  </si>
  <si>
    <t xml:space="preserve">Guizikeng Camping Area</t>
  </si>
  <si>
    <r>
      <rPr>
        <sz val="12"/>
        <color rgb="FF000000"/>
        <rFont val="文泉驛微米黑"/>
        <family val="2"/>
      </rPr>
      <t xml:space="preserve">貴子坑水土保持園區公車站 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公車</t>
    </r>
    <r>
      <rPr>
        <sz val="12"/>
        <color rgb="FF000000"/>
        <rFont val="Arial"/>
        <family val="0"/>
        <charset val="1"/>
      </rPr>
      <t xml:space="preserve">218/226/223/216/620 </t>
    </r>
    <r>
      <rPr>
        <sz val="12"/>
        <color rgb="FF000000"/>
        <rFont val="文泉驛微米黑"/>
        <family val="2"/>
      </rPr>
      <t xml:space="preserve">貴子坑水土保持園區公車站</t>
    </r>
    <r>
      <rPr>
        <sz val="12"/>
        <color rgb="FF000000"/>
        <rFont val="Arial"/>
        <family val="0"/>
        <charset val="1"/>
      </rPr>
      <t xml:space="preserve">)</t>
    </r>
  </si>
  <si>
    <t xml:space="preserve">Guizikeng soil and water conservation park(Bus 218/266/223/216/620)</t>
  </si>
  <si>
    <t xml:space="preserve">二子坪</t>
  </si>
  <si>
    <t xml:space="preserve">Erziping</t>
  </si>
  <si>
    <t xml:space="preserve">二子坪遊客服務站</t>
  </si>
  <si>
    <t xml:space="preserve">Erziping Visitor Center</t>
  </si>
  <si>
    <t xml:space="preserve">冷水坑</t>
  </si>
  <si>
    <t xml:space="preserve">Lengshuikeng</t>
  </si>
  <si>
    <t xml:space="preserve">冷水坑遊客服務站</t>
  </si>
  <si>
    <t xml:space="preserve">Lengshuikeng Visitor Center</t>
  </si>
  <si>
    <t xml:space="preserve">Xinhai Artificial Wetland</t>
  </si>
  <si>
    <r>
      <rPr>
        <sz val="12"/>
        <color rgb="FF000000"/>
        <rFont val="文泉驛微米黑"/>
        <family val="2"/>
      </rPr>
      <t xml:space="preserve">捷運板橋站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Calibri"/>
        <family val="0"/>
        <charset val="1"/>
      </rPr>
      <t xml:space="preserve">2)</t>
    </r>
  </si>
  <si>
    <t xml:space="preserve">Banqiao(Exit 2)</t>
  </si>
  <si>
    <t xml:space="preserve">五堵星光橋</t>
  </si>
  <si>
    <t xml:space="preserve">Wudu Starlight Bridge</t>
  </si>
  <si>
    <r>
      <rPr>
        <sz val="12"/>
        <color rgb="FF000000"/>
        <rFont val="文泉驛微米黑"/>
        <family val="2"/>
      </rPr>
      <t xml:space="preserve">五堵火車站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車站大廳</t>
    </r>
    <r>
      <rPr>
        <sz val="12"/>
        <color rgb="FF000000"/>
        <rFont val="Calibri"/>
        <family val="0"/>
        <charset val="1"/>
      </rPr>
      <t xml:space="preserve">)</t>
    </r>
  </si>
  <si>
    <t xml:space="preserve">Wudu train Station(Station Hall)</t>
  </si>
  <si>
    <t xml:space="preserve">不排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</si>
</sst>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\月D\日"/>
    <numFmt numFmtId="166" formatCode="AAA"/>
    <numFmt numFmtId="167" formatCode="HH:MM"/>
    <numFmt numFmtId="168" formatCode="DDD"/>
  </numFmts>
  <fonts count="34">
    <font>
      <sz val="12"/>
      <color rgb="FF000000"/>
      <name val="文泉驛微米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文泉驛微米黑"/>
      <family val="2"/>
    </font>
    <font>
      <b val="true"/>
      <sz val="18"/>
      <color rgb="FF0000FF"/>
      <name val="文泉驛微米黑"/>
      <family val="2"/>
    </font>
    <font>
      <b val="true"/>
      <sz val="12"/>
      <color rgb="FF0000FF"/>
      <name val="文泉驛微米黑"/>
      <family val="2"/>
    </font>
    <font>
      <b val="true"/>
      <sz val="18"/>
      <color rgb="FF0000FF"/>
      <name val="Arial"/>
      <family val="0"/>
      <charset val="1"/>
    </font>
    <font>
      <sz val="12"/>
      <color rgb="FFFF0000"/>
      <name val="文泉驛微米黑"/>
      <family val="2"/>
    </font>
    <font>
      <b val="true"/>
      <sz val="12"/>
      <color rgb="FF000000"/>
      <name val="文泉驛微米黑"/>
      <family val="2"/>
    </font>
    <font>
      <b val="true"/>
      <sz val="14"/>
      <color rgb="FF000000"/>
      <name val="文泉驛微米黑"/>
      <family val="2"/>
    </font>
    <font>
      <b val="true"/>
      <sz val="14"/>
      <color rgb="FFFF0000"/>
      <name val="Arial"/>
      <family val="0"/>
      <charset val="1"/>
    </font>
    <font>
      <b val="true"/>
      <sz val="14"/>
      <color rgb="FFFF0000"/>
      <name val="文泉驛微米黑"/>
      <family val="2"/>
    </font>
    <font>
      <b val="true"/>
      <sz val="11"/>
      <color rgb="FF000000"/>
      <name val="文泉驛微米黑"/>
      <family val="2"/>
    </font>
    <font>
      <b val="true"/>
      <sz val="11"/>
      <color rgb="FF000000"/>
      <name val="Arial"/>
      <family val="0"/>
      <charset val="1"/>
    </font>
    <font>
      <sz val="12"/>
      <color rgb="FF0070C0"/>
      <name val="文泉驛微米黑"/>
      <family val="2"/>
    </font>
    <font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2"/>
      <color rgb="FF0000FF"/>
      <name val="文泉驛微米黑"/>
      <family val="2"/>
    </font>
    <font>
      <sz val="12"/>
      <color rgb="FF0000FF"/>
      <name val="Arial"/>
      <family val="0"/>
      <charset val="1"/>
    </font>
    <font>
      <sz val="11"/>
      <color rgb="FF0000FF"/>
      <name val="PMingLiu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1"/>
      <color rgb="FF0000FF"/>
      <name val="文泉驛微米黑"/>
      <family val="2"/>
    </font>
    <font>
      <sz val="11"/>
      <color rgb="FF0000FF"/>
      <name val="Arial"/>
      <family val="0"/>
      <charset val="1"/>
    </font>
    <font>
      <sz val="12"/>
      <color rgb="FF0000FF"/>
      <name val="MingLiU"/>
      <family val="0"/>
      <charset val="1"/>
    </font>
    <font>
      <sz val="12"/>
      <color rgb="FFFF0000"/>
      <name val="Arial"/>
      <family val="0"/>
      <charset val="1"/>
    </font>
    <font>
      <b val="true"/>
      <sz val="12"/>
      <color rgb="FF0000FF"/>
      <name val="PMingLiu"/>
      <family val="0"/>
      <charset val="1"/>
    </font>
    <font>
      <sz val="11"/>
      <color rgb="FF000000"/>
      <name val="Calibri"/>
      <family val="0"/>
      <charset val="1"/>
    </font>
    <font>
      <sz val="11"/>
      <color rgb="FF980000"/>
      <name val="Calibri"/>
      <family val="0"/>
      <charset val="1"/>
    </font>
    <font>
      <sz val="11"/>
      <color rgb="FF434343"/>
      <name val="Calibri"/>
      <family val="0"/>
      <charset val="1"/>
    </font>
    <font>
      <strike val="true"/>
      <sz val="12"/>
      <color rgb="FFFF0000"/>
      <name val="文泉驛微米黑"/>
      <family val="2"/>
    </font>
    <font>
      <sz val="12"/>
      <color rgb="FF222222"/>
      <name val="文泉驛微米黑"/>
      <family val="2"/>
    </font>
    <font>
      <b val="true"/>
      <sz val="12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FFF99"/>
        <bgColor rgb="FFFFF2CC"/>
      </patternFill>
    </fill>
    <fill>
      <patternFill patternType="solid">
        <fgColor rgb="FF99CCFF"/>
        <bgColor rgb="FFCCCCFF"/>
      </patternFill>
    </fill>
    <fill>
      <patternFill patternType="solid">
        <fgColor rgb="FFFFFFFF"/>
        <bgColor rgb="FFF3F3F3"/>
      </patternFill>
    </fill>
    <fill>
      <patternFill patternType="solid">
        <fgColor rgb="FF999999"/>
        <bgColor rgb="FF808080"/>
      </patternFill>
    </fill>
    <fill>
      <patternFill patternType="solid">
        <fgColor rgb="FFFCE5CD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F3F3F3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0000FF"/>
      </left>
      <right style="thin"/>
      <top style="medium">
        <color rgb="FF0000FF"/>
      </top>
      <bottom style="thin"/>
      <diagonal/>
    </border>
    <border diagonalUp="false" diagonalDown="false">
      <left style="thin"/>
      <right style="thin"/>
      <top style="medium">
        <color rgb="FF0000FF"/>
      </top>
      <bottom style="thin"/>
      <diagonal/>
    </border>
    <border diagonalUp="false" diagonalDown="false">
      <left style="thin"/>
      <right style="medium">
        <color rgb="FF0000FF"/>
      </right>
      <top style="medium">
        <color rgb="FF0000FF"/>
      </top>
      <bottom style="thin"/>
      <diagonal/>
    </border>
    <border diagonalUp="false" diagonalDown="false">
      <left style="medium">
        <color rgb="FF0000FF"/>
      </left>
      <right style="thin"/>
      <top/>
      <bottom style="thin"/>
      <diagonal/>
    </border>
    <border diagonalUp="false" diagonalDown="false">
      <left style="thin"/>
      <right style="medium">
        <color rgb="FF0000FF"/>
      </right>
      <top style="thin"/>
      <bottom style="thin"/>
      <diagonal/>
    </border>
    <border diagonalUp="false" diagonalDown="false">
      <left style="medium">
        <color rgb="FF0000FF"/>
      </left>
      <right style="thin"/>
      <top/>
      <bottom style="medium">
        <color rgb="FF0000FF"/>
      </bottom>
      <diagonal/>
    </border>
    <border diagonalUp="false" diagonalDown="false">
      <left style="thin"/>
      <right style="thin"/>
      <top/>
      <bottom style="medium">
        <color rgb="FF0000FF"/>
      </bottom>
      <diagonal/>
    </border>
    <border diagonalUp="false" diagonalDown="false">
      <left style="thin"/>
      <right style="thin"/>
      <top style="thin"/>
      <bottom style="medium">
        <color rgb="FF0000FF"/>
      </bottom>
      <diagonal/>
    </border>
    <border diagonalUp="false" diagonalDown="false">
      <left style="thin"/>
      <right style="medium">
        <color rgb="FF0000FF"/>
      </right>
      <top style="thin"/>
      <bottom style="medium">
        <color rgb="FF0000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3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3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1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1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6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2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1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2" fillId="1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1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2" fillId="1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1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6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1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1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6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1" fillId="5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5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5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1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FF0000"/>
      </font>
      <fill>
        <patternFill>
          <bgColor rgb="00FFFFFF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3F3F3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7F7F7F"/>
      <rgbColor rgb="FF999999"/>
      <rgbColor rgb="FF003366"/>
      <rgbColor rgb="FF339966"/>
      <rgbColor rgb="FF003300"/>
      <rgbColor rgb="FF222222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4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C19" activeCellId="0" sqref="C19:C20"/>
    </sheetView>
  </sheetViews>
  <sheetFormatPr defaultRowHeight="1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49"/>
    <col collapsed="false" customWidth="true" hidden="false" outlineLevel="0" max="3" min="3" style="0" width="5.79"/>
    <col collapsed="false" customWidth="true" hidden="false" outlineLevel="0" max="4" min="4" style="0" width="17.51"/>
    <col collapsed="false" customWidth="true" hidden="false" outlineLevel="0" max="5" min="5" style="0" width="7.46"/>
    <col collapsed="false" customWidth="true" hidden="false" outlineLevel="0" max="6" min="6" style="0" width="5.41"/>
    <col collapsed="false" customWidth="true" hidden="false" outlineLevel="0" max="7" min="7" style="0" width="5.79"/>
    <col collapsed="false" customWidth="true" hidden="false" outlineLevel="0" max="8" min="8" style="0" width="22.4"/>
    <col collapsed="false" customWidth="true" hidden="false" outlineLevel="0" max="9" min="9" style="0" width="7.33"/>
    <col collapsed="false" customWidth="true" hidden="false" outlineLevel="0" max="10" min="10" style="0" width="5.79"/>
    <col collapsed="false" customWidth="true" hidden="false" outlineLevel="0" max="14" min="11" style="0" width="9.65"/>
    <col collapsed="false" customWidth="true" hidden="false" outlineLevel="0" max="29" min="15" style="0" width="10.05"/>
    <col collapsed="false" customWidth="true" hidden="false" outlineLevel="0" max="30" min="30" style="0" width="12.62"/>
    <col collapsed="false" customWidth="true" hidden="false" outlineLevel="0" max="31" min="31" style="0" width="11.46"/>
    <col collapsed="false" customWidth="true" hidden="false" outlineLevel="0" max="32" min="32" style="0" width="8.49"/>
    <col collapsed="false" customWidth="true" hidden="false" outlineLevel="0" max="1025" min="33" style="0" width="13"/>
  </cols>
  <sheetData>
    <row r="1" customFormat="false" ht="28.5" hidden="false" customHeight="true" outlineLevel="0" collapsed="false">
      <c r="A1" s="1"/>
      <c r="B1" s="2"/>
      <c r="C1" s="3"/>
      <c r="D1" s="4"/>
      <c r="E1" s="5"/>
      <c r="F1" s="5"/>
      <c r="G1" s="5"/>
      <c r="H1" s="5"/>
      <c r="I1" s="5"/>
      <c r="J1" s="6"/>
      <c r="K1" s="7"/>
      <c r="L1" s="5"/>
      <c r="M1" s="5"/>
      <c r="N1" s="6"/>
      <c r="O1" s="7" t="s">
        <v>0</v>
      </c>
      <c r="P1" s="5"/>
      <c r="Q1" s="5"/>
      <c r="R1" s="6"/>
      <c r="S1" s="7"/>
      <c r="T1" s="5"/>
      <c r="U1" s="5"/>
      <c r="V1" s="6"/>
      <c r="W1" s="7"/>
      <c r="X1" s="5"/>
      <c r="Y1" s="5"/>
      <c r="Z1" s="6"/>
      <c r="AA1" s="7"/>
      <c r="AB1" s="6"/>
      <c r="AC1" s="7"/>
      <c r="AD1" s="8"/>
      <c r="AE1" s="9"/>
      <c r="AF1" s="9"/>
    </row>
    <row r="2" customFormat="false" ht="35.25" hidden="false" customHeight="true" outlineLevel="0" collapsed="false">
      <c r="A2" s="10"/>
      <c r="B2" s="11"/>
      <c r="C2" s="12"/>
      <c r="D2" s="13" t="s">
        <v>1</v>
      </c>
      <c r="E2" s="14" t="s">
        <v>2</v>
      </c>
      <c r="F2" s="15" t="s">
        <v>3</v>
      </c>
      <c r="G2" s="16" t="s">
        <v>4</v>
      </c>
      <c r="H2" s="14" t="s">
        <v>5</v>
      </c>
      <c r="I2" s="14" t="s">
        <v>6</v>
      </c>
      <c r="J2" s="17" t="s">
        <v>7</v>
      </c>
      <c r="K2" s="18" t="s">
        <v>8</v>
      </c>
      <c r="L2" s="18"/>
      <c r="M2" s="18"/>
      <c r="N2" s="18"/>
      <c r="O2" s="18" t="s">
        <v>9</v>
      </c>
      <c r="P2" s="18"/>
      <c r="Q2" s="18"/>
      <c r="R2" s="18"/>
      <c r="S2" s="18" t="s">
        <v>10</v>
      </c>
      <c r="T2" s="18"/>
      <c r="U2" s="18"/>
      <c r="V2" s="18"/>
      <c r="W2" s="19" t="s">
        <v>11</v>
      </c>
      <c r="X2" s="19"/>
      <c r="Y2" s="19"/>
      <c r="Z2" s="19"/>
      <c r="AA2" s="19"/>
      <c r="AB2" s="19"/>
      <c r="AC2" s="20" t="s">
        <v>12</v>
      </c>
      <c r="AD2" s="8"/>
      <c r="AE2" s="9"/>
      <c r="AF2" s="9"/>
    </row>
    <row r="3" customFormat="false" ht="23.25" hidden="false" customHeight="true" outlineLevel="0" collapsed="false">
      <c r="A3" s="10"/>
      <c r="B3" s="10"/>
      <c r="C3" s="12"/>
      <c r="D3" s="13"/>
      <c r="E3" s="13"/>
      <c r="F3" s="15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21" t="s">
        <v>13</v>
      </c>
      <c r="X3" s="21"/>
      <c r="Y3" s="22" t="s">
        <v>13</v>
      </c>
      <c r="Z3" s="22"/>
      <c r="AA3" s="18" t="s">
        <v>14</v>
      </c>
      <c r="AB3" s="18"/>
      <c r="AC3" s="20"/>
      <c r="AD3" s="8"/>
      <c r="AE3" s="9"/>
      <c r="AF3" s="9"/>
    </row>
    <row r="4" customFormat="false" ht="23.25" hidden="false" customHeight="true" outlineLevel="0" collapsed="false">
      <c r="A4" s="10"/>
      <c r="B4" s="10"/>
      <c r="C4" s="12"/>
      <c r="D4" s="13"/>
      <c r="E4" s="13"/>
      <c r="F4" s="15"/>
      <c r="G4" s="16"/>
      <c r="H4" s="16"/>
      <c r="I4" s="16"/>
      <c r="J4" s="17"/>
      <c r="K4" s="23" t="s">
        <v>15</v>
      </c>
      <c r="L4" s="24" t="s">
        <v>16</v>
      </c>
      <c r="M4" s="24" t="s">
        <v>17</v>
      </c>
      <c r="N4" s="25" t="s">
        <v>18</v>
      </c>
      <c r="O4" s="21" t="s">
        <v>19</v>
      </c>
      <c r="P4" s="21"/>
      <c r="Q4" s="26" t="s">
        <v>20</v>
      </c>
      <c r="R4" s="26"/>
      <c r="S4" s="21" t="s">
        <v>19</v>
      </c>
      <c r="T4" s="21"/>
      <c r="U4" s="26" t="s">
        <v>20</v>
      </c>
      <c r="V4" s="26"/>
      <c r="W4" s="21" t="s">
        <v>19</v>
      </c>
      <c r="X4" s="21"/>
      <c r="Y4" s="22" t="s">
        <v>20</v>
      </c>
      <c r="Z4" s="22"/>
      <c r="AA4" s="18" t="s">
        <v>20</v>
      </c>
      <c r="AB4" s="18"/>
      <c r="AC4" s="21" t="s">
        <v>20</v>
      </c>
      <c r="AD4" s="8" t="s">
        <v>21</v>
      </c>
      <c r="AE4" s="9"/>
      <c r="AF4" s="9"/>
    </row>
    <row r="5" customFormat="false" ht="22.5" hidden="false" customHeight="true" outlineLevel="0" collapsed="false">
      <c r="A5" s="27" t="s">
        <v>22</v>
      </c>
      <c r="B5" s="28" t="s">
        <v>23</v>
      </c>
      <c r="C5" s="29" t="s">
        <v>24</v>
      </c>
      <c r="D5" s="30"/>
      <c r="E5" s="31"/>
      <c r="F5" s="31"/>
      <c r="G5" s="31"/>
      <c r="H5" s="31"/>
      <c r="I5" s="31"/>
      <c r="J5" s="32"/>
      <c r="K5" s="30"/>
      <c r="L5" s="33"/>
      <c r="M5" s="33"/>
      <c r="N5" s="34"/>
      <c r="O5" s="30"/>
      <c r="P5" s="33"/>
      <c r="Q5" s="33"/>
      <c r="R5" s="34"/>
      <c r="S5" s="30"/>
      <c r="T5" s="33"/>
      <c r="U5" s="33"/>
      <c r="V5" s="34"/>
      <c r="W5" s="30"/>
      <c r="X5" s="33"/>
      <c r="Y5" s="33"/>
      <c r="Z5" s="34"/>
      <c r="AA5" s="30"/>
      <c r="AB5" s="34"/>
      <c r="AC5" s="30"/>
      <c r="AD5" s="35"/>
      <c r="AE5" s="9"/>
      <c r="AF5" s="9"/>
    </row>
    <row r="6" customFormat="false" ht="26.25" hidden="false" customHeight="true" outlineLevel="0" collapsed="false">
      <c r="A6" s="36" t="n">
        <v>1</v>
      </c>
      <c r="B6" s="37" t="n">
        <v>44927</v>
      </c>
      <c r="C6" s="38" t="n">
        <f aca="false">B6</f>
        <v>44927</v>
      </c>
      <c r="D6" s="39" t="s">
        <v>25</v>
      </c>
      <c r="E6" s="40" t="n">
        <f aca="false">VLOOKUP(D6,路線表!$1:$998,5,0)</f>
        <v>0.3125</v>
      </c>
      <c r="F6" s="41"/>
      <c r="G6" s="41"/>
      <c r="H6" s="42" t="str">
        <f aca="false">VLOOKUP(D6,路線表!$1:$1003,3,0)</f>
        <v>捷運板橋站(出口2)</v>
      </c>
      <c r="I6" s="43" t="str">
        <f aca="false">VLOOKUP(D6,路線表!$1:$1003,6,0)</f>
        <v>3km</v>
      </c>
      <c r="J6" s="44" t="n">
        <f aca="false">VLOOKUP(D6,路線表!$1:$1003,7,0)</f>
        <v>35</v>
      </c>
      <c r="K6" s="45" t="s">
        <v>26</v>
      </c>
      <c r="L6" s="46" t="s">
        <v>27</v>
      </c>
      <c r="M6" s="46" t="s">
        <v>28</v>
      </c>
      <c r="N6" s="47" t="s">
        <v>29</v>
      </c>
      <c r="O6" s="45" t="s">
        <v>30</v>
      </c>
      <c r="P6" s="45" t="s">
        <v>31</v>
      </c>
      <c r="Q6" s="46" t="s">
        <v>30</v>
      </c>
      <c r="R6" s="48" t="s">
        <v>32</v>
      </c>
      <c r="S6" s="41"/>
      <c r="T6" s="41"/>
      <c r="U6" s="45" t="s">
        <v>33</v>
      </c>
      <c r="V6" s="48"/>
      <c r="W6" s="49" t="s">
        <v>34</v>
      </c>
      <c r="X6" s="46" t="s">
        <v>35</v>
      </c>
      <c r="Y6" s="50"/>
      <c r="Z6" s="51" t="s">
        <v>36</v>
      </c>
      <c r="AA6" s="46"/>
      <c r="AB6" s="51"/>
      <c r="AC6" s="46" t="s">
        <v>37</v>
      </c>
      <c r="AD6" s="52" t="s">
        <v>38</v>
      </c>
      <c r="AE6" s="53" t="s">
        <v>39</v>
      </c>
      <c r="AF6" s="53"/>
    </row>
    <row r="7" customFormat="false" ht="26.25" hidden="false" customHeight="true" outlineLevel="0" collapsed="false">
      <c r="A7" s="36" t="n">
        <v>2</v>
      </c>
      <c r="B7" s="37" t="n">
        <v>44927</v>
      </c>
      <c r="C7" s="54" t="n">
        <f aca="false">B7</f>
        <v>44927</v>
      </c>
      <c r="D7" s="55"/>
      <c r="E7" s="56"/>
      <c r="F7" s="57"/>
      <c r="G7" s="57"/>
      <c r="H7" s="58"/>
      <c r="I7" s="59"/>
      <c r="J7" s="60"/>
      <c r="K7" s="61"/>
      <c r="L7" s="62"/>
      <c r="M7" s="62"/>
      <c r="N7" s="63"/>
      <c r="O7" s="61"/>
      <c r="P7" s="62"/>
      <c r="Q7" s="62"/>
      <c r="R7" s="63"/>
      <c r="S7" s="61"/>
      <c r="T7" s="62"/>
      <c r="U7" s="62"/>
      <c r="V7" s="63"/>
      <c r="W7" s="61"/>
      <c r="X7" s="62"/>
      <c r="Y7" s="62"/>
      <c r="Z7" s="63"/>
      <c r="AA7" s="61"/>
      <c r="AB7" s="63"/>
      <c r="AC7" s="61"/>
      <c r="AD7" s="52" t="s">
        <v>38</v>
      </c>
      <c r="AE7" s="53"/>
      <c r="AF7" s="53"/>
    </row>
    <row r="8" customFormat="false" ht="26.25" hidden="false" customHeight="true" outlineLevel="0" collapsed="false">
      <c r="A8" s="36" t="n">
        <v>3</v>
      </c>
      <c r="B8" s="37" t="n">
        <v>44933</v>
      </c>
      <c r="C8" s="54" t="n">
        <f aca="false">B8</f>
        <v>44933</v>
      </c>
      <c r="D8" s="55"/>
      <c r="E8" s="56"/>
      <c r="F8" s="57"/>
      <c r="G8" s="57"/>
      <c r="H8" s="58"/>
      <c r="I8" s="59"/>
      <c r="J8" s="60"/>
      <c r="K8" s="61"/>
      <c r="L8" s="64"/>
      <c r="M8" s="62"/>
      <c r="N8" s="63"/>
      <c r="O8" s="61"/>
      <c r="P8" s="62"/>
      <c r="Q8" s="62"/>
      <c r="R8" s="63"/>
      <c r="S8" s="61"/>
      <c r="T8" s="62"/>
      <c r="U8" s="62"/>
      <c r="V8" s="63"/>
      <c r="W8" s="46" t="s">
        <v>40</v>
      </c>
      <c r="X8" s="50" t="s">
        <v>41</v>
      </c>
      <c r="Y8" s="46" t="s">
        <v>42</v>
      </c>
      <c r="Z8" s="51" t="s">
        <v>40</v>
      </c>
      <c r="AA8" s="61"/>
      <c r="AB8" s="63"/>
      <c r="AC8" s="61"/>
      <c r="AD8" s="65"/>
      <c r="AE8" s="53"/>
      <c r="AF8" s="53"/>
    </row>
    <row r="9" customFormat="false" ht="26.25" hidden="false" customHeight="true" outlineLevel="0" collapsed="false">
      <c r="A9" s="36" t="n">
        <v>4</v>
      </c>
      <c r="B9" s="37" t="n">
        <v>44934</v>
      </c>
      <c r="C9" s="54" t="n">
        <f aca="false">B9</f>
        <v>44934</v>
      </c>
      <c r="D9" s="39" t="s">
        <v>43</v>
      </c>
      <c r="E9" s="66" t="n">
        <f aca="false">VLOOKUP(D9,路線表!$1:$998,5,0)</f>
        <v>0.3125</v>
      </c>
      <c r="F9" s="67"/>
      <c r="G9" s="67"/>
      <c r="H9" s="68" t="str">
        <f aca="false">VLOOKUP(D9,路線表!$1:$1003,3,0)</f>
        <v>捷運蘆洲站(出口1)</v>
      </c>
      <c r="I9" s="69" t="str">
        <f aca="false">VLOOKUP(D9,路線表!$1:$998,6,0)</f>
        <v>2km</v>
      </c>
      <c r="J9" s="70" t="n">
        <f aca="false">VLOOKUP(D9,路線表!$1:$998,7,0)</f>
        <v>50</v>
      </c>
      <c r="K9" s="46" t="s">
        <v>44</v>
      </c>
      <c r="L9" s="50" t="s">
        <v>45</v>
      </c>
      <c r="M9" s="50" t="s">
        <v>46</v>
      </c>
      <c r="N9" s="51" t="s">
        <v>47</v>
      </c>
      <c r="O9" s="46" t="s">
        <v>40</v>
      </c>
      <c r="P9" s="50" t="s">
        <v>48</v>
      </c>
      <c r="Q9" s="50" t="s">
        <v>49</v>
      </c>
      <c r="R9" s="51" t="s">
        <v>47</v>
      </c>
      <c r="S9" s="46" t="s">
        <v>50</v>
      </c>
      <c r="T9" s="50" t="s">
        <v>51</v>
      </c>
      <c r="U9" s="50"/>
      <c r="V9" s="51" t="s">
        <v>52</v>
      </c>
      <c r="W9" s="46" t="s">
        <v>42</v>
      </c>
      <c r="X9" s="50" t="s">
        <v>53</v>
      </c>
      <c r="Y9" s="46" t="s">
        <v>54</v>
      </c>
      <c r="Z9" s="50" t="s">
        <v>55</v>
      </c>
      <c r="AA9" s="46" t="s">
        <v>42</v>
      </c>
      <c r="AB9" s="51" t="s">
        <v>36</v>
      </c>
      <c r="AC9" s="9" t="s">
        <v>56</v>
      </c>
      <c r="AD9" s="65"/>
      <c r="AE9" s="53" t="s">
        <v>57</v>
      </c>
      <c r="AF9" s="53"/>
    </row>
    <row r="10" customFormat="false" ht="26.25" hidden="false" customHeight="true" outlineLevel="0" collapsed="false">
      <c r="A10" s="36" t="n">
        <v>5</v>
      </c>
      <c r="B10" s="37" t="n">
        <v>44934</v>
      </c>
      <c r="C10" s="38" t="n">
        <f aca="false">B10</f>
        <v>44934</v>
      </c>
      <c r="D10" s="39" t="s">
        <v>58</v>
      </c>
      <c r="E10" s="66" t="n">
        <f aca="false">VLOOKUP(D10,路線表!$1:$998,5,0)</f>
        <v>0.34375</v>
      </c>
      <c r="F10" s="67"/>
      <c r="G10" s="67"/>
      <c r="H10" s="68" t="str">
        <f aca="false">VLOOKUP(D10,路線表!$1:$1003,3,0)</f>
        <v>廣興橋頭(公車849廣興路口站)</v>
      </c>
      <c r="I10" s="69" t="str">
        <f aca="false">VLOOKUP(D10,路線表!$1:$998,6,0)</f>
        <v>3km</v>
      </c>
      <c r="J10" s="70" t="n">
        <f aca="false">VLOOKUP(D10,路線表!$1:$998,7,0)</f>
        <v>35</v>
      </c>
      <c r="K10" s="46" t="s">
        <v>59</v>
      </c>
      <c r="L10" s="50" t="s">
        <v>60</v>
      </c>
      <c r="M10" s="50" t="s">
        <v>61</v>
      </c>
      <c r="N10" s="51" t="s">
        <v>62</v>
      </c>
      <c r="O10" s="61"/>
      <c r="P10" s="62"/>
      <c r="Q10" s="62"/>
      <c r="R10" s="63"/>
      <c r="S10" s="61"/>
      <c r="T10" s="62"/>
      <c r="U10" s="62"/>
      <c r="V10" s="63"/>
      <c r="W10" s="61"/>
      <c r="X10" s="62"/>
      <c r="Y10" s="62"/>
      <c r="Z10" s="63"/>
      <c r="AA10" s="61"/>
      <c r="AB10" s="63"/>
      <c r="AC10" s="61"/>
      <c r="AD10" s="65"/>
      <c r="AE10" s="53" t="s">
        <v>63</v>
      </c>
      <c r="AF10" s="53"/>
    </row>
    <row r="11" customFormat="false" ht="26.25" hidden="false" customHeight="true" outlineLevel="0" collapsed="false">
      <c r="A11" s="36" t="n">
        <v>6</v>
      </c>
      <c r="B11" s="37" t="n">
        <v>44940</v>
      </c>
      <c r="C11" s="54" t="n">
        <f aca="false">B11</f>
        <v>44940</v>
      </c>
      <c r="D11" s="39" t="s">
        <v>64</v>
      </c>
      <c r="E11" s="66" t="n">
        <f aca="false">VLOOKUP(D11,路線表!$1:$998,5,0)</f>
        <v>0.2916666667</v>
      </c>
      <c r="F11" s="67"/>
      <c r="G11" s="67"/>
      <c r="H11" s="68" t="str">
        <f aca="false">VLOOKUP(D11,路線表!$1:$1003,3,0)</f>
        <v>捷運新店站(出口)</v>
      </c>
      <c r="I11" s="69" t="str">
        <f aca="false">VLOOKUP(D11,路線表!$1:$998,6,0)</f>
        <v>9km</v>
      </c>
      <c r="J11" s="70" t="n">
        <f aca="false">VLOOKUP(D11,路線表!$1:$998,7,0)</f>
        <v>30</v>
      </c>
      <c r="K11" s="46" t="s">
        <v>65</v>
      </c>
      <c r="L11" s="50" t="s">
        <v>66</v>
      </c>
      <c r="M11" s="50" t="s">
        <v>67</v>
      </c>
      <c r="N11" s="51"/>
      <c r="O11" s="61"/>
      <c r="P11" s="62"/>
      <c r="Q11" s="62"/>
      <c r="R11" s="63"/>
      <c r="S11" s="61"/>
      <c r="T11" s="62"/>
      <c r="U11" s="62"/>
      <c r="V11" s="63"/>
      <c r="W11" s="71" t="s">
        <v>68</v>
      </c>
      <c r="X11" s="50" t="s">
        <v>69</v>
      </c>
      <c r="Y11" s="50" t="s">
        <v>70</v>
      </c>
      <c r="Z11" s="50" t="s">
        <v>71</v>
      </c>
      <c r="AA11" s="61"/>
      <c r="AB11" s="63"/>
      <c r="AC11" s="61"/>
      <c r="AD11" s="72"/>
      <c r="AE11" s="53"/>
      <c r="AF11" s="53"/>
    </row>
    <row r="12" customFormat="false" ht="26.25" hidden="false" customHeight="true" outlineLevel="0" collapsed="false">
      <c r="A12" s="36" t="n">
        <v>7</v>
      </c>
      <c r="B12" s="37" t="n">
        <v>44941</v>
      </c>
      <c r="C12" s="38" t="n">
        <f aca="false">B12</f>
        <v>44941</v>
      </c>
      <c r="D12" s="39" t="s">
        <v>72</v>
      </c>
      <c r="E12" s="66" t="n">
        <f aca="false">VLOOKUP(D12,路線表!$1:$998,5,0)</f>
        <v>0.3125</v>
      </c>
      <c r="F12" s="67"/>
      <c r="G12" s="67"/>
      <c r="H12" s="68" t="str">
        <f aca="false">VLOOKUP(D12,路線表!$1:$1003,3,0)</f>
        <v>捷運石牌站(出口1)</v>
      </c>
      <c r="I12" s="69" t="str">
        <f aca="false">VLOOKUP(D12,路線表!$1:$998,6,0)</f>
        <v>4km</v>
      </c>
      <c r="J12" s="70" t="n">
        <f aca="false">VLOOKUP(D12,路線表!$1:$998,7,0)</f>
        <v>40</v>
      </c>
      <c r="K12" s="46" t="s">
        <v>73</v>
      </c>
      <c r="L12" s="50" t="s">
        <v>74</v>
      </c>
      <c r="M12" s="50" t="s">
        <v>75</v>
      </c>
      <c r="N12" s="51" t="s">
        <v>54</v>
      </c>
      <c r="O12" s="46" t="s">
        <v>60</v>
      </c>
      <c r="P12" s="50" t="s">
        <v>76</v>
      </c>
      <c r="Q12" s="50" t="s">
        <v>60</v>
      </c>
      <c r="R12" s="51" t="s">
        <v>71</v>
      </c>
      <c r="S12" s="46" t="s">
        <v>77</v>
      </c>
      <c r="T12" s="50" t="s">
        <v>78</v>
      </c>
      <c r="U12" s="50" t="s">
        <v>33</v>
      </c>
      <c r="V12" s="51" t="s">
        <v>79</v>
      </c>
      <c r="W12" s="46" t="s">
        <v>80</v>
      </c>
      <c r="X12" s="46" t="s">
        <v>81</v>
      </c>
      <c r="Y12" s="50" t="s">
        <v>46</v>
      </c>
      <c r="Z12" s="51"/>
      <c r="AA12" s="46"/>
      <c r="AB12" s="51" t="s">
        <v>82</v>
      </c>
      <c r="AC12" s="50" t="s">
        <v>83</v>
      </c>
      <c r="AD12" s="72"/>
      <c r="AE12" s="53"/>
      <c r="AF12" s="53"/>
    </row>
    <row r="13" customFormat="false" ht="26.25" hidden="false" customHeight="true" outlineLevel="0" collapsed="false">
      <c r="A13" s="36" t="n">
        <v>8</v>
      </c>
      <c r="B13" s="37" t="n">
        <v>44941</v>
      </c>
      <c r="C13" s="38" t="n">
        <f aca="false">B13</f>
        <v>44941</v>
      </c>
      <c r="D13" s="39" t="s">
        <v>84</v>
      </c>
      <c r="E13" s="66" t="n">
        <f aca="false">VLOOKUP(D13,路線表!$1:$998,5,0)</f>
        <v>0.3611111111</v>
      </c>
      <c r="F13" s="67"/>
      <c r="G13" s="67"/>
      <c r="H13" s="68" t="str">
        <f aca="false">VLOOKUP(D13,路線表!$1:$1003,3,0)</f>
        <v>貢寮火車站(自強272車次)</v>
      </c>
      <c r="I13" s="69" t="str">
        <f aca="false">VLOOKUP(D13,路線表!$1:$998,6,0)</f>
        <v>4km</v>
      </c>
      <c r="J13" s="70" t="n">
        <f aca="false">VLOOKUP(D13,路線表!$1:$998,7,0)</f>
        <v>50</v>
      </c>
      <c r="K13" s="46" t="s">
        <v>85</v>
      </c>
      <c r="L13" s="50" t="s">
        <v>86</v>
      </c>
      <c r="M13" s="50" t="s">
        <v>87</v>
      </c>
      <c r="N13" s="51" t="s">
        <v>88</v>
      </c>
      <c r="O13" s="61"/>
      <c r="P13" s="62"/>
      <c r="Q13" s="62"/>
      <c r="R13" s="63"/>
      <c r="S13" s="61"/>
      <c r="T13" s="62"/>
      <c r="U13" s="62"/>
      <c r="V13" s="63"/>
      <c r="W13" s="61"/>
      <c r="X13" s="62"/>
      <c r="Y13" s="62"/>
      <c r="Z13" s="63"/>
      <c r="AA13" s="61"/>
      <c r="AB13" s="63"/>
      <c r="AC13" s="61"/>
      <c r="AD13" s="72"/>
      <c r="AE13" s="53"/>
      <c r="AF13" s="53"/>
    </row>
    <row r="14" customFormat="false" ht="26.25" hidden="false" customHeight="true" outlineLevel="0" collapsed="false">
      <c r="A14" s="36" t="n">
        <v>9</v>
      </c>
      <c r="B14" s="37" t="n">
        <v>44947</v>
      </c>
      <c r="C14" s="54" t="n">
        <f aca="false">B14</f>
        <v>44947</v>
      </c>
      <c r="D14" s="55"/>
      <c r="E14" s="56"/>
      <c r="F14" s="73"/>
      <c r="G14" s="73"/>
      <c r="H14" s="74"/>
      <c r="I14" s="59"/>
      <c r="J14" s="60"/>
      <c r="K14" s="61"/>
      <c r="L14" s="62"/>
      <c r="M14" s="62"/>
      <c r="N14" s="63"/>
      <c r="O14" s="61"/>
      <c r="P14" s="62"/>
      <c r="Q14" s="62"/>
      <c r="R14" s="63"/>
      <c r="S14" s="61"/>
      <c r="T14" s="62"/>
      <c r="U14" s="62"/>
      <c r="V14" s="63"/>
      <c r="W14" s="61"/>
      <c r="X14" s="62"/>
      <c r="Y14" s="62"/>
      <c r="Z14" s="63"/>
      <c r="AA14" s="61"/>
      <c r="AB14" s="63"/>
      <c r="AC14" s="61"/>
      <c r="AD14" s="52" t="s">
        <v>89</v>
      </c>
      <c r="AE14" s="53"/>
      <c r="AF14" s="53"/>
    </row>
    <row r="15" customFormat="false" ht="26.25" hidden="false" customHeight="true" outlineLevel="0" collapsed="false">
      <c r="A15" s="36" t="n">
        <v>10</v>
      </c>
      <c r="B15" s="37" t="n">
        <v>44948</v>
      </c>
      <c r="C15" s="38" t="n">
        <f aca="false">B15</f>
        <v>44948</v>
      </c>
      <c r="D15" s="55"/>
      <c r="E15" s="56"/>
      <c r="F15" s="73"/>
      <c r="G15" s="73"/>
      <c r="H15" s="74"/>
      <c r="I15" s="59"/>
      <c r="J15" s="60"/>
      <c r="K15" s="61"/>
      <c r="L15" s="62"/>
      <c r="M15" s="62"/>
      <c r="N15" s="63"/>
      <c r="O15" s="61"/>
      <c r="P15" s="62"/>
      <c r="Q15" s="62"/>
      <c r="R15" s="63"/>
      <c r="S15" s="61"/>
      <c r="T15" s="62"/>
      <c r="U15" s="62"/>
      <c r="V15" s="63"/>
      <c r="W15" s="61"/>
      <c r="X15" s="62"/>
      <c r="Y15" s="62"/>
      <c r="Z15" s="63"/>
      <c r="AA15" s="61"/>
      <c r="AB15" s="63"/>
      <c r="AC15" s="61"/>
      <c r="AD15" s="52" t="s">
        <v>89</v>
      </c>
      <c r="AE15" s="53"/>
      <c r="AF15" s="53"/>
    </row>
    <row r="16" customFormat="false" ht="26.25" hidden="false" customHeight="true" outlineLevel="0" collapsed="false">
      <c r="A16" s="36" t="n">
        <v>11</v>
      </c>
      <c r="B16" s="37" t="n">
        <v>44948</v>
      </c>
      <c r="C16" s="38" t="n">
        <f aca="false">B16</f>
        <v>44948</v>
      </c>
      <c r="D16" s="55"/>
      <c r="E16" s="56"/>
      <c r="F16" s="57"/>
      <c r="G16" s="57"/>
      <c r="H16" s="58"/>
      <c r="I16" s="59"/>
      <c r="J16" s="60"/>
      <c r="K16" s="61"/>
      <c r="L16" s="62"/>
      <c r="M16" s="62"/>
      <c r="N16" s="63"/>
      <c r="O16" s="61"/>
      <c r="P16" s="62"/>
      <c r="Q16" s="62"/>
      <c r="R16" s="63"/>
      <c r="S16" s="61"/>
      <c r="T16" s="62"/>
      <c r="U16" s="62"/>
      <c r="V16" s="63"/>
      <c r="W16" s="61"/>
      <c r="X16" s="62"/>
      <c r="Y16" s="62"/>
      <c r="Z16" s="63"/>
      <c r="AA16" s="61"/>
      <c r="AB16" s="63"/>
      <c r="AC16" s="61"/>
      <c r="AD16" s="52" t="s">
        <v>89</v>
      </c>
      <c r="AE16" s="53"/>
      <c r="AF16" s="53"/>
    </row>
    <row r="17" customFormat="false" ht="26.25" hidden="false" customHeight="true" outlineLevel="0" collapsed="false">
      <c r="A17" s="36" t="n">
        <v>12</v>
      </c>
      <c r="B17" s="37" t="n">
        <v>44954</v>
      </c>
      <c r="C17" s="54" t="n">
        <f aca="false">B17</f>
        <v>44954</v>
      </c>
      <c r="D17" s="55"/>
      <c r="E17" s="56"/>
      <c r="F17" s="57"/>
      <c r="G17" s="57"/>
      <c r="H17" s="58"/>
      <c r="I17" s="59"/>
      <c r="J17" s="60"/>
      <c r="K17" s="61"/>
      <c r="L17" s="62"/>
      <c r="M17" s="62"/>
      <c r="N17" s="63"/>
      <c r="O17" s="61"/>
      <c r="P17" s="62"/>
      <c r="Q17" s="62"/>
      <c r="R17" s="63"/>
      <c r="S17" s="61"/>
      <c r="T17" s="62"/>
      <c r="U17" s="62"/>
      <c r="V17" s="63"/>
      <c r="W17" s="61"/>
      <c r="X17" s="62"/>
      <c r="Y17" s="62"/>
      <c r="Z17" s="63"/>
      <c r="AA17" s="61"/>
      <c r="AB17" s="63"/>
      <c r="AC17" s="61"/>
      <c r="AD17" s="52" t="s">
        <v>89</v>
      </c>
      <c r="AE17" s="53"/>
      <c r="AF17" s="53"/>
    </row>
    <row r="18" customFormat="false" ht="26.25" hidden="false" customHeight="true" outlineLevel="0" collapsed="false">
      <c r="A18" s="36" t="n">
        <v>13</v>
      </c>
      <c r="B18" s="37" t="n">
        <v>44955</v>
      </c>
      <c r="C18" s="38" t="n">
        <f aca="false">B18</f>
        <v>44955</v>
      </c>
      <c r="D18" s="55"/>
      <c r="E18" s="56"/>
      <c r="F18" s="73"/>
      <c r="G18" s="73"/>
      <c r="H18" s="74"/>
      <c r="I18" s="59"/>
      <c r="J18" s="60"/>
      <c r="K18" s="61"/>
      <c r="L18" s="62"/>
      <c r="M18" s="62"/>
      <c r="N18" s="63"/>
      <c r="O18" s="61"/>
      <c r="P18" s="62"/>
      <c r="Q18" s="62"/>
      <c r="R18" s="63"/>
      <c r="S18" s="61"/>
      <c r="T18" s="62"/>
      <c r="U18" s="62"/>
      <c r="V18" s="63"/>
      <c r="W18" s="61"/>
      <c r="X18" s="62"/>
      <c r="Y18" s="62"/>
      <c r="Z18" s="63"/>
      <c r="AA18" s="61"/>
      <c r="AB18" s="63"/>
      <c r="AC18" s="61"/>
      <c r="AD18" s="52" t="s">
        <v>89</v>
      </c>
      <c r="AE18" s="75"/>
      <c r="AF18" s="75"/>
    </row>
    <row r="19" customFormat="false" ht="26.25" hidden="false" customHeight="true" outlineLevel="0" collapsed="false">
      <c r="A19" s="36" t="n">
        <v>14</v>
      </c>
      <c r="B19" s="37" t="n">
        <v>44955</v>
      </c>
      <c r="C19" s="38" t="n">
        <f aca="false">B19</f>
        <v>44955</v>
      </c>
      <c r="D19" s="55"/>
      <c r="E19" s="56"/>
      <c r="F19" s="73"/>
      <c r="G19" s="73"/>
      <c r="H19" s="74"/>
      <c r="I19" s="59"/>
      <c r="J19" s="60"/>
      <c r="K19" s="61"/>
      <c r="L19" s="76"/>
      <c r="M19" s="62"/>
      <c r="N19" s="63"/>
      <c r="O19" s="61"/>
      <c r="P19" s="62"/>
      <c r="Q19" s="62"/>
      <c r="R19" s="63"/>
      <c r="S19" s="61"/>
      <c r="T19" s="62"/>
      <c r="U19" s="62"/>
      <c r="V19" s="63"/>
      <c r="W19" s="61"/>
      <c r="X19" s="62"/>
      <c r="Y19" s="62"/>
      <c r="Z19" s="63"/>
      <c r="AA19" s="61"/>
      <c r="AB19" s="63"/>
      <c r="AC19" s="61"/>
      <c r="AD19" s="52" t="s">
        <v>89</v>
      </c>
      <c r="AE19" s="53"/>
      <c r="AF19" s="53"/>
    </row>
    <row r="20" customFormat="false" ht="26.25" hidden="false" customHeight="true" outlineLevel="0" collapsed="false">
      <c r="A20" s="77" t="s">
        <v>90</v>
      </c>
      <c r="B20" s="78" t="n">
        <v>44952</v>
      </c>
      <c r="C20" s="38" t="n">
        <f aca="false">B20</f>
        <v>44952</v>
      </c>
      <c r="D20" s="79"/>
      <c r="E20" s="80"/>
      <c r="F20" s="81"/>
      <c r="G20" s="81"/>
      <c r="H20" s="82"/>
      <c r="I20" s="83"/>
      <c r="J20" s="84"/>
      <c r="K20" s="85"/>
      <c r="L20" s="85"/>
      <c r="M20" s="85"/>
      <c r="N20" s="86"/>
      <c r="O20" s="61"/>
      <c r="P20" s="62"/>
      <c r="Q20" s="62"/>
      <c r="R20" s="63"/>
      <c r="S20" s="61"/>
      <c r="T20" s="62"/>
      <c r="U20" s="62"/>
      <c r="V20" s="63"/>
      <c r="W20" s="61"/>
      <c r="X20" s="62"/>
      <c r="Y20" s="62"/>
      <c r="Z20" s="63"/>
      <c r="AA20" s="61"/>
      <c r="AB20" s="63"/>
      <c r="AC20" s="61"/>
      <c r="AD20" s="52" t="s">
        <v>89</v>
      </c>
      <c r="AE20" s="75"/>
      <c r="AF20" s="75"/>
    </row>
    <row r="21" customFormat="false" ht="26.25" hidden="false" customHeight="true" outlineLevel="0" collapsed="false">
      <c r="A21" s="87" t="s">
        <v>22</v>
      </c>
      <c r="B21" s="88" t="s">
        <v>91</v>
      </c>
      <c r="C21" s="89" t="s">
        <v>24</v>
      </c>
      <c r="D21" s="90"/>
      <c r="E21" s="91"/>
      <c r="F21" s="91"/>
      <c r="G21" s="91"/>
      <c r="H21" s="92"/>
      <c r="I21" s="91"/>
      <c r="J21" s="93"/>
      <c r="K21" s="92"/>
      <c r="L21" s="92"/>
      <c r="M21" s="92"/>
      <c r="N21" s="94"/>
      <c r="O21" s="92"/>
      <c r="P21" s="92"/>
      <c r="Q21" s="92"/>
      <c r="R21" s="94"/>
      <c r="S21" s="92"/>
      <c r="T21" s="92"/>
      <c r="U21" s="92"/>
      <c r="V21" s="94"/>
      <c r="W21" s="92"/>
      <c r="X21" s="92"/>
      <c r="Y21" s="92"/>
      <c r="Z21" s="94"/>
      <c r="AA21" s="92"/>
      <c r="AB21" s="94"/>
      <c r="AC21" s="92"/>
      <c r="AD21" s="65"/>
      <c r="AE21" s="53"/>
      <c r="AF21" s="53"/>
    </row>
    <row r="22" customFormat="false" ht="26.25" hidden="false" customHeight="true" outlineLevel="0" collapsed="false">
      <c r="A22" s="95" t="n">
        <v>16</v>
      </c>
      <c r="B22" s="37" t="n">
        <v>44961</v>
      </c>
      <c r="C22" s="54" t="n">
        <f aca="false">B22</f>
        <v>44961</v>
      </c>
      <c r="D22" s="55"/>
      <c r="E22" s="56"/>
      <c r="F22" s="57"/>
      <c r="G22" s="57"/>
      <c r="H22" s="58"/>
      <c r="I22" s="59"/>
      <c r="J22" s="60"/>
      <c r="K22" s="61"/>
      <c r="L22" s="62"/>
      <c r="M22" s="62"/>
      <c r="N22" s="63"/>
      <c r="O22" s="61"/>
      <c r="P22" s="62"/>
      <c r="Q22" s="62"/>
      <c r="R22" s="63"/>
      <c r="S22" s="61"/>
      <c r="T22" s="62"/>
      <c r="U22" s="62"/>
      <c r="V22" s="63"/>
      <c r="W22" s="46" t="s">
        <v>92</v>
      </c>
      <c r="X22" s="50" t="s">
        <v>93</v>
      </c>
      <c r="Y22" s="50" t="s">
        <v>70</v>
      </c>
      <c r="Z22" s="51" t="s">
        <v>94</v>
      </c>
      <c r="AA22" s="61"/>
      <c r="AB22" s="96"/>
      <c r="AC22" s="61"/>
      <c r="AD22" s="65"/>
      <c r="AE22" s="53"/>
      <c r="AF22" s="53"/>
    </row>
    <row r="23" customFormat="false" ht="26.25" hidden="false" customHeight="true" outlineLevel="0" collapsed="false">
      <c r="A23" s="36" t="n">
        <v>17</v>
      </c>
      <c r="B23" s="37" t="n">
        <v>44962</v>
      </c>
      <c r="C23" s="38" t="n">
        <f aca="false">B23</f>
        <v>44962</v>
      </c>
      <c r="D23" s="39" t="s">
        <v>95</v>
      </c>
      <c r="E23" s="66" t="n">
        <f aca="false">VLOOKUP(D23,路線表!$1:$998,5,0)</f>
        <v>0.34375</v>
      </c>
      <c r="F23" s="67"/>
      <c r="G23" s="67"/>
      <c r="H23" s="68" t="str">
        <f aca="false">VLOOKUP(D23,路線表!$1:$1003,3,0)</f>
        <v>台電訓練所門口(公車849台電訓練所站/新巴士龜山線龜山活動中心站)</v>
      </c>
      <c r="I23" s="69" t="str">
        <f aca="false">VLOOKUP(D23,路線表!$1:$998,6,0)</f>
        <v>5km</v>
      </c>
      <c r="J23" s="70" t="n">
        <f aca="false">VLOOKUP(D23,路線表!$1:$998,7,0)</f>
        <v>40</v>
      </c>
      <c r="K23" s="46" t="s">
        <v>96</v>
      </c>
      <c r="L23" s="50" t="s">
        <v>97</v>
      </c>
      <c r="M23" s="50" t="s">
        <v>98</v>
      </c>
      <c r="N23" s="51" t="s">
        <v>99</v>
      </c>
      <c r="O23" s="46" t="s">
        <v>100</v>
      </c>
      <c r="P23" s="50" t="s">
        <v>101</v>
      </c>
      <c r="Q23" s="46" t="s">
        <v>100</v>
      </c>
      <c r="R23" s="50" t="s">
        <v>101</v>
      </c>
      <c r="S23" s="46" t="s">
        <v>51</v>
      </c>
      <c r="T23" s="50" t="s">
        <v>76</v>
      </c>
      <c r="U23" s="50" t="s">
        <v>33</v>
      </c>
      <c r="V23" s="51" t="s">
        <v>102</v>
      </c>
      <c r="W23" s="46" t="s">
        <v>103</v>
      </c>
      <c r="X23" s="50" t="s">
        <v>104</v>
      </c>
      <c r="Y23" s="50" t="s">
        <v>83</v>
      </c>
      <c r="Z23" s="51" t="s">
        <v>105</v>
      </c>
      <c r="AA23" s="46" t="s">
        <v>103</v>
      </c>
      <c r="AB23" s="51"/>
      <c r="AC23" s="46" t="s">
        <v>56</v>
      </c>
      <c r="AD23" s="65"/>
      <c r="AE23" s="53"/>
      <c r="AF23" s="53"/>
    </row>
    <row r="24" customFormat="false" ht="26.25" hidden="false" customHeight="true" outlineLevel="0" collapsed="false">
      <c r="A24" s="36" t="n">
        <v>18</v>
      </c>
      <c r="B24" s="37" t="n">
        <v>44962</v>
      </c>
      <c r="C24" s="38" t="n">
        <f aca="false">B24</f>
        <v>44962</v>
      </c>
      <c r="D24" s="39" t="s">
        <v>106</v>
      </c>
      <c r="E24" s="66" t="n">
        <f aca="false">VLOOKUP(D24,路線表!$1:$998,5,0)</f>
        <v>0.3125</v>
      </c>
      <c r="F24" s="67"/>
      <c r="G24" s="67"/>
      <c r="H24" s="68" t="str">
        <f aca="false">VLOOKUP(D24,路線表!$1:$1003,3,0)</f>
        <v>捷運關渡站(出口1)</v>
      </c>
      <c r="I24" s="69" t="str">
        <f aca="false">VLOOKUP(D24,路線表!$1:$998,6,0)</f>
        <v>2km</v>
      </c>
      <c r="J24" s="70" t="n">
        <f aca="false">VLOOKUP(D24,路線表!$1:$998,7,0)</f>
        <v>60</v>
      </c>
      <c r="K24" s="46" t="s">
        <v>44</v>
      </c>
      <c r="L24" s="50" t="s">
        <v>107</v>
      </c>
      <c r="M24" s="50" t="s">
        <v>83</v>
      </c>
      <c r="N24" s="51" t="s">
        <v>105</v>
      </c>
      <c r="O24" s="61"/>
      <c r="P24" s="62"/>
      <c r="Q24" s="62"/>
      <c r="R24" s="63"/>
      <c r="S24" s="61"/>
      <c r="T24" s="62"/>
      <c r="U24" s="62"/>
      <c r="V24" s="63"/>
      <c r="W24" s="61"/>
      <c r="X24" s="62"/>
      <c r="Y24" s="62"/>
      <c r="Z24" s="63"/>
      <c r="AA24" s="61"/>
      <c r="AB24" s="96"/>
      <c r="AC24" s="61"/>
      <c r="AD24" s="65"/>
      <c r="AE24" s="53"/>
      <c r="AF24" s="53"/>
    </row>
    <row r="25" customFormat="false" ht="26.25" hidden="false" customHeight="true" outlineLevel="0" collapsed="false">
      <c r="A25" s="36" t="n">
        <v>19</v>
      </c>
      <c r="B25" s="37" t="n">
        <v>44968</v>
      </c>
      <c r="C25" s="54" t="n">
        <f aca="false">B25</f>
        <v>44968</v>
      </c>
      <c r="D25" s="39" t="s">
        <v>108</v>
      </c>
      <c r="E25" s="69" t="n">
        <f aca="false">VLOOKUP(D25,路線表!$1:$998,5,0)</f>
        <v>0.3541666667</v>
      </c>
      <c r="F25" s="97"/>
      <c r="G25" s="97"/>
      <c r="H25" s="68" t="str">
        <f aca="false">VLOOKUP(D25,路線表!$1:$1003,3,0)</f>
        <v>金山青年活動中心(國光客運1815)</v>
      </c>
      <c r="I25" s="97" t="str">
        <f aca="false">VLOOKUP(D25,路線表!$1:$1003,6,0)</f>
        <v>6km</v>
      </c>
      <c r="J25" s="98" t="n">
        <f aca="false">VLOOKUP(D25,路線表!$1:$1003,7,0)</f>
        <v>50</v>
      </c>
      <c r="K25" s="46" t="s">
        <v>59</v>
      </c>
      <c r="L25" s="50" t="s">
        <v>88</v>
      </c>
      <c r="M25" s="50" t="s">
        <v>109</v>
      </c>
      <c r="N25" s="99" t="s">
        <v>65</v>
      </c>
      <c r="O25" s="100"/>
      <c r="P25" s="62"/>
      <c r="Q25" s="62"/>
      <c r="R25" s="63"/>
      <c r="S25" s="61"/>
      <c r="T25" s="62"/>
      <c r="U25" s="62"/>
      <c r="V25" s="63"/>
      <c r="W25" s="46" t="s">
        <v>110</v>
      </c>
      <c r="X25" s="50" t="s">
        <v>27</v>
      </c>
      <c r="Y25" s="50" t="s">
        <v>111</v>
      </c>
      <c r="Z25" s="51" t="s">
        <v>78</v>
      </c>
      <c r="AA25" s="61"/>
      <c r="AB25" s="96"/>
      <c r="AC25" s="61"/>
      <c r="AD25" s="65"/>
      <c r="AE25" s="53"/>
      <c r="AF25" s="53"/>
    </row>
    <row r="26" customFormat="false" ht="26.25" hidden="false" customHeight="true" outlineLevel="0" collapsed="false">
      <c r="A26" s="36" t="n">
        <v>20</v>
      </c>
      <c r="B26" s="37" t="n">
        <v>44969</v>
      </c>
      <c r="C26" s="38" t="n">
        <f aca="false">B26</f>
        <v>44969</v>
      </c>
      <c r="D26" s="39" t="s">
        <v>112</v>
      </c>
      <c r="E26" s="69" t="n">
        <f aca="false">VLOOKUP(D26,路線表!$1:$998,5,0)</f>
        <v>0.3125</v>
      </c>
      <c r="F26" s="97"/>
      <c r="G26" s="97"/>
      <c r="H26" s="68" t="str">
        <f aca="false">VLOOKUP(D26,路線表!$1:$1003,3,0)</f>
        <v>捷運淡水站(出口1)</v>
      </c>
      <c r="I26" s="97" t="str">
        <f aca="false">VLOOKUP(D26,路線表!$1:$1003,6,0)</f>
        <v>4km</v>
      </c>
      <c r="J26" s="98" t="n">
        <f aca="false">VLOOKUP(D26,路線表!$1:$1003,7,0)</f>
        <v>40</v>
      </c>
      <c r="K26" s="46" t="s">
        <v>113</v>
      </c>
      <c r="L26" s="50" t="s">
        <v>74</v>
      </c>
      <c r="M26" s="50" t="s">
        <v>53</v>
      </c>
      <c r="N26" s="51" t="s">
        <v>114</v>
      </c>
      <c r="O26" s="101" t="s">
        <v>115</v>
      </c>
      <c r="P26" s="50" t="s">
        <v>75</v>
      </c>
      <c r="Q26" s="50" t="s">
        <v>49</v>
      </c>
      <c r="R26" s="51" t="s">
        <v>98</v>
      </c>
      <c r="S26" s="46" t="s">
        <v>116</v>
      </c>
      <c r="T26" s="50" t="s">
        <v>96</v>
      </c>
      <c r="U26" s="50" t="s">
        <v>96</v>
      </c>
      <c r="V26" s="51" t="s">
        <v>51</v>
      </c>
      <c r="W26" s="46" t="s">
        <v>117</v>
      </c>
      <c r="X26" s="50" t="s">
        <v>67</v>
      </c>
      <c r="Y26" s="50" t="s">
        <v>115</v>
      </c>
      <c r="Z26" s="51" t="s">
        <v>85</v>
      </c>
      <c r="AA26" s="46"/>
      <c r="AB26" s="51" t="s">
        <v>36</v>
      </c>
      <c r="AC26" s="46" t="s">
        <v>81</v>
      </c>
      <c r="AD26" s="65"/>
      <c r="AE26" s="53"/>
      <c r="AF26" s="53"/>
    </row>
    <row r="27" customFormat="false" ht="26.25" hidden="false" customHeight="true" outlineLevel="0" collapsed="false">
      <c r="A27" s="36" t="n">
        <v>21</v>
      </c>
      <c r="B27" s="37" t="n">
        <v>44969</v>
      </c>
      <c r="C27" s="38" t="n">
        <f aca="false">B27</f>
        <v>44969</v>
      </c>
      <c r="D27" s="39" t="s">
        <v>118</v>
      </c>
      <c r="E27" s="66" t="n">
        <f aca="false">VLOOKUP(D27,路線表!$1:$998,5,0)</f>
        <v>0.3333333333</v>
      </c>
      <c r="F27" s="67"/>
      <c r="G27" s="67"/>
      <c r="H27" s="68" t="str">
        <f aca="false">VLOOKUP(D27,路線表!$1:$1003,3,0)</f>
        <v>台北海大門口(公車215/紅10 台北海大站)</v>
      </c>
      <c r="I27" s="69" t="str">
        <f aca="false">VLOOKUP(D27,路線表!$1:$998,6,0)</f>
        <v>2km</v>
      </c>
      <c r="J27" s="70" t="n">
        <f aca="false">VLOOKUP(D27,路線表!$1:$998,7,0)</f>
        <v>40</v>
      </c>
      <c r="K27" s="46" t="s">
        <v>80</v>
      </c>
      <c r="L27" s="50" t="s">
        <v>45</v>
      </c>
      <c r="M27" s="50" t="s">
        <v>46</v>
      </c>
      <c r="N27" s="51" t="s">
        <v>119</v>
      </c>
      <c r="O27" s="100"/>
      <c r="P27" s="62"/>
      <c r="Q27" s="62"/>
      <c r="R27" s="63"/>
      <c r="S27" s="61"/>
      <c r="T27" s="62"/>
      <c r="U27" s="62"/>
      <c r="V27" s="63"/>
      <c r="W27" s="61"/>
      <c r="X27" s="62"/>
      <c r="Y27" s="62"/>
      <c r="Z27" s="63"/>
      <c r="AA27" s="61"/>
      <c r="AB27" s="96"/>
      <c r="AC27" s="61"/>
      <c r="AD27" s="65"/>
      <c r="AE27" s="53" t="s">
        <v>120</v>
      </c>
      <c r="AF27" s="53"/>
    </row>
    <row r="28" customFormat="false" ht="26.25" hidden="false" customHeight="true" outlineLevel="0" collapsed="false">
      <c r="A28" s="36" t="n">
        <v>22</v>
      </c>
      <c r="B28" s="37" t="n">
        <v>44975</v>
      </c>
      <c r="C28" s="54" t="n">
        <f aca="false">B28</f>
        <v>44975</v>
      </c>
      <c r="D28" s="62"/>
      <c r="E28" s="102"/>
      <c r="F28" s="103"/>
      <c r="G28" s="103"/>
      <c r="H28" s="104"/>
      <c r="I28" s="105"/>
      <c r="J28" s="63"/>
      <c r="K28" s="61"/>
      <c r="L28" s="62"/>
      <c r="M28" s="62"/>
      <c r="N28" s="63"/>
      <c r="O28" s="100"/>
      <c r="P28" s="62"/>
      <c r="Q28" s="62"/>
      <c r="R28" s="63"/>
      <c r="S28" s="61"/>
      <c r="T28" s="62"/>
      <c r="U28" s="62"/>
      <c r="V28" s="63"/>
      <c r="W28" s="46" t="s">
        <v>34</v>
      </c>
      <c r="X28" s="71" t="s">
        <v>41</v>
      </c>
      <c r="Y28" s="50" t="s">
        <v>121</v>
      </c>
      <c r="Z28" s="51" t="s">
        <v>94</v>
      </c>
      <c r="AA28" s="61"/>
      <c r="AB28" s="96"/>
      <c r="AC28" s="61"/>
      <c r="AD28" s="106"/>
      <c r="AE28" s="75"/>
      <c r="AF28" s="75"/>
    </row>
    <row r="29" customFormat="false" ht="26.25" hidden="false" customHeight="true" outlineLevel="0" collapsed="false">
      <c r="A29" s="36" t="n">
        <v>23</v>
      </c>
      <c r="B29" s="37" t="n">
        <v>44976</v>
      </c>
      <c r="C29" s="38" t="n">
        <f aca="false">B29</f>
        <v>44976</v>
      </c>
      <c r="D29" s="39" t="s">
        <v>122</v>
      </c>
      <c r="E29" s="69" t="n">
        <f aca="false">VLOOKUP(D29,路線表!$1:$998,5,0)</f>
        <v>0.2916666667</v>
      </c>
      <c r="F29" s="97"/>
      <c r="G29" s="97"/>
      <c r="H29" s="68" t="str">
        <f aca="false">VLOOKUP(D29,路線表!$1:$1003,3,0)</f>
        <v>捷運新店站(出口)</v>
      </c>
      <c r="I29" s="97" t="str">
        <f aca="false">VLOOKUP(D29,路線表!$1:$1003,6,0)</f>
        <v>4km</v>
      </c>
      <c r="J29" s="98" t="n">
        <f aca="false">VLOOKUP(D29,路線表!$1:$1003,7,0)</f>
        <v>35</v>
      </c>
      <c r="K29" s="46" t="s">
        <v>123</v>
      </c>
      <c r="L29" s="50" t="s">
        <v>116</v>
      </c>
      <c r="M29" s="50" t="s">
        <v>104</v>
      </c>
      <c r="N29" s="51" t="s">
        <v>61</v>
      </c>
      <c r="O29" s="46" t="s">
        <v>77</v>
      </c>
      <c r="P29" s="50" t="s">
        <v>99</v>
      </c>
      <c r="Q29" s="107" t="s">
        <v>107</v>
      </c>
      <c r="R29" s="51" t="s">
        <v>71</v>
      </c>
      <c r="S29" s="107" t="s">
        <v>107</v>
      </c>
      <c r="T29" s="50" t="s">
        <v>27</v>
      </c>
      <c r="U29" s="50" t="s">
        <v>124</v>
      </c>
      <c r="V29" s="51"/>
      <c r="W29" s="46" t="s">
        <v>125</v>
      </c>
      <c r="X29" s="50" t="s">
        <v>97</v>
      </c>
      <c r="Y29" s="50" t="s">
        <v>126</v>
      </c>
      <c r="Z29" s="51" t="s">
        <v>93</v>
      </c>
      <c r="AA29" s="46"/>
      <c r="AB29" s="51"/>
      <c r="AC29" s="46" t="s">
        <v>37</v>
      </c>
      <c r="AD29" s="106"/>
      <c r="AE29" s="75"/>
      <c r="AF29" s="75"/>
    </row>
    <row r="30" customFormat="false" ht="26.25" hidden="false" customHeight="true" outlineLevel="0" collapsed="false">
      <c r="A30" s="36" t="n">
        <v>24</v>
      </c>
      <c r="B30" s="37" t="n">
        <v>44976</v>
      </c>
      <c r="C30" s="38" t="n">
        <f aca="false">B30</f>
        <v>44976</v>
      </c>
      <c r="D30" s="39" t="s">
        <v>84</v>
      </c>
      <c r="E30" s="69" t="n">
        <f aca="false">VLOOKUP(D30,路線表!$1:$998,5,0)</f>
        <v>0.3611111111</v>
      </c>
      <c r="F30" s="97"/>
      <c r="G30" s="97"/>
      <c r="H30" s="68" t="str">
        <f aca="false">VLOOKUP(D30,路線表!$1:$1003,3,0)</f>
        <v>貢寮火車站(自強272車次)</v>
      </c>
      <c r="I30" s="97" t="str">
        <f aca="false">VLOOKUP(D30,路線表!$1:$1003,6,0)</f>
        <v>4km</v>
      </c>
      <c r="J30" s="98" t="n">
        <f aca="false">VLOOKUP(D30,路線表!$1:$1003,7,0)</f>
        <v>50</v>
      </c>
      <c r="K30" s="46" t="s">
        <v>127</v>
      </c>
      <c r="L30" s="50" t="s">
        <v>128</v>
      </c>
      <c r="M30" s="50" t="s">
        <v>67</v>
      </c>
      <c r="N30" s="51" t="s">
        <v>68</v>
      </c>
      <c r="O30" s="100"/>
      <c r="P30" s="62"/>
      <c r="Q30" s="62"/>
      <c r="R30" s="63"/>
      <c r="S30" s="61"/>
      <c r="T30" s="62"/>
      <c r="U30" s="62"/>
      <c r="V30" s="63"/>
      <c r="W30" s="61"/>
      <c r="X30" s="62"/>
      <c r="Y30" s="62"/>
      <c r="Z30" s="63"/>
      <c r="AA30" s="61"/>
      <c r="AB30" s="96"/>
      <c r="AC30" s="61"/>
      <c r="AD30" s="106"/>
      <c r="AE30" s="75"/>
      <c r="AF30" s="75"/>
    </row>
    <row r="31" customFormat="false" ht="26.25" hidden="false" customHeight="true" outlineLevel="0" collapsed="false">
      <c r="A31" s="36" t="n">
        <v>25</v>
      </c>
      <c r="B31" s="37" t="n">
        <v>44982</v>
      </c>
      <c r="C31" s="54" t="n">
        <f aca="false">B31</f>
        <v>44982</v>
      </c>
      <c r="D31" s="39" t="s">
        <v>129</v>
      </c>
      <c r="E31" s="69" t="n">
        <f aca="false">VLOOKUP(D31,路線表!$1:$998,5,0)</f>
        <v>0.3541666667</v>
      </c>
      <c r="F31" s="97"/>
      <c r="G31" s="97"/>
      <c r="H31" s="68" t="str">
        <f aca="false">VLOOKUP(D31,路線表!$1:$1003,3,0)</f>
        <v>烏來公車總站涼亭(公車849鳥來總站)</v>
      </c>
      <c r="I31" s="97" t="str">
        <f aca="false">VLOOKUP(D31,路線表!$1:$1003,6,0)</f>
        <v>3km</v>
      </c>
      <c r="J31" s="98" t="n">
        <f aca="false">VLOOKUP(D31,路線表!$1:$1003,7,0)</f>
        <v>45</v>
      </c>
      <c r="K31" s="46" t="s">
        <v>82</v>
      </c>
      <c r="L31" s="50" t="s">
        <v>130</v>
      </c>
      <c r="M31" s="50" t="s">
        <v>111</v>
      </c>
      <c r="N31" s="51" t="s">
        <v>126</v>
      </c>
      <c r="O31" s="100"/>
      <c r="P31" s="62"/>
      <c r="Q31" s="62"/>
      <c r="R31" s="63"/>
      <c r="S31" s="61"/>
      <c r="T31" s="62"/>
      <c r="U31" s="62"/>
      <c r="V31" s="63"/>
      <c r="W31" s="108" t="s">
        <v>34</v>
      </c>
      <c r="X31" s="50" t="s">
        <v>35</v>
      </c>
      <c r="Y31" s="109" t="s">
        <v>52</v>
      </c>
      <c r="Z31" s="110"/>
      <c r="AA31" s="61"/>
      <c r="AB31" s="96"/>
      <c r="AC31" s="61"/>
      <c r="AD31" s="111" t="s">
        <v>131</v>
      </c>
      <c r="AE31" s="75"/>
      <c r="AF31" s="75"/>
    </row>
    <row r="32" customFormat="false" ht="26.25" hidden="false" customHeight="true" outlineLevel="0" collapsed="false">
      <c r="A32" s="36" t="n">
        <v>26</v>
      </c>
      <c r="B32" s="37" t="n">
        <v>44983</v>
      </c>
      <c r="C32" s="38" t="n">
        <f aca="false">B32</f>
        <v>44983</v>
      </c>
      <c r="D32" s="39" t="s">
        <v>9</v>
      </c>
      <c r="E32" s="69" t="n">
        <f aca="false">VLOOKUP(D32,路線表!$1:$998,5,0)</f>
        <v>0.3125</v>
      </c>
      <c r="F32" s="97"/>
      <c r="G32" s="97"/>
      <c r="H32" s="68" t="str">
        <f aca="false">VLOOKUP(D32,路線表!$1:$1003,3,0)</f>
        <v>捷運大安森林公園站(出口2)</v>
      </c>
      <c r="I32" s="97" t="str">
        <f aca="false">VLOOKUP(D32,路線表!$1:$1003,6,0)</f>
        <v>2km</v>
      </c>
      <c r="J32" s="98" t="n">
        <f aca="false">VLOOKUP(D32,路線表!$1:$1003,7,0)</f>
        <v>35</v>
      </c>
      <c r="K32" s="46" t="s">
        <v>126</v>
      </c>
      <c r="L32" s="50" t="s">
        <v>132</v>
      </c>
      <c r="M32" s="50" t="s">
        <v>124</v>
      </c>
      <c r="N32" s="51" t="s">
        <v>133</v>
      </c>
      <c r="O32" s="46" t="s">
        <v>100</v>
      </c>
      <c r="P32" s="50" t="s">
        <v>101</v>
      </c>
      <c r="Q32" s="46" t="s">
        <v>100</v>
      </c>
      <c r="R32" s="50" t="s">
        <v>101</v>
      </c>
      <c r="S32" s="46" t="s">
        <v>125</v>
      </c>
      <c r="T32" s="50" t="s">
        <v>97</v>
      </c>
      <c r="U32" s="50" t="s">
        <v>33</v>
      </c>
      <c r="V32" s="51" t="s">
        <v>121</v>
      </c>
      <c r="W32" s="46"/>
      <c r="X32" s="50" t="s">
        <v>45</v>
      </c>
      <c r="Y32" s="50" t="s">
        <v>82</v>
      </c>
      <c r="Z32" s="51" t="s">
        <v>28</v>
      </c>
      <c r="AA32" s="46"/>
      <c r="AB32" s="47"/>
      <c r="AC32" s="46" t="s">
        <v>80</v>
      </c>
      <c r="AD32" s="111" t="s">
        <v>131</v>
      </c>
      <c r="AE32" s="75"/>
      <c r="AF32" s="75"/>
    </row>
    <row r="33" customFormat="false" ht="26.25" hidden="false" customHeight="true" outlineLevel="0" collapsed="false">
      <c r="A33" s="36" t="n">
        <v>27</v>
      </c>
      <c r="B33" s="37" t="n">
        <v>44983</v>
      </c>
      <c r="C33" s="38" t="n">
        <f aca="false">B33</f>
        <v>44983</v>
      </c>
      <c r="D33" s="55"/>
      <c r="E33" s="56"/>
      <c r="F33" s="57"/>
      <c r="G33" s="57"/>
      <c r="H33" s="58"/>
      <c r="I33" s="59"/>
      <c r="J33" s="60"/>
      <c r="K33" s="61"/>
      <c r="L33" s="62"/>
      <c r="M33" s="62"/>
      <c r="N33" s="63"/>
      <c r="O33" s="100"/>
      <c r="P33" s="62"/>
      <c r="Q33" s="62"/>
      <c r="R33" s="63"/>
      <c r="S33" s="61"/>
      <c r="T33" s="62"/>
      <c r="U33" s="62"/>
      <c r="V33" s="63"/>
      <c r="W33" s="61"/>
      <c r="X33" s="62"/>
      <c r="Y33" s="62"/>
      <c r="Z33" s="63"/>
      <c r="AA33" s="61"/>
      <c r="AB33" s="63"/>
      <c r="AC33" s="61"/>
      <c r="AD33" s="111" t="s">
        <v>131</v>
      </c>
      <c r="AE33" s="72" t="s">
        <v>134</v>
      </c>
      <c r="AF33" s="53"/>
    </row>
    <row r="34" customFormat="false" ht="26.25" hidden="false" customHeight="true" outlineLevel="0" collapsed="false">
      <c r="A34" s="112" t="s">
        <v>90</v>
      </c>
      <c r="B34" s="113" t="n">
        <v>44980</v>
      </c>
      <c r="C34" s="38" t="n">
        <f aca="false">B34</f>
        <v>44980</v>
      </c>
      <c r="D34" s="114" t="s">
        <v>84</v>
      </c>
      <c r="E34" s="115" t="n">
        <f aca="false">VLOOKUP(D34,路線表!$1:$998,5,0)</f>
        <v>0.3611111111</v>
      </c>
      <c r="F34" s="116"/>
      <c r="G34" s="116"/>
      <c r="H34" s="117" t="str">
        <f aca="false">VLOOKUP(D34,路線表!$1:$1003,3,0)</f>
        <v>貢寮火車站(自強272車次)</v>
      </c>
      <c r="I34" s="118" t="str">
        <f aca="false">VLOOKUP(D34,路線表!$1:$998,6,0)</f>
        <v>4km</v>
      </c>
      <c r="J34" s="119" t="n">
        <f aca="false">VLOOKUP(D34,路線表!$1:$998,7,0)</f>
        <v>50</v>
      </c>
      <c r="K34" s="120" t="s">
        <v>123</v>
      </c>
      <c r="L34" s="120" t="s">
        <v>86</v>
      </c>
      <c r="M34" s="120" t="s">
        <v>53</v>
      </c>
      <c r="N34" s="121" t="s">
        <v>66</v>
      </c>
      <c r="O34" s="100"/>
      <c r="P34" s="62"/>
      <c r="Q34" s="62"/>
      <c r="R34" s="63"/>
      <c r="S34" s="61"/>
      <c r="T34" s="62"/>
      <c r="U34" s="62"/>
      <c r="V34" s="63"/>
      <c r="W34" s="61"/>
      <c r="X34" s="62"/>
      <c r="Y34" s="62"/>
      <c r="Z34" s="63"/>
      <c r="AA34" s="61"/>
      <c r="AB34" s="63"/>
      <c r="AC34" s="61"/>
      <c r="AD34" s="106"/>
      <c r="AE34" s="75"/>
      <c r="AF34" s="75"/>
    </row>
    <row r="35" customFormat="false" ht="26.25" hidden="false" customHeight="true" outlineLevel="0" collapsed="false">
      <c r="A35" s="87" t="s">
        <v>22</v>
      </c>
      <c r="B35" s="88" t="s">
        <v>135</v>
      </c>
      <c r="C35" s="89" t="s">
        <v>24</v>
      </c>
      <c r="D35" s="90"/>
      <c r="E35" s="91"/>
      <c r="F35" s="91"/>
      <c r="G35" s="91"/>
      <c r="H35" s="92"/>
      <c r="I35" s="91"/>
      <c r="J35" s="93"/>
      <c r="K35" s="92"/>
      <c r="L35" s="92"/>
      <c r="M35" s="92"/>
      <c r="N35" s="94"/>
      <c r="O35" s="92"/>
      <c r="P35" s="92"/>
      <c r="Q35" s="92"/>
      <c r="R35" s="94"/>
      <c r="S35" s="92"/>
      <c r="T35" s="92"/>
      <c r="U35" s="92"/>
      <c r="V35" s="94"/>
      <c r="W35" s="92"/>
      <c r="X35" s="92"/>
      <c r="Y35" s="92"/>
      <c r="Z35" s="94"/>
      <c r="AA35" s="92"/>
      <c r="AB35" s="94"/>
      <c r="AC35" s="92"/>
      <c r="AD35" s="65"/>
      <c r="AE35" s="53"/>
      <c r="AF35" s="53"/>
    </row>
    <row r="36" customFormat="false" ht="26.25" hidden="false" customHeight="true" outlineLevel="0" collapsed="false">
      <c r="A36" s="95" t="n">
        <v>29</v>
      </c>
      <c r="B36" s="37" t="n">
        <v>44989</v>
      </c>
      <c r="C36" s="54" t="n">
        <f aca="false">B36</f>
        <v>44989</v>
      </c>
      <c r="D36" s="62"/>
      <c r="E36" s="62"/>
      <c r="F36" s="62"/>
      <c r="G36" s="62"/>
      <c r="H36" s="62"/>
      <c r="I36" s="62"/>
      <c r="J36" s="63"/>
      <c r="K36" s="61"/>
      <c r="L36" s="62"/>
      <c r="M36" s="122"/>
      <c r="N36" s="63"/>
      <c r="O36" s="61"/>
      <c r="P36" s="62"/>
      <c r="Q36" s="62"/>
      <c r="R36" s="63"/>
      <c r="S36" s="61"/>
      <c r="T36" s="62"/>
      <c r="U36" s="62"/>
      <c r="V36" s="63"/>
      <c r="W36" s="46" t="s">
        <v>92</v>
      </c>
      <c r="X36" s="50" t="s">
        <v>136</v>
      </c>
      <c r="Y36" s="50" t="s">
        <v>62</v>
      </c>
      <c r="Z36" s="51" t="s">
        <v>70</v>
      </c>
      <c r="AA36" s="61"/>
      <c r="AB36" s="96"/>
      <c r="AC36" s="61"/>
      <c r="AD36" s="65"/>
      <c r="AE36" s="53"/>
      <c r="AF36" s="53"/>
    </row>
    <row r="37" customFormat="false" ht="26.25" hidden="false" customHeight="true" outlineLevel="0" collapsed="false">
      <c r="A37" s="36" t="n">
        <v>30</v>
      </c>
      <c r="B37" s="37" t="n">
        <v>44990</v>
      </c>
      <c r="C37" s="38" t="n">
        <f aca="false">B37</f>
        <v>44990</v>
      </c>
      <c r="D37" s="39" t="s">
        <v>137</v>
      </c>
      <c r="E37" s="69" t="n">
        <f aca="false">VLOOKUP(D37,路線表!$1:$998,5,0)</f>
        <v>0.3333333333</v>
      </c>
      <c r="F37" s="97"/>
      <c r="G37" s="97"/>
      <c r="H37" s="68" t="str">
        <f aca="false">VLOOKUP(D37,路線表!$1:$1003,3,0)</f>
        <v>內溝敦厚宮(公車281/287(內湖幹線)/287區/小1/小1區 南寮(忠三街口)站)</v>
      </c>
      <c r="I37" s="97" t="str">
        <f aca="false">VLOOKUP(D37,路線表!$1:$1003,6,0)</f>
        <v>5km</v>
      </c>
      <c r="J37" s="98" t="n">
        <f aca="false">VLOOKUP(D37,路線表!$1:$1003,7,0)</f>
        <v>40</v>
      </c>
      <c r="K37" s="46" t="s">
        <v>138</v>
      </c>
      <c r="L37" s="123" t="s">
        <v>50</v>
      </c>
      <c r="M37" s="123" t="s">
        <v>109</v>
      </c>
      <c r="N37" s="51" t="s">
        <v>103</v>
      </c>
      <c r="O37" s="46" t="s">
        <v>139</v>
      </c>
      <c r="P37" s="50" t="s">
        <v>55</v>
      </c>
      <c r="Q37" s="50" t="s">
        <v>140</v>
      </c>
      <c r="R37" s="51" t="s">
        <v>109</v>
      </c>
      <c r="S37" s="46" t="s">
        <v>140</v>
      </c>
      <c r="T37" s="50" t="s">
        <v>116</v>
      </c>
      <c r="V37" s="51"/>
      <c r="W37" s="46" t="s">
        <v>141</v>
      </c>
      <c r="X37" s="50" t="s">
        <v>142</v>
      </c>
      <c r="Y37" s="46" t="s">
        <v>141</v>
      </c>
      <c r="Z37" s="50" t="s">
        <v>142</v>
      </c>
      <c r="AA37" s="46" t="s">
        <v>114</v>
      </c>
      <c r="AB37" s="51" t="s">
        <v>82</v>
      </c>
      <c r="AC37" s="46" t="s">
        <v>143</v>
      </c>
      <c r="AD37" s="65"/>
      <c r="AE37" s="53"/>
      <c r="AF37" s="53"/>
    </row>
    <row r="38" customFormat="false" ht="26.25" hidden="false" customHeight="true" outlineLevel="0" collapsed="false">
      <c r="A38" s="36" t="n">
        <v>31</v>
      </c>
      <c r="B38" s="37" t="n">
        <v>44990</v>
      </c>
      <c r="C38" s="38" t="n">
        <f aca="false">B38</f>
        <v>44990</v>
      </c>
      <c r="D38" s="124" t="s">
        <v>43</v>
      </c>
      <c r="E38" s="69" t="n">
        <f aca="false">VLOOKUP(D38,路線表!$1:$998,5,0)</f>
        <v>0.3125</v>
      </c>
      <c r="F38" s="97"/>
      <c r="G38" s="97"/>
      <c r="H38" s="68" t="str">
        <f aca="false">VLOOKUP(D38,路線表!$1:$1003,3,0)</f>
        <v>捷運蘆洲站(出口1)</v>
      </c>
      <c r="I38" s="97" t="str">
        <f aca="false">VLOOKUP(D38,路線表!$1:$1003,6,0)</f>
        <v>2km</v>
      </c>
      <c r="J38" s="98" t="n">
        <f aca="false">VLOOKUP(D38,路線表!$1:$1003,7,0)</f>
        <v>50</v>
      </c>
      <c r="K38" s="46" t="s">
        <v>114</v>
      </c>
      <c r="L38" s="123" t="s">
        <v>59</v>
      </c>
      <c r="M38" s="123" t="s">
        <v>78</v>
      </c>
      <c r="N38" s="51" t="s">
        <v>121</v>
      </c>
      <c r="O38" s="100"/>
      <c r="P38" s="62"/>
      <c r="Q38" s="62"/>
      <c r="R38" s="63"/>
      <c r="S38" s="61"/>
      <c r="T38" s="62"/>
      <c r="U38" s="62"/>
      <c r="V38" s="63"/>
      <c r="W38" s="61"/>
      <c r="X38" s="62"/>
      <c r="Y38" s="62"/>
      <c r="Z38" s="63"/>
      <c r="AA38" s="61"/>
      <c r="AB38" s="96"/>
      <c r="AC38" s="61"/>
      <c r="AD38" s="65"/>
      <c r="AE38" s="53" t="s">
        <v>144</v>
      </c>
      <c r="AF38" s="53"/>
    </row>
    <row r="39" customFormat="false" ht="26.25" hidden="false" customHeight="true" outlineLevel="0" collapsed="false">
      <c r="A39" s="36" t="n">
        <v>32</v>
      </c>
      <c r="B39" s="37" t="n">
        <v>44996</v>
      </c>
      <c r="C39" s="54" t="n">
        <f aca="false">B39</f>
        <v>44996</v>
      </c>
      <c r="D39" s="39" t="s">
        <v>145</v>
      </c>
      <c r="E39" s="69" t="n">
        <f aca="false">VLOOKUP(D39,路線表!$1:$998,5,0)</f>
        <v>0.3125</v>
      </c>
      <c r="F39" s="97"/>
      <c r="G39" s="97"/>
      <c r="H39" s="68" t="str">
        <f aca="false">VLOOKUP(D39,路線表!$1:$1003,3,0)</f>
        <v>捷運竹圍站(出口1)</v>
      </c>
      <c r="I39" s="97" t="str">
        <f aca="false">VLOOKUP(D39,路線表!$1:$1003,6,0)</f>
        <v>5km</v>
      </c>
      <c r="J39" s="98" t="n">
        <f aca="false">VLOOKUP(D39,路線表!$1:$1003,7,0)</f>
        <v>40</v>
      </c>
      <c r="K39" s="46" t="s">
        <v>65</v>
      </c>
      <c r="L39" s="123" t="s">
        <v>146</v>
      </c>
      <c r="M39" s="123" t="s">
        <v>117</v>
      </c>
      <c r="N39" s="51" t="s">
        <v>73</v>
      </c>
      <c r="O39" s="100"/>
      <c r="P39" s="62"/>
      <c r="Q39" s="62"/>
      <c r="R39" s="63"/>
      <c r="S39" s="61"/>
      <c r="T39" s="62"/>
      <c r="U39" s="62"/>
      <c r="V39" s="63"/>
      <c r="W39" s="46" t="s">
        <v>147</v>
      </c>
      <c r="X39" s="50" t="s">
        <v>53</v>
      </c>
      <c r="Y39" s="50" t="s">
        <v>147</v>
      </c>
      <c r="Z39" s="51" t="s">
        <v>85</v>
      </c>
      <c r="AA39" s="61"/>
      <c r="AB39" s="96"/>
      <c r="AC39" s="61"/>
      <c r="AD39" s="65"/>
      <c r="AE39" s="53"/>
      <c r="AF39" s="53"/>
    </row>
    <row r="40" customFormat="false" ht="26.25" hidden="false" customHeight="true" outlineLevel="0" collapsed="false">
      <c r="A40" s="36" t="n">
        <v>33</v>
      </c>
      <c r="B40" s="37" t="n">
        <v>44997</v>
      </c>
      <c r="C40" s="38" t="n">
        <f aca="false">B40</f>
        <v>44997</v>
      </c>
      <c r="D40" s="39" t="s">
        <v>148</v>
      </c>
      <c r="E40" s="69" t="n">
        <f aca="false">VLOOKUP(D40,路線表!$1:$998,5,0)</f>
        <v>0.2916666667</v>
      </c>
      <c r="F40" s="97"/>
      <c r="G40" s="97"/>
      <c r="H40" s="68" t="str">
        <f aca="false">VLOOKUP(D40,路線表!$1:$1003,3,0)</f>
        <v>捷運景美站(出口3)</v>
      </c>
      <c r="I40" s="97" t="str">
        <f aca="false">VLOOKUP(D40,路線表!$1:$1003,6,0)</f>
        <v>3.5km</v>
      </c>
      <c r="J40" s="98" t="n">
        <f aca="false">VLOOKUP(D40,路線表!$1:$1003,7,0)</f>
        <v>40</v>
      </c>
      <c r="K40" s="46" t="s">
        <v>149</v>
      </c>
      <c r="L40" s="123" t="s">
        <v>125</v>
      </c>
      <c r="M40" s="123" t="s">
        <v>150</v>
      </c>
      <c r="N40" s="51" t="s">
        <v>105</v>
      </c>
      <c r="O40" s="46" t="s">
        <v>151</v>
      </c>
      <c r="P40" s="50" t="s">
        <v>77</v>
      </c>
      <c r="Q40" s="50" t="s">
        <v>49</v>
      </c>
      <c r="R40" s="51" t="s">
        <v>127</v>
      </c>
      <c r="S40" s="46"/>
      <c r="T40" s="50"/>
      <c r="U40" s="50"/>
      <c r="V40" s="51" t="s">
        <v>102</v>
      </c>
      <c r="W40" s="46" t="s">
        <v>59</v>
      </c>
      <c r="X40" s="50" t="s">
        <v>48</v>
      </c>
      <c r="Y40" s="50" t="s">
        <v>113</v>
      </c>
      <c r="Z40" s="51" t="s">
        <v>98</v>
      </c>
      <c r="AA40" s="46"/>
      <c r="AB40" s="51"/>
      <c r="AC40" s="46"/>
      <c r="AD40" s="65"/>
      <c r="AE40" s="53"/>
      <c r="AF40" s="53"/>
    </row>
    <row r="41" customFormat="false" ht="26.25" hidden="false" customHeight="true" outlineLevel="0" collapsed="false">
      <c r="A41" s="36" t="n">
        <v>34</v>
      </c>
      <c r="B41" s="37" t="n">
        <v>44997</v>
      </c>
      <c r="C41" s="38" t="n">
        <f aca="false">B41</f>
        <v>44997</v>
      </c>
      <c r="D41" s="39" t="s">
        <v>152</v>
      </c>
      <c r="E41" s="66" t="n">
        <f aca="false">VLOOKUP(D41,路線表!$1:$998,5,0)</f>
        <v>0.3125</v>
      </c>
      <c r="F41" s="67"/>
      <c r="G41" s="67"/>
      <c r="H41" s="68" t="str">
        <f aca="false">VLOOKUP(D41,路線表!$1:$1003,3,0)</f>
        <v>捷運忠義站(出口2)</v>
      </c>
      <c r="I41" s="69" t="str">
        <f aca="false">VLOOKUP(D41,路線表!$1:$998,6,0)</f>
        <v>4km</v>
      </c>
      <c r="J41" s="70" t="n">
        <f aca="false">VLOOKUP(D41,路線表!$1:$998,7,0)</f>
        <v>40</v>
      </c>
      <c r="K41" s="46" t="s">
        <v>119</v>
      </c>
      <c r="L41" s="50" t="s">
        <v>27</v>
      </c>
      <c r="M41" s="50" t="s">
        <v>41</v>
      </c>
      <c r="N41" s="51" t="s">
        <v>35</v>
      </c>
      <c r="O41" s="100"/>
      <c r="P41" s="62"/>
      <c r="Q41" s="62"/>
      <c r="R41" s="63"/>
      <c r="S41" s="61"/>
      <c r="T41" s="62"/>
      <c r="U41" s="62"/>
      <c r="V41" s="63"/>
      <c r="W41" s="61"/>
      <c r="X41" s="62"/>
      <c r="Y41" s="62"/>
      <c r="Z41" s="63"/>
      <c r="AA41" s="61"/>
      <c r="AB41" s="96"/>
      <c r="AC41" s="61"/>
      <c r="AD41" s="65"/>
      <c r="AE41" s="53"/>
      <c r="AF41" s="53"/>
    </row>
    <row r="42" customFormat="false" ht="26.25" hidden="false" customHeight="true" outlineLevel="0" collapsed="false">
      <c r="A42" s="36" t="n">
        <v>35</v>
      </c>
      <c r="B42" s="37" t="n">
        <v>45003</v>
      </c>
      <c r="C42" s="54" t="n">
        <f aca="false">B42</f>
        <v>45003</v>
      </c>
      <c r="D42" s="55"/>
      <c r="E42" s="56"/>
      <c r="F42" s="57"/>
      <c r="G42" s="57"/>
      <c r="H42" s="58"/>
      <c r="I42" s="59"/>
      <c r="J42" s="60"/>
      <c r="K42" s="61"/>
      <c r="L42" s="62"/>
      <c r="M42" s="62"/>
      <c r="N42" s="63"/>
      <c r="O42" s="100"/>
      <c r="P42" s="62"/>
      <c r="Q42" s="62"/>
      <c r="R42" s="63"/>
      <c r="S42" s="61"/>
      <c r="T42" s="62"/>
      <c r="U42" s="62"/>
      <c r="V42" s="63"/>
      <c r="W42" s="46" t="s">
        <v>34</v>
      </c>
      <c r="X42" s="50" t="s">
        <v>28</v>
      </c>
      <c r="Y42" s="50" t="s">
        <v>52</v>
      </c>
      <c r="Z42" s="51" t="s">
        <v>75</v>
      </c>
      <c r="AA42" s="61"/>
      <c r="AB42" s="96"/>
      <c r="AC42" s="61"/>
      <c r="AD42" s="65" t="s">
        <v>153</v>
      </c>
      <c r="AE42" s="53"/>
      <c r="AF42" s="53"/>
    </row>
    <row r="43" customFormat="false" ht="26.25" hidden="false" customHeight="true" outlineLevel="0" collapsed="false">
      <c r="A43" s="36" t="n">
        <v>37</v>
      </c>
      <c r="B43" s="37" t="n">
        <v>45004</v>
      </c>
      <c r="C43" s="38" t="n">
        <f aca="false">B43</f>
        <v>45004</v>
      </c>
      <c r="D43" s="39" t="s">
        <v>154</v>
      </c>
      <c r="E43" s="69" t="n">
        <f aca="false">VLOOKUP(D43,路線表!$1:$998,5,0)</f>
        <v>0.3125</v>
      </c>
      <c r="F43" s="97"/>
      <c r="G43" s="97"/>
      <c r="H43" s="68" t="str">
        <f aca="false">VLOOKUP(D43,路線表!$1:$1003,3,0)</f>
        <v>捷運小南門站(出口3)</v>
      </c>
      <c r="I43" s="97" t="str">
        <f aca="false">VLOOKUP(D43,路線表!$1:$1003,6,0)</f>
        <v>2km</v>
      </c>
      <c r="J43" s="98" t="n">
        <f aca="false">VLOOKUP(D43,路線表!$1:$1003,7,0)</f>
        <v>45</v>
      </c>
      <c r="K43" s="46" t="s">
        <v>79</v>
      </c>
      <c r="L43" s="50" t="s">
        <v>132</v>
      </c>
      <c r="M43" s="50" t="s">
        <v>151</v>
      </c>
      <c r="N43" s="51" t="s">
        <v>33</v>
      </c>
      <c r="O43" s="46" t="s">
        <v>139</v>
      </c>
      <c r="P43" s="46" t="s">
        <v>155</v>
      </c>
      <c r="Q43" s="50" t="s">
        <v>124</v>
      </c>
      <c r="R43" s="51" t="s">
        <v>127</v>
      </c>
      <c r="S43" s="46" t="s">
        <v>68</v>
      </c>
      <c r="T43" s="50" t="s">
        <v>104</v>
      </c>
      <c r="U43" s="50" t="s">
        <v>79</v>
      </c>
      <c r="V43" s="51"/>
      <c r="W43" s="46" t="s">
        <v>156</v>
      </c>
      <c r="X43" s="50" t="s">
        <v>76</v>
      </c>
      <c r="Y43" s="50" t="s">
        <v>55</v>
      </c>
      <c r="Z43" s="51" t="s">
        <v>157</v>
      </c>
      <c r="AA43" s="46"/>
      <c r="AB43" s="51" t="s">
        <v>36</v>
      </c>
      <c r="AC43" s="46"/>
      <c r="AD43" s="65"/>
      <c r="AE43" s="53"/>
      <c r="AF43" s="53"/>
    </row>
    <row r="44" customFormat="false" ht="26.25" hidden="false" customHeight="true" outlineLevel="0" collapsed="false">
      <c r="A44" s="36" t="n">
        <v>38</v>
      </c>
      <c r="B44" s="37" t="n">
        <v>45004</v>
      </c>
      <c r="C44" s="38" t="n">
        <f aca="false">B44</f>
        <v>45004</v>
      </c>
      <c r="D44" s="39" t="s">
        <v>158</v>
      </c>
      <c r="E44" s="69" t="n">
        <f aca="false">VLOOKUP(D44,路線表!$1:$998,5,0)</f>
        <v>0.3333333333</v>
      </c>
      <c r="F44" s="97"/>
      <c r="G44" s="97"/>
      <c r="H44" s="68" t="str">
        <f aca="false">VLOOKUP(D44,路線表!$1:$1003,3,0)</f>
        <v>新烏路長興宮(公車849/綠3小粗坑站)</v>
      </c>
      <c r="I44" s="97" t="str">
        <f aca="false">VLOOKUP(D44,路線表!$1:$1003,6,0)</f>
        <v>6km</v>
      </c>
      <c r="J44" s="98" t="n">
        <f aca="false">VLOOKUP(D44,路線表!$1:$1003,7,0)</f>
        <v>40</v>
      </c>
      <c r="K44" s="46" t="s">
        <v>66</v>
      </c>
      <c r="L44" s="50" t="s">
        <v>150</v>
      </c>
      <c r="M44" s="71" t="s">
        <v>159</v>
      </c>
      <c r="N44" s="51" t="s">
        <v>119</v>
      </c>
      <c r="O44" s="100"/>
      <c r="P44" s="62"/>
      <c r="Q44" s="62"/>
      <c r="R44" s="63"/>
      <c r="S44" s="61"/>
      <c r="T44" s="62"/>
      <c r="U44" s="62"/>
      <c r="V44" s="63"/>
      <c r="W44" s="61"/>
      <c r="X44" s="62"/>
      <c r="Y44" s="62"/>
      <c r="Z44" s="63"/>
      <c r="AA44" s="61"/>
      <c r="AB44" s="96"/>
      <c r="AC44" s="61"/>
      <c r="AD44" s="65"/>
      <c r="AE44" s="53"/>
      <c r="AF44" s="53"/>
    </row>
    <row r="45" customFormat="false" ht="26.25" hidden="false" customHeight="true" outlineLevel="0" collapsed="false">
      <c r="A45" s="36" t="n">
        <v>39</v>
      </c>
      <c r="B45" s="37" t="n">
        <v>45010</v>
      </c>
      <c r="C45" s="54" t="n">
        <f aca="false">B45</f>
        <v>45010</v>
      </c>
      <c r="D45" s="39" t="s">
        <v>84</v>
      </c>
      <c r="E45" s="69" t="n">
        <f aca="false">VLOOKUP(D45,路線表!$1:$998,5,0)</f>
        <v>0.3611111111</v>
      </c>
      <c r="F45" s="97"/>
      <c r="G45" s="97"/>
      <c r="H45" s="68" t="str">
        <f aca="false">VLOOKUP(D45,路線表!$1:$1003,3,0)</f>
        <v>貢寮火車站(自強272車次)</v>
      </c>
      <c r="I45" s="97" t="str">
        <f aca="false">VLOOKUP(D45,路線表!$1:$1003,6,0)</f>
        <v>4km</v>
      </c>
      <c r="J45" s="98" t="n">
        <f aca="false">VLOOKUP(D45,路線表!$1:$1003,7,0)</f>
        <v>50</v>
      </c>
      <c r="K45" s="46" t="s">
        <v>138</v>
      </c>
      <c r="L45" s="50" t="s">
        <v>160</v>
      </c>
      <c r="M45" s="50" t="s">
        <v>67</v>
      </c>
      <c r="N45" s="51" t="s">
        <v>127</v>
      </c>
      <c r="O45" s="100"/>
      <c r="P45" s="62"/>
      <c r="Q45" s="62"/>
      <c r="R45" s="63"/>
      <c r="S45" s="61"/>
      <c r="T45" s="62"/>
      <c r="U45" s="62"/>
      <c r="V45" s="63"/>
      <c r="W45" s="46" t="s">
        <v>161</v>
      </c>
      <c r="X45" s="50" t="s">
        <v>87</v>
      </c>
      <c r="Y45" s="50" t="s">
        <v>94</v>
      </c>
      <c r="Z45" s="51" t="s">
        <v>87</v>
      </c>
      <c r="AA45" s="61"/>
      <c r="AB45" s="96"/>
      <c r="AC45" s="61"/>
      <c r="AD45" s="65"/>
      <c r="AE45" s="53"/>
      <c r="AF45" s="53"/>
    </row>
    <row r="46" customFormat="false" ht="26.25" hidden="false" customHeight="true" outlineLevel="0" collapsed="false">
      <c r="A46" s="36" t="n">
        <v>40</v>
      </c>
      <c r="B46" s="37" t="n">
        <v>45011</v>
      </c>
      <c r="C46" s="38" t="n">
        <f aca="false">B46</f>
        <v>45011</v>
      </c>
      <c r="D46" s="39" t="s">
        <v>162</v>
      </c>
      <c r="E46" s="69" t="n">
        <f aca="false">VLOOKUP(D46,路線表!$1:$998,5,0)</f>
        <v>0.3125</v>
      </c>
      <c r="F46" s="97"/>
      <c r="G46" s="97"/>
      <c r="H46" s="68" t="str">
        <f aca="false">VLOOKUP(D46,路線表!$1:$1003,3,0)</f>
        <v>捷運景美站(出口1)</v>
      </c>
      <c r="I46" s="97" t="str">
        <f aca="false">VLOOKUP(D46,路線表!$1:$1003,6,0)</f>
        <v>3km</v>
      </c>
      <c r="J46" s="98" t="n">
        <f aca="false">VLOOKUP(D46,路線表!$1:$1003,7,0)</f>
        <v>40</v>
      </c>
      <c r="K46" s="46" t="s">
        <v>37</v>
      </c>
      <c r="L46" s="50" t="s">
        <v>159</v>
      </c>
      <c r="M46" s="50" t="s">
        <v>124</v>
      </c>
      <c r="N46" s="51" t="s">
        <v>62</v>
      </c>
      <c r="O46" s="46" t="s">
        <v>143</v>
      </c>
      <c r="P46" s="50" t="s">
        <v>99</v>
      </c>
      <c r="Q46" s="50" t="s">
        <v>159</v>
      </c>
      <c r="R46" s="51" t="s">
        <v>132</v>
      </c>
      <c r="S46" s="46" t="s">
        <v>130</v>
      </c>
      <c r="T46" s="50" t="s">
        <v>116</v>
      </c>
      <c r="U46" s="50"/>
      <c r="V46" s="51"/>
      <c r="W46" s="46" t="s">
        <v>34</v>
      </c>
      <c r="X46" s="50" t="s">
        <v>133</v>
      </c>
      <c r="Y46" s="50" t="s">
        <v>163</v>
      </c>
      <c r="Z46" s="51" t="s">
        <v>149</v>
      </c>
      <c r="AA46" s="46"/>
      <c r="AB46" s="51"/>
      <c r="AC46" s="46"/>
      <c r="AD46" s="65"/>
      <c r="AE46" s="53"/>
      <c r="AF46" s="53"/>
    </row>
    <row r="47" customFormat="false" ht="26.25" hidden="false" customHeight="true" outlineLevel="0" collapsed="false">
      <c r="A47" s="36" t="n">
        <v>41</v>
      </c>
      <c r="B47" s="37" t="n">
        <v>45011</v>
      </c>
      <c r="C47" s="38" t="n">
        <f aca="false">B47</f>
        <v>45011</v>
      </c>
      <c r="D47" s="39" t="s">
        <v>164</v>
      </c>
      <c r="E47" s="66" t="n">
        <f aca="false">VLOOKUP(D47,路線表!$1:$998,5,0)</f>
        <v>0.3333333333</v>
      </c>
      <c r="F47" s="67"/>
      <c r="G47" s="67"/>
      <c r="H47" s="68" t="str">
        <f aca="false">VLOOKUP(D47,路線表!$1:$1003,3,0)</f>
        <v>輕軌淡江大學站(出口)</v>
      </c>
      <c r="I47" s="69" t="str">
        <f aca="false">VLOOKUP(D47,路線表!$1:$998,6,0)</f>
        <v>4km</v>
      </c>
      <c r="J47" s="70" t="n">
        <f aca="false">VLOOKUP(D47,路線表!$1:$998,7,0)</f>
        <v>40</v>
      </c>
      <c r="K47" s="46" t="s">
        <v>113</v>
      </c>
      <c r="L47" s="50" t="s">
        <v>157</v>
      </c>
      <c r="M47" s="50" t="s">
        <v>82</v>
      </c>
      <c r="N47" s="51" t="s">
        <v>165</v>
      </c>
      <c r="O47" s="100"/>
      <c r="P47" s="62"/>
      <c r="Q47" s="62"/>
      <c r="R47" s="63"/>
      <c r="S47" s="61"/>
      <c r="T47" s="62"/>
      <c r="U47" s="62"/>
      <c r="V47" s="63"/>
      <c r="W47" s="61"/>
      <c r="X47" s="62"/>
      <c r="Y47" s="62"/>
      <c r="Z47" s="63"/>
      <c r="AA47" s="61"/>
      <c r="AB47" s="96"/>
      <c r="AC47" s="61"/>
      <c r="AD47" s="125"/>
      <c r="AE47" s="53"/>
      <c r="AF47" s="53"/>
    </row>
    <row r="48" customFormat="false" ht="26.25" hidden="false" customHeight="true" outlineLevel="0" collapsed="false">
      <c r="A48" s="112" t="s">
        <v>90</v>
      </c>
      <c r="B48" s="113" t="n">
        <v>45015</v>
      </c>
      <c r="C48" s="38" t="n">
        <f aca="false">B48</f>
        <v>45015</v>
      </c>
      <c r="D48" s="114" t="s">
        <v>108</v>
      </c>
      <c r="E48" s="115" t="n">
        <f aca="false">VLOOKUP(D48,路線表!$1:$998,5,0)</f>
        <v>0.3541666667</v>
      </c>
      <c r="F48" s="116"/>
      <c r="G48" s="116"/>
      <c r="H48" s="117" t="str">
        <f aca="false">VLOOKUP(D48,路線表!$1:$1003,3,0)</f>
        <v>金山青年活動中心(國光客運1815)</v>
      </c>
      <c r="I48" s="118" t="str">
        <f aca="false">VLOOKUP(D48,路線表!$1:$998,6,0)</f>
        <v>6km</v>
      </c>
      <c r="J48" s="119" t="n">
        <f aca="false">VLOOKUP(D48,路線表!$1:$998,7,0)</f>
        <v>50</v>
      </c>
      <c r="K48" s="126" t="s">
        <v>86</v>
      </c>
      <c r="L48" s="126" t="s">
        <v>123</v>
      </c>
      <c r="M48" s="120" t="s">
        <v>59</v>
      </c>
      <c r="N48" s="121" t="s">
        <v>119</v>
      </c>
      <c r="O48" s="100"/>
      <c r="P48" s="62"/>
      <c r="Q48" s="62"/>
      <c r="R48" s="63"/>
      <c r="S48" s="61"/>
      <c r="T48" s="62"/>
      <c r="U48" s="62"/>
      <c r="V48" s="63"/>
      <c r="W48" s="61"/>
      <c r="X48" s="62"/>
      <c r="Y48" s="62"/>
      <c r="Z48" s="63"/>
      <c r="AA48" s="61"/>
      <c r="AB48" s="63"/>
      <c r="AC48" s="61"/>
      <c r="AD48" s="127"/>
      <c r="AE48" s="53"/>
      <c r="AF48" s="53"/>
    </row>
  </sheetData>
  <mergeCells count="25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N3"/>
    <mergeCell ref="O2:R3"/>
    <mergeCell ref="S2:V3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</mergeCells>
  <conditionalFormatting sqref="C17">
    <cfRule type="containsText" priority="2" operator="containsText" aboveAverage="0" equalAverage="0" bottom="0" percent="0" rank="0" text="日" dxfId="0"/>
  </conditionalFormatting>
  <conditionalFormatting sqref="C5:C16 C18:C48">
    <cfRule type="containsText" priority="3" operator="containsText" aboveAverage="0" equalAverage="0" bottom="0" percent="0" rank="0" text="日" dxfId="0"/>
  </conditionalFormatting>
  <conditionalFormatting sqref="C1:C4">
    <cfRule type="containsText" priority="4" operator="containsText" aboveAverage="0" equalAverage="0" bottom="0" percent="0" rank="0" text="日" dxfId="0"/>
  </conditionalFormatting>
  <conditionalFormatting sqref="W6:W7 Y6:Z7 X7">
    <cfRule type="expression" priority="5" aboveAverage="0" equalAverage="0" bottom="0" percent="0" rank="0" text="" dxfId="1">
      <formula>LEN(TRIM(W6))&gt;0</formula>
    </cfRule>
  </conditionalFormatting>
  <dataValidations count="3">
    <dataValidation allowBlank="true" operator="between" showDropDown="false" showErrorMessage="false" showInputMessage="false" sqref="D6:D11 D14:D24 D27:D28 D33:D36 D41:D42 D47:D48" type="list">
      <formula1>路線表!$A$2:$A$55</formula1>
      <formula2>0</formula2>
    </dataValidation>
    <dataValidation allowBlank="true" operator="between" showDropDown="false" showErrorMessage="false" showInputMessage="false" sqref="D25:D26 D29:D32" type="list">
      <formula1>路線表!$A$2:$A$56</formula1>
      <formula2>0</formula2>
    </dataValidation>
    <dataValidation allowBlank="true" operator="between" showDropDown="false" showErrorMessage="false" showInputMessage="false" sqref="D37:D40 D43:D46" type="list">
      <formula1>路線表!$A$2:$A$53</formula1>
      <formula2>0</formula2>
    </dataValidation>
  </dataValidations>
  <printOptions headings="false" gridLines="true" gridLinesSet="true" horizontalCentered="true" verticalCentered="false"/>
  <pageMargins left="0.25" right="0.25" top="1.37777777777778" bottom="1.37777777777778" header="0.511805555555555" footer="0.511805555555555"/>
  <pageSetup paperSize="8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1" sqref="C19:C20 D5"/>
    </sheetView>
  </sheetViews>
  <sheetFormatPr defaultRowHeight="1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49"/>
    <col collapsed="false" customWidth="true" hidden="false" outlineLevel="0" max="3" min="3" style="0" width="5.79"/>
    <col collapsed="false" customWidth="true" hidden="false" outlineLevel="0" max="11" min="4" style="0" width="7.46"/>
    <col collapsed="false" customWidth="true" hidden="false" outlineLevel="0" max="13" min="12" style="0" width="8.49"/>
    <col collapsed="false" customWidth="true" hidden="false" outlineLevel="0" max="14" min="14" style="0" width="8.36"/>
    <col collapsed="false" customWidth="true" hidden="false" outlineLevel="0" max="15" min="15" style="0" width="7.46"/>
    <col collapsed="false" customWidth="true" hidden="false" outlineLevel="0" max="16" min="16" style="0" width="7.73"/>
    <col collapsed="false" customWidth="true" hidden="false" outlineLevel="0" max="17" min="17" style="0" width="13.52"/>
    <col collapsed="false" customWidth="true" hidden="false" outlineLevel="0" max="18" min="18" style="0" width="8.49"/>
    <col collapsed="false" customWidth="true" hidden="false" outlineLevel="0" max="20" min="19" style="0" width="6.3"/>
    <col collapsed="false" customWidth="true" hidden="false" outlineLevel="0" max="1025" min="21" style="0" width="13"/>
  </cols>
  <sheetData>
    <row r="1" customFormat="false" ht="28.5" hidden="false" customHeight="true" outlineLevel="0" collapsed="false">
      <c r="A1" s="1"/>
      <c r="B1" s="2"/>
      <c r="C1" s="3"/>
      <c r="D1" s="5" t="s">
        <v>211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8"/>
      <c r="R1" s="9"/>
      <c r="S1" s="9"/>
      <c r="T1" s="9"/>
    </row>
    <row r="2" customFormat="false" ht="35.25" hidden="false" customHeight="true" outlineLevel="0" collapsed="false">
      <c r="A2" s="10"/>
      <c r="B2" s="11"/>
      <c r="C2" s="12"/>
      <c r="D2" s="22" t="s">
        <v>9</v>
      </c>
      <c r="E2" s="22"/>
      <c r="F2" s="22"/>
      <c r="G2" s="22"/>
      <c r="H2" s="22" t="s">
        <v>10</v>
      </c>
      <c r="I2" s="22"/>
      <c r="J2" s="22"/>
      <c r="K2" s="22"/>
      <c r="L2" s="156" t="s">
        <v>166</v>
      </c>
      <c r="M2" s="156"/>
      <c r="N2" s="156"/>
      <c r="O2" s="156"/>
      <c r="P2" s="14" t="s">
        <v>12</v>
      </c>
      <c r="Q2" s="8"/>
      <c r="R2" s="9"/>
      <c r="S2" s="9"/>
      <c r="T2" s="9"/>
    </row>
    <row r="3" customFormat="false" ht="23.25" hidden="false" customHeight="true" outlineLevel="0" collapsed="false">
      <c r="A3" s="10"/>
      <c r="B3" s="10"/>
      <c r="C3" s="12"/>
      <c r="D3" s="22"/>
      <c r="E3" s="22"/>
      <c r="F3" s="22"/>
      <c r="G3" s="22"/>
      <c r="H3" s="22"/>
      <c r="I3" s="22"/>
      <c r="J3" s="22"/>
      <c r="K3" s="22"/>
      <c r="L3" s="22" t="s">
        <v>13</v>
      </c>
      <c r="M3" s="22"/>
      <c r="N3" s="22" t="s">
        <v>13</v>
      </c>
      <c r="O3" s="22"/>
      <c r="P3" s="14"/>
      <c r="Q3" s="8"/>
      <c r="R3" s="9"/>
      <c r="S3" s="9"/>
      <c r="T3" s="9"/>
    </row>
    <row r="4" customFormat="false" ht="23.25" hidden="false" customHeight="true" outlineLevel="0" collapsed="false">
      <c r="A4" s="10"/>
      <c r="B4" s="10"/>
      <c r="C4" s="12"/>
      <c r="D4" s="22" t="s">
        <v>19</v>
      </c>
      <c r="E4" s="22"/>
      <c r="F4" s="22" t="s">
        <v>20</v>
      </c>
      <c r="G4" s="22"/>
      <c r="H4" s="22" t="s">
        <v>19</v>
      </c>
      <c r="I4" s="22"/>
      <c r="J4" s="22" t="s">
        <v>20</v>
      </c>
      <c r="K4" s="22"/>
      <c r="L4" s="22" t="s">
        <v>19</v>
      </c>
      <c r="M4" s="22"/>
      <c r="N4" s="22" t="s">
        <v>20</v>
      </c>
      <c r="O4" s="22"/>
      <c r="P4" s="22" t="s">
        <v>20</v>
      </c>
      <c r="Q4" s="8" t="s">
        <v>21</v>
      </c>
      <c r="R4" s="9"/>
      <c r="S4" s="9"/>
      <c r="T4" s="9"/>
    </row>
    <row r="5" customFormat="false" ht="27.75" hidden="false" customHeight="true" outlineLevel="0" collapsed="false">
      <c r="A5" s="27" t="s">
        <v>22</v>
      </c>
      <c r="B5" s="28" t="s">
        <v>212</v>
      </c>
      <c r="C5" s="29" t="s">
        <v>24</v>
      </c>
      <c r="D5" s="157"/>
      <c r="E5" s="157"/>
      <c r="F5" s="157"/>
      <c r="G5" s="157"/>
      <c r="H5" s="157"/>
      <c r="I5" s="157"/>
      <c r="J5" s="157"/>
      <c r="K5" s="157"/>
      <c r="L5" s="30"/>
      <c r="M5" s="33"/>
      <c r="N5" s="33"/>
      <c r="O5" s="34"/>
      <c r="P5" s="30"/>
      <c r="Q5" s="35"/>
      <c r="R5" s="9"/>
      <c r="S5" s="9"/>
      <c r="T5" s="9"/>
    </row>
    <row r="6" customFormat="false" ht="23.25" hidden="false" customHeight="true" outlineLevel="0" collapsed="false">
      <c r="A6" s="95" t="n">
        <v>127</v>
      </c>
      <c r="B6" s="37" t="n">
        <v>44835</v>
      </c>
      <c r="C6" s="54" t="n">
        <f aca="false">B6</f>
        <v>44835</v>
      </c>
      <c r="D6" s="158"/>
      <c r="E6" s="159"/>
      <c r="F6" s="159"/>
      <c r="G6" s="160"/>
      <c r="H6" s="158"/>
      <c r="I6" s="159"/>
      <c r="J6" s="159"/>
      <c r="K6" s="160"/>
      <c r="L6" s="46"/>
      <c r="M6" s="50"/>
      <c r="N6" s="50"/>
      <c r="O6" s="51"/>
      <c r="P6" s="158"/>
      <c r="Q6" s="111"/>
      <c r="R6" s="9"/>
      <c r="S6" s="9"/>
      <c r="T6" s="9"/>
    </row>
    <row r="7" customFormat="false" ht="30" hidden="false" customHeight="true" outlineLevel="0" collapsed="false">
      <c r="A7" s="36" t="n">
        <v>128</v>
      </c>
      <c r="B7" s="37" t="n">
        <v>44836</v>
      </c>
      <c r="C7" s="38" t="n">
        <f aca="false">B7</f>
        <v>44836</v>
      </c>
      <c r="D7" s="46"/>
      <c r="E7" s="50"/>
      <c r="F7" s="50"/>
      <c r="G7" s="51"/>
      <c r="H7" s="46"/>
      <c r="I7" s="50"/>
      <c r="J7" s="50"/>
      <c r="K7" s="51"/>
      <c r="L7" s="46"/>
      <c r="M7" s="50"/>
      <c r="N7" s="50"/>
      <c r="O7" s="51"/>
      <c r="P7" s="46"/>
      <c r="Q7" s="111"/>
      <c r="R7" s="9"/>
      <c r="S7" s="9"/>
      <c r="T7" s="9"/>
    </row>
    <row r="8" customFormat="false" ht="23.25" hidden="false" customHeight="true" outlineLevel="0" collapsed="false">
      <c r="A8" s="36" t="n">
        <v>129</v>
      </c>
      <c r="B8" s="37" t="n">
        <v>44836</v>
      </c>
      <c r="C8" s="38" t="n">
        <f aca="false">B8</f>
        <v>44836</v>
      </c>
      <c r="D8" s="161"/>
      <c r="E8" s="162"/>
      <c r="F8" s="162"/>
      <c r="G8" s="163"/>
      <c r="H8" s="158"/>
      <c r="I8" s="159"/>
      <c r="J8" s="159"/>
      <c r="K8" s="160"/>
      <c r="L8" s="158"/>
      <c r="M8" s="159"/>
      <c r="N8" s="159"/>
      <c r="O8" s="160"/>
      <c r="P8" s="158"/>
      <c r="Q8" s="111"/>
      <c r="R8" s="9"/>
      <c r="S8" s="9"/>
      <c r="T8" s="9"/>
    </row>
    <row r="9" customFormat="false" ht="23.25" hidden="false" customHeight="true" outlineLevel="0" collapsed="false">
      <c r="A9" s="36" t="n">
        <v>130</v>
      </c>
      <c r="B9" s="37" t="n">
        <v>44842</v>
      </c>
      <c r="C9" s="54" t="n">
        <f aca="false">B9</f>
        <v>44842</v>
      </c>
      <c r="D9" s="158"/>
      <c r="E9" s="159"/>
      <c r="F9" s="159"/>
      <c r="G9" s="160"/>
      <c r="H9" s="158"/>
      <c r="I9" s="159"/>
      <c r="J9" s="159"/>
      <c r="K9" s="160"/>
      <c r="L9" s="46"/>
      <c r="M9" s="50"/>
      <c r="N9" s="50"/>
      <c r="O9" s="51"/>
      <c r="P9" s="158"/>
      <c r="Q9" s="52" t="s">
        <v>213</v>
      </c>
      <c r="R9" s="9"/>
      <c r="S9" s="9"/>
      <c r="T9" s="9"/>
    </row>
    <row r="10" customFormat="false" ht="23.25" hidden="false" customHeight="true" outlineLevel="0" collapsed="false">
      <c r="A10" s="36" t="n">
        <v>131</v>
      </c>
      <c r="B10" s="37" t="n">
        <v>44843</v>
      </c>
      <c r="C10" s="38" t="n">
        <f aca="false">B10</f>
        <v>44843</v>
      </c>
      <c r="D10" s="46"/>
      <c r="E10" s="50"/>
      <c r="F10" s="50"/>
      <c r="G10" s="51"/>
      <c r="H10" s="46"/>
      <c r="I10" s="50"/>
      <c r="J10" s="50"/>
      <c r="K10" s="51"/>
      <c r="L10" s="46"/>
      <c r="M10" s="50"/>
      <c r="N10" s="50"/>
      <c r="O10" s="51"/>
      <c r="P10" s="46"/>
      <c r="Q10" s="52" t="s">
        <v>213</v>
      </c>
      <c r="R10" s="9"/>
      <c r="S10" s="9"/>
      <c r="T10" s="9"/>
    </row>
    <row r="11" customFormat="false" ht="27.75" hidden="false" customHeight="true" outlineLevel="0" collapsed="false">
      <c r="A11" s="36" t="n">
        <v>132</v>
      </c>
      <c r="B11" s="37" t="n">
        <v>44843</v>
      </c>
      <c r="C11" s="38" t="n">
        <f aca="false">B11</f>
        <v>44843</v>
      </c>
      <c r="D11" s="161"/>
      <c r="E11" s="162"/>
      <c r="F11" s="162"/>
      <c r="G11" s="163"/>
      <c r="H11" s="161"/>
      <c r="I11" s="159"/>
      <c r="J11" s="159"/>
      <c r="K11" s="160"/>
      <c r="L11" s="158"/>
      <c r="M11" s="159"/>
      <c r="N11" s="159"/>
      <c r="O11" s="160"/>
      <c r="P11" s="158"/>
      <c r="Q11" s="52" t="s">
        <v>213</v>
      </c>
      <c r="R11" s="9"/>
      <c r="S11" s="9"/>
      <c r="T11" s="9"/>
    </row>
    <row r="12" customFormat="false" ht="23.25" hidden="false" customHeight="true" outlineLevel="0" collapsed="false">
      <c r="A12" s="36" t="n">
        <v>133</v>
      </c>
      <c r="B12" s="37" t="n">
        <v>44849</v>
      </c>
      <c r="C12" s="54" t="n">
        <f aca="false">B12</f>
        <v>44849</v>
      </c>
      <c r="D12" s="158"/>
      <c r="E12" s="159"/>
      <c r="F12" s="159"/>
      <c r="G12" s="160"/>
      <c r="H12" s="158"/>
      <c r="I12" s="159"/>
      <c r="J12" s="159"/>
      <c r="K12" s="160"/>
      <c r="L12" s="46"/>
      <c r="M12" s="50"/>
      <c r="N12" s="50"/>
      <c r="O12" s="51"/>
      <c r="P12" s="158"/>
      <c r="Q12" s="164" t="s">
        <v>214</v>
      </c>
      <c r="R12" s="9"/>
      <c r="S12" s="9"/>
      <c r="T12" s="9"/>
    </row>
    <row r="13" customFormat="false" ht="23.25" hidden="false" customHeight="true" outlineLevel="0" collapsed="false">
      <c r="A13" s="36" t="n">
        <v>134</v>
      </c>
      <c r="B13" s="37" t="n">
        <v>44850</v>
      </c>
      <c r="C13" s="38" t="n">
        <f aca="false">B13</f>
        <v>44850</v>
      </c>
      <c r="D13" s="46"/>
      <c r="E13" s="50"/>
      <c r="F13" s="50"/>
      <c r="G13" s="51"/>
      <c r="H13" s="46"/>
      <c r="I13" s="50"/>
      <c r="J13" s="50"/>
      <c r="K13" s="51"/>
      <c r="L13" s="46"/>
      <c r="M13" s="50"/>
      <c r="N13" s="50"/>
      <c r="O13" s="51"/>
      <c r="P13" s="46"/>
      <c r="Q13" s="164" t="s">
        <v>214</v>
      </c>
      <c r="R13" s="9"/>
      <c r="S13" s="9"/>
      <c r="T13" s="9"/>
    </row>
    <row r="14" customFormat="false" ht="23.25" hidden="false" customHeight="true" outlineLevel="0" collapsed="false">
      <c r="A14" s="36" t="n">
        <v>135</v>
      </c>
      <c r="B14" s="37" t="n">
        <v>44850</v>
      </c>
      <c r="C14" s="38" t="n">
        <f aca="false">B14</f>
        <v>44850</v>
      </c>
      <c r="D14" s="158"/>
      <c r="E14" s="159"/>
      <c r="F14" s="159"/>
      <c r="G14" s="160"/>
      <c r="H14" s="158"/>
      <c r="I14" s="159"/>
      <c r="J14" s="159"/>
      <c r="K14" s="160"/>
      <c r="L14" s="158"/>
      <c r="M14" s="159"/>
      <c r="N14" s="159"/>
      <c r="O14" s="160"/>
      <c r="P14" s="158"/>
      <c r="Q14" s="164" t="s">
        <v>214</v>
      </c>
      <c r="R14" s="9"/>
      <c r="S14" s="9"/>
      <c r="T14" s="9"/>
    </row>
    <row r="15" customFormat="false" ht="23.25" hidden="false" customHeight="true" outlineLevel="0" collapsed="false">
      <c r="A15" s="36" t="n">
        <v>136</v>
      </c>
      <c r="B15" s="37" t="n">
        <v>44856</v>
      </c>
      <c r="C15" s="54" t="n">
        <f aca="false">B15</f>
        <v>44856</v>
      </c>
      <c r="D15" s="158"/>
      <c r="E15" s="159"/>
      <c r="F15" s="159"/>
      <c r="G15" s="160"/>
      <c r="H15" s="158"/>
      <c r="I15" s="159"/>
      <c r="J15" s="159"/>
      <c r="K15" s="160"/>
      <c r="L15" s="46"/>
      <c r="M15" s="50"/>
      <c r="N15" s="50"/>
      <c r="O15" s="51"/>
      <c r="P15" s="158"/>
      <c r="Q15" s="111"/>
      <c r="R15" s="9"/>
      <c r="S15" s="9"/>
      <c r="T15" s="9"/>
    </row>
    <row r="16" customFormat="false" ht="31.5" hidden="false" customHeight="true" outlineLevel="0" collapsed="false">
      <c r="A16" s="36" t="n">
        <v>137</v>
      </c>
      <c r="B16" s="37" t="n">
        <v>44857</v>
      </c>
      <c r="C16" s="38" t="n">
        <f aca="false">B16</f>
        <v>44857</v>
      </c>
      <c r="D16" s="46"/>
      <c r="E16" s="50"/>
      <c r="F16" s="50"/>
      <c r="G16" s="51"/>
      <c r="H16" s="46"/>
      <c r="I16" s="50"/>
      <c r="J16" s="50"/>
      <c r="K16" s="51"/>
      <c r="L16" s="46"/>
      <c r="M16" s="50"/>
      <c r="N16" s="50"/>
      <c r="O16" s="51"/>
      <c r="P16" s="46"/>
      <c r="Q16" s="111"/>
      <c r="R16" s="9"/>
      <c r="S16" s="9"/>
      <c r="T16" s="9"/>
    </row>
    <row r="17" customFormat="false" ht="23.25" hidden="false" customHeight="true" outlineLevel="0" collapsed="false">
      <c r="A17" s="36" t="n">
        <v>138</v>
      </c>
      <c r="B17" s="37" t="n">
        <v>44857</v>
      </c>
      <c r="C17" s="38" t="n">
        <f aca="false">B17</f>
        <v>44857</v>
      </c>
      <c r="D17" s="161"/>
      <c r="E17" s="162"/>
      <c r="F17" s="162"/>
      <c r="G17" s="163"/>
      <c r="H17" s="161"/>
      <c r="I17" s="162"/>
      <c r="J17" s="159"/>
      <c r="K17" s="160"/>
      <c r="L17" s="158"/>
      <c r="M17" s="159"/>
      <c r="N17" s="159"/>
      <c r="O17" s="160"/>
      <c r="P17" s="158"/>
      <c r="Q17" s="111"/>
      <c r="R17" s="9"/>
      <c r="S17" s="9"/>
      <c r="T17" s="9"/>
    </row>
    <row r="18" customFormat="false" ht="23.25" hidden="false" customHeight="true" outlineLevel="0" collapsed="false">
      <c r="A18" s="36" t="n">
        <v>139</v>
      </c>
      <c r="B18" s="37" t="n">
        <v>44863</v>
      </c>
      <c r="C18" s="54" t="n">
        <f aca="false">B18</f>
        <v>44863</v>
      </c>
      <c r="D18" s="158"/>
      <c r="E18" s="159"/>
      <c r="F18" s="159"/>
      <c r="G18" s="160"/>
      <c r="H18" s="158"/>
      <c r="I18" s="159"/>
      <c r="J18" s="159"/>
      <c r="K18" s="160"/>
      <c r="L18" s="46"/>
      <c r="M18" s="50"/>
      <c r="N18" s="50"/>
      <c r="O18" s="51"/>
      <c r="P18" s="158"/>
      <c r="Q18" s="111"/>
      <c r="R18" s="9"/>
      <c r="S18" s="9"/>
      <c r="T18" s="9"/>
    </row>
    <row r="19" customFormat="false" ht="30.75" hidden="false" customHeight="true" outlineLevel="0" collapsed="false">
      <c r="A19" s="36" t="n">
        <v>141</v>
      </c>
      <c r="B19" s="37" t="n">
        <v>44864</v>
      </c>
      <c r="C19" s="38" t="n">
        <f aca="false">B19</f>
        <v>44864</v>
      </c>
      <c r="D19" s="46"/>
      <c r="E19" s="50"/>
      <c r="F19" s="50"/>
      <c r="G19" s="51"/>
      <c r="H19" s="46"/>
      <c r="I19" s="50"/>
      <c r="J19" s="50"/>
      <c r="K19" s="51"/>
      <c r="L19" s="46"/>
      <c r="M19" s="50"/>
      <c r="N19" s="50"/>
      <c r="O19" s="51"/>
      <c r="P19" s="46"/>
      <c r="Q19" s="111"/>
      <c r="R19" s="165"/>
      <c r="S19" s="165"/>
      <c r="T19" s="165"/>
    </row>
    <row r="20" customFormat="false" ht="27.75" hidden="false" customHeight="true" outlineLevel="0" collapsed="false">
      <c r="A20" s="36" t="n">
        <v>142</v>
      </c>
      <c r="B20" s="37" t="n">
        <v>44864</v>
      </c>
      <c r="C20" s="38" t="n">
        <f aca="false">B20</f>
        <v>44864</v>
      </c>
      <c r="D20" s="158"/>
      <c r="E20" s="159"/>
      <c r="F20" s="159"/>
      <c r="G20" s="160"/>
      <c r="H20" s="158"/>
      <c r="I20" s="159"/>
      <c r="J20" s="159"/>
      <c r="K20" s="160"/>
      <c r="L20" s="158"/>
      <c r="M20" s="159"/>
      <c r="N20" s="159"/>
      <c r="O20" s="160"/>
      <c r="P20" s="158"/>
      <c r="Q20" s="111"/>
      <c r="R20" s="9"/>
      <c r="S20" s="9"/>
      <c r="T20" s="9"/>
    </row>
    <row r="21" customFormat="false" ht="23.25" hidden="false" customHeight="true" outlineLevel="0" collapsed="false">
      <c r="A21" s="77" t="s">
        <v>90</v>
      </c>
      <c r="B21" s="78" t="n">
        <v>44496</v>
      </c>
      <c r="C21" s="129" t="s">
        <v>167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58"/>
      <c r="Q21" s="166"/>
      <c r="R21" s="165"/>
      <c r="S21" s="165"/>
      <c r="T21" s="165"/>
    </row>
    <row r="22" customFormat="false" ht="23.25" hidden="false" customHeight="true" outlineLevel="0" collapsed="false">
      <c r="A22" s="87" t="s">
        <v>22</v>
      </c>
      <c r="B22" s="88" t="s">
        <v>215</v>
      </c>
      <c r="C22" s="89" t="s">
        <v>24</v>
      </c>
      <c r="D22" s="167"/>
      <c r="E22" s="167"/>
      <c r="F22" s="167"/>
      <c r="G22" s="167"/>
      <c r="H22" s="167"/>
      <c r="I22" s="167"/>
      <c r="J22" s="167"/>
      <c r="K22" s="167"/>
      <c r="L22" s="92"/>
      <c r="M22" s="92"/>
      <c r="N22" s="92"/>
      <c r="O22" s="94"/>
      <c r="P22" s="92"/>
      <c r="Q22" s="111"/>
      <c r="R22" s="9"/>
      <c r="S22" s="9"/>
      <c r="T22" s="9"/>
    </row>
    <row r="23" customFormat="false" ht="23.25" hidden="false" customHeight="true" outlineLevel="0" collapsed="false">
      <c r="A23" s="95" t="n">
        <v>143</v>
      </c>
      <c r="B23" s="37" t="n">
        <v>44870</v>
      </c>
      <c r="C23" s="54" t="n">
        <f aca="false">B23</f>
        <v>44870</v>
      </c>
      <c r="D23" s="158"/>
      <c r="E23" s="159"/>
      <c r="F23" s="159"/>
      <c r="G23" s="160"/>
      <c r="H23" s="158"/>
      <c r="I23" s="159"/>
      <c r="J23" s="159"/>
      <c r="K23" s="160"/>
      <c r="L23" s="168"/>
      <c r="M23" s="169"/>
      <c r="N23" s="169"/>
      <c r="O23" s="170"/>
      <c r="P23" s="158"/>
      <c r="Q23" s="111"/>
      <c r="R23" s="9"/>
      <c r="S23" s="9"/>
      <c r="T23" s="9"/>
    </row>
    <row r="24" customFormat="false" ht="23.25" hidden="false" customHeight="true" outlineLevel="0" collapsed="false">
      <c r="A24" s="36" t="n">
        <v>144</v>
      </c>
      <c r="B24" s="37" t="n">
        <v>44871</v>
      </c>
      <c r="C24" s="38" t="n">
        <f aca="false">B24</f>
        <v>44871</v>
      </c>
      <c r="D24" s="158"/>
      <c r="E24" s="162"/>
      <c r="F24" s="159"/>
      <c r="G24" s="160"/>
      <c r="H24" s="158"/>
      <c r="I24" s="159"/>
      <c r="J24" s="159"/>
      <c r="K24" s="160"/>
      <c r="L24" s="168"/>
      <c r="M24" s="169"/>
      <c r="N24" s="169"/>
      <c r="O24" s="170"/>
      <c r="P24" s="158"/>
      <c r="Q24" s="111"/>
      <c r="R24" s="9"/>
      <c r="S24" s="9"/>
      <c r="T24" s="9"/>
    </row>
    <row r="25" customFormat="false" ht="36.75" hidden="false" customHeight="true" outlineLevel="0" collapsed="false">
      <c r="A25" s="36" t="n">
        <v>145</v>
      </c>
      <c r="B25" s="37" t="n">
        <v>44871</v>
      </c>
      <c r="C25" s="38" t="n">
        <f aca="false">B25</f>
        <v>44871</v>
      </c>
      <c r="D25" s="161"/>
      <c r="E25" s="162"/>
      <c r="F25" s="162"/>
      <c r="G25" s="163"/>
      <c r="H25" s="158"/>
      <c r="I25" s="159"/>
      <c r="J25" s="159"/>
      <c r="K25" s="160"/>
      <c r="L25" s="168"/>
      <c r="M25" s="169"/>
      <c r="N25" s="169"/>
      <c r="O25" s="170"/>
      <c r="P25" s="158"/>
      <c r="Q25" s="111"/>
      <c r="R25" s="9"/>
      <c r="S25" s="9"/>
      <c r="T25" s="9"/>
    </row>
    <row r="26" customFormat="false" ht="30" hidden="false" customHeight="true" outlineLevel="0" collapsed="false">
      <c r="A26" s="36" t="n">
        <v>146</v>
      </c>
      <c r="B26" s="37" t="n">
        <v>44877</v>
      </c>
      <c r="C26" s="54" t="n">
        <f aca="false">B26</f>
        <v>44877</v>
      </c>
      <c r="D26" s="158"/>
      <c r="E26" s="159"/>
      <c r="F26" s="159"/>
      <c r="G26" s="160"/>
      <c r="H26" s="158"/>
      <c r="I26" s="159"/>
      <c r="J26" s="159"/>
      <c r="K26" s="160"/>
      <c r="L26" s="46"/>
      <c r="M26" s="50"/>
      <c r="N26" s="50"/>
      <c r="O26" s="51"/>
      <c r="P26" s="158"/>
      <c r="Q26" s="111"/>
      <c r="R26" s="9"/>
      <c r="S26" s="9"/>
      <c r="T26" s="9"/>
    </row>
    <row r="27" customFormat="false" ht="23.25" hidden="false" customHeight="true" outlineLevel="0" collapsed="false">
      <c r="A27" s="36" t="n">
        <v>147</v>
      </c>
      <c r="B27" s="37" t="n">
        <v>44878</v>
      </c>
      <c r="C27" s="38" t="n">
        <f aca="false">B27</f>
        <v>44878</v>
      </c>
      <c r="D27" s="46"/>
      <c r="E27" s="50"/>
      <c r="F27" s="171"/>
      <c r="G27" s="51"/>
      <c r="H27" s="46"/>
      <c r="I27" s="50"/>
      <c r="J27" s="50"/>
      <c r="K27" s="51"/>
      <c r="L27" s="46"/>
      <c r="M27" s="50"/>
      <c r="N27" s="50"/>
      <c r="O27" s="51"/>
      <c r="P27" s="46"/>
      <c r="Q27" s="111"/>
      <c r="R27" s="9"/>
      <c r="S27" s="9"/>
      <c r="T27" s="9"/>
    </row>
    <row r="28" customFormat="false" ht="23.25" hidden="false" customHeight="true" outlineLevel="0" collapsed="false">
      <c r="A28" s="36" t="n">
        <v>148</v>
      </c>
      <c r="B28" s="37" t="n">
        <v>44878</v>
      </c>
      <c r="C28" s="38" t="n">
        <f aca="false">B28</f>
        <v>44878</v>
      </c>
      <c r="D28" s="161"/>
      <c r="E28" s="162"/>
      <c r="F28" s="162"/>
      <c r="G28" s="163"/>
      <c r="H28" s="161"/>
      <c r="I28" s="159"/>
      <c r="J28" s="159"/>
      <c r="K28" s="160"/>
      <c r="L28" s="158"/>
      <c r="M28" s="159"/>
      <c r="N28" s="159"/>
      <c r="O28" s="160"/>
      <c r="P28" s="158"/>
      <c r="Q28" s="111"/>
      <c r="R28" s="9"/>
      <c r="S28" s="9"/>
      <c r="T28" s="9"/>
    </row>
    <row r="29" customFormat="false" ht="23.25" hidden="false" customHeight="true" outlineLevel="0" collapsed="false">
      <c r="A29" s="36" t="n">
        <v>149</v>
      </c>
      <c r="B29" s="37" t="n">
        <v>44884</v>
      </c>
      <c r="C29" s="54" t="n">
        <f aca="false">B29</f>
        <v>44884</v>
      </c>
      <c r="D29" s="158"/>
      <c r="E29" s="159"/>
      <c r="F29" s="159"/>
      <c r="G29" s="160"/>
      <c r="H29" s="158"/>
      <c r="I29" s="159"/>
      <c r="J29" s="159"/>
      <c r="K29" s="160"/>
      <c r="L29" s="46"/>
      <c r="M29" s="50"/>
      <c r="N29" s="50"/>
      <c r="O29" s="51"/>
      <c r="P29" s="158"/>
      <c r="Q29" s="166"/>
      <c r="R29" s="165"/>
      <c r="S29" s="165"/>
      <c r="T29" s="165"/>
    </row>
    <row r="30" customFormat="false" ht="30.75" hidden="false" customHeight="true" outlineLevel="0" collapsed="false">
      <c r="A30" s="36" t="n">
        <v>150</v>
      </c>
      <c r="B30" s="37" t="n">
        <v>44885</v>
      </c>
      <c r="C30" s="38" t="n">
        <f aca="false">B30</f>
        <v>44885</v>
      </c>
      <c r="D30" s="46"/>
      <c r="E30" s="50"/>
      <c r="F30" s="50"/>
      <c r="G30" s="51"/>
      <c r="H30" s="46"/>
      <c r="I30" s="50"/>
      <c r="J30" s="50"/>
      <c r="K30" s="51"/>
      <c r="L30" s="46"/>
      <c r="M30" s="50"/>
      <c r="N30" s="50"/>
      <c r="O30" s="51"/>
      <c r="P30" s="46"/>
      <c r="Q30" s="166"/>
      <c r="R30" s="165"/>
      <c r="S30" s="165"/>
      <c r="T30" s="165"/>
    </row>
    <row r="31" customFormat="false" ht="23.25" hidden="false" customHeight="true" outlineLevel="0" collapsed="false">
      <c r="A31" s="36" t="n">
        <v>151</v>
      </c>
      <c r="B31" s="37" t="n">
        <v>44885</v>
      </c>
      <c r="C31" s="38" t="n">
        <f aca="false">B31</f>
        <v>44885</v>
      </c>
      <c r="D31" s="158"/>
      <c r="E31" s="159"/>
      <c r="F31" s="159"/>
      <c r="G31" s="160"/>
      <c r="H31" s="158"/>
      <c r="I31" s="159"/>
      <c r="J31" s="159"/>
      <c r="K31" s="160"/>
      <c r="L31" s="158"/>
      <c r="M31" s="159"/>
      <c r="N31" s="159"/>
      <c r="O31" s="160"/>
      <c r="P31" s="158"/>
      <c r="Q31" s="166"/>
      <c r="R31" s="165"/>
      <c r="S31" s="165"/>
      <c r="T31" s="165"/>
    </row>
    <row r="32" customFormat="false" ht="23.25" hidden="false" customHeight="true" outlineLevel="0" collapsed="false">
      <c r="A32" s="36" t="n">
        <v>152</v>
      </c>
      <c r="B32" s="37" t="n">
        <v>44891</v>
      </c>
      <c r="C32" s="54" t="n">
        <f aca="false">B32</f>
        <v>44891</v>
      </c>
      <c r="D32" s="158"/>
      <c r="E32" s="159"/>
      <c r="F32" s="159"/>
      <c r="G32" s="160"/>
      <c r="H32" s="158"/>
      <c r="I32" s="159"/>
      <c r="J32" s="159"/>
      <c r="K32" s="160"/>
      <c r="L32" s="46"/>
      <c r="M32" s="50"/>
      <c r="N32" s="50"/>
      <c r="O32" s="51"/>
      <c r="P32" s="158"/>
      <c r="Q32" s="166"/>
      <c r="R32" s="165"/>
      <c r="S32" s="165"/>
      <c r="T32" s="165"/>
    </row>
    <row r="33" customFormat="false" ht="30.75" hidden="false" customHeight="true" outlineLevel="0" collapsed="false">
      <c r="A33" s="36" t="n">
        <v>153</v>
      </c>
      <c r="B33" s="37" t="n">
        <v>44892</v>
      </c>
      <c r="C33" s="38" t="n">
        <f aca="false">B33</f>
        <v>44892</v>
      </c>
      <c r="D33" s="46"/>
      <c r="E33" s="50"/>
      <c r="F33" s="50"/>
      <c r="G33" s="51"/>
      <c r="H33" s="46"/>
      <c r="I33" s="50"/>
      <c r="J33" s="50"/>
      <c r="K33" s="51"/>
      <c r="L33" s="46"/>
      <c r="M33" s="50"/>
      <c r="N33" s="50"/>
      <c r="O33" s="51"/>
      <c r="P33" s="46"/>
      <c r="Q33" s="166"/>
      <c r="R33" s="165"/>
      <c r="S33" s="165"/>
      <c r="T33" s="165"/>
    </row>
    <row r="34" customFormat="false" ht="25.5" hidden="false" customHeight="true" outlineLevel="0" collapsed="false">
      <c r="A34" s="36" t="n">
        <v>154</v>
      </c>
      <c r="B34" s="37" t="n">
        <v>44892</v>
      </c>
      <c r="C34" s="38" t="n">
        <f aca="false">B34</f>
        <v>44892</v>
      </c>
      <c r="D34" s="161"/>
      <c r="E34" s="162"/>
      <c r="F34" s="162"/>
      <c r="G34" s="163"/>
      <c r="H34" s="161"/>
      <c r="I34" s="162"/>
      <c r="J34" s="159"/>
      <c r="K34" s="160"/>
      <c r="L34" s="158"/>
      <c r="M34" s="159"/>
      <c r="N34" s="159"/>
      <c r="O34" s="160"/>
      <c r="P34" s="158"/>
      <c r="Q34" s="111"/>
      <c r="R34" s="9"/>
      <c r="S34" s="9"/>
      <c r="T34" s="9"/>
    </row>
    <row r="35" customFormat="false" ht="23.25" hidden="false" customHeight="true" outlineLevel="0" collapsed="false">
      <c r="A35" s="112" t="s">
        <v>90</v>
      </c>
      <c r="B35" s="113" t="n">
        <v>44524</v>
      </c>
      <c r="C35" s="130" t="s">
        <v>167</v>
      </c>
      <c r="D35" s="158"/>
      <c r="E35" s="159"/>
      <c r="F35" s="159"/>
      <c r="G35" s="160"/>
      <c r="H35" s="158"/>
      <c r="I35" s="159"/>
      <c r="J35" s="159"/>
      <c r="K35" s="160"/>
      <c r="L35" s="158"/>
      <c r="M35" s="159"/>
      <c r="N35" s="159"/>
      <c r="O35" s="160"/>
      <c r="P35" s="158"/>
      <c r="Q35" s="166"/>
      <c r="R35" s="165"/>
      <c r="S35" s="165"/>
      <c r="T35" s="165"/>
    </row>
    <row r="36" customFormat="false" ht="23.25" hidden="false" customHeight="true" outlineLevel="0" collapsed="false">
      <c r="A36" s="87" t="s">
        <v>22</v>
      </c>
      <c r="B36" s="88" t="s">
        <v>216</v>
      </c>
      <c r="C36" s="89" t="s">
        <v>24</v>
      </c>
      <c r="D36" s="167"/>
      <c r="E36" s="167"/>
      <c r="F36" s="167"/>
      <c r="G36" s="167"/>
      <c r="H36" s="167"/>
      <c r="I36" s="167"/>
      <c r="J36" s="167"/>
      <c r="K36" s="167"/>
      <c r="L36" s="92"/>
      <c r="M36" s="92"/>
      <c r="N36" s="92"/>
      <c r="O36" s="94"/>
      <c r="P36" s="92"/>
      <c r="Q36" s="111"/>
      <c r="R36" s="9"/>
      <c r="S36" s="9"/>
      <c r="T36" s="9"/>
    </row>
    <row r="37" customFormat="false" ht="23.25" hidden="false" customHeight="true" outlineLevel="0" collapsed="false">
      <c r="A37" s="95" t="n">
        <v>156</v>
      </c>
      <c r="B37" s="37" t="n">
        <v>44898</v>
      </c>
      <c r="C37" s="54" t="n">
        <f aca="false">B37</f>
        <v>44898</v>
      </c>
      <c r="D37" s="158"/>
      <c r="E37" s="159"/>
      <c r="F37" s="159"/>
      <c r="G37" s="160"/>
      <c r="H37" s="158"/>
      <c r="I37" s="159"/>
      <c r="J37" s="159"/>
      <c r="K37" s="160"/>
      <c r="L37" s="46"/>
      <c r="M37" s="50"/>
      <c r="N37" s="50"/>
      <c r="O37" s="51"/>
      <c r="P37" s="158"/>
      <c r="Q37" s="111"/>
      <c r="R37" s="9"/>
      <c r="S37" s="9"/>
      <c r="T37" s="9"/>
    </row>
    <row r="38" customFormat="false" ht="23.25" hidden="false" customHeight="true" outlineLevel="0" collapsed="false">
      <c r="A38" s="36" t="n">
        <v>157</v>
      </c>
      <c r="B38" s="37" t="n">
        <v>44899</v>
      </c>
      <c r="C38" s="38" t="n">
        <f aca="false">B38</f>
        <v>44899</v>
      </c>
      <c r="D38" s="46"/>
      <c r="E38" s="50"/>
      <c r="F38" s="50"/>
      <c r="G38" s="51"/>
      <c r="H38" s="46"/>
      <c r="I38" s="50"/>
      <c r="J38" s="50"/>
      <c r="K38" s="51"/>
      <c r="L38" s="46"/>
      <c r="M38" s="50"/>
      <c r="N38" s="50"/>
      <c r="O38" s="51"/>
      <c r="P38" s="46"/>
      <c r="Q38" s="111"/>
      <c r="R38" s="9"/>
      <c r="S38" s="9"/>
      <c r="T38" s="9"/>
    </row>
    <row r="39" customFormat="false" ht="23.25" hidden="false" customHeight="true" outlineLevel="0" collapsed="false">
      <c r="A39" s="36" t="n">
        <v>158</v>
      </c>
      <c r="B39" s="37" t="n">
        <v>44899</v>
      </c>
      <c r="C39" s="38" t="n">
        <f aca="false">B39</f>
        <v>44899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11"/>
      <c r="R39" s="9"/>
      <c r="S39" s="9"/>
      <c r="T39" s="9"/>
    </row>
    <row r="40" customFormat="false" ht="25.5" hidden="false" customHeight="true" outlineLevel="0" collapsed="false">
      <c r="A40" s="36" t="n">
        <v>159</v>
      </c>
      <c r="B40" s="37" t="n">
        <v>44905</v>
      </c>
      <c r="C40" s="54" t="n">
        <f aca="false">B40</f>
        <v>44905</v>
      </c>
      <c r="D40" s="158"/>
      <c r="E40" s="159"/>
      <c r="F40" s="159"/>
      <c r="G40" s="160"/>
      <c r="H40" s="158"/>
      <c r="I40" s="159"/>
      <c r="J40" s="159"/>
      <c r="K40" s="160"/>
      <c r="L40" s="46"/>
      <c r="M40" s="172"/>
      <c r="N40" s="50"/>
      <c r="O40" s="173"/>
      <c r="P40" s="158"/>
      <c r="Q40" s="111"/>
      <c r="R40" s="9"/>
      <c r="S40" s="9"/>
      <c r="T40" s="9"/>
    </row>
    <row r="41" customFormat="false" ht="23.25" hidden="false" customHeight="true" outlineLevel="0" collapsed="false">
      <c r="A41" s="36" t="n">
        <v>160</v>
      </c>
      <c r="B41" s="37" t="n">
        <v>44906</v>
      </c>
      <c r="C41" s="38" t="n">
        <f aca="false">B41</f>
        <v>44906</v>
      </c>
      <c r="D41" s="46"/>
      <c r="E41" s="50"/>
      <c r="F41" s="50"/>
      <c r="G41" s="51"/>
      <c r="H41" s="46"/>
      <c r="I41" s="50"/>
      <c r="J41" s="50"/>
      <c r="K41" s="51"/>
      <c r="L41" s="46"/>
      <c r="M41" s="50"/>
      <c r="N41" s="50"/>
      <c r="O41" s="51"/>
      <c r="P41" s="46"/>
      <c r="Q41" s="111"/>
      <c r="R41" s="9"/>
      <c r="S41" s="9"/>
      <c r="T41" s="9"/>
    </row>
    <row r="42" customFormat="false" ht="23.25" hidden="false" customHeight="true" outlineLevel="0" collapsed="false">
      <c r="A42" s="36" t="n">
        <v>161</v>
      </c>
      <c r="B42" s="37" t="n">
        <v>44906</v>
      </c>
      <c r="C42" s="38" t="n">
        <f aca="false">B42</f>
        <v>44906</v>
      </c>
      <c r="D42" s="161"/>
      <c r="E42" s="162"/>
      <c r="F42" s="162"/>
      <c r="G42" s="163"/>
      <c r="H42" s="161"/>
      <c r="I42" s="159"/>
      <c r="J42" s="159"/>
      <c r="K42" s="160"/>
      <c r="L42" s="158"/>
      <c r="M42" s="159"/>
      <c r="N42" s="159"/>
      <c r="O42" s="160"/>
      <c r="P42" s="158"/>
      <c r="Q42" s="111"/>
      <c r="R42" s="9"/>
      <c r="S42" s="9"/>
      <c r="T42" s="9"/>
    </row>
    <row r="43" customFormat="false" ht="23.25" hidden="false" customHeight="true" outlineLevel="0" collapsed="false">
      <c r="A43" s="36" t="n">
        <v>162</v>
      </c>
      <c r="B43" s="37" t="n">
        <v>44912</v>
      </c>
      <c r="C43" s="54" t="n">
        <f aca="false">B43</f>
        <v>44912</v>
      </c>
      <c r="D43" s="158"/>
      <c r="E43" s="159"/>
      <c r="F43" s="159"/>
      <c r="G43" s="160"/>
      <c r="H43" s="158"/>
      <c r="I43" s="159"/>
      <c r="J43" s="159"/>
      <c r="K43" s="160"/>
      <c r="L43" s="46"/>
      <c r="M43" s="50"/>
      <c r="N43" s="50"/>
      <c r="O43" s="51"/>
      <c r="P43" s="158"/>
      <c r="Q43" s="111"/>
      <c r="R43" s="9"/>
      <c r="S43" s="9"/>
      <c r="T43" s="9"/>
    </row>
    <row r="44" customFormat="false" ht="23.25" hidden="false" customHeight="true" outlineLevel="0" collapsed="false">
      <c r="A44" s="36" t="n">
        <v>163</v>
      </c>
      <c r="B44" s="37" t="n">
        <v>44913</v>
      </c>
      <c r="C44" s="38" t="n">
        <f aca="false">B44</f>
        <v>44913</v>
      </c>
      <c r="D44" s="46"/>
      <c r="E44" s="50"/>
      <c r="F44" s="50"/>
      <c r="G44" s="51"/>
      <c r="H44" s="46"/>
      <c r="I44" s="50"/>
      <c r="J44" s="50"/>
      <c r="K44" s="51"/>
      <c r="L44" s="46"/>
      <c r="M44" s="50"/>
      <c r="N44" s="50"/>
      <c r="O44" s="51"/>
      <c r="P44" s="46"/>
      <c r="Q44" s="111"/>
      <c r="R44" s="9"/>
      <c r="S44" s="9"/>
      <c r="T44" s="9"/>
    </row>
    <row r="45" customFormat="false" ht="23.25" hidden="false" customHeight="true" outlineLevel="0" collapsed="false">
      <c r="A45" s="36" t="n">
        <v>164</v>
      </c>
      <c r="B45" s="37" t="n">
        <v>44913</v>
      </c>
      <c r="C45" s="38" t="n">
        <f aca="false">B45</f>
        <v>44913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11" t="s">
        <v>217</v>
      </c>
      <c r="R45" s="9"/>
      <c r="S45" s="9"/>
      <c r="T45" s="9"/>
    </row>
    <row r="46" customFormat="false" ht="23.25" hidden="false" customHeight="true" outlineLevel="0" collapsed="false">
      <c r="A46" s="36" t="n">
        <v>165</v>
      </c>
      <c r="B46" s="37" t="n">
        <v>44919</v>
      </c>
      <c r="C46" s="54" t="n">
        <f aca="false">B46</f>
        <v>44919</v>
      </c>
      <c r="D46" s="158"/>
      <c r="E46" s="159"/>
      <c r="F46" s="159"/>
      <c r="G46" s="160"/>
      <c r="H46" s="158"/>
      <c r="I46" s="159"/>
      <c r="J46" s="159"/>
      <c r="K46" s="160"/>
      <c r="L46" s="46"/>
      <c r="M46" s="50"/>
      <c r="N46" s="50"/>
      <c r="O46" s="51"/>
      <c r="P46" s="158"/>
      <c r="Q46" s="111"/>
      <c r="R46" s="9"/>
      <c r="S46" s="9"/>
      <c r="T46" s="9"/>
    </row>
    <row r="47" customFormat="false" ht="23.25" hidden="false" customHeight="true" outlineLevel="0" collapsed="false">
      <c r="A47" s="36" t="n">
        <v>166</v>
      </c>
      <c r="B47" s="37" t="n">
        <v>44920</v>
      </c>
      <c r="C47" s="38" t="n">
        <f aca="false">B47</f>
        <v>44920</v>
      </c>
      <c r="D47" s="46"/>
      <c r="E47" s="50"/>
      <c r="F47" s="50"/>
      <c r="G47" s="51"/>
      <c r="H47" s="46"/>
      <c r="I47" s="50"/>
      <c r="J47" s="50"/>
      <c r="K47" s="51"/>
      <c r="L47" s="46"/>
      <c r="M47" s="50"/>
      <c r="N47" s="50"/>
      <c r="O47" s="51"/>
      <c r="P47" s="46"/>
      <c r="Q47" s="128"/>
      <c r="R47" s="9"/>
      <c r="S47" s="9"/>
      <c r="T47" s="9"/>
    </row>
    <row r="48" customFormat="false" ht="23.25" hidden="false" customHeight="true" outlineLevel="0" collapsed="false">
      <c r="A48" s="36" t="n">
        <v>167</v>
      </c>
      <c r="B48" s="37" t="n">
        <v>44920</v>
      </c>
      <c r="C48" s="38" t="n">
        <f aca="false">B48</f>
        <v>44920</v>
      </c>
      <c r="D48" s="161"/>
      <c r="E48" s="162"/>
      <c r="F48" s="162"/>
      <c r="G48" s="163"/>
      <c r="H48" s="161"/>
      <c r="I48" s="162"/>
      <c r="J48" s="159"/>
      <c r="K48" s="160"/>
      <c r="L48" s="158"/>
      <c r="M48" s="159"/>
      <c r="N48" s="159"/>
      <c r="O48" s="160"/>
      <c r="P48" s="158"/>
      <c r="Q48" s="111"/>
      <c r="R48" s="9"/>
      <c r="S48" s="9"/>
      <c r="T48" s="9"/>
    </row>
    <row r="49" customFormat="false" ht="25.5" hidden="false" customHeight="true" outlineLevel="0" collapsed="false">
      <c r="A49" s="36" t="n">
        <v>168</v>
      </c>
      <c r="B49" s="37" t="n">
        <v>44926</v>
      </c>
      <c r="C49" s="54" t="n">
        <f aca="false">B49</f>
        <v>44926</v>
      </c>
      <c r="D49" s="158"/>
      <c r="E49" s="159"/>
      <c r="F49" s="159"/>
      <c r="G49" s="160"/>
      <c r="H49" s="158"/>
      <c r="I49" s="159"/>
      <c r="J49" s="159"/>
      <c r="K49" s="160"/>
      <c r="L49" s="46"/>
      <c r="M49" s="50"/>
      <c r="N49" s="50"/>
      <c r="O49" s="51"/>
      <c r="P49" s="158"/>
      <c r="Q49" s="8"/>
      <c r="R49" s="9"/>
      <c r="S49" s="9"/>
      <c r="T49" s="9"/>
    </row>
    <row r="50" customFormat="false" ht="15.75" hidden="false" customHeight="true" outlineLevel="0" collapsed="false">
      <c r="A50" s="36" t="n">
        <v>169</v>
      </c>
      <c r="B50" s="37" t="n">
        <v>44927</v>
      </c>
      <c r="C50" s="38" t="n">
        <f aca="false">B50</f>
        <v>44927</v>
      </c>
      <c r="D50" s="174"/>
      <c r="E50" s="171"/>
      <c r="F50" s="171"/>
      <c r="G50" s="175"/>
      <c r="H50" s="174"/>
      <c r="I50" s="171"/>
      <c r="J50" s="50"/>
      <c r="K50" s="51"/>
      <c r="L50" s="46"/>
      <c r="M50" s="50"/>
      <c r="N50" s="50"/>
      <c r="O50" s="51"/>
      <c r="P50" s="46"/>
      <c r="Q50" s="176"/>
      <c r="R50" s="177"/>
      <c r="S50" s="177"/>
      <c r="T50" s="177"/>
    </row>
    <row r="51" customFormat="false" ht="15.75" hidden="false" customHeight="true" outlineLevel="0" collapsed="false">
      <c r="A51" s="112" t="s">
        <v>90</v>
      </c>
      <c r="B51" s="113" t="n">
        <v>44559</v>
      </c>
      <c r="C51" s="130" t="s">
        <v>167</v>
      </c>
      <c r="D51" s="158"/>
      <c r="E51" s="159"/>
      <c r="F51" s="159"/>
      <c r="G51" s="160"/>
      <c r="H51" s="158"/>
      <c r="I51" s="159"/>
      <c r="J51" s="159"/>
      <c r="K51" s="160"/>
      <c r="L51" s="158"/>
      <c r="M51" s="159"/>
      <c r="N51" s="159"/>
      <c r="O51" s="160"/>
      <c r="P51" s="158"/>
      <c r="Q51" s="8"/>
      <c r="R51" s="9"/>
      <c r="S51" s="9"/>
      <c r="T51" s="9"/>
    </row>
  </sheetData>
  <mergeCells count="16">
    <mergeCell ref="D1:P1"/>
    <mergeCell ref="A2:A4"/>
    <mergeCell ref="B2:B4"/>
    <mergeCell ref="C2:C4"/>
    <mergeCell ref="D2:G3"/>
    <mergeCell ref="H2:K3"/>
    <mergeCell ref="L2:O2"/>
    <mergeCell ref="P2:P3"/>
    <mergeCell ref="L3:M3"/>
    <mergeCell ref="N3:O3"/>
    <mergeCell ref="D4:E4"/>
    <mergeCell ref="F4:G4"/>
    <mergeCell ref="H4:I4"/>
    <mergeCell ref="J4:K4"/>
    <mergeCell ref="L4:M4"/>
    <mergeCell ref="N4:O4"/>
  </mergeCells>
  <conditionalFormatting sqref="C5:C17 C19:C51">
    <cfRule type="containsText" priority="2" operator="containsText" aboveAverage="0" equalAverage="0" bottom="0" percent="0" rank="0" text="日" dxfId="0"/>
  </conditionalFormatting>
  <conditionalFormatting sqref="C18">
    <cfRule type="containsText" priority="3" operator="containsText" aboveAverage="0" equalAverage="0" bottom="0" percent="0" rank="0" text="日" dxfId="0"/>
  </conditionalFormatting>
  <conditionalFormatting sqref="C5:C17 C19:C51">
    <cfRule type="containsText" priority="4" operator="containsText" aboveAverage="0" equalAverage="0" bottom="0" percent="0" rank="0" text="日" dxfId="0"/>
  </conditionalFormatting>
  <conditionalFormatting sqref="C1:C4">
    <cfRule type="containsText" priority="5" operator="containsText" aboveAverage="0" equalAverage="0" bottom="0" percent="0" rank="0" text="日" dxfId="0"/>
  </conditionalFormatting>
  <printOptions headings="false" gridLines="true" gridLinesSet="true" horizontalCentered="true" verticalCentered="false"/>
  <pageMargins left="0.25" right="0.25" top="1.37777777777778" bottom="1.37777777777778" header="0.511805555555555" footer="0.511805555555555"/>
  <pageSetup paperSize="8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:C20 A1"/>
    </sheetView>
  </sheetViews>
  <sheetFormatPr defaultRowHeight="15" zeroHeight="false" outlineLevelRow="0" outlineLevelCol="0"/>
  <cols>
    <col collapsed="false" customWidth="true" hidden="false" outlineLevel="0" max="1" min="1" style="0" width="22.53"/>
    <col collapsed="false" customWidth="true" hidden="false" outlineLevel="0" max="2" min="2" style="0" width="35.54"/>
    <col collapsed="false" customWidth="true" hidden="false" outlineLevel="0" max="3" min="3" style="0" width="27.82"/>
    <col collapsed="false" customWidth="true" hidden="false" outlineLevel="0" max="4" min="4" style="0" width="33.48"/>
    <col collapsed="false" customWidth="true" hidden="false" outlineLevel="0" max="5" min="5" style="0" width="5.15"/>
    <col collapsed="false" customWidth="true" hidden="false" outlineLevel="0" max="6" min="6" style="0" width="6.3"/>
    <col collapsed="false" customWidth="true" hidden="false" outlineLevel="0" max="7" min="7" style="0" width="5.41"/>
    <col collapsed="false" customWidth="true" hidden="false" outlineLevel="0" max="10" min="8" style="0" width="5.66"/>
    <col collapsed="false" customWidth="true" hidden="false" outlineLevel="0" max="23" min="11" style="0" width="7.73"/>
    <col collapsed="false" customWidth="true" hidden="false" outlineLevel="0" max="1025" min="24" style="0" width="13"/>
  </cols>
  <sheetData>
    <row r="1" customFormat="false" ht="15" hidden="false" customHeight="false" outlineLevel="0" collapsed="false">
      <c r="A1" s="178" t="s">
        <v>1</v>
      </c>
      <c r="B1" s="179" t="s">
        <v>218</v>
      </c>
      <c r="C1" s="180" t="s">
        <v>219</v>
      </c>
      <c r="D1" s="180" t="s">
        <v>220</v>
      </c>
      <c r="E1" s="179" t="s">
        <v>2</v>
      </c>
      <c r="F1" s="181" t="s">
        <v>221</v>
      </c>
      <c r="G1" s="179" t="s">
        <v>222</v>
      </c>
      <c r="H1" s="182" t="s">
        <v>223</v>
      </c>
      <c r="I1" s="182" t="s">
        <v>224</v>
      </c>
      <c r="J1" s="182" t="s">
        <v>225</v>
      </c>
      <c r="K1" s="182" t="s">
        <v>226</v>
      </c>
      <c r="L1" s="183" t="s">
        <v>227</v>
      </c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</row>
    <row r="2" customFormat="false" ht="15" hidden="false" customHeight="false" outlineLevel="0" collapsed="false">
      <c r="A2" s="185" t="s">
        <v>129</v>
      </c>
      <c r="B2" s="186" t="s">
        <v>228</v>
      </c>
      <c r="C2" s="187" t="s">
        <v>229</v>
      </c>
      <c r="D2" s="188" t="s">
        <v>230</v>
      </c>
      <c r="E2" s="189" t="n">
        <v>0.354166666666667</v>
      </c>
      <c r="F2" s="190" t="s">
        <v>231</v>
      </c>
      <c r="G2" s="190" t="n">
        <v>45</v>
      </c>
      <c r="H2" s="191" t="n">
        <f aca="false">COUNTIF('例行活動2023年S1班表-01-03月'!D$6:D$48, A2)</f>
        <v>1</v>
      </c>
      <c r="I2" s="192"/>
      <c r="J2" s="192"/>
      <c r="K2" s="191"/>
      <c r="L2" s="193" t="n">
        <f aca="false">SUM(H2:K2)</f>
        <v>1</v>
      </c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</row>
    <row r="3" customFormat="false" ht="15" hidden="false" customHeight="false" outlineLevel="0" collapsed="false">
      <c r="A3" s="146" t="s">
        <v>232</v>
      </c>
      <c r="B3" s="194" t="s">
        <v>233</v>
      </c>
      <c r="C3" s="195" t="s">
        <v>234</v>
      </c>
      <c r="D3" s="196" t="s">
        <v>235</v>
      </c>
      <c r="E3" s="197" t="n">
        <v>0.3125</v>
      </c>
      <c r="F3" s="198" t="s">
        <v>231</v>
      </c>
      <c r="G3" s="198" t="n">
        <v>35</v>
      </c>
      <c r="H3" s="191" t="n">
        <f aca="false">COUNTIF('例行活動2023年S1班表-01-03月'!D$6:D$48, A3)</f>
        <v>0</v>
      </c>
      <c r="I3" s="192"/>
      <c r="J3" s="192"/>
      <c r="K3" s="191"/>
      <c r="L3" s="193" t="n">
        <f aca="false">SUM(H3:K3)</f>
        <v>0</v>
      </c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</row>
    <row r="4" customFormat="false" ht="15" hidden="false" customHeight="false" outlineLevel="0" collapsed="false">
      <c r="A4" s="146" t="s">
        <v>84</v>
      </c>
      <c r="B4" s="194" t="s">
        <v>236</v>
      </c>
      <c r="C4" s="195" t="s">
        <v>237</v>
      </c>
      <c r="D4" s="194" t="s">
        <v>238</v>
      </c>
      <c r="E4" s="197" t="n">
        <v>0.361111111111111</v>
      </c>
      <c r="F4" s="198" t="s">
        <v>239</v>
      </c>
      <c r="G4" s="198" t="n">
        <v>50</v>
      </c>
      <c r="H4" s="191" t="n">
        <f aca="false">COUNTIF('例行活動2023年S1班表-01-03月'!D$6:D$48, A4)</f>
        <v>4</v>
      </c>
      <c r="I4" s="192"/>
      <c r="J4" s="192"/>
      <c r="K4" s="191"/>
      <c r="L4" s="193" t="n">
        <f aca="false">SUM(H4:K4)</f>
        <v>4</v>
      </c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</row>
    <row r="5" customFormat="false" ht="15" hidden="false" customHeight="false" outlineLevel="0" collapsed="false">
      <c r="A5" s="146" t="s">
        <v>154</v>
      </c>
      <c r="B5" s="194" t="s">
        <v>240</v>
      </c>
      <c r="C5" s="195" t="s">
        <v>241</v>
      </c>
      <c r="D5" s="196" t="s">
        <v>242</v>
      </c>
      <c r="E5" s="197" t="n">
        <v>0.3125</v>
      </c>
      <c r="F5" s="198" t="s">
        <v>243</v>
      </c>
      <c r="G5" s="198" t="n">
        <v>45</v>
      </c>
      <c r="H5" s="191" t="n">
        <f aca="false">COUNTIF('例行活動2023年S1班表-01-03月'!D$6:D$48, A5)</f>
        <v>1</v>
      </c>
      <c r="I5" s="192"/>
      <c r="J5" s="192"/>
      <c r="K5" s="191"/>
      <c r="L5" s="193" t="n">
        <f aca="false">SUM(H5:K5)</f>
        <v>1</v>
      </c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</row>
    <row r="6" customFormat="false" ht="15" hidden="false" customHeight="false" outlineLevel="0" collapsed="false">
      <c r="A6" s="199" t="s">
        <v>95</v>
      </c>
      <c r="B6" s="200" t="s">
        <v>244</v>
      </c>
      <c r="C6" s="201" t="s">
        <v>245</v>
      </c>
      <c r="D6" s="202" t="s">
        <v>246</v>
      </c>
      <c r="E6" s="203" t="n">
        <v>0.34375</v>
      </c>
      <c r="F6" s="198" t="s">
        <v>247</v>
      </c>
      <c r="G6" s="198" t="n">
        <v>40</v>
      </c>
      <c r="H6" s="191" t="n">
        <f aca="false">COUNTIF('例行活動2023年S1班表-01-03月'!D$6:D$48, A6)</f>
        <v>1</v>
      </c>
      <c r="I6" s="192"/>
      <c r="J6" s="192"/>
      <c r="K6" s="191"/>
      <c r="L6" s="193" t="n">
        <f aca="false">SUM(H6:K6)</f>
        <v>1</v>
      </c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</row>
    <row r="7" customFormat="false" ht="15" hidden="false" customHeight="false" outlineLevel="0" collapsed="false">
      <c r="A7" s="146" t="s">
        <v>248</v>
      </c>
      <c r="B7" s="194" t="s">
        <v>249</v>
      </c>
      <c r="C7" s="195" t="s">
        <v>250</v>
      </c>
      <c r="D7" s="196" t="s">
        <v>251</v>
      </c>
      <c r="E7" s="197" t="n">
        <v>0.3125</v>
      </c>
      <c r="F7" s="198" t="s">
        <v>247</v>
      </c>
      <c r="G7" s="198" t="n">
        <v>40</v>
      </c>
      <c r="H7" s="191" t="n">
        <f aca="false">COUNTIF('例行活動2023年S1班表-01-03月'!D$6:D$48, A7)</f>
        <v>1</v>
      </c>
      <c r="I7" s="192"/>
      <c r="J7" s="192"/>
      <c r="K7" s="191"/>
      <c r="L7" s="193" t="n">
        <f aca="false">SUM(H7:K7)</f>
        <v>1</v>
      </c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</row>
    <row r="8" customFormat="false" ht="15" hidden="false" customHeight="false" outlineLevel="0" collapsed="false">
      <c r="A8" s="199" t="s">
        <v>137</v>
      </c>
      <c r="B8" s="200" t="s">
        <v>252</v>
      </c>
      <c r="C8" s="201" t="s">
        <v>253</v>
      </c>
      <c r="D8" s="202" t="s">
        <v>254</v>
      </c>
      <c r="E8" s="203" t="n">
        <v>0.333333333333333</v>
      </c>
      <c r="F8" s="198" t="s">
        <v>247</v>
      </c>
      <c r="G8" s="198" t="n">
        <v>40</v>
      </c>
      <c r="H8" s="191" t="n">
        <f aca="false">COUNTIF('例行活動2023年S1班表-01-03月'!D$6:D$48, A8)</f>
        <v>1</v>
      </c>
      <c r="I8" s="192"/>
      <c r="J8" s="192"/>
      <c r="K8" s="191"/>
      <c r="L8" s="193" t="n">
        <f aca="false">SUM(H8:K8)</f>
        <v>1</v>
      </c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</row>
    <row r="9" customFormat="false" ht="15" hidden="false" customHeight="false" outlineLevel="0" collapsed="false">
      <c r="A9" s="146" t="s">
        <v>255</v>
      </c>
      <c r="B9" s="194" t="s">
        <v>256</v>
      </c>
      <c r="C9" s="195" t="s">
        <v>257</v>
      </c>
      <c r="D9" s="196" t="s">
        <v>258</v>
      </c>
      <c r="E9" s="197" t="n">
        <v>0.3125</v>
      </c>
      <c r="F9" s="198" t="s">
        <v>239</v>
      </c>
      <c r="G9" s="198" t="n">
        <v>35</v>
      </c>
      <c r="H9" s="191" t="n">
        <f aca="false">COUNTIF('例行活動2023年S1班表-01-03月'!D$6:D$48, A9)</f>
        <v>0</v>
      </c>
      <c r="I9" s="192"/>
      <c r="J9" s="192"/>
      <c r="K9" s="191"/>
      <c r="L9" s="193" t="n">
        <f aca="false">SUM(H9:K9)</f>
        <v>0</v>
      </c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</row>
    <row r="10" customFormat="false" ht="15" hidden="false" customHeight="false" outlineLevel="0" collapsed="false">
      <c r="A10" s="146" t="s">
        <v>122</v>
      </c>
      <c r="B10" s="194" t="s">
        <v>259</v>
      </c>
      <c r="C10" s="195" t="s">
        <v>260</v>
      </c>
      <c r="D10" s="196" t="s">
        <v>261</v>
      </c>
      <c r="E10" s="197" t="n">
        <v>0.291666666666667</v>
      </c>
      <c r="F10" s="198" t="s">
        <v>239</v>
      </c>
      <c r="G10" s="198" t="n">
        <v>35</v>
      </c>
      <c r="H10" s="191" t="n">
        <f aca="false">COUNTIF('例行活動2023年S1班表-01-03月'!D$6:D$48, A10)</f>
        <v>1</v>
      </c>
      <c r="I10" s="192"/>
      <c r="J10" s="192"/>
      <c r="K10" s="191"/>
      <c r="L10" s="193" t="n">
        <f aca="false">SUM(H10:K10)</f>
        <v>1</v>
      </c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</row>
    <row r="11" customFormat="false" ht="15" hidden="false" customHeight="false" outlineLevel="0" collapsed="false">
      <c r="A11" s="199" t="s">
        <v>58</v>
      </c>
      <c r="B11" s="200" t="s">
        <v>262</v>
      </c>
      <c r="C11" s="201" t="s">
        <v>263</v>
      </c>
      <c r="D11" s="202" t="s">
        <v>264</v>
      </c>
      <c r="E11" s="203" t="n">
        <v>0.34375</v>
      </c>
      <c r="F11" s="198" t="s">
        <v>231</v>
      </c>
      <c r="G11" s="198" t="n">
        <v>35</v>
      </c>
      <c r="H11" s="191" t="n">
        <f aca="false">COUNTIF('例行活動2023年S1班表-01-03月'!D$6:D$48, A11)</f>
        <v>1</v>
      </c>
      <c r="I11" s="192"/>
      <c r="J11" s="192"/>
      <c r="K11" s="191"/>
      <c r="L11" s="193" t="n">
        <f aca="false">SUM(H11:K11)</f>
        <v>1</v>
      </c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</row>
    <row r="12" customFormat="false" ht="15" hidden="false" customHeight="false" outlineLevel="0" collapsed="false">
      <c r="A12" s="199" t="s">
        <v>158</v>
      </c>
      <c r="B12" s="200" t="s">
        <v>265</v>
      </c>
      <c r="C12" s="201" t="s">
        <v>266</v>
      </c>
      <c r="D12" s="202" t="s">
        <v>267</v>
      </c>
      <c r="E12" s="203" t="n">
        <v>0.333333333333333</v>
      </c>
      <c r="F12" s="198" t="s">
        <v>268</v>
      </c>
      <c r="G12" s="198" t="n">
        <v>40</v>
      </c>
      <c r="H12" s="191" t="n">
        <f aca="false">COUNTIF('例行活動2023年S1班表-01-03月'!D$6:D$48, A12)</f>
        <v>1</v>
      </c>
      <c r="I12" s="192"/>
      <c r="J12" s="192"/>
      <c r="K12" s="191"/>
      <c r="L12" s="193" t="n">
        <f aca="false">SUM(H12:K12)</f>
        <v>1</v>
      </c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</row>
    <row r="13" customFormat="false" ht="15" hidden="false" customHeight="false" outlineLevel="0" collapsed="false">
      <c r="A13" s="146" t="s">
        <v>269</v>
      </c>
      <c r="B13" s="194" t="s">
        <v>270</v>
      </c>
      <c r="C13" s="195" t="s">
        <v>271</v>
      </c>
      <c r="D13" s="196" t="s">
        <v>272</v>
      </c>
      <c r="E13" s="197" t="n">
        <v>0.3125</v>
      </c>
      <c r="F13" s="198" t="s">
        <v>243</v>
      </c>
      <c r="G13" s="198" t="n">
        <v>35</v>
      </c>
      <c r="H13" s="191" t="n">
        <f aca="false">COUNTIF('例行活動2023年S1班表-01-03月'!D$6:D$48, A13)</f>
        <v>0</v>
      </c>
      <c r="I13" s="192"/>
      <c r="J13" s="192"/>
      <c r="K13" s="191"/>
      <c r="L13" s="193" t="n">
        <f aca="false">SUM(H13:K13)</f>
        <v>0</v>
      </c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</row>
    <row r="14" customFormat="false" ht="15" hidden="false" customHeight="false" outlineLevel="0" collapsed="false">
      <c r="A14" s="146" t="s">
        <v>106</v>
      </c>
      <c r="B14" s="194" t="s">
        <v>273</v>
      </c>
      <c r="C14" s="195" t="s">
        <v>274</v>
      </c>
      <c r="D14" s="196" t="s">
        <v>275</v>
      </c>
      <c r="E14" s="197" t="n">
        <v>0.3125</v>
      </c>
      <c r="F14" s="198" t="s">
        <v>243</v>
      </c>
      <c r="G14" s="198" t="n">
        <v>60</v>
      </c>
      <c r="H14" s="191" t="n">
        <f aca="false">COUNTIF('例行活動2023年S1班表-01-03月'!D$6:D$48, A14)</f>
        <v>1</v>
      </c>
      <c r="I14" s="192"/>
      <c r="J14" s="192"/>
      <c r="K14" s="191"/>
      <c r="L14" s="193" t="n">
        <f aca="false">SUM(H14:K14)</f>
        <v>1</v>
      </c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</row>
    <row r="15" customFormat="false" ht="15" hidden="false" customHeight="false" outlineLevel="0" collapsed="false">
      <c r="A15" s="204" t="s">
        <v>108</v>
      </c>
      <c r="B15" s="205" t="s">
        <v>276</v>
      </c>
      <c r="C15" s="206" t="s">
        <v>277</v>
      </c>
      <c r="D15" s="207" t="s">
        <v>278</v>
      </c>
      <c r="E15" s="208" t="n">
        <v>0.354166666666667</v>
      </c>
      <c r="F15" s="209" t="s">
        <v>268</v>
      </c>
      <c r="G15" s="209" t="n">
        <v>50</v>
      </c>
      <c r="H15" s="191" t="n">
        <f aca="false">COUNTIF('例行活動2023年S1班表-01-03月'!D$6:D$48, A15)</f>
        <v>2</v>
      </c>
      <c r="I15" s="192"/>
      <c r="J15" s="192"/>
      <c r="K15" s="191"/>
      <c r="L15" s="193" t="n">
        <f aca="false">SUM(H15:K15)</f>
        <v>2</v>
      </c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</row>
    <row r="16" customFormat="false" ht="15" hidden="false" customHeight="false" outlineLevel="0" collapsed="false">
      <c r="A16" s="146" t="s">
        <v>152</v>
      </c>
      <c r="B16" s="194" t="s">
        <v>279</v>
      </c>
      <c r="C16" s="195" t="s">
        <v>280</v>
      </c>
      <c r="D16" s="196" t="s">
        <v>281</v>
      </c>
      <c r="E16" s="197" t="n">
        <v>0.3125</v>
      </c>
      <c r="F16" s="198" t="s">
        <v>239</v>
      </c>
      <c r="G16" s="198" t="n">
        <v>40</v>
      </c>
      <c r="H16" s="191" t="n">
        <f aca="false">COUNTIF('例行活動2023年S1班表-01-03月'!D$6:D$48, A16)</f>
        <v>1</v>
      </c>
      <c r="I16" s="192"/>
      <c r="J16" s="192"/>
      <c r="K16" s="191"/>
      <c r="L16" s="193" t="n">
        <f aca="false">SUM(H16:K16)</f>
        <v>1</v>
      </c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</row>
    <row r="17" customFormat="false" ht="15" hidden="false" customHeight="false" outlineLevel="0" collapsed="false">
      <c r="A17" s="146" t="s">
        <v>282</v>
      </c>
      <c r="B17" s="194" t="s">
        <v>283</v>
      </c>
      <c r="C17" s="195" t="s">
        <v>284</v>
      </c>
      <c r="D17" s="196" t="s">
        <v>285</v>
      </c>
      <c r="E17" s="197" t="n">
        <v>0.3125</v>
      </c>
      <c r="F17" s="198" t="s">
        <v>239</v>
      </c>
      <c r="G17" s="198" t="n">
        <v>40</v>
      </c>
      <c r="H17" s="191" t="n">
        <f aca="false">COUNTIF('例行活動2023年S1班表-01-03月'!D$6:D$48, A17)</f>
        <v>0</v>
      </c>
      <c r="I17" s="192"/>
      <c r="J17" s="192"/>
      <c r="K17" s="191"/>
      <c r="L17" s="193" t="n">
        <f aca="false">SUM(H17:K17)</f>
        <v>0</v>
      </c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</row>
    <row r="18" customFormat="false" ht="15" hidden="false" customHeight="false" outlineLevel="0" collapsed="false">
      <c r="A18" s="146" t="s">
        <v>162</v>
      </c>
      <c r="B18" s="194" t="s">
        <v>286</v>
      </c>
      <c r="C18" s="195" t="s">
        <v>287</v>
      </c>
      <c r="D18" s="196" t="s">
        <v>288</v>
      </c>
      <c r="E18" s="197" t="n">
        <v>0.3125</v>
      </c>
      <c r="F18" s="198" t="s">
        <v>231</v>
      </c>
      <c r="G18" s="198" t="n">
        <v>40</v>
      </c>
      <c r="H18" s="191" t="n">
        <f aca="false">COUNTIF('例行活動2023年S1班表-01-03月'!D$6:D$48, A18)</f>
        <v>1</v>
      </c>
      <c r="I18" s="192"/>
      <c r="J18" s="192"/>
      <c r="K18" s="191"/>
      <c r="L18" s="193" t="n">
        <f aca="false">SUM(H18:K18)</f>
        <v>1</v>
      </c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</row>
    <row r="19" customFormat="false" ht="15" hidden="false" customHeight="false" outlineLevel="0" collapsed="false">
      <c r="A19" s="146" t="s">
        <v>289</v>
      </c>
      <c r="B19" s="194" t="s">
        <v>290</v>
      </c>
      <c r="C19" s="195" t="s">
        <v>291</v>
      </c>
      <c r="D19" s="196" t="s">
        <v>292</v>
      </c>
      <c r="E19" s="197" t="n">
        <v>0.3125</v>
      </c>
      <c r="F19" s="198" t="s">
        <v>243</v>
      </c>
      <c r="G19" s="198" t="n">
        <v>40</v>
      </c>
      <c r="H19" s="191" t="n">
        <f aca="false">COUNTIF('例行活動2023年S1班表-01-03月'!D$6:D$48, A19)</f>
        <v>0</v>
      </c>
      <c r="I19" s="192"/>
      <c r="J19" s="192"/>
      <c r="K19" s="191"/>
      <c r="L19" s="193" t="n">
        <f aca="false">SUM(H19:K19)</f>
        <v>0</v>
      </c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</row>
    <row r="20" customFormat="false" ht="15" hidden="false" customHeight="false" outlineLevel="0" collapsed="false">
      <c r="A20" s="146" t="s">
        <v>43</v>
      </c>
      <c r="B20" s="194" t="s">
        <v>293</v>
      </c>
      <c r="C20" s="195" t="s">
        <v>291</v>
      </c>
      <c r="D20" s="196" t="s">
        <v>292</v>
      </c>
      <c r="E20" s="197" t="n">
        <v>0.3125</v>
      </c>
      <c r="F20" s="198" t="s">
        <v>243</v>
      </c>
      <c r="G20" s="198" t="n">
        <v>50</v>
      </c>
      <c r="H20" s="191" t="n">
        <f aca="false">COUNTIF('例行活動2023年S1班表-01-03月'!D$6:D$48, A20)</f>
        <v>2</v>
      </c>
      <c r="I20" s="192"/>
      <c r="J20" s="192"/>
      <c r="K20" s="191"/>
      <c r="L20" s="193" t="n">
        <f aca="false">SUM(H20:K20)</f>
        <v>2</v>
      </c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</row>
    <row r="21" customFormat="false" ht="15.75" hidden="false" customHeight="true" outlineLevel="0" collapsed="false">
      <c r="A21" s="146" t="s">
        <v>148</v>
      </c>
      <c r="B21" s="194" t="s">
        <v>294</v>
      </c>
      <c r="C21" s="195" t="s">
        <v>295</v>
      </c>
      <c r="D21" s="196" t="s">
        <v>296</v>
      </c>
      <c r="E21" s="197" t="n">
        <v>0.291666666666667</v>
      </c>
      <c r="F21" s="198" t="s">
        <v>297</v>
      </c>
      <c r="G21" s="198" t="n">
        <v>40</v>
      </c>
      <c r="H21" s="191" t="n">
        <f aca="false">COUNTIF('例行活動2023年S1班表-01-03月'!D$6:D$48, A21)</f>
        <v>1</v>
      </c>
      <c r="I21" s="192"/>
      <c r="J21" s="192"/>
      <c r="K21" s="191"/>
      <c r="L21" s="193" t="n">
        <f aca="false">SUM(H21:K21)</f>
        <v>1</v>
      </c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</row>
    <row r="22" customFormat="false" ht="15.75" hidden="false" customHeight="true" outlineLevel="0" collapsed="false">
      <c r="A22" s="146" t="s">
        <v>298</v>
      </c>
      <c r="B22" s="194" t="s">
        <v>299</v>
      </c>
      <c r="C22" s="195" t="s">
        <v>300</v>
      </c>
      <c r="D22" s="196" t="s">
        <v>301</v>
      </c>
      <c r="E22" s="197" t="n">
        <v>0.3125</v>
      </c>
      <c r="F22" s="198" t="s">
        <v>247</v>
      </c>
      <c r="G22" s="198" t="n">
        <v>35</v>
      </c>
      <c r="H22" s="191" t="n">
        <f aca="false">COUNTIF('例行活動2023年S1班表-01-03月'!D$6:D$48, A22)</f>
        <v>0</v>
      </c>
      <c r="I22" s="192"/>
      <c r="J22" s="192"/>
      <c r="K22" s="191"/>
      <c r="L22" s="193" t="n">
        <f aca="false">SUM(H22:K22)</f>
        <v>0</v>
      </c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</row>
    <row r="23" customFormat="false" ht="15.75" hidden="false" customHeight="true" outlineLevel="0" collapsed="false">
      <c r="A23" s="146" t="s">
        <v>9</v>
      </c>
      <c r="B23" s="194" t="s">
        <v>302</v>
      </c>
      <c r="C23" s="195" t="s">
        <v>303</v>
      </c>
      <c r="D23" s="196" t="s">
        <v>304</v>
      </c>
      <c r="E23" s="197" t="n">
        <v>0.3125</v>
      </c>
      <c r="F23" s="198" t="s">
        <v>243</v>
      </c>
      <c r="G23" s="198" t="n">
        <v>35</v>
      </c>
      <c r="H23" s="191" t="n">
        <f aca="false">COUNTIF('例行活動2023年S1班表-01-03月'!D$6:D$48, A23)</f>
        <v>1</v>
      </c>
      <c r="I23" s="192"/>
      <c r="J23" s="192"/>
      <c r="K23" s="191"/>
      <c r="L23" s="193" t="n">
        <f aca="false">SUM(H23:K23)</f>
        <v>1</v>
      </c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</row>
    <row r="24" customFormat="false" ht="15.75" hidden="false" customHeight="true" outlineLevel="0" collapsed="false">
      <c r="A24" s="146" t="s">
        <v>305</v>
      </c>
      <c r="B24" s="194" t="s">
        <v>306</v>
      </c>
      <c r="C24" s="195" t="s">
        <v>307</v>
      </c>
      <c r="D24" s="196" t="s">
        <v>308</v>
      </c>
      <c r="E24" s="197" t="n">
        <v>0.3125</v>
      </c>
      <c r="F24" s="198" t="s">
        <v>239</v>
      </c>
      <c r="G24" s="198" t="n">
        <v>50</v>
      </c>
      <c r="H24" s="191" t="n">
        <f aca="false">COUNTIF('例行活動2023年S1班表-01-03月'!D$6:D$48, A24)</f>
        <v>0</v>
      </c>
      <c r="I24" s="192"/>
      <c r="J24" s="192"/>
      <c r="K24" s="191"/>
      <c r="L24" s="193" t="n">
        <f aca="false">SUM(H24:K24)</f>
        <v>0</v>
      </c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</row>
    <row r="25" customFormat="false" ht="15.75" hidden="false" customHeight="true" outlineLevel="0" collapsed="false">
      <c r="A25" s="146" t="s">
        <v>309</v>
      </c>
      <c r="B25" s="194" t="s">
        <v>310</v>
      </c>
      <c r="C25" s="195" t="s">
        <v>311</v>
      </c>
      <c r="D25" s="196" t="s">
        <v>312</v>
      </c>
      <c r="E25" s="197" t="n">
        <v>0.3125</v>
      </c>
      <c r="F25" s="198" t="s">
        <v>239</v>
      </c>
      <c r="G25" s="198" t="n">
        <v>30</v>
      </c>
      <c r="H25" s="191" t="n">
        <f aca="false">COUNTIF('例行活動2023年S1班表-01-03月'!D$6:D$48, A25)</f>
        <v>0</v>
      </c>
      <c r="I25" s="192"/>
      <c r="J25" s="192"/>
      <c r="K25" s="191"/>
      <c r="L25" s="193" t="n">
        <f aca="false">SUM(H25:K25)</f>
        <v>0</v>
      </c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</row>
    <row r="26" customFormat="false" ht="15.75" hidden="false" customHeight="true" outlineLevel="0" collapsed="false">
      <c r="A26" s="146" t="s">
        <v>313</v>
      </c>
      <c r="B26" s="194" t="s">
        <v>314</v>
      </c>
      <c r="C26" s="195" t="s">
        <v>315</v>
      </c>
      <c r="D26" s="196" t="s">
        <v>316</v>
      </c>
      <c r="E26" s="197" t="n">
        <v>0.3125</v>
      </c>
      <c r="F26" s="198" t="s">
        <v>247</v>
      </c>
      <c r="G26" s="198" t="n">
        <v>40</v>
      </c>
      <c r="H26" s="191" t="n">
        <f aca="false">COUNTIF('例行活動2023年S1班表-01-03月'!D$6:D$48, A26)</f>
        <v>0</v>
      </c>
      <c r="I26" s="192"/>
      <c r="J26" s="192"/>
      <c r="K26" s="191"/>
      <c r="L26" s="193" t="n">
        <f aca="false">SUM(H26:K26)</f>
        <v>0</v>
      </c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</row>
    <row r="27" customFormat="false" ht="15.75" hidden="false" customHeight="true" outlineLevel="0" collapsed="false">
      <c r="A27" s="146" t="s">
        <v>317</v>
      </c>
      <c r="B27" s="194" t="s">
        <v>318</v>
      </c>
      <c r="C27" s="195" t="s">
        <v>315</v>
      </c>
      <c r="D27" s="196" t="s">
        <v>316</v>
      </c>
      <c r="E27" s="197" t="n">
        <v>0.3125</v>
      </c>
      <c r="F27" s="198" t="s">
        <v>243</v>
      </c>
      <c r="G27" s="198" t="n">
        <v>40</v>
      </c>
      <c r="H27" s="191" t="n">
        <f aca="false">COUNTIF('例行活動2023年S1班表-01-03月'!D$6:D$48, A27)</f>
        <v>0</v>
      </c>
      <c r="I27" s="192"/>
      <c r="J27" s="192"/>
      <c r="K27" s="191"/>
      <c r="L27" s="193" t="n">
        <f aca="false">SUM(H27:K27)</f>
        <v>0</v>
      </c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</row>
    <row r="28" customFormat="false" ht="15.75" hidden="false" customHeight="true" outlineLevel="0" collapsed="false">
      <c r="A28" s="204" t="s">
        <v>164</v>
      </c>
      <c r="B28" s="205" t="s">
        <v>319</v>
      </c>
      <c r="C28" s="210" t="s">
        <v>320</v>
      </c>
      <c r="D28" s="211" t="s">
        <v>321</v>
      </c>
      <c r="E28" s="208" t="n">
        <v>0.333333333333333</v>
      </c>
      <c r="F28" s="209" t="s">
        <v>239</v>
      </c>
      <c r="G28" s="209" t="n">
        <v>40</v>
      </c>
      <c r="H28" s="191" t="n">
        <f aca="false">COUNTIF('例行活動2023年S1班表-01-03月'!D$6:D$48, A28)</f>
        <v>1</v>
      </c>
      <c r="I28" s="192"/>
      <c r="J28" s="192"/>
      <c r="K28" s="191"/>
      <c r="L28" s="193" t="n">
        <f aca="false">SUM(H28:K28)</f>
        <v>1</v>
      </c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</row>
    <row r="29" customFormat="false" ht="15.75" hidden="false" customHeight="true" outlineLevel="0" collapsed="false">
      <c r="A29" s="146" t="s">
        <v>322</v>
      </c>
      <c r="B29" s="194" t="s">
        <v>323</v>
      </c>
      <c r="C29" s="195" t="s">
        <v>324</v>
      </c>
      <c r="D29" s="196" t="s">
        <v>325</v>
      </c>
      <c r="E29" s="197" t="n">
        <v>0.3125</v>
      </c>
      <c r="F29" s="198" t="s">
        <v>239</v>
      </c>
      <c r="G29" s="198" t="n">
        <v>40</v>
      </c>
      <c r="H29" s="191" t="n">
        <f aca="false">COUNTIF('例行活動2023年S1班表-01-03月'!D$6:D$48, A29)</f>
        <v>0</v>
      </c>
      <c r="I29" s="192"/>
      <c r="J29" s="192"/>
      <c r="K29" s="191"/>
      <c r="L29" s="193" t="n">
        <f aca="false">SUM(H29:K29)</f>
        <v>0</v>
      </c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</row>
    <row r="30" customFormat="false" ht="15.75" hidden="false" customHeight="true" outlineLevel="0" collapsed="false">
      <c r="A30" s="146" t="s">
        <v>326</v>
      </c>
      <c r="B30" s="194" t="s">
        <v>327</v>
      </c>
      <c r="C30" s="195" t="s">
        <v>328</v>
      </c>
      <c r="D30" s="196" t="s">
        <v>329</v>
      </c>
      <c r="E30" s="197" t="n">
        <v>0.3125</v>
      </c>
      <c r="F30" s="198" t="s">
        <v>268</v>
      </c>
      <c r="G30" s="198" t="n">
        <v>50</v>
      </c>
      <c r="H30" s="191" t="n">
        <f aca="false">COUNTIF('例行活動2023年S1班表-01-03月'!D$6:D$48, A30)</f>
        <v>0</v>
      </c>
      <c r="I30" s="192"/>
      <c r="J30" s="192"/>
      <c r="K30" s="191"/>
      <c r="L30" s="193" t="n">
        <f aca="false">SUM(H30:K30)</f>
        <v>0</v>
      </c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</row>
    <row r="31" customFormat="false" ht="15.75" hidden="false" customHeight="true" outlineLevel="0" collapsed="false">
      <c r="A31" s="146" t="s">
        <v>330</v>
      </c>
      <c r="B31" s="194" t="s">
        <v>331</v>
      </c>
      <c r="C31" s="195" t="s">
        <v>332</v>
      </c>
      <c r="D31" s="196" t="s">
        <v>333</v>
      </c>
      <c r="E31" s="197" t="n">
        <v>0.3125</v>
      </c>
      <c r="F31" s="198" t="s">
        <v>247</v>
      </c>
      <c r="G31" s="198" t="n">
        <v>40</v>
      </c>
      <c r="H31" s="191" t="n">
        <f aca="false">COUNTIF('例行活動2023年S1班表-01-03月'!D$6:D$48, A31)</f>
        <v>0</v>
      </c>
      <c r="I31" s="192"/>
      <c r="J31" s="192"/>
      <c r="K31" s="191"/>
      <c r="L31" s="193" t="n">
        <f aca="false">SUM(H31:K31)</f>
        <v>0</v>
      </c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</row>
    <row r="32" customFormat="false" ht="15.75" hidden="false" customHeight="true" outlineLevel="0" collapsed="false">
      <c r="A32" s="146" t="s">
        <v>334</v>
      </c>
      <c r="B32" s="194" t="s">
        <v>335</v>
      </c>
      <c r="C32" s="195" t="s">
        <v>260</v>
      </c>
      <c r="D32" s="196" t="s">
        <v>261</v>
      </c>
      <c r="E32" s="197" t="n">
        <v>0.291666666666667</v>
      </c>
      <c r="F32" s="198" t="s">
        <v>336</v>
      </c>
      <c r="G32" s="198" t="n">
        <v>30</v>
      </c>
      <c r="H32" s="191" t="n">
        <f aca="false">COUNTIF('例行活動2023年S1班表-01-03月'!D$6:D$48, A32)</f>
        <v>1</v>
      </c>
      <c r="I32" s="192"/>
      <c r="J32" s="192"/>
      <c r="K32" s="191"/>
      <c r="L32" s="193" t="n">
        <f aca="false">SUM(H32:K32)</f>
        <v>1</v>
      </c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</row>
    <row r="33" customFormat="false" ht="15.75" hidden="false" customHeight="true" outlineLevel="0" collapsed="false">
      <c r="A33" s="212" t="s">
        <v>118</v>
      </c>
      <c r="B33" s="213" t="s">
        <v>337</v>
      </c>
      <c r="C33" s="214" t="s">
        <v>338</v>
      </c>
      <c r="D33" s="215" t="s">
        <v>339</v>
      </c>
      <c r="E33" s="216" t="n">
        <v>0.333333333333333</v>
      </c>
      <c r="F33" s="217" t="s">
        <v>243</v>
      </c>
      <c r="G33" s="217" t="n">
        <v>40</v>
      </c>
      <c r="H33" s="191" t="n">
        <f aca="false">COUNTIF('例行活動2023年S1班表-01-03月'!D$6:D$48, A33)</f>
        <v>1</v>
      </c>
      <c r="I33" s="192"/>
      <c r="J33" s="192"/>
      <c r="K33" s="191"/>
      <c r="L33" s="193" t="n">
        <f aca="false">SUM(H33:K33)</f>
        <v>1</v>
      </c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</row>
    <row r="34" customFormat="false" ht="15.75" hidden="false" customHeight="true" outlineLevel="0" collapsed="false">
      <c r="A34" s="199" t="s">
        <v>340</v>
      </c>
      <c r="B34" s="200" t="s">
        <v>341</v>
      </c>
      <c r="C34" s="218" t="s">
        <v>237</v>
      </c>
      <c r="D34" s="202" t="s">
        <v>238</v>
      </c>
      <c r="E34" s="203" t="n">
        <v>0.361111111111111</v>
      </c>
      <c r="F34" s="219" t="s">
        <v>239</v>
      </c>
      <c r="G34" s="219" t="n">
        <v>40</v>
      </c>
      <c r="H34" s="191" t="n">
        <f aca="false">COUNTIF('例行活動2023年S1班表-01-03月'!D$6:D$48, A34)</f>
        <v>0</v>
      </c>
      <c r="I34" s="220"/>
      <c r="J34" s="220"/>
      <c r="K34" s="191"/>
      <c r="L34" s="193" t="n">
        <f aca="false">SUM(H34:K34)</f>
        <v>0</v>
      </c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</row>
    <row r="35" customFormat="false" ht="15.75" hidden="false" customHeight="true" outlineLevel="0" collapsed="false">
      <c r="A35" s="146" t="s">
        <v>72</v>
      </c>
      <c r="B35" s="194" t="s">
        <v>342</v>
      </c>
      <c r="C35" s="195" t="s">
        <v>343</v>
      </c>
      <c r="D35" s="196" t="s">
        <v>344</v>
      </c>
      <c r="E35" s="197" t="n">
        <v>0.3125</v>
      </c>
      <c r="F35" s="198" t="s">
        <v>239</v>
      </c>
      <c r="G35" s="198" t="n">
        <v>40</v>
      </c>
      <c r="H35" s="191" t="n">
        <f aca="false">COUNTIF('例行活動2023年S1班表-01-03月'!D$6:D$48, A35)</f>
        <v>1</v>
      </c>
      <c r="I35" s="192"/>
      <c r="J35" s="192"/>
      <c r="K35" s="191"/>
      <c r="L35" s="193" t="n">
        <f aca="false">SUM(H35:K35)</f>
        <v>1</v>
      </c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</row>
    <row r="36" customFormat="false" ht="15.75" hidden="false" customHeight="true" outlineLevel="0" collapsed="false">
      <c r="A36" s="199" t="s">
        <v>345</v>
      </c>
      <c r="B36" s="200" t="s">
        <v>346</v>
      </c>
      <c r="C36" s="218" t="s">
        <v>347</v>
      </c>
      <c r="D36" s="202" t="s">
        <v>348</v>
      </c>
      <c r="E36" s="203" t="n">
        <v>0.333333333333333</v>
      </c>
      <c r="F36" s="198" t="s">
        <v>243</v>
      </c>
      <c r="G36" s="198" t="n">
        <v>30</v>
      </c>
      <c r="H36" s="191" t="n">
        <f aca="false">COUNTIF('例行活動2023年S1班表-01-03月'!D$6:D$48, A36)</f>
        <v>0</v>
      </c>
      <c r="I36" s="192"/>
      <c r="J36" s="192"/>
      <c r="K36" s="191"/>
      <c r="L36" s="193" t="n">
        <f aca="false">SUM(H36:K36)</f>
        <v>0</v>
      </c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</row>
    <row r="37" customFormat="false" ht="15.75" hidden="false" customHeight="true" outlineLevel="0" collapsed="false">
      <c r="A37" s="146" t="s">
        <v>349</v>
      </c>
      <c r="B37" s="194" t="s">
        <v>350</v>
      </c>
      <c r="C37" s="195" t="s">
        <v>351</v>
      </c>
      <c r="D37" s="196" t="s">
        <v>352</v>
      </c>
      <c r="E37" s="197" t="n">
        <v>0.3125</v>
      </c>
      <c r="F37" s="198" t="s">
        <v>243</v>
      </c>
      <c r="G37" s="198" t="n">
        <v>25</v>
      </c>
      <c r="H37" s="191" t="n">
        <f aca="false">COUNTIF('例行活動2023年S1班表-01-03月'!D$6:D$48, A37)</f>
        <v>0</v>
      </c>
      <c r="I37" s="192"/>
      <c r="J37" s="192"/>
      <c r="K37" s="191"/>
      <c r="L37" s="193" t="n">
        <f aca="false">SUM(H37:K37)</f>
        <v>0</v>
      </c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</row>
    <row r="38" customFormat="false" ht="15.75" hidden="false" customHeight="true" outlineLevel="0" collapsed="false">
      <c r="A38" s="146" t="s">
        <v>353</v>
      </c>
      <c r="B38" s="194" t="s">
        <v>354</v>
      </c>
      <c r="C38" s="195" t="s">
        <v>355</v>
      </c>
      <c r="D38" s="196" t="s">
        <v>356</v>
      </c>
      <c r="E38" s="197" t="n">
        <v>0.3125</v>
      </c>
      <c r="F38" s="198" t="s">
        <v>239</v>
      </c>
      <c r="G38" s="198" t="n">
        <v>35</v>
      </c>
      <c r="H38" s="191" t="n">
        <f aca="false">COUNTIF('例行活動2023年S1班表-01-03月'!D$6:D$48, A38)</f>
        <v>0</v>
      </c>
      <c r="I38" s="192"/>
      <c r="J38" s="192"/>
      <c r="K38" s="191"/>
      <c r="L38" s="193" t="n">
        <f aca="false">SUM(H38:K38)</f>
        <v>0</v>
      </c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</row>
    <row r="39" customFormat="false" ht="15.75" hidden="false" customHeight="true" outlineLevel="0" collapsed="false">
      <c r="A39" s="146" t="s">
        <v>357</v>
      </c>
      <c r="B39" s="194" t="s">
        <v>358</v>
      </c>
      <c r="C39" s="195" t="s">
        <v>359</v>
      </c>
      <c r="D39" s="196" t="s">
        <v>360</v>
      </c>
      <c r="E39" s="197" t="n">
        <v>0.3125</v>
      </c>
      <c r="F39" s="198" t="s">
        <v>243</v>
      </c>
      <c r="G39" s="198" t="n">
        <v>25</v>
      </c>
      <c r="H39" s="191" t="n">
        <f aca="false">COUNTIF('例行活動2023年S1班表-01-03月'!D$6:D$48, A39)</f>
        <v>0</v>
      </c>
      <c r="I39" s="192"/>
      <c r="J39" s="192"/>
      <c r="K39" s="191"/>
      <c r="L39" s="193" t="n">
        <f aca="false">SUM(H39:K39)</f>
        <v>0</v>
      </c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</row>
    <row r="40" customFormat="false" ht="15.75" hidden="false" customHeight="true" outlineLevel="0" collapsed="false">
      <c r="A40" s="204" t="s">
        <v>361</v>
      </c>
      <c r="B40" s="205" t="s">
        <v>362</v>
      </c>
      <c r="C40" s="210" t="s">
        <v>363</v>
      </c>
      <c r="D40" s="211" t="s">
        <v>364</v>
      </c>
      <c r="E40" s="221" t="n">
        <v>0.333333333333333</v>
      </c>
      <c r="F40" s="209" t="s">
        <v>247</v>
      </c>
      <c r="G40" s="209" t="n">
        <v>45</v>
      </c>
      <c r="H40" s="191" t="n">
        <f aca="false">COUNTIF('例行活動2023年S1班表-01-03月'!D$6:D$48, A40)</f>
        <v>0</v>
      </c>
      <c r="I40" s="192"/>
      <c r="J40" s="192"/>
      <c r="K40" s="191"/>
      <c r="L40" s="193" t="n">
        <f aca="false">SUM(H40:K40)</f>
        <v>0</v>
      </c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</row>
    <row r="41" customFormat="false" ht="15.75" hidden="false" customHeight="true" outlineLevel="0" collapsed="false">
      <c r="A41" s="146" t="s">
        <v>365</v>
      </c>
      <c r="B41" s="194" t="s">
        <v>366</v>
      </c>
      <c r="C41" s="195" t="s">
        <v>274</v>
      </c>
      <c r="D41" s="196" t="s">
        <v>275</v>
      </c>
      <c r="E41" s="197" t="n">
        <v>0.3125</v>
      </c>
      <c r="F41" s="198" t="s">
        <v>243</v>
      </c>
      <c r="G41" s="198" t="n">
        <v>50</v>
      </c>
      <c r="H41" s="191" t="n">
        <f aca="false">COUNTIF('例行活動2023年S1班表-01-03月'!D$6:D$48, A41)</f>
        <v>0</v>
      </c>
      <c r="I41" s="192"/>
      <c r="J41" s="192"/>
      <c r="K41" s="191"/>
      <c r="L41" s="193" t="n">
        <f aca="false">SUM(H41:K41)</f>
        <v>0</v>
      </c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</row>
    <row r="42" customFormat="false" ht="15.75" hidden="false" customHeight="true" outlineLevel="0" collapsed="false">
      <c r="A42" s="146" t="s">
        <v>367</v>
      </c>
      <c r="B42" s="194" t="s">
        <v>368</v>
      </c>
      <c r="C42" s="195" t="s">
        <v>369</v>
      </c>
      <c r="D42" s="196" t="s">
        <v>370</v>
      </c>
      <c r="E42" s="197" t="n">
        <v>0.3125</v>
      </c>
      <c r="F42" s="198" t="s">
        <v>239</v>
      </c>
      <c r="G42" s="198" t="n">
        <v>40</v>
      </c>
      <c r="H42" s="191" t="n">
        <f aca="false">COUNTIF('例行活動2023年S1班表-01-03月'!D$6:D$48, A42)</f>
        <v>0</v>
      </c>
      <c r="I42" s="192"/>
      <c r="J42" s="192"/>
      <c r="K42" s="191"/>
      <c r="L42" s="193" t="n">
        <f aca="false">SUM(H42:K42)</f>
        <v>0</v>
      </c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</row>
    <row r="43" customFormat="false" ht="15.75" hidden="false" customHeight="true" outlineLevel="0" collapsed="false">
      <c r="A43" s="146" t="s">
        <v>371</v>
      </c>
      <c r="B43" s="194" t="s">
        <v>372</v>
      </c>
      <c r="C43" s="195" t="s">
        <v>373</v>
      </c>
      <c r="D43" s="196" t="s">
        <v>374</v>
      </c>
      <c r="E43" s="197" t="n">
        <v>0.291666666666667</v>
      </c>
      <c r="F43" s="198" t="s">
        <v>247</v>
      </c>
      <c r="G43" s="198" t="n">
        <v>20</v>
      </c>
      <c r="H43" s="191" t="n">
        <f aca="false">COUNTIF('例行活動2023年S1班表-01-03月'!D$6:D$48, A43)</f>
        <v>0</v>
      </c>
      <c r="I43" s="192"/>
      <c r="J43" s="192"/>
      <c r="K43" s="191"/>
      <c r="L43" s="193" t="n">
        <f aca="false">SUM(H43:K43)</f>
        <v>0</v>
      </c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</row>
    <row r="44" customFormat="false" ht="15.75" hidden="false" customHeight="true" outlineLevel="0" collapsed="false">
      <c r="A44" s="146" t="s">
        <v>375</v>
      </c>
      <c r="B44" s="194" t="s">
        <v>376</v>
      </c>
      <c r="C44" s="195" t="s">
        <v>377</v>
      </c>
      <c r="D44" s="196" t="s">
        <v>378</v>
      </c>
      <c r="E44" s="197" t="n">
        <v>0.3125</v>
      </c>
      <c r="F44" s="198" t="s">
        <v>243</v>
      </c>
      <c r="G44" s="198" t="n">
        <v>30</v>
      </c>
      <c r="H44" s="191" t="n">
        <f aca="false">COUNTIF('例行活動2023年S1班表-01-03月'!D$6:D$48, A44)</f>
        <v>0</v>
      </c>
      <c r="I44" s="192"/>
      <c r="J44" s="192"/>
      <c r="K44" s="191"/>
      <c r="L44" s="193" t="n">
        <f aca="false">SUM(H44:K44)</f>
        <v>0</v>
      </c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</row>
    <row r="45" customFormat="false" ht="15.75" hidden="false" customHeight="true" outlineLevel="0" collapsed="false">
      <c r="A45" s="146" t="s">
        <v>379</v>
      </c>
      <c r="B45" s="223" t="s">
        <v>380</v>
      </c>
      <c r="C45" s="195" t="s">
        <v>380</v>
      </c>
      <c r="D45" s="195" t="s">
        <v>380</v>
      </c>
      <c r="E45" s="224" t="s">
        <v>380</v>
      </c>
      <c r="F45" s="198" t="s">
        <v>231</v>
      </c>
      <c r="G45" s="198" t="n">
        <v>30</v>
      </c>
      <c r="H45" s="191" t="n">
        <f aca="false">COUNTIF('例行活動2023年S1班表-01-03月'!D$6:D$48, A45)</f>
        <v>0</v>
      </c>
      <c r="I45" s="192"/>
      <c r="J45" s="192"/>
      <c r="K45" s="191"/>
      <c r="L45" s="193" t="n">
        <f aca="false">SUM(H45:K45)</f>
        <v>0</v>
      </c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</row>
    <row r="46" customFormat="false" ht="15.75" hidden="false" customHeight="true" outlineLevel="0" collapsed="false">
      <c r="A46" s="146" t="s">
        <v>371</v>
      </c>
      <c r="B46" s="223" t="s">
        <v>380</v>
      </c>
      <c r="C46" s="195" t="s">
        <v>380</v>
      </c>
      <c r="D46" s="195" t="s">
        <v>380</v>
      </c>
      <c r="E46" s="224" t="s">
        <v>380</v>
      </c>
      <c r="F46" s="198" t="s">
        <v>247</v>
      </c>
      <c r="G46" s="198" t="n">
        <v>40</v>
      </c>
      <c r="H46" s="191" t="n">
        <f aca="false">COUNTIF('例行活動2023年S1班表-01-03月'!D$6:D$48, A46)</f>
        <v>0</v>
      </c>
      <c r="I46" s="192"/>
      <c r="J46" s="192"/>
      <c r="K46" s="191"/>
      <c r="L46" s="193" t="n">
        <f aca="false">SUM(H46:K46)</f>
        <v>0</v>
      </c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</row>
    <row r="47" customFormat="false" ht="15.75" hidden="false" customHeight="true" outlineLevel="0" collapsed="false">
      <c r="A47" s="146" t="s">
        <v>381</v>
      </c>
      <c r="B47" s="194" t="s">
        <v>382</v>
      </c>
      <c r="C47" s="225" t="s">
        <v>383</v>
      </c>
      <c r="D47" s="226" t="s">
        <v>384</v>
      </c>
      <c r="E47" s="227" t="n">
        <v>0.333333333333333</v>
      </c>
      <c r="F47" s="198" t="s">
        <v>243</v>
      </c>
      <c r="G47" s="198" t="n">
        <v>25</v>
      </c>
      <c r="H47" s="191" t="n">
        <f aca="false">COUNTIF('例行活動2023年S1班表-01-03月'!D$6:D$48, A47)</f>
        <v>0</v>
      </c>
      <c r="I47" s="192"/>
      <c r="J47" s="192"/>
      <c r="K47" s="191"/>
      <c r="L47" s="193" t="n">
        <f aca="false">SUM(H47:K47)</f>
        <v>0</v>
      </c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</row>
    <row r="48" customFormat="false" ht="15.75" hidden="false" customHeight="true" outlineLevel="0" collapsed="false">
      <c r="A48" s="146" t="s">
        <v>112</v>
      </c>
      <c r="B48" s="194" t="s">
        <v>385</v>
      </c>
      <c r="C48" s="195" t="s">
        <v>355</v>
      </c>
      <c r="D48" s="196" t="s">
        <v>356</v>
      </c>
      <c r="E48" s="197" t="n">
        <v>0.3125</v>
      </c>
      <c r="F48" s="198" t="s">
        <v>239</v>
      </c>
      <c r="G48" s="198" t="n">
        <v>40</v>
      </c>
      <c r="H48" s="191" t="n">
        <f aca="false">COUNTIF('例行活動2023年S1班表-01-03月'!D$6:D$48, A48)</f>
        <v>1</v>
      </c>
      <c r="I48" s="192"/>
      <c r="J48" s="192"/>
      <c r="K48" s="191"/>
      <c r="L48" s="193" t="n">
        <f aca="false">SUM(H48:K48)</f>
        <v>1</v>
      </c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</row>
    <row r="49" customFormat="false" ht="15.75" hidden="false" customHeight="true" outlineLevel="0" collapsed="false">
      <c r="A49" s="146" t="s">
        <v>386</v>
      </c>
      <c r="B49" s="194" t="s">
        <v>387</v>
      </c>
      <c r="C49" s="195" t="s">
        <v>388</v>
      </c>
      <c r="D49" s="196" t="s">
        <v>389</v>
      </c>
      <c r="E49" s="197" t="n">
        <v>0.357638888888889</v>
      </c>
      <c r="F49" s="198" t="s">
        <v>268</v>
      </c>
      <c r="G49" s="198" t="n">
        <v>40</v>
      </c>
      <c r="H49" s="191" t="n">
        <f aca="false">COUNTIF('例行活動2023年S1班表-01-03月'!D$6:D$48, A49)</f>
        <v>0</v>
      </c>
      <c r="I49" s="192"/>
      <c r="J49" s="192"/>
      <c r="K49" s="191"/>
      <c r="L49" s="193" t="n">
        <f aca="false">SUM(H49:K49)</f>
        <v>0</v>
      </c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</row>
    <row r="50" customFormat="false" ht="15.75" hidden="false" customHeight="true" outlineLevel="0" collapsed="false">
      <c r="A50" s="146" t="s">
        <v>390</v>
      </c>
      <c r="B50" s="194" t="s">
        <v>391</v>
      </c>
      <c r="C50" s="195" t="s">
        <v>392</v>
      </c>
      <c r="D50" s="195"/>
      <c r="E50" s="197"/>
      <c r="F50" s="198"/>
      <c r="G50" s="223"/>
      <c r="H50" s="191" t="n">
        <f aca="false">COUNTIF('例行活動2023年S1班表-01-03月'!D$6:D$48, A50)</f>
        <v>0</v>
      </c>
      <c r="I50" s="192"/>
      <c r="J50" s="192"/>
      <c r="K50" s="191"/>
      <c r="L50" s="193" t="n">
        <f aca="false">SUM(H50:K50)</f>
        <v>0</v>
      </c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</row>
    <row r="51" customFormat="false" ht="15.75" hidden="false" customHeight="true" outlineLevel="0" collapsed="false">
      <c r="A51" s="204" t="s">
        <v>393</v>
      </c>
      <c r="B51" s="205" t="s">
        <v>394</v>
      </c>
      <c r="C51" s="210" t="s">
        <v>395</v>
      </c>
      <c r="D51" s="211" t="s">
        <v>396</v>
      </c>
      <c r="E51" s="208" t="n">
        <v>0.333333333333333</v>
      </c>
      <c r="F51" s="209" t="s">
        <v>239</v>
      </c>
      <c r="G51" s="209" t="n">
        <v>30</v>
      </c>
      <c r="H51" s="191" t="n">
        <f aca="false">COUNTIF('例行活動2023年S1班表-01-03月'!D$6:D$48, A51)</f>
        <v>0</v>
      </c>
      <c r="I51" s="192"/>
      <c r="J51" s="192"/>
      <c r="K51" s="191"/>
      <c r="L51" s="193" t="n">
        <f aca="false">SUM(H51:K51)</f>
        <v>0</v>
      </c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</row>
    <row r="52" customFormat="false" ht="15.75" hidden="false" customHeight="true" outlineLevel="0" collapsed="false">
      <c r="A52" s="228" t="s">
        <v>397</v>
      </c>
      <c r="B52" s="229" t="s">
        <v>398</v>
      </c>
      <c r="C52" s="225" t="s">
        <v>399</v>
      </c>
      <c r="D52" s="230" t="s">
        <v>400</v>
      </c>
      <c r="E52" s="231" t="n">
        <v>0.354166666666667</v>
      </c>
      <c r="F52" s="232" t="s">
        <v>243</v>
      </c>
      <c r="G52" s="232" t="n">
        <v>25</v>
      </c>
      <c r="H52" s="191" t="n">
        <f aca="false">COUNTIF('例行活動2023年S1班表-01-03月'!D$6:D$48, A52)</f>
        <v>0</v>
      </c>
      <c r="I52" s="192"/>
      <c r="J52" s="192"/>
      <c r="K52" s="191"/>
      <c r="L52" s="193" t="n">
        <f aca="false">SUM(H52:K52)</f>
        <v>0</v>
      </c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</row>
    <row r="53" customFormat="false" ht="15.75" hidden="false" customHeight="true" outlineLevel="0" collapsed="false">
      <c r="A53" s="228" t="s">
        <v>401</v>
      </c>
      <c r="B53" s="229" t="s">
        <v>402</v>
      </c>
      <c r="C53" s="225" t="s">
        <v>403</v>
      </c>
      <c r="D53" s="230" t="s">
        <v>404</v>
      </c>
      <c r="E53" s="231" t="n">
        <v>0.354166666666667</v>
      </c>
      <c r="F53" s="232" t="s">
        <v>243</v>
      </c>
      <c r="G53" s="232" t="n">
        <v>25</v>
      </c>
      <c r="H53" s="191" t="n">
        <f aca="false">COUNTIF('例行活動2023年S1班表-01-03月'!D$6:D$48, A53)</f>
        <v>0</v>
      </c>
      <c r="I53" s="192"/>
      <c r="J53" s="192"/>
      <c r="K53" s="191"/>
      <c r="L53" s="193" t="n">
        <f aca="false">SUM(H53:K53)</f>
        <v>0</v>
      </c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</row>
    <row r="54" customFormat="false" ht="15.75" hidden="false" customHeight="true" outlineLevel="0" collapsed="false">
      <c r="A54" s="233" t="s">
        <v>25</v>
      </c>
      <c r="B54" s="234" t="s">
        <v>405</v>
      </c>
      <c r="C54" s="210" t="s">
        <v>406</v>
      </c>
      <c r="D54" s="211" t="s">
        <v>407</v>
      </c>
      <c r="E54" s="235" t="n">
        <v>0.3125</v>
      </c>
      <c r="F54" s="236" t="s">
        <v>231</v>
      </c>
      <c r="G54" s="237" t="n">
        <v>35</v>
      </c>
      <c r="H54" s="191" t="n">
        <f aca="false">COUNTIF('例行活動2023年S1班表-01-03月'!D$6:D$48, A54)</f>
        <v>1</v>
      </c>
      <c r="I54" s="192"/>
      <c r="J54" s="192"/>
      <c r="K54" s="191"/>
      <c r="L54" s="193" t="n">
        <f aca="false">SUM(H54:K54)</f>
        <v>1</v>
      </c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</row>
    <row r="55" customFormat="false" ht="15.75" hidden="false" customHeight="true" outlineLevel="0" collapsed="false">
      <c r="A55" s="223" t="s">
        <v>408</v>
      </c>
      <c r="B55" s="229" t="s">
        <v>409</v>
      </c>
      <c r="C55" s="223" t="s">
        <v>410</v>
      </c>
      <c r="D55" s="196" t="s">
        <v>411</v>
      </c>
      <c r="E55" s="238" t="n">
        <v>0.319444444444444</v>
      </c>
      <c r="F55" s="198" t="s">
        <v>243</v>
      </c>
      <c r="G55" s="239" t="n">
        <v>30</v>
      </c>
      <c r="H55" s="191" t="n">
        <f aca="false">COUNTIF('例行活動2023年S1班表-01-03月'!D$6:D$48, A55)</f>
        <v>0</v>
      </c>
      <c r="I55" s="192"/>
      <c r="J55" s="192"/>
      <c r="K55" s="191"/>
      <c r="L55" s="193" t="n">
        <f aca="false">SUM(H55:K55)</f>
        <v>0</v>
      </c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</row>
    <row r="56" customFormat="false" ht="15.75" hidden="false" customHeight="true" outlineLevel="0" collapsed="false">
      <c r="A56" s="146" t="s">
        <v>412</v>
      </c>
      <c r="B56" s="223"/>
      <c r="C56" s="223"/>
      <c r="D56" s="195"/>
      <c r="E56" s="240"/>
      <c r="F56" s="198"/>
      <c r="G56" s="223"/>
      <c r="H56" s="191" t="n">
        <f aca="false">COUNTIF('例行活動2023年S1班表-01-03月'!D$6:D$48, A56)</f>
        <v>0</v>
      </c>
      <c r="I56" s="192"/>
      <c r="J56" s="192"/>
      <c r="K56" s="191"/>
      <c r="L56" s="193" t="n">
        <f aca="false">SUM(H56:K56)</f>
        <v>0</v>
      </c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</row>
    <row r="57" customFormat="false" ht="15.75" hidden="false" customHeight="true" outlineLevel="0" collapsed="false">
      <c r="A57" s="241"/>
      <c r="B57" s="242"/>
      <c r="C57" s="243"/>
      <c r="D57" s="241"/>
      <c r="E57" s="244"/>
      <c r="F57" s="245"/>
      <c r="G57" s="245"/>
      <c r="H57" s="191"/>
      <c r="I57" s="192"/>
      <c r="J57" s="192"/>
      <c r="K57" s="191"/>
      <c r="L57" s="193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</row>
    <row r="58" customFormat="false" ht="15.75" hidden="false" customHeight="true" outlineLevel="0" collapsed="false">
      <c r="A58" s="246"/>
      <c r="B58" s="247"/>
      <c r="C58" s="247"/>
      <c r="D58" s="247"/>
      <c r="E58" s="248"/>
      <c r="F58" s="249"/>
      <c r="G58" s="249"/>
      <c r="H58" s="191"/>
      <c r="I58" s="109"/>
      <c r="J58" s="109"/>
      <c r="K58" s="109"/>
      <c r="L58" s="193"/>
      <c r="M58" s="109"/>
      <c r="N58" s="184"/>
      <c r="O58" s="184"/>
      <c r="P58" s="184"/>
      <c r="Q58" s="184"/>
      <c r="R58" s="184"/>
      <c r="S58" s="184"/>
      <c r="T58" s="184"/>
      <c r="U58" s="184"/>
      <c r="V58" s="184"/>
      <c r="W58" s="184"/>
    </row>
    <row r="59" customFormat="false" ht="15.75" hidden="false" customHeight="true" outlineLevel="0" collapsed="false">
      <c r="A59" s="250"/>
      <c r="B59" s="247"/>
      <c r="C59" s="247"/>
      <c r="D59" s="247"/>
      <c r="E59" s="248"/>
      <c r="F59" s="249"/>
      <c r="G59" s="249"/>
      <c r="H59" s="191"/>
      <c r="I59" s="109"/>
      <c r="J59" s="109"/>
      <c r="K59" s="109"/>
      <c r="L59" s="193"/>
      <c r="M59" s="75"/>
      <c r="N59" s="184"/>
      <c r="O59" s="184"/>
      <c r="P59" s="184"/>
      <c r="Q59" s="184"/>
      <c r="R59" s="184"/>
      <c r="S59" s="184"/>
      <c r="T59" s="184"/>
      <c r="U59" s="184"/>
      <c r="V59" s="184"/>
      <c r="W59" s="184"/>
    </row>
    <row r="60" customFormat="false" ht="15.75" hidden="false" customHeight="true" outlineLevel="0" collapsed="false">
      <c r="A60" s="242"/>
      <c r="B60" s="242"/>
      <c r="C60" s="242"/>
      <c r="D60" s="247"/>
      <c r="E60" s="242"/>
      <c r="F60" s="251"/>
      <c r="G60" s="242"/>
      <c r="H60" s="191"/>
      <c r="I60" s="192"/>
      <c r="J60" s="192"/>
      <c r="K60" s="191"/>
      <c r="L60" s="193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</row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autoFilter ref="A1:W6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:C20 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:C20 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:C20 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:C20 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:C20 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:C20 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:C20 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1" sqref="C19:C20 E5"/>
    </sheetView>
  </sheetViews>
  <sheetFormatPr defaultRowHeight="1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49"/>
    <col collapsed="false" customWidth="true" hidden="false" outlineLevel="0" max="3" min="3" style="0" width="5.79"/>
    <col collapsed="false" customWidth="true" hidden="false" outlineLevel="0" max="4" min="4" style="0" width="17.51"/>
    <col collapsed="false" customWidth="true" hidden="false" outlineLevel="0" max="5" min="5" style="0" width="7.46"/>
    <col collapsed="false" customWidth="true" hidden="false" outlineLevel="0" max="6" min="6" style="0" width="5.41"/>
    <col collapsed="false" customWidth="true" hidden="false" outlineLevel="0" max="7" min="7" style="0" width="5.79"/>
    <col collapsed="false" customWidth="true" hidden="false" outlineLevel="0" max="8" min="8" style="0" width="22.4"/>
    <col collapsed="false" customWidth="true" hidden="false" outlineLevel="0" max="9" min="9" style="0" width="7.33"/>
    <col collapsed="false" customWidth="true" hidden="false" outlineLevel="0" max="10" min="10" style="0" width="5.79"/>
    <col collapsed="false" customWidth="true" hidden="false" outlineLevel="0" max="14" min="11" style="0" width="9.65"/>
    <col collapsed="false" customWidth="true" hidden="false" outlineLevel="0" max="29" min="15" style="0" width="10.05"/>
    <col collapsed="false" customWidth="true" hidden="false" outlineLevel="0" max="30" min="30" style="0" width="12.62"/>
    <col collapsed="false" customWidth="true" hidden="false" outlineLevel="0" max="31" min="31" style="0" width="11.46"/>
    <col collapsed="false" customWidth="true" hidden="false" outlineLevel="0" max="32" min="32" style="0" width="8.49"/>
    <col collapsed="false" customWidth="true" hidden="false" outlineLevel="0" max="1025" min="33" style="0" width="13"/>
  </cols>
  <sheetData>
    <row r="1" customFormat="false" ht="28.5" hidden="false" customHeight="true" outlineLevel="0" collapsed="false">
      <c r="A1" s="1"/>
      <c r="B1" s="2"/>
      <c r="C1" s="3"/>
      <c r="D1" s="4"/>
      <c r="E1" s="5"/>
      <c r="F1" s="5"/>
      <c r="G1" s="5"/>
      <c r="H1" s="5"/>
      <c r="I1" s="5"/>
      <c r="J1" s="6"/>
      <c r="K1" s="7"/>
      <c r="L1" s="5"/>
      <c r="M1" s="5"/>
      <c r="N1" s="6"/>
      <c r="O1" s="7" t="s">
        <v>0</v>
      </c>
      <c r="P1" s="5"/>
      <c r="Q1" s="5"/>
      <c r="R1" s="6"/>
      <c r="S1" s="7"/>
      <c r="T1" s="5"/>
      <c r="U1" s="5"/>
      <c r="V1" s="6"/>
      <c r="W1" s="7"/>
      <c r="X1" s="5"/>
      <c r="Y1" s="5"/>
      <c r="Z1" s="6"/>
      <c r="AA1" s="7"/>
      <c r="AB1" s="6"/>
      <c r="AC1" s="7"/>
      <c r="AD1" s="8"/>
      <c r="AE1" s="9"/>
      <c r="AF1" s="9"/>
    </row>
    <row r="2" customFormat="false" ht="35.25" hidden="false" customHeight="true" outlineLevel="0" collapsed="false">
      <c r="A2" s="10"/>
      <c r="B2" s="11"/>
      <c r="C2" s="12"/>
      <c r="D2" s="13" t="s">
        <v>1</v>
      </c>
      <c r="E2" s="14" t="s">
        <v>2</v>
      </c>
      <c r="F2" s="15" t="s">
        <v>3</v>
      </c>
      <c r="G2" s="16" t="s">
        <v>4</v>
      </c>
      <c r="H2" s="14" t="s">
        <v>5</v>
      </c>
      <c r="I2" s="14" t="s">
        <v>6</v>
      </c>
      <c r="J2" s="17" t="s">
        <v>7</v>
      </c>
      <c r="K2" s="18" t="s">
        <v>8</v>
      </c>
      <c r="L2" s="18"/>
      <c r="M2" s="18"/>
      <c r="N2" s="18"/>
      <c r="O2" s="18" t="s">
        <v>9</v>
      </c>
      <c r="P2" s="18"/>
      <c r="Q2" s="18"/>
      <c r="R2" s="18"/>
      <c r="S2" s="18" t="s">
        <v>10</v>
      </c>
      <c r="T2" s="18"/>
      <c r="U2" s="18"/>
      <c r="V2" s="18"/>
      <c r="W2" s="19" t="s">
        <v>166</v>
      </c>
      <c r="X2" s="19"/>
      <c r="Y2" s="19"/>
      <c r="Z2" s="19"/>
      <c r="AA2" s="19"/>
      <c r="AB2" s="19"/>
      <c r="AC2" s="20" t="s">
        <v>12</v>
      </c>
      <c r="AD2" s="8"/>
      <c r="AE2" s="9"/>
      <c r="AF2" s="9"/>
    </row>
    <row r="3" customFormat="false" ht="23.25" hidden="false" customHeight="true" outlineLevel="0" collapsed="false">
      <c r="A3" s="10"/>
      <c r="B3" s="10"/>
      <c r="C3" s="12"/>
      <c r="D3" s="13"/>
      <c r="E3" s="13"/>
      <c r="F3" s="15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21" t="s">
        <v>13</v>
      </c>
      <c r="X3" s="21"/>
      <c r="Y3" s="22" t="s">
        <v>13</v>
      </c>
      <c r="Z3" s="22"/>
      <c r="AA3" s="18" t="s">
        <v>14</v>
      </c>
      <c r="AB3" s="18"/>
      <c r="AC3" s="20"/>
      <c r="AD3" s="8"/>
      <c r="AE3" s="9"/>
      <c r="AF3" s="9"/>
    </row>
    <row r="4" customFormat="false" ht="23.25" hidden="false" customHeight="true" outlineLevel="0" collapsed="false">
      <c r="A4" s="10"/>
      <c r="B4" s="10"/>
      <c r="C4" s="12"/>
      <c r="D4" s="13"/>
      <c r="E4" s="13"/>
      <c r="F4" s="15"/>
      <c r="G4" s="16"/>
      <c r="H4" s="16"/>
      <c r="I4" s="16"/>
      <c r="J4" s="17"/>
      <c r="K4" s="23" t="s">
        <v>15</v>
      </c>
      <c r="L4" s="24" t="s">
        <v>16</v>
      </c>
      <c r="M4" s="24" t="s">
        <v>17</v>
      </c>
      <c r="N4" s="25" t="s">
        <v>18</v>
      </c>
      <c r="O4" s="21" t="s">
        <v>19</v>
      </c>
      <c r="P4" s="21"/>
      <c r="Q4" s="26" t="s">
        <v>20</v>
      </c>
      <c r="R4" s="26"/>
      <c r="S4" s="21" t="s">
        <v>19</v>
      </c>
      <c r="T4" s="21"/>
      <c r="U4" s="26" t="s">
        <v>20</v>
      </c>
      <c r="V4" s="26"/>
      <c r="W4" s="21" t="s">
        <v>19</v>
      </c>
      <c r="X4" s="21"/>
      <c r="Y4" s="22" t="s">
        <v>20</v>
      </c>
      <c r="Z4" s="22"/>
      <c r="AA4" s="18" t="s">
        <v>20</v>
      </c>
      <c r="AB4" s="18"/>
      <c r="AC4" s="21" t="s">
        <v>20</v>
      </c>
      <c r="AD4" s="8" t="s">
        <v>21</v>
      </c>
      <c r="AE4" s="9"/>
      <c r="AF4" s="9"/>
    </row>
    <row r="5" customFormat="false" ht="22.5" hidden="false" customHeight="true" outlineLevel="0" collapsed="false">
      <c r="A5" s="27" t="s">
        <v>22</v>
      </c>
      <c r="B5" s="28" t="s">
        <v>23</v>
      </c>
      <c r="C5" s="29" t="s">
        <v>24</v>
      </c>
      <c r="D5" s="30"/>
      <c r="E5" s="31"/>
      <c r="F5" s="31"/>
      <c r="G5" s="31"/>
      <c r="H5" s="31"/>
      <c r="I5" s="31"/>
      <c r="J5" s="32"/>
      <c r="K5" s="30"/>
      <c r="L5" s="33"/>
      <c r="M5" s="33"/>
      <c r="N5" s="34"/>
      <c r="O5" s="30"/>
      <c r="P5" s="33"/>
      <c r="Q5" s="33"/>
      <c r="R5" s="34"/>
      <c r="S5" s="30"/>
      <c r="T5" s="33"/>
      <c r="U5" s="33"/>
      <c r="V5" s="34"/>
      <c r="W5" s="30"/>
      <c r="X5" s="33"/>
      <c r="Y5" s="33"/>
      <c r="Z5" s="34"/>
      <c r="AA5" s="30"/>
      <c r="AB5" s="34"/>
      <c r="AC5" s="30"/>
      <c r="AD5" s="35"/>
      <c r="AE5" s="9"/>
      <c r="AF5" s="9"/>
    </row>
    <row r="6" customFormat="false" ht="26.25" hidden="false" customHeight="true" outlineLevel="0" collapsed="false">
      <c r="A6" s="36" t="n">
        <v>1</v>
      </c>
      <c r="B6" s="37" t="n">
        <v>44927</v>
      </c>
      <c r="C6" s="38" t="n">
        <f aca="false">B6</f>
        <v>44927</v>
      </c>
      <c r="D6" s="39" t="s">
        <v>25</v>
      </c>
      <c r="E6" s="40" t="n">
        <f aca="false">VLOOKUP(D6,路線表!$1:$998,5,0)</f>
        <v>0.3125</v>
      </c>
      <c r="F6" s="41"/>
      <c r="G6" s="41"/>
      <c r="H6" s="42" t="str">
        <f aca="false">VLOOKUP(D6,路線表!$1:$1003,3,0)</f>
        <v>捷運板橋站(出口2)</v>
      </c>
      <c r="I6" s="43" t="str">
        <f aca="false">VLOOKUP(D6,路線表!$1:$1003,6,0)</f>
        <v>3km</v>
      </c>
      <c r="J6" s="44" t="n">
        <f aca="false">VLOOKUP(D6,路線表!$1:$1003,7,0)</f>
        <v>35</v>
      </c>
      <c r="K6" s="41"/>
      <c r="L6" s="46" t="s">
        <v>27</v>
      </c>
      <c r="M6" s="46" t="s">
        <v>28</v>
      </c>
      <c r="N6" s="47" t="s">
        <v>29</v>
      </c>
      <c r="O6" s="45" t="s">
        <v>30</v>
      </c>
      <c r="P6" s="41" t="s">
        <v>31</v>
      </c>
      <c r="Q6" s="46" t="s">
        <v>30</v>
      </c>
      <c r="R6" s="48"/>
      <c r="S6" s="41"/>
      <c r="T6" s="41"/>
      <c r="U6" s="45" t="s">
        <v>33</v>
      </c>
      <c r="V6" s="48"/>
      <c r="W6" s="41"/>
      <c r="X6" s="46" t="s">
        <v>35</v>
      </c>
      <c r="Y6" s="50"/>
      <c r="Z6" s="51"/>
      <c r="AA6" s="46"/>
      <c r="AB6" s="51"/>
      <c r="AC6" s="46" t="s">
        <v>37</v>
      </c>
      <c r="AD6" s="52" t="s">
        <v>38</v>
      </c>
      <c r="AE6" s="53" t="s">
        <v>39</v>
      </c>
      <c r="AF6" s="53"/>
    </row>
    <row r="7" customFormat="false" ht="26.25" hidden="false" customHeight="true" outlineLevel="0" collapsed="false">
      <c r="A7" s="36" t="n">
        <v>2</v>
      </c>
      <c r="B7" s="37" t="n">
        <v>44927</v>
      </c>
      <c r="C7" s="54" t="n">
        <f aca="false">B7</f>
        <v>44927</v>
      </c>
      <c r="D7" s="55"/>
      <c r="E7" s="56"/>
      <c r="F7" s="57"/>
      <c r="G7" s="57"/>
      <c r="H7" s="58"/>
      <c r="I7" s="59"/>
      <c r="J7" s="60"/>
      <c r="K7" s="61"/>
      <c r="L7" s="62"/>
      <c r="M7" s="62"/>
      <c r="N7" s="63"/>
      <c r="O7" s="61"/>
      <c r="P7" s="62"/>
      <c r="Q7" s="62"/>
      <c r="R7" s="63"/>
      <c r="S7" s="61"/>
      <c r="T7" s="62"/>
      <c r="U7" s="62"/>
      <c r="V7" s="63"/>
      <c r="W7" s="61"/>
      <c r="X7" s="62"/>
      <c r="Y7" s="62"/>
      <c r="Z7" s="63"/>
      <c r="AA7" s="61"/>
      <c r="AB7" s="63"/>
      <c r="AC7" s="61"/>
      <c r="AD7" s="52" t="s">
        <v>38</v>
      </c>
      <c r="AE7" s="53"/>
      <c r="AF7" s="53"/>
    </row>
    <row r="8" customFormat="false" ht="26.25" hidden="false" customHeight="true" outlineLevel="0" collapsed="false">
      <c r="A8" s="36" t="n">
        <v>3</v>
      </c>
      <c r="B8" s="37" t="n">
        <v>44933</v>
      </c>
      <c r="C8" s="54" t="n">
        <f aca="false">B8</f>
        <v>44933</v>
      </c>
      <c r="D8" s="55"/>
      <c r="E8" s="56"/>
      <c r="F8" s="57"/>
      <c r="G8" s="57"/>
      <c r="H8" s="58"/>
      <c r="I8" s="59"/>
      <c r="J8" s="60"/>
      <c r="K8" s="61"/>
      <c r="L8" s="64"/>
      <c r="M8" s="62"/>
      <c r="N8" s="63"/>
      <c r="O8" s="61"/>
      <c r="P8" s="62"/>
      <c r="Q8" s="62"/>
      <c r="R8" s="63"/>
      <c r="S8" s="61"/>
      <c r="T8" s="62"/>
      <c r="U8" s="62"/>
      <c r="V8" s="63"/>
      <c r="W8" s="46" t="s">
        <v>40</v>
      </c>
      <c r="X8" s="50" t="s">
        <v>41</v>
      </c>
      <c r="Y8" s="46" t="s">
        <v>42</v>
      </c>
      <c r="Z8" s="51" t="s">
        <v>40</v>
      </c>
      <c r="AA8" s="61"/>
      <c r="AB8" s="63"/>
      <c r="AC8" s="61"/>
      <c r="AD8" s="65"/>
      <c r="AE8" s="53"/>
      <c r="AF8" s="53"/>
    </row>
    <row r="9" customFormat="false" ht="26.25" hidden="false" customHeight="true" outlineLevel="0" collapsed="false">
      <c r="A9" s="36" t="n">
        <v>4</v>
      </c>
      <c r="B9" s="37" t="n">
        <v>44934</v>
      </c>
      <c r="C9" s="54" t="n">
        <f aca="false">B9</f>
        <v>44934</v>
      </c>
      <c r="D9" s="39" t="s">
        <v>43</v>
      </c>
      <c r="E9" s="66" t="n">
        <f aca="false">VLOOKUP(D9,路線表!$1:$998,5,0)</f>
        <v>0.3125</v>
      </c>
      <c r="F9" s="67"/>
      <c r="G9" s="67"/>
      <c r="H9" s="68" t="str">
        <f aca="false">VLOOKUP(D9,路線表!$1:$1003,3,0)</f>
        <v>捷運蘆洲站(出口1)</v>
      </c>
      <c r="I9" s="69" t="str">
        <f aca="false">VLOOKUP(D9,路線表!$1:$998,6,0)</f>
        <v>2km</v>
      </c>
      <c r="J9" s="70" t="n">
        <f aca="false">VLOOKUP(D9,路線表!$1:$998,7,0)</f>
        <v>50</v>
      </c>
      <c r="K9" s="46"/>
      <c r="L9" s="50" t="s">
        <v>45</v>
      </c>
      <c r="M9" s="50"/>
      <c r="N9" s="51"/>
      <c r="O9" s="46" t="s">
        <v>40</v>
      </c>
      <c r="P9" s="50"/>
      <c r="Q9" s="50"/>
      <c r="R9" s="51"/>
      <c r="S9" s="46"/>
      <c r="T9" s="50"/>
      <c r="U9" s="50"/>
      <c r="V9" s="51"/>
      <c r="W9" s="46" t="s">
        <v>42</v>
      </c>
      <c r="X9" s="50"/>
      <c r="Y9" s="46" t="s">
        <v>54</v>
      </c>
      <c r="Z9" s="51"/>
      <c r="AA9" s="46" t="s">
        <v>42</v>
      </c>
      <c r="AB9" s="51"/>
      <c r="AC9" s="9" t="s">
        <v>56</v>
      </c>
      <c r="AD9" s="65"/>
      <c r="AE9" s="53" t="s">
        <v>57</v>
      </c>
      <c r="AF9" s="53"/>
    </row>
    <row r="10" customFormat="false" ht="26.25" hidden="false" customHeight="true" outlineLevel="0" collapsed="false">
      <c r="A10" s="36" t="n">
        <v>5</v>
      </c>
      <c r="B10" s="37" t="n">
        <v>44934</v>
      </c>
      <c r="C10" s="38" t="n">
        <f aca="false">B10</f>
        <v>44934</v>
      </c>
      <c r="D10" s="39" t="s">
        <v>58</v>
      </c>
      <c r="E10" s="66" t="n">
        <f aca="false">VLOOKUP(D10,路線表!$1:$998,5,0)</f>
        <v>0.34375</v>
      </c>
      <c r="F10" s="67"/>
      <c r="G10" s="67"/>
      <c r="H10" s="68" t="str">
        <f aca="false">VLOOKUP(D10,路線表!$1:$1003,3,0)</f>
        <v>廣興橋頭(公車849廣興路口站)</v>
      </c>
      <c r="I10" s="69" t="str">
        <f aca="false">VLOOKUP(D10,路線表!$1:$998,6,0)</f>
        <v>3km</v>
      </c>
      <c r="J10" s="70" t="n">
        <f aca="false">VLOOKUP(D10,路線表!$1:$998,7,0)</f>
        <v>35</v>
      </c>
      <c r="K10" s="46" t="s">
        <v>59</v>
      </c>
      <c r="L10" s="50"/>
      <c r="M10" s="50"/>
      <c r="N10" s="51" t="s">
        <v>62</v>
      </c>
      <c r="O10" s="61"/>
      <c r="P10" s="62"/>
      <c r="Q10" s="62"/>
      <c r="R10" s="63"/>
      <c r="S10" s="61"/>
      <c r="T10" s="62"/>
      <c r="U10" s="62"/>
      <c r="V10" s="63"/>
      <c r="W10" s="61"/>
      <c r="X10" s="62"/>
      <c r="Y10" s="62"/>
      <c r="Z10" s="63"/>
      <c r="AA10" s="61"/>
      <c r="AB10" s="63"/>
      <c r="AC10" s="61"/>
      <c r="AD10" s="65"/>
      <c r="AE10" s="53" t="s">
        <v>63</v>
      </c>
      <c r="AF10" s="53"/>
    </row>
    <row r="11" customFormat="false" ht="26.25" hidden="false" customHeight="true" outlineLevel="0" collapsed="false">
      <c r="A11" s="36" t="n">
        <v>6</v>
      </c>
      <c r="B11" s="37" t="n">
        <v>44940</v>
      </c>
      <c r="C11" s="54" t="n">
        <f aca="false">B11</f>
        <v>44940</v>
      </c>
      <c r="D11" s="39" t="s">
        <v>64</v>
      </c>
      <c r="E11" s="66" t="n">
        <f aca="false">VLOOKUP(D11,路線表!$1:$998,5,0)</f>
        <v>0.2916666667</v>
      </c>
      <c r="F11" s="67"/>
      <c r="G11" s="67"/>
      <c r="H11" s="68" t="str">
        <f aca="false">VLOOKUP(D11,路線表!$1:$1003,3,0)</f>
        <v>捷運新店站(出口)</v>
      </c>
      <c r="I11" s="69" t="str">
        <f aca="false">VLOOKUP(D11,路線表!$1:$998,6,0)</f>
        <v>9km</v>
      </c>
      <c r="J11" s="70" t="n">
        <f aca="false">VLOOKUP(D11,路線表!$1:$998,7,0)</f>
        <v>30</v>
      </c>
      <c r="K11" s="46" t="s">
        <v>65</v>
      </c>
      <c r="L11" s="50" t="s">
        <v>66</v>
      </c>
      <c r="M11" s="50"/>
      <c r="N11" s="51"/>
      <c r="O11" s="61"/>
      <c r="P11" s="62"/>
      <c r="Q11" s="62"/>
      <c r="R11" s="63"/>
      <c r="S11" s="61"/>
      <c r="T11" s="62"/>
      <c r="U11" s="62"/>
      <c r="V11" s="63"/>
      <c r="W11" s="128" t="s">
        <v>68</v>
      </c>
      <c r="X11" s="50" t="s">
        <v>69</v>
      </c>
      <c r="Y11" s="50"/>
      <c r="AA11" s="61"/>
      <c r="AB11" s="63"/>
      <c r="AC11" s="61"/>
      <c r="AD11" s="72"/>
      <c r="AE11" s="53"/>
      <c r="AF11" s="53"/>
    </row>
    <row r="12" customFormat="false" ht="26.25" hidden="false" customHeight="true" outlineLevel="0" collapsed="false">
      <c r="A12" s="36" t="n">
        <v>7</v>
      </c>
      <c r="B12" s="37" t="n">
        <v>44941</v>
      </c>
      <c r="C12" s="38" t="n">
        <f aca="false">B12</f>
        <v>44941</v>
      </c>
      <c r="D12" s="39" t="s">
        <v>72</v>
      </c>
      <c r="E12" s="66" t="n">
        <f aca="false">VLOOKUP(D12,路線表!$1:$998,5,0)</f>
        <v>0.3125</v>
      </c>
      <c r="F12" s="67"/>
      <c r="G12" s="67"/>
      <c r="H12" s="68" t="str">
        <f aca="false">VLOOKUP(D12,路線表!$1:$1003,3,0)</f>
        <v>捷運石牌站(出口1)</v>
      </c>
      <c r="I12" s="69" t="str">
        <f aca="false">VLOOKUP(D12,路線表!$1:$998,6,0)</f>
        <v>4km</v>
      </c>
      <c r="J12" s="70" t="n">
        <f aca="false">VLOOKUP(D12,路線表!$1:$998,7,0)</f>
        <v>40</v>
      </c>
      <c r="K12" s="46"/>
      <c r="L12" s="50" t="s">
        <v>74</v>
      </c>
      <c r="M12" s="50" t="s">
        <v>75</v>
      </c>
      <c r="N12" s="51" t="s">
        <v>54</v>
      </c>
      <c r="O12" s="46"/>
      <c r="P12" s="50"/>
      <c r="Q12" s="50"/>
      <c r="R12" s="51"/>
      <c r="S12" s="46"/>
      <c r="T12" s="50"/>
      <c r="U12" s="50" t="s">
        <v>33</v>
      </c>
      <c r="V12" s="51" t="s">
        <v>79</v>
      </c>
      <c r="W12" s="46" t="s">
        <v>80</v>
      </c>
      <c r="X12" s="46" t="s">
        <v>81</v>
      </c>
      <c r="Y12" s="50"/>
      <c r="Z12" s="51"/>
      <c r="AA12" s="46"/>
      <c r="AB12" s="51"/>
      <c r="AC12" s="46"/>
      <c r="AD12" s="72"/>
      <c r="AE12" s="53"/>
      <c r="AF12" s="53"/>
    </row>
    <row r="13" customFormat="false" ht="26.25" hidden="false" customHeight="true" outlineLevel="0" collapsed="false">
      <c r="A13" s="36" t="n">
        <v>8</v>
      </c>
      <c r="B13" s="37" t="n">
        <v>44941</v>
      </c>
      <c r="C13" s="38" t="n">
        <f aca="false">B13</f>
        <v>44941</v>
      </c>
      <c r="D13" s="39" t="s">
        <v>84</v>
      </c>
      <c r="E13" s="66" t="n">
        <f aca="false">VLOOKUP(D13,路線表!$1:$998,5,0)</f>
        <v>0.3611111111</v>
      </c>
      <c r="F13" s="67"/>
      <c r="G13" s="67"/>
      <c r="H13" s="68" t="str">
        <f aca="false">VLOOKUP(D13,路線表!$1:$1003,3,0)</f>
        <v>貢寮火車站(自強272車次)</v>
      </c>
      <c r="I13" s="69" t="str">
        <f aca="false">VLOOKUP(D13,路線表!$1:$998,6,0)</f>
        <v>4km</v>
      </c>
      <c r="J13" s="70" t="n">
        <f aca="false">VLOOKUP(D13,路線表!$1:$998,7,0)</f>
        <v>50</v>
      </c>
      <c r="K13" s="46"/>
      <c r="L13" s="50"/>
      <c r="M13" s="50"/>
      <c r="N13" s="51" t="s">
        <v>88</v>
      </c>
      <c r="O13" s="61"/>
      <c r="P13" s="62"/>
      <c r="Q13" s="62"/>
      <c r="R13" s="63"/>
      <c r="S13" s="61"/>
      <c r="T13" s="62"/>
      <c r="U13" s="62"/>
      <c r="V13" s="63"/>
      <c r="W13" s="61"/>
      <c r="X13" s="62"/>
      <c r="Y13" s="62"/>
      <c r="Z13" s="63"/>
      <c r="AA13" s="61"/>
      <c r="AB13" s="63"/>
      <c r="AC13" s="61"/>
      <c r="AD13" s="72"/>
      <c r="AE13" s="53"/>
      <c r="AF13" s="53"/>
    </row>
    <row r="14" customFormat="false" ht="26.25" hidden="false" customHeight="true" outlineLevel="0" collapsed="false">
      <c r="A14" s="36" t="n">
        <v>9</v>
      </c>
      <c r="B14" s="37" t="n">
        <v>44947</v>
      </c>
      <c r="C14" s="54" t="n">
        <f aca="false">B14</f>
        <v>44947</v>
      </c>
      <c r="D14" s="55"/>
      <c r="E14" s="56"/>
      <c r="F14" s="73"/>
      <c r="G14" s="73"/>
      <c r="H14" s="74"/>
      <c r="I14" s="59"/>
      <c r="J14" s="60"/>
      <c r="K14" s="61"/>
      <c r="L14" s="62"/>
      <c r="M14" s="62"/>
      <c r="N14" s="63"/>
      <c r="O14" s="61"/>
      <c r="P14" s="62"/>
      <c r="Q14" s="62"/>
      <c r="R14" s="63"/>
      <c r="S14" s="61"/>
      <c r="T14" s="62"/>
      <c r="U14" s="62"/>
      <c r="V14" s="63"/>
      <c r="W14" s="61"/>
      <c r="X14" s="62"/>
      <c r="Y14" s="62"/>
      <c r="Z14" s="63"/>
      <c r="AA14" s="61"/>
      <c r="AB14" s="63"/>
      <c r="AC14" s="61"/>
      <c r="AD14" s="52" t="s">
        <v>89</v>
      </c>
      <c r="AE14" s="53"/>
      <c r="AF14" s="53"/>
    </row>
    <row r="15" customFormat="false" ht="26.25" hidden="false" customHeight="true" outlineLevel="0" collapsed="false">
      <c r="A15" s="36" t="n">
        <v>10</v>
      </c>
      <c r="B15" s="37" t="n">
        <v>44948</v>
      </c>
      <c r="C15" s="38" t="n">
        <f aca="false">B15</f>
        <v>44948</v>
      </c>
      <c r="D15" s="55"/>
      <c r="E15" s="56"/>
      <c r="F15" s="73"/>
      <c r="G15" s="73"/>
      <c r="H15" s="74"/>
      <c r="I15" s="59"/>
      <c r="J15" s="60"/>
      <c r="K15" s="61"/>
      <c r="L15" s="62"/>
      <c r="M15" s="62"/>
      <c r="N15" s="63"/>
      <c r="O15" s="61"/>
      <c r="P15" s="62"/>
      <c r="Q15" s="62"/>
      <c r="R15" s="63"/>
      <c r="S15" s="61"/>
      <c r="T15" s="62"/>
      <c r="U15" s="62"/>
      <c r="V15" s="63"/>
      <c r="W15" s="61"/>
      <c r="X15" s="62"/>
      <c r="Y15" s="62"/>
      <c r="Z15" s="63"/>
      <c r="AA15" s="61"/>
      <c r="AB15" s="63"/>
      <c r="AC15" s="61"/>
      <c r="AD15" s="52" t="s">
        <v>89</v>
      </c>
      <c r="AE15" s="53"/>
      <c r="AF15" s="53"/>
    </row>
    <row r="16" customFormat="false" ht="26.25" hidden="false" customHeight="true" outlineLevel="0" collapsed="false">
      <c r="A16" s="36" t="n">
        <v>11</v>
      </c>
      <c r="B16" s="37" t="n">
        <v>44948</v>
      </c>
      <c r="C16" s="38" t="n">
        <f aca="false">B16</f>
        <v>44948</v>
      </c>
      <c r="D16" s="55"/>
      <c r="E16" s="56"/>
      <c r="F16" s="57"/>
      <c r="G16" s="57"/>
      <c r="H16" s="58"/>
      <c r="I16" s="59"/>
      <c r="J16" s="60"/>
      <c r="K16" s="61"/>
      <c r="L16" s="62"/>
      <c r="M16" s="62"/>
      <c r="N16" s="63"/>
      <c r="O16" s="61"/>
      <c r="P16" s="62"/>
      <c r="Q16" s="62"/>
      <c r="R16" s="63"/>
      <c r="S16" s="61"/>
      <c r="T16" s="62"/>
      <c r="U16" s="62"/>
      <c r="V16" s="63"/>
      <c r="W16" s="61"/>
      <c r="X16" s="62"/>
      <c r="Y16" s="62"/>
      <c r="Z16" s="63"/>
      <c r="AA16" s="61"/>
      <c r="AB16" s="63"/>
      <c r="AC16" s="61"/>
      <c r="AD16" s="52" t="s">
        <v>89</v>
      </c>
      <c r="AE16" s="53"/>
      <c r="AF16" s="53"/>
    </row>
    <row r="17" customFormat="false" ht="26.25" hidden="false" customHeight="true" outlineLevel="0" collapsed="false">
      <c r="A17" s="36" t="n">
        <v>12</v>
      </c>
      <c r="B17" s="37" t="n">
        <v>44954</v>
      </c>
      <c r="C17" s="54" t="n">
        <f aca="false">B17</f>
        <v>44954</v>
      </c>
      <c r="D17" s="55"/>
      <c r="E17" s="56"/>
      <c r="F17" s="57"/>
      <c r="G17" s="57"/>
      <c r="H17" s="58"/>
      <c r="I17" s="59"/>
      <c r="J17" s="60"/>
      <c r="K17" s="61"/>
      <c r="L17" s="62"/>
      <c r="M17" s="62"/>
      <c r="N17" s="63"/>
      <c r="O17" s="61"/>
      <c r="P17" s="62"/>
      <c r="Q17" s="62"/>
      <c r="R17" s="63"/>
      <c r="S17" s="61"/>
      <c r="T17" s="62"/>
      <c r="U17" s="62"/>
      <c r="V17" s="63"/>
      <c r="W17" s="61"/>
      <c r="X17" s="62"/>
      <c r="Y17" s="62"/>
      <c r="Z17" s="63"/>
      <c r="AA17" s="61"/>
      <c r="AB17" s="63"/>
      <c r="AC17" s="61"/>
      <c r="AD17" s="52" t="s">
        <v>89</v>
      </c>
      <c r="AE17" s="53"/>
      <c r="AF17" s="53"/>
    </row>
    <row r="18" customFormat="false" ht="26.25" hidden="false" customHeight="true" outlineLevel="0" collapsed="false">
      <c r="A18" s="36" t="n">
        <v>13</v>
      </c>
      <c r="B18" s="37" t="n">
        <v>44955</v>
      </c>
      <c r="C18" s="38" t="n">
        <f aca="false">B18</f>
        <v>44955</v>
      </c>
      <c r="D18" s="55"/>
      <c r="E18" s="56"/>
      <c r="F18" s="73"/>
      <c r="G18" s="73"/>
      <c r="H18" s="74"/>
      <c r="I18" s="59"/>
      <c r="J18" s="60"/>
      <c r="K18" s="61"/>
      <c r="L18" s="62"/>
      <c r="M18" s="62"/>
      <c r="N18" s="63"/>
      <c r="O18" s="61"/>
      <c r="P18" s="62"/>
      <c r="Q18" s="62"/>
      <c r="R18" s="63"/>
      <c r="S18" s="61"/>
      <c r="T18" s="62"/>
      <c r="U18" s="62"/>
      <c r="V18" s="63"/>
      <c r="W18" s="61"/>
      <c r="X18" s="62"/>
      <c r="Y18" s="62"/>
      <c r="Z18" s="63"/>
      <c r="AA18" s="61"/>
      <c r="AB18" s="63"/>
      <c r="AC18" s="61"/>
      <c r="AD18" s="52" t="s">
        <v>89</v>
      </c>
      <c r="AE18" s="75"/>
      <c r="AF18" s="75"/>
    </row>
    <row r="19" customFormat="false" ht="26.25" hidden="false" customHeight="true" outlineLevel="0" collapsed="false">
      <c r="A19" s="36" t="n">
        <v>14</v>
      </c>
      <c r="B19" s="37" t="n">
        <v>44955</v>
      </c>
      <c r="C19" s="38" t="n">
        <f aca="false">B19</f>
        <v>44955</v>
      </c>
      <c r="D19" s="55"/>
      <c r="E19" s="56"/>
      <c r="F19" s="73"/>
      <c r="G19" s="73"/>
      <c r="H19" s="74"/>
      <c r="I19" s="59"/>
      <c r="J19" s="60"/>
      <c r="K19" s="61"/>
      <c r="L19" s="76"/>
      <c r="M19" s="62"/>
      <c r="N19" s="63"/>
      <c r="O19" s="61"/>
      <c r="P19" s="62"/>
      <c r="Q19" s="62"/>
      <c r="R19" s="63"/>
      <c r="S19" s="61"/>
      <c r="T19" s="62"/>
      <c r="U19" s="62"/>
      <c r="V19" s="63"/>
      <c r="W19" s="61"/>
      <c r="X19" s="62"/>
      <c r="Y19" s="62"/>
      <c r="Z19" s="63"/>
      <c r="AA19" s="61"/>
      <c r="AB19" s="63"/>
      <c r="AC19" s="61"/>
      <c r="AD19" s="52" t="s">
        <v>89</v>
      </c>
      <c r="AE19" s="53"/>
      <c r="AF19" s="53"/>
    </row>
    <row r="20" customFormat="false" ht="26.25" hidden="false" customHeight="true" outlineLevel="0" collapsed="false">
      <c r="A20" s="77" t="s">
        <v>90</v>
      </c>
      <c r="B20" s="78" t="n">
        <v>44952</v>
      </c>
      <c r="C20" s="129" t="s">
        <v>167</v>
      </c>
      <c r="D20" s="79"/>
      <c r="E20" s="80"/>
      <c r="F20" s="81"/>
      <c r="G20" s="81"/>
      <c r="H20" s="82"/>
      <c r="I20" s="83"/>
      <c r="J20" s="84"/>
      <c r="K20" s="85"/>
      <c r="L20" s="85"/>
      <c r="M20" s="85"/>
      <c r="N20" s="86"/>
      <c r="O20" s="61"/>
      <c r="P20" s="62"/>
      <c r="Q20" s="62"/>
      <c r="R20" s="63"/>
      <c r="S20" s="61"/>
      <c r="T20" s="62"/>
      <c r="U20" s="62"/>
      <c r="V20" s="63"/>
      <c r="W20" s="61"/>
      <c r="X20" s="62"/>
      <c r="Y20" s="62"/>
      <c r="Z20" s="63"/>
      <c r="AA20" s="61"/>
      <c r="AB20" s="63"/>
      <c r="AC20" s="61"/>
      <c r="AD20" s="52" t="s">
        <v>89</v>
      </c>
      <c r="AE20" s="75"/>
      <c r="AF20" s="75"/>
    </row>
    <row r="21" customFormat="false" ht="26.25" hidden="false" customHeight="true" outlineLevel="0" collapsed="false">
      <c r="A21" s="87" t="s">
        <v>22</v>
      </c>
      <c r="B21" s="88" t="s">
        <v>91</v>
      </c>
      <c r="C21" s="89" t="s">
        <v>24</v>
      </c>
      <c r="D21" s="90"/>
      <c r="E21" s="91"/>
      <c r="F21" s="91"/>
      <c r="G21" s="91"/>
      <c r="H21" s="92"/>
      <c r="I21" s="91"/>
      <c r="J21" s="93"/>
      <c r="K21" s="92"/>
      <c r="L21" s="92"/>
      <c r="M21" s="92"/>
      <c r="N21" s="94"/>
      <c r="O21" s="92"/>
      <c r="P21" s="92"/>
      <c r="Q21" s="92"/>
      <c r="R21" s="94"/>
      <c r="S21" s="92"/>
      <c r="T21" s="92"/>
      <c r="U21" s="92"/>
      <c r="V21" s="94"/>
      <c r="W21" s="92"/>
      <c r="X21" s="92"/>
      <c r="Y21" s="92"/>
      <c r="Z21" s="94"/>
      <c r="AA21" s="92"/>
      <c r="AB21" s="94"/>
      <c r="AC21" s="92"/>
      <c r="AD21" s="65"/>
      <c r="AE21" s="53"/>
      <c r="AF21" s="53"/>
    </row>
    <row r="22" customFormat="false" ht="26.25" hidden="false" customHeight="true" outlineLevel="0" collapsed="false">
      <c r="A22" s="95" t="n">
        <v>16</v>
      </c>
      <c r="B22" s="37" t="n">
        <v>44961</v>
      </c>
      <c r="C22" s="54" t="n">
        <f aca="false">B22</f>
        <v>44961</v>
      </c>
      <c r="D22" s="55"/>
      <c r="E22" s="56"/>
      <c r="F22" s="57"/>
      <c r="G22" s="57"/>
      <c r="H22" s="58"/>
      <c r="I22" s="59"/>
      <c r="J22" s="60"/>
      <c r="K22" s="61"/>
      <c r="L22" s="62"/>
      <c r="M22" s="62"/>
      <c r="N22" s="63"/>
      <c r="O22" s="61"/>
      <c r="P22" s="62"/>
      <c r="Q22" s="62"/>
      <c r="R22" s="63"/>
      <c r="S22" s="61"/>
      <c r="T22" s="62"/>
      <c r="U22" s="62"/>
      <c r="V22" s="63"/>
      <c r="W22" s="46"/>
      <c r="X22" s="50"/>
      <c r="Y22" s="50"/>
      <c r="Z22" s="51"/>
      <c r="AA22" s="61"/>
      <c r="AB22" s="96"/>
      <c r="AC22" s="61"/>
      <c r="AD22" s="65"/>
      <c r="AE22" s="53"/>
      <c r="AF22" s="53"/>
    </row>
    <row r="23" customFormat="false" ht="26.25" hidden="false" customHeight="true" outlineLevel="0" collapsed="false">
      <c r="A23" s="36" t="n">
        <v>17</v>
      </c>
      <c r="B23" s="37" t="n">
        <v>44962</v>
      </c>
      <c r="C23" s="38" t="n">
        <f aca="false">B23</f>
        <v>44962</v>
      </c>
      <c r="D23" s="39" t="s">
        <v>95</v>
      </c>
      <c r="E23" s="66" t="n">
        <f aca="false">VLOOKUP(D23,路線表!$1:$998,5,0)</f>
        <v>0.34375</v>
      </c>
      <c r="F23" s="67"/>
      <c r="G23" s="67"/>
      <c r="H23" s="68" t="str">
        <f aca="false">VLOOKUP(D23,路線表!$1:$1003,3,0)</f>
        <v>台電訓練所門口(公車849台電訓練所站/新巴士龜山線龜山活動中心站)</v>
      </c>
      <c r="I23" s="69" t="str">
        <f aca="false">VLOOKUP(D23,路線表!$1:$998,6,0)</f>
        <v>5km</v>
      </c>
      <c r="J23" s="70" t="n">
        <f aca="false">VLOOKUP(D23,路線表!$1:$998,7,0)</f>
        <v>40</v>
      </c>
      <c r="K23" s="46" t="s">
        <v>96</v>
      </c>
      <c r="L23" s="50"/>
      <c r="M23" s="50"/>
      <c r="N23" s="51" t="s">
        <v>99</v>
      </c>
      <c r="O23" s="46"/>
      <c r="P23" s="50"/>
      <c r="Q23" s="50"/>
      <c r="R23" s="51"/>
      <c r="S23" s="46"/>
      <c r="T23" s="50"/>
      <c r="U23" s="50"/>
      <c r="V23" s="51"/>
      <c r="W23" s="46"/>
      <c r="X23" s="50"/>
      <c r="Y23" s="50"/>
      <c r="Z23" s="51"/>
      <c r="AA23" s="46"/>
      <c r="AB23" s="51"/>
      <c r="AC23" s="46" t="s">
        <v>56</v>
      </c>
      <c r="AD23" s="65"/>
      <c r="AE23" s="53"/>
      <c r="AF23" s="53"/>
    </row>
    <row r="24" customFormat="false" ht="26.25" hidden="false" customHeight="true" outlineLevel="0" collapsed="false">
      <c r="A24" s="36" t="n">
        <v>18</v>
      </c>
      <c r="B24" s="37" t="n">
        <v>44962</v>
      </c>
      <c r="C24" s="38" t="n">
        <f aca="false">B24</f>
        <v>44962</v>
      </c>
      <c r="D24" s="39" t="s">
        <v>106</v>
      </c>
      <c r="E24" s="66" t="n">
        <f aca="false">VLOOKUP(D24,路線表!$1:$998,5,0)</f>
        <v>0.3125</v>
      </c>
      <c r="F24" s="67"/>
      <c r="G24" s="67"/>
      <c r="H24" s="68" t="str">
        <f aca="false">VLOOKUP(D24,路線表!$1:$1003,3,0)</f>
        <v>捷運關渡站(出口1)</v>
      </c>
      <c r="I24" s="69" t="str">
        <f aca="false">VLOOKUP(D24,路線表!$1:$998,6,0)</f>
        <v>2km</v>
      </c>
      <c r="J24" s="70" t="n">
        <f aca="false">VLOOKUP(D24,路線表!$1:$998,7,0)</f>
        <v>60</v>
      </c>
      <c r="K24" s="46"/>
      <c r="L24" s="50" t="s">
        <v>107</v>
      </c>
      <c r="M24" s="50"/>
      <c r="N24" s="51"/>
      <c r="O24" s="61"/>
      <c r="P24" s="62"/>
      <c r="Q24" s="62"/>
      <c r="R24" s="63"/>
      <c r="S24" s="61"/>
      <c r="T24" s="62"/>
      <c r="U24" s="62"/>
      <c r="V24" s="63"/>
      <c r="W24" s="61"/>
      <c r="X24" s="62"/>
      <c r="Y24" s="62"/>
      <c r="Z24" s="63"/>
      <c r="AA24" s="61"/>
      <c r="AB24" s="96"/>
      <c r="AC24" s="61"/>
      <c r="AD24" s="65"/>
      <c r="AE24" s="53"/>
      <c r="AF24" s="53"/>
    </row>
    <row r="25" customFormat="false" ht="26.25" hidden="false" customHeight="true" outlineLevel="0" collapsed="false">
      <c r="A25" s="36" t="n">
        <v>19</v>
      </c>
      <c r="B25" s="37" t="n">
        <v>44968</v>
      </c>
      <c r="C25" s="54" t="n">
        <f aca="false">B25</f>
        <v>44968</v>
      </c>
      <c r="D25" s="39" t="s">
        <v>108</v>
      </c>
      <c r="E25" s="69" t="n">
        <f aca="false">VLOOKUP(D25,路線表!$1:$998,5,0)</f>
        <v>0.3541666667</v>
      </c>
      <c r="F25" s="97"/>
      <c r="G25" s="97"/>
      <c r="H25" s="68" t="str">
        <f aca="false">VLOOKUP(D25,路線表!$1:$1003,3,0)</f>
        <v>金山青年活動中心(國光客運1815)</v>
      </c>
      <c r="I25" s="97" t="str">
        <f aca="false">VLOOKUP(D25,路線表!$1:$1003,6,0)</f>
        <v>6km</v>
      </c>
      <c r="J25" s="98" t="n">
        <f aca="false">VLOOKUP(D25,路線表!$1:$1003,7,0)</f>
        <v>50</v>
      </c>
      <c r="K25" s="46" t="s">
        <v>59</v>
      </c>
      <c r="L25" s="50" t="s">
        <v>88</v>
      </c>
      <c r="M25" s="50" t="s">
        <v>109</v>
      </c>
      <c r="N25" s="99" t="s">
        <v>65</v>
      </c>
      <c r="O25" s="100"/>
      <c r="P25" s="62"/>
      <c r="Q25" s="62"/>
      <c r="R25" s="63"/>
      <c r="S25" s="61"/>
      <c r="T25" s="62"/>
      <c r="U25" s="62"/>
      <c r="V25" s="63"/>
      <c r="W25" s="46" t="s">
        <v>110</v>
      </c>
      <c r="X25" s="50" t="s">
        <v>27</v>
      </c>
      <c r="Y25" s="50"/>
      <c r="Z25" s="51"/>
      <c r="AA25" s="61"/>
      <c r="AB25" s="96"/>
      <c r="AC25" s="61"/>
      <c r="AD25" s="65"/>
      <c r="AE25" s="53"/>
      <c r="AF25" s="53"/>
    </row>
    <row r="26" customFormat="false" ht="26.25" hidden="false" customHeight="true" outlineLevel="0" collapsed="false">
      <c r="A26" s="36" t="n">
        <v>20</v>
      </c>
      <c r="B26" s="37" t="n">
        <v>44969</v>
      </c>
      <c r="C26" s="38" t="n">
        <f aca="false">B26</f>
        <v>44969</v>
      </c>
      <c r="D26" s="39" t="s">
        <v>112</v>
      </c>
      <c r="E26" s="69" t="n">
        <f aca="false">VLOOKUP(D26,路線表!$1:$998,5,0)</f>
        <v>0.3125</v>
      </c>
      <c r="F26" s="97"/>
      <c r="G26" s="97"/>
      <c r="H26" s="68" t="str">
        <f aca="false">VLOOKUP(D26,路線表!$1:$1003,3,0)</f>
        <v>捷運淡水站(出口1)</v>
      </c>
      <c r="I26" s="97" t="str">
        <f aca="false">VLOOKUP(D26,路線表!$1:$1003,6,0)</f>
        <v>4km</v>
      </c>
      <c r="J26" s="98" t="n">
        <f aca="false">VLOOKUP(D26,路線表!$1:$1003,7,0)</f>
        <v>40</v>
      </c>
      <c r="K26" s="46"/>
      <c r="L26" s="50" t="s">
        <v>74</v>
      </c>
      <c r="M26" s="50"/>
      <c r="N26" s="51"/>
      <c r="O26" s="101" t="s">
        <v>115</v>
      </c>
      <c r="P26" s="50" t="s">
        <v>75</v>
      </c>
      <c r="Q26" s="50"/>
      <c r="R26" s="51"/>
      <c r="S26" s="46" t="s">
        <v>116</v>
      </c>
      <c r="T26" s="50" t="s">
        <v>96</v>
      </c>
      <c r="U26" s="50" t="s">
        <v>96</v>
      </c>
      <c r="V26" s="51"/>
      <c r="W26" s="46" t="s">
        <v>117</v>
      </c>
      <c r="X26" s="50" t="s">
        <v>45</v>
      </c>
      <c r="Y26" s="50" t="s">
        <v>115</v>
      </c>
      <c r="Z26" s="51"/>
      <c r="AA26" s="46"/>
      <c r="AB26" s="51"/>
      <c r="AC26" s="46" t="s">
        <v>81</v>
      </c>
      <c r="AD26" s="65"/>
      <c r="AE26" s="53"/>
      <c r="AF26" s="53"/>
    </row>
    <row r="27" customFormat="false" ht="26.25" hidden="false" customHeight="true" outlineLevel="0" collapsed="false">
      <c r="A27" s="36" t="n">
        <v>21</v>
      </c>
      <c r="B27" s="37" t="n">
        <v>44969</v>
      </c>
      <c r="C27" s="38" t="n">
        <f aca="false">B27</f>
        <v>44969</v>
      </c>
      <c r="D27" s="39" t="s">
        <v>118</v>
      </c>
      <c r="E27" s="66" t="n">
        <f aca="false">VLOOKUP(D27,路線表!$1:$998,5,0)</f>
        <v>0.3333333333</v>
      </c>
      <c r="F27" s="67"/>
      <c r="G27" s="67"/>
      <c r="H27" s="68" t="str">
        <f aca="false">VLOOKUP(D27,路線表!$1:$1003,3,0)</f>
        <v>台北海大門口(公車215/紅10 台北海大站)</v>
      </c>
      <c r="I27" s="69" t="str">
        <f aca="false">VLOOKUP(D27,路線表!$1:$998,6,0)</f>
        <v>2km</v>
      </c>
      <c r="J27" s="70" t="n">
        <f aca="false">VLOOKUP(D27,路線表!$1:$998,7,0)</f>
        <v>40</v>
      </c>
      <c r="K27" s="46" t="s">
        <v>80</v>
      </c>
      <c r="L27" s="50" t="s">
        <v>45</v>
      </c>
      <c r="M27" s="50"/>
      <c r="N27" s="51" t="s">
        <v>119</v>
      </c>
      <c r="O27" s="100"/>
      <c r="P27" s="62"/>
      <c r="Q27" s="62"/>
      <c r="R27" s="63"/>
      <c r="S27" s="61"/>
      <c r="T27" s="62"/>
      <c r="U27" s="62"/>
      <c r="V27" s="63"/>
      <c r="W27" s="61"/>
      <c r="X27" s="62"/>
      <c r="Y27" s="62"/>
      <c r="Z27" s="63"/>
      <c r="AA27" s="61"/>
      <c r="AB27" s="96"/>
      <c r="AC27" s="61"/>
      <c r="AD27" s="65"/>
      <c r="AE27" s="53" t="s">
        <v>120</v>
      </c>
      <c r="AF27" s="53"/>
    </row>
    <row r="28" customFormat="false" ht="26.25" hidden="false" customHeight="true" outlineLevel="0" collapsed="false">
      <c r="A28" s="36" t="n">
        <v>22</v>
      </c>
      <c r="B28" s="37" t="n">
        <v>44975</v>
      </c>
      <c r="C28" s="54" t="n">
        <f aca="false">B28</f>
        <v>44975</v>
      </c>
      <c r="D28" s="62"/>
      <c r="E28" s="102"/>
      <c r="F28" s="103"/>
      <c r="G28" s="103"/>
      <c r="H28" s="104"/>
      <c r="I28" s="105"/>
      <c r="J28" s="63"/>
      <c r="K28" s="61"/>
      <c r="L28" s="62"/>
      <c r="M28" s="62"/>
      <c r="N28" s="63"/>
      <c r="O28" s="100"/>
      <c r="P28" s="62"/>
      <c r="Q28" s="62"/>
      <c r="R28" s="63"/>
      <c r="S28" s="61"/>
      <c r="T28" s="62"/>
      <c r="U28" s="62"/>
      <c r="V28" s="63"/>
      <c r="W28" s="46"/>
      <c r="X28" s="71" t="s">
        <v>41</v>
      </c>
      <c r="Y28" s="50"/>
      <c r="Z28" s="51"/>
      <c r="AA28" s="61"/>
      <c r="AB28" s="96"/>
      <c r="AC28" s="61"/>
      <c r="AD28" s="106"/>
      <c r="AE28" s="75"/>
      <c r="AF28" s="75"/>
    </row>
    <row r="29" customFormat="false" ht="26.25" hidden="false" customHeight="true" outlineLevel="0" collapsed="false">
      <c r="A29" s="36" t="n">
        <v>23</v>
      </c>
      <c r="B29" s="37" t="n">
        <v>44976</v>
      </c>
      <c r="C29" s="38" t="n">
        <f aca="false">B29</f>
        <v>44976</v>
      </c>
      <c r="D29" s="39" t="s">
        <v>122</v>
      </c>
      <c r="E29" s="69" t="n">
        <f aca="false">VLOOKUP(D29,路線表!$1:$998,5,0)</f>
        <v>0.2916666667</v>
      </c>
      <c r="F29" s="97"/>
      <c r="G29" s="97"/>
      <c r="H29" s="68" t="str">
        <f aca="false">VLOOKUP(D29,路線表!$1:$1003,3,0)</f>
        <v>捷運新店站(出口)</v>
      </c>
      <c r="I29" s="97" t="str">
        <f aca="false">VLOOKUP(D29,路線表!$1:$1003,6,0)</f>
        <v>4km</v>
      </c>
      <c r="J29" s="98" t="n">
        <f aca="false">VLOOKUP(D29,路線表!$1:$1003,7,0)</f>
        <v>35</v>
      </c>
      <c r="K29" s="46" t="s">
        <v>123</v>
      </c>
      <c r="L29" s="50" t="s">
        <v>116</v>
      </c>
      <c r="M29" s="50"/>
      <c r="N29" s="51"/>
      <c r="O29" s="46"/>
      <c r="P29" s="50" t="s">
        <v>99</v>
      </c>
      <c r="Q29" s="107" t="s">
        <v>107</v>
      </c>
      <c r="R29" s="51"/>
      <c r="S29" s="107" t="s">
        <v>107</v>
      </c>
      <c r="T29" s="50" t="s">
        <v>27</v>
      </c>
      <c r="U29" s="50" t="s">
        <v>124</v>
      </c>
      <c r="V29" s="51"/>
      <c r="W29" s="46"/>
      <c r="X29" s="50"/>
      <c r="Y29" s="50"/>
      <c r="Z29" s="51"/>
      <c r="AA29" s="46"/>
      <c r="AB29" s="51"/>
      <c r="AC29" s="46" t="s">
        <v>37</v>
      </c>
      <c r="AD29" s="106"/>
      <c r="AE29" s="75"/>
      <c r="AF29" s="75"/>
    </row>
    <row r="30" customFormat="false" ht="26.25" hidden="false" customHeight="true" outlineLevel="0" collapsed="false">
      <c r="A30" s="36" t="n">
        <v>24</v>
      </c>
      <c r="B30" s="37" t="n">
        <v>44976</v>
      </c>
      <c r="C30" s="38" t="n">
        <f aca="false">B30</f>
        <v>44976</v>
      </c>
      <c r="D30" s="39" t="s">
        <v>84</v>
      </c>
      <c r="E30" s="69" t="n">
        <f aca="false">VLOOKUP(D30,路線表!$1:$998,5,0)</f>
        <v>0.3611111111</v>
      </c>
      <c r="F30" s="97"/>
      <c r="G30" s="97"/>
      <c r="H30" s="68" t="str">
        <f aca="false">VLOOKUP(D30,路線表!$1:$1003,3,0)</f>
        <v>貢寮火車站(自強272車次)</v>
      </c>
      <c r="I30" s="97" t="str">
        <f aca="false">VLOOKUP(D30,路線表!$1:$1003,6,0)</f>
        <v>4km</v>
      </c>
      <c r="J30" s="98" t="n">
        <f aca="false">VLOOKUP(D30,路線表!$1:$1003,7,0)</f>
        <v>50</v>
      </c>
      <c r="K30" s="46"/>
      <c r="L30" s="50" t="s">
        <v>168</v>
      </c>
      <c r="M30" s="50"/>
      <c r="N30" s="51" t="s">
        <v>68</v>
      </c>
      <c r="O30" s="100"/>
      <c r="P30" s="62"/>
      <c r="Q30" s="62"/>
      <c r="R30" s="63"/>
      <c r="S30" s="61"/>
      <c r="T30" s="62"/>
      <c r="U30" s="62"/>
      <c r="V30" s="63"/>
      <c r="W30" s="61"/>
      <c r="X30" s="62"/>
      <c r="Y30" s="62"/>
      <c r="Z30" s="63"/>
      <c r="AA30" s="61"/>
      <c r="AB30" s="96"/>
      <c r="AC30" s="61"/>
      <c r="AD30" s="106"/>
      <c r="AE30" s="75"/>
      <c r="AF30" s="75"/>
    </row>
    <row r="31" customFormat="false" ht="26.25" hidden="false" customHeight="true" outlineLevel="0" collapsed="false">
      <c r="A31" s="36" t="n">
        <v>25</v>
      </c>
      <c r="B31" s="37" t="n">
        <v>44982</v>
      </c>
      <c r="C31" s="54" t="n">
        <f aca="false">B31</f>
        <v>44982</v>
      </c>
      <c r="D31" s="39" t="s">
        <v>129</v>
      </c>
      <c r="E31" s="69" t="n">
        <f aca="false">VLOOKUP(D31,路線表!$1:$998,5,0)</f>
        <v>0.3541666667</v>
      </c>
      <c r="F31" s="97"/>
      <c r="G31" s="97"/>
      <c r="H31" s="68" t="str">
        <f aca="false">VLOOKUP(D31,路線表!$1:$1003,3,0)</f>
        <v>烏來公車總站涼亭(公車849鳥來總站)</v>
      </c>
      <c r="I31" s="97" t="str">
        <f aca="false">VLOOKUP(D31,路線表!$1:$1003,6,0)</f>
        <v>3km</v>
      </c>
      <c r="J31" s="98" t="n">
        <f aca="false">VLOOKUP(D31,路線表!$1:$1003,7,0)</f>
        <v>45</v>
      </c>
      <c r="K31" s="46"/>
      <c r="L31" s="50"/>
      <c r="M31" s="50"/>
      <c r="N31" s="51"/>
      <c r="O31" s="100"/>
      <c r="P31" s="62"/>
      <c r="Q31" s="62"/>
      <c r="R31" s="63"/>
      <c r="S31" s="61"/>
      <c r="T31" s="62"/>
      <c r="U31" s="62"/>
      <c r="V31" s="63"/>
      <c r="W31" s="108"/>
      <c r="X31" s="50" t="s">
        <v>35</v>
      </c>
      <c r="Y31" s="109"/>
      <c r="Z31" s="110"/>
      <c r="AA31" s="61"/>
      <c r="AB31" s="96"/>
      <c r="AC31" s="61"/>
      <c r="AD31" s="111" t="s">
        <v>131</v>
      </c>
      <c r="AE31" s="75"/>
      <c r="AF31" s="75"/>
    </row>
    <row r="32" customFormat="false" ht="26.25" hidden="false" customHeight="true" outlineLevel="0" collapsed="false">
      <c r="A32" s="36" t="n">
        <v>26</v>
      </c>
      <c r="B32" s="37" t="n">
        <v>44983</v>
      </c>
      <c r="C32" s="38" t="n">
        <f aca="false">B32</f>
        <v>44983</v>
      </c>
      <c r="D32" s="39" t="s">
        <v>9</v>
      </c>
      <c r="E32" s="69" t="n">
        <f aca="false">VLOOKUP(D32,路線表!$1:$998,5,0)</f>
        <v>0.3125</v>
      </c>
      <c r="F32" s="97"/>
      <c r="G32" s="97"/>
      <c r="H32" s="68" t="str">
        <f aca="false">VLOOKUP(D32,路線表!$1:$1003,3,0)</f>
        <v>捷運大安森林公園站(出口2)</v>
      </c>
      <c r="I32" s="97" t="str">
        <f aca="false">VLOOKUP(D32,路線表!$1:$1003,6,0)</f>
        <v>2km</v>
      </c>
      <c r="J32" s="98" t="n">
        <f aca="false">VLOOKUP(D32,路線表!$1:$1003,7,0)</f>
        <v>35</v>
      </c>
      <c r="K32" s="46"/>
      <c r="L32" s="50" t="s">
        <v>132</v>
      </c>
      <c r="M32" s="50" t="s">
        <v>124</v>
      </c>
      <c r="N32" s="51" t="s">
        <v>62</v>
      </c>
      <c r="O32" s="71"/>
      <c r="P32" s="50"/>
      <c r="Q32" s="50"/>
      <c r="R32" s="51"/>
      <c r="S32" s="46"/>
      <c r="T32" s="50"/>
      <c r="U32" s="50"/>
      <c r="V32" s="51"/>
      <c r="W32" s="46"/>
      <c r="X32" s="50"/>
      <c r="Y32" s="50"/>
      <c r="Z32" s="51"/>
      <c r="AA32" s="46"/>
      <c r="AB32" s="47"/>
      <c r="AC32" s="46"/>
      <c r="AD32" s="111" t="s">
        <v>131</v>
      </c>
      <c r="AE32" s="75"/>
      <c r="AF32" s="75"/>
    </row>
    <row r="33" customFormat="false" ht="26.25" hidden="false" customHeight="true" outlineLevel="0" collapsed="false">
      <c r="A33" s="36" t="n">
        <v>27</v>
      </c>
      <c r="B33" s="37" t="n">
        <v>44983</v>
      </c>
      <c r="C33" s="38" t="n">
        <f aca="false">B33</f>
        <v>44983</v>
      </c>
      <c r="D33" s="55"/>
      <c r="E33" s="56"/>
      <c r="F33" s="57"/>
      <c r="G33" s="57"/>
      <c r="H33" s="58"/>
      <c r="I33" s="59"/>
      <c r="J33" s="60"/>
      <c r="K33" s="61"/>
      <c r="L33" s="62"/>
      <c r="M33" s="62"/>
      <c r="N33" s="63"/>
      <c r="O33" s="100"/>
      <c r="P33" s="62"/>
      <c r="Q33" s="62"/>
      <c r="R33" s="63"/>
      <c r="S33" s="61"/>
      <c r="T33" s="62"/>
      <c r="U33" s="62"/>
      <c r="V33" s="63"/>
      <c r="W33" s="61"/>
      <c r="X33" s="62"/>
      <c r="Y33" s="62"/>
      <c r="Z33" s="63"/>
      <c r="AA33" s="61"/>
      <c r="AB33" s="63"/>
      <c r="AC33" s="61"/>
      <c r="AD33" s="111" t="s">
        <v>131</v>
      </c>
      <c r="AE33" s="72" t="s">
        <v>134</v>
      </c>
      <c r="AF33" s="53"/>
    </row>
    <row r="34" customFormat="false" ht="26.25" hidden="false" customHeight="true" outlineLevel="0" collapsed="false">
      <c r="A34" s="112" t="s">
        <v>90</v>
      </c>
      <c r="B34" s="113" t="n">
        <v>44980</v>
      </c>
      <c r="C34" s="130" t="s">
        <v>167</v>
      </c>
      <c r="D34" s="114" t="s">
        <v>84</v>
      </c>
      <c r="E34" s="115" t="n">
        <f aca="false">VLOOKUP(D34,路線表!$1:$998,5,0)</f>
        <v>0.3611111111</v>
      </c>
      <c r="F34" s="116"/>
      <c r="G34" s="116"/>
      <c r="H34" s="117" t="str">
        <f aca="false">VLOOKUP(D34,路線表!$1:$1003,3,0)</f>
        <v>貢寮火車站(自強272車次)</v>
      </c>
      <c r="I34" s="118" t="str">
        <f aca="false">VLOOKUP(D34,路線表!$1:$998,6,0)</f>
        <v>4km</v>
      </c>
      <c r="J34" s="119" t="n">
        <f aca="false">VLOOKUP(D34,路線表!$1:$998,7,0)</f>
        <v>50</v>
      </c>
      <c r="K34" s="120" t="s">
        <v>123</v>
      </c>
      <c r="L34" s="120" t="s">
        <v>86</v>
      </c>
      <c r="M34" s="120" t="s">
        <v>53</v>
      </c>
      <c r="N34" s="121" t="s">
        <v>66</v>
      </c>
      <c r="O34" s="100"/>
      <c r="P34" s="62"/>
      <c r="Q34" s="62"/>
      <c r="R34" s="63"/>
      <c r="S34" s="61"/>
      <c r="T34" s="62"/>
      <c r="U34" s="62"/>
      <c r="V34" s="63"/>
      <c r="W34" s="61"/>
      <c r="X34" s="62"/>
      <c r="Y34" s="62"/>
      <c r="Z34" s="63"/>
      <c r="AA34" s="61"/>
      <c r="AB34" s="63"/>
      <c r="AC34" s="61"/>
      <c r="AD34" s="106"/>
      <c r="AE34" s="75"/>
      <c r="AF34" s="75"/>
    </row>
    <row r="35" customFormat="false" ht="26.25" hidden="false" customHeight="true" outlineLevel="0" collapsed="false">
      <c r="A35" s="87" t="s">
        <v>22</v>
      </c>
      <c r="B35" s="88" t="s">
        <v>135</v>
      </c>
      <c r="C35" s="89" t="s">
        <v>24</v>
      </c>
      <c r="D35" s="90"/>
      <c r="E35" s="91"/>
      <c r="F35" s="91"/>
      <c r="G35" s="91"/>
      <c r="H35" s="92"/>
      <c r="I35" s="91"/>
      <c r="J35" s="93"/>
      <c r="K35" s="92"/>
      <c r="L35" s="92"/>
      <c r="M35" s="92"/>
      <c r="N35" s="94"/>
      <c r="O35" s="92"/>
      <c r="P35" s="92"/>
      <c r="Q35" s="92"/>
      <c r="R35" s="94"/>
      <c r="S35" s="92"/>
      <c r="T35" s="92"/>
      <c r="U35" s="92"/>
      <c r="V35" s="94"/>
      <c r="W35" s="92"/>
      <c r="X35" s="92"/>
      <c r="Y35" s="92"/>
      <c r="Z35" s="94"/>
      <c r="AA35" s="92"/>
      <c r="AB35" s="94"/>
      <c r="AC35" s="92"/>
      <c r="AD35" s="65"/>
      <c r="AE35" s="53"/>
      <c r="AF35" s="53"/>
    </row>
    <row r="36" customFormat="false" ht="26.25" hidden="false" customHeight="true" outlineLevel="0" collapsed="false">
      <c r="A36" s="95" t="n">
        <v>29</v>
      </c>
      <c r="B36" s="37" t="n">
        <v>44989</v>
      </c>
      <c r="C36" s="54" t="n">
        <f aca="false">B36</f>
        <v>44989</v>
      </c>
      <c r="D36" s="62"/>
      <c r="E36" s="62"/>
      <c r="F36" s="62"/>
      <c r="G36" s="62"/>
      <c r="H36" s="62"/>
      <c r="I36" s="62"/>
      <c r="J36" s="63"/>
      <c r="K36" s="61"/>
      <c r="L36" s="62"/>
      <c r="M36" s="122"/>
      <c r="N36" s="63"/>
      <c r="O36" s="61"/>
      <c r="P36" s="62"/>
      <c r="Q36" s="62"/>
      <c r="R36" s="63"/>
      <c r="S36" s="61"/>
      <c r="T36" s="62"/>
      <c r="U36" s="62"/>
      <c r="V36" s="63"/>
      <c r="W36" s="46"/>
      <c r="X36" s="50"/>
      <c r="Y36" s="50" t="s">
        <v>62</v>
      </c>
      <c r="Z36" s="51"/>
      <c r="AA36" s="61"/>
      <c r="AB36" s="96"/>
      <c r="AC36" s="61"/>
      <c r="AD36" s="65"/>
      <c r="AE36" s="53"/>
      <c r="AF36" s="53"/>
    </row>
    <row r="37" customFormat="false" ht="26.25" hidden="false" customHeight="true" outlineLevel="0" collapsed="false">
      <c r="A37" s="36" t="n">
        <v>30</v>
      </c>
      <c r="B37" s="37" t="n">
        <v>44990</v>
      </c>
      <c r="C37" s="38" t="n">
        <f aca="false">B37</f>
        <v>44990</v>
      </c>
      <c r="D37" s="39" t="s">
        <v>137</v>
      </c>
      <c r="E37" s="69" t="n">
        <f aca="false">VLOOKUP(D37,路線表!$1:$998,5,0)</f>
        <v>0.3333333333</v>
      </c>
      <c r="F37" s="97"/>
      <c r="G37" s="97"/>
      <c r="H37" s="68" t="str">
        <f aca="false">VLOOKUP(D37,路線表!$1:$1003,3,0)</f>
        <v>內溝敦厚宮(公車281/287(內湖幹線)/287區/小1/小1區 南寮(忠三街口)站)</v>
      </c>
      <c r="I37" s="97" t="str">
        <f aca="false">VLOOKUP(D37,路線表!$1:$1003,6,0)</f>
        <v>5km</v>
      </c>
      <c r="J37" s="98" t="n">
        <f aca="false">VLOOKUP(D37,路線表!$1:$1003,7,0)</f>
        <v>40</v>
      </c>
      <c r="K37" s="46" t="s">
        <v>138</v>
      </c>
      <c r="L37" s="36"/>
      <c r="M37" s="123" t="s">
        <v>109</v>
      </c>
      <c r="N37" s="51"/>
      <c r="O37" s="46" t="s">
        <v>139</v>
      </c>
      <c r="P37" s="50" t="s">
        <v>55</v>
      </c>
      <c r="Q37" s="50"/>
      <c r="R37" s="51" t="s">
        <v>109</v>
      </c>
      <c r="S37" s="46"/>
      <c r="T37" s="50"/>
      <c r="V37" s="51"/>
      <c r="W37" s="46"/>
      <c r="X37" s="50"/>
      <c r="Y37" s="50" t="s">
        <v>139</v>
      </c>
      <c r="Z37" s="51" t="s">
        <v>55</v>
      </c>
      <c r="AA37" s="46"/>
      <c r="AB37" s="51"/>
      <c r="AC37" s="46"/>
      <c r="AD37" s="65"/>
      <c r="AE37" s="53"/>
      <c r="AF37" s="53"/>
    </row>
    <row r="38" customFormat="false" ht="26.25" hidden="false" customHeight="true" outlineLevel="0" collapsed="false">
      <c r="A38" s="36" t="n">
        <v>31</v>
      </c>
      <c r="B38" s="37" t="n">
        <v>44990</v>
      </c>
      <c r="C38" s="38" t="n">
        <f aca="false">B38</f>
        <v>44990</v>
      </c>
      <c r="D38" s="124" t="s">
        <v>169</v>
      </c>
      <c r="E38" s="69" t="n">
        <f aca="false">VLOOKUP(D38,路線表!$1:$998,5,0)</f>
        <v>0.3611111111</v>
      </c>
      <c r="F38" s="97"/>
      <c r="G38" s="97"/>
      <c r="H38" s="68" t="str">
        <f aca="false">VLOOKUP(D38,路線表!$1:$1003,3,0)</f>
        <v>貢寮火車站(自強272車次)</v>
      </c>
      <c r="I38" s="97" t="str">
        <f aca="false">VLOOKUP(D38,路線表!$1:$1003,6,0)</f>
        <v>4km</v>
      </c>
      <c r="J38" s="98" t="n">
        <f aca="false">VLOOKUP(D38,路線表!$1:$1003,7,0)</f>
        <v>40</v>
      </c>
      <c r="K38" s="46"/>
      <c r="L38" s="123" t="s">
        <v>170</v>
      </c>
      <c r="M38" s="36"/>
      <c r="N38" s="51"/>
      <c r="O38" s="100"/>
      <c r="P38" s="62"/>
      <c r="Q38" s="62"/>
      <c r="R38" s="63"/>
      <c r="S38" s="61"/>
      <c r="T38" s="62"/>
      <c r="U38" s="62"/>
      <c r="V38" s="63"/>
      <c r="W38" s="61"/>
      <c r="X38" s="62"/>
      <c r="Y38" s="62"/>
      <c r="Z38" s="63"/>
      <c r="AA38" s="61"/>
      <c r="AB38" s="96"/>
      <c r="AC38" s="61"/>
      <c r="AD38" s="65"/>
      <c r="AE38" s="53"/>
      <c r="AF38" s="53"/>
    </row>
    <row r="39" customFormat="false" ht="26.25" hidden="false" customHeight="true" outlineLevel="0" collapsed="false">
      <c r="A39" s="36" t="n">
        <v>32</v>
      </c>
      <c r="B39" s="37" t="n">
        <v>44996</v>
      </c>
      <c r="C39" s="54" t="n">
        <f aca="false">B39</f>
        <v>44996</v>
      </c>
      <c r="D39" s="39" t="s">
        <v>145</v>
      </c>
      <c r="E39" s="69" t="n">
        <f aca="false">VLOOKUP(D39,路線表!$1:$998,5,0)</f>
        <v>0.3125</v>
      </c>
      <c r="F39" s="97"/>
      <c r="G39" s="97"/>
      <c r="H39" s="68" t="str">
        <f aca="false">VLOOKUP(D39,路線表!$1:$1003,3,0)</f>
        <v>捷運竹圍站(出口1)</v>
      </c>
      <c r="I39" s="97" t="str">
        <f aca="false">VLOOKUP(D39,路線表!$1:$1003,6,0)</f>
        <v>5km</v>
      </c>
      <c r="J39" s="98" t="n">
        <f aca="false">VLOOKUP(D39,路線表!$1:$1003,7,0)</f>
        <v>40</v>
      </c>
      <c r="K39" s="46" t="s">
        <v>65</v>
      </c>
      <c r="L39" s="123" t="s">
        <v>146</v>
      </c>
      <c r="M39" s="123" t="s">
        <v>117</v>
      </c>
      <c r="N39" s="51"/>
      <c r="O39" s="100"/>
      <c r="P39" s="62"/>
      <c r="Q39" s="62"/>
      <c r="R39" s="63"/>
      <c r="S39" s="61"/>
      <c r="T39" s="62"/>
      <c r="U39" s="62"/>
      <c r="V39" s="63"/>
      <c r="W39" s="46" t="s">
        <v>147</v>
      </c>
      <c r="X39" s="50"/>
      <c r="Y39" s="50" t="s">
        <v>147</v>
      </c>
      <c r="Z39" s="51"/>
      <c r="AA39" s="61"/>
      <c r="AB39" s="96"/>
      <c r="AC39" s="61"/>
      <c r="AD39" s="65"/>
      <c r="AE39" s="53"/>
      <c r="AF39" s="53"/>
    </row>
    <row r="40" customFormat="false" ht="26.25" hidden="false" customHeight="true" outlineLevel="0" collapsed="false">
      <c r="A40" s="36" t="n">
        <v>33</v>
      </c>
      <c r="B40" s="37" t="n">
        <v>44997</v>
      </c>
      <c r="C40" s="38" t="n">
        <f aca="false">B40</f>
        <v>44997</v>
      </c>
      <c r="D40" s="39" t="s">
        <v>148</v>
      </c>
      <c r="E40" s="69" t="n">
        <f aca="false">VLOOKUP(D40,路線表!$1:$998,5,0)</f>
        <v>0.2916666667</v>
      </c>
      <c r="F40" s="97"/>
      <c r="G40" s="97"/>
      <c r="H40" s="68" t="str">
        <f aca="false">VLOOKUP(D40,路線表!$1:$1003,3,0)</f>
        <v>捷運景美站(出口3)</v>
      </c>
      <c r="I40" s="97" t="str">
        <f aca="false">VLOOKUP(D40,路線表!$1:$1003,6,0)</f>
        <v>3.5km</v>
      </c>
      <c r="J40" s="98" t="n">
        <f aca="false">VLOOKUP(D40,路線表!$1:$1003,7,0)</f>
        <v>40</v>
      </c>
      <c r="K40" s="46" t="s">
        <v>81</v>
      </c>
      <c r="L40" s="36"/>
      <c r="M40" s="36"/>
      <c r="N40" s="51"/>
      <c r="O40" s="46" t="s">
        <v>151</v>
      </c>
      <c r="P40" s="50"/>
      <c r="Q40" s="46"/>
      <c r="R40" s="51"/>
      <c r="S40" s="46"/>
      <c r="T40" s="50" t="s">
        <v>110</v>
      </c>
      <c r="U40" s="50"/>
      <c r="V40" s="51"/>
      <c r="W40" s="46"/>
      <c r="X40" s="50"/>
      <c r="Y40" s="50"/>
      <c r="Z40" s="51"/>
      <c r="AA40" s="46"/>
      <c r="AB40" s="51"/>
      <c r="AC40" s="46" t="s">
        <v>80</v>
      </c>
      <c r="AD40" s="65"/>
      <c r="AE40" s="53"/>
      <c r="AF40" s="53"/>
    </row>
    <row r="41" customFormat="false" ht="26.25" hidden="false" customHeight="true" outlineLevel="0" collapsed="false">
      <c r="A41" s="36" t="n">
        <v>34</v>
      </c>
      <c r="B41" s="37" t="n">
        <v>44997</v>
      </c>
      <c r="C41" s="38" t="n">
        <f aca="false">B41</f>
        <v>44997</v>
      </c>
      <c r="D41" s="39" t="s">
        <v>152</v>
      </c>
      <c r="E41" s="66" t="n">
        <f aca="false">VLOOKUP(D41,路線表!$1:$998,5,0)</f>
        <v>0.3125</v>
      </c>
      <c r="F41" s="67"/>
      <c r="G41" s="67"/>
      <c r="H41" s="68" t="str">
        <f aca="false">VLOOKUP(D41,路線表!$1:$1003,3,0)</f>
        <v>捷運忠義站(出口2)</v>
      </c>
      <c r="I41" s="69" t="str">
        <f aca="false">VLOOKUP(D41,路線表!$1:$998,6,0)</f>
        <v>4km</v>
      </c>
      <c r="J41" s="70" t="n">
        <f aca="false">VLOOKUP(D41,路線表!$1:$998,7,0)</f>
        <v>40</v>
      </c>
      <c r="K41" s="46" t="s">
        <v>119</v>
      </c>
      <c r="L41" s="50" t="s">
        <v>27</v>
      </c>
      <c r="M41" s="50" t="s">
        <v>41</v>
      </c>
      <c r="N41" s="51" t="s">
        <v>35</v>
      </c>
      <c r="O41" s="100"/>
      <c r="P41" s="62"/>
      <c r="Q41" s="62"/>
      <c r="R41" s="63"/>
      <c r="S41" s="61"/>
      <c r="T41" s="62"/>
      <c r="U41" s="62"/>
      <c r="V41" s="63"/>
      <c r="W41" s="61"/>
      <c r="X41" s="62"/>
      <c r="Y41" s="62"/>
      <c r="Z41" s="63"/>
      <c r="AA41" s="61"/>
      <c r="AB41" s="96"/>
      <c r="AC41" s="61"/>
      <c r="AD41" s="65"/>
      <c r="AE41" s="53"/>
      <c r="AF41" s="53"/>
    </row>
    <row r="42" customFormat="false" ht="26.25" hidden="false" customHeight="true" outlineLevel="0" collapsed="false">
      <c r="A42" s="36" t="n">
        <v>35</v>
      </c>
      <c r="B42" s="37" t="n">
        <v>45003</v>
      </c>
      <c r="C42" s="54" t="n">
        <f aca="false">B42</f>
        <v>45003</v>
      </c>
      <c r="D42" s="55"/>
      <c r="E42" s="56"/>
      <c r="F42" s="57"/>
      <c r="G42" s="57"/>
      <c r="H42" s="58"/>
      <c r="I42" s="59"/>
      <c r="J42" s="60"/>
      <c r="K42" s="61"/>
      <c r="L42" s="62"/>
      <c r="M42" s="62"/>
      <c r="N42" s="63"/>
      <c r="O42" s="100"/>
      <c r="P42" s="62"/>
      <c r="Q42" s="62"/>
      <c r="R42" s="63"/>
      <c r="S42" s="61"/>
      <c r="T42" s="62"/>
      <c r="U42" s="62"/>
      <c r="V42" s="63"/>
      <c r="W42" s="46"/>
      <c r="X42" s="50"/>
      <c r="Y42" s="50"/>
      <c r="Z42" s="51"/>
      <c r="AA42" s="61"/>
      <c r="AB42" s="96"/>
      <c r="AC42" s="61"/>
      <c r="AD42" s="65" t="s">
        <v>153</v>
      </c>
      <c r="AE42" s="53"/>
      <c r="AF42" s="53"/>
    </row>
    <row r="43" customFormat="false" ht="26.25" hidden="false" customHeight="true" outlineLevel="0" collapsed="false">
      <c r="A43" s="36" t="n">
        <v>37</v>
      </c>
      <c r="B43" s="37" t="n">
        <v>45004</v>
      </c>
      <c r="C43" s="38" t="n">
        <f aca="false">B43</f>
        <v>45004</v>
      </c>
      <c r="D43" s="39" t="s">
        <v>154</v>
      </c>
      <c r="E43" s="69" t="n">
        <f aca="false">VLOOKUP(D43,路線表!$1:$998,5,0)</f>
        <v>0.3125</v>
      </c>
      <c r="F43" s="97"/>
      <c r="G43" s="97"/>
      <c r="H43" s="68" t="str">
        <f aca="false">VLOOKUP(D43,路線表!$1:$1003,3,0)</f>
        <v>捷運小南門站(出口3)</v>
      </c>
      <c r="I43" s="97" t="str">
        <f aca="false">VLOOKUP(D43,路線表!$1:$1003,6,0)</f>
        <v>2km</v>
      </c>
      <c r="J43" s="98" t="n">
        <f aca="false">VLOOKUP(D43,路線表!$1:$1003,7,0)</f>
        <v>45</v>
      </c>
      <c r="K43" s="46" t="s">
        <v>79</v>
      </c>
      <c r="L43" s="50" t="s">
        <v>132</v>
      </c>
      <c r="M43" s="50" t="s">
        <v>151</v>
      </c>
      <c r="N43" s="51" t="s">
        <v>33</v>
      </c>
      <c r="O43" s="46" t="s">
        <v>139</v>
      </c>
      <c r="P43" s="46" t="s">
        <v>155</v>
      </c>
      <c r="Q43" s="50" t="s">
        <v>124</v>
      </c>
      <c r="R43" s="51"/>
      <c r="S43" s="46" t="s">
        <v>68</v>
      </c>
      <c r="T43" s="50"/>
      <c r="U43" s="50" t="s">
        <v>79</v>
      </c>
      <c r="V43" s="51"/>
      <c r="W43" s="46"/>
      <c r="X43" s="50"/>
      <c r="Y43" s="50"/>
      <c r="Z43" s="51"/>
      <c r="AA43" s="46"/>
      <c r="AB43" s="51"/>
      <c r="AC43" s="46"/>
      <c r="AD43" s="65"/>
      <c r="AE43" s="53"/>
      <c r="AF43" s="53"/>
    </row>
    <row r="44" customFormat="false" ht="26.25" hidden="false" customHeight="true" outlineLevel="0" collapsed="false">
      <c r="A44" s="36" t="n">
        <v>38</v>
      </c>
      <c r="B44" s="37" t="n">
        <v>45004</v>
      </c>
      <c r="C44" s="38" t="n">
        <f aca="false">B44</f>
        <v>45004</v>
      </c>
      <c r="D44" s="39" t="s">
        <v>158</v>
      </c>
      <c r="E44" s="69" t="n">
        <f aca="false">VLOOKUP(D44,路線表!$1:$998,5,0)</f>
        <v>0.3333333333</v>
      </c>
      <c r="F44" s="97"/>
      <c r="G44" s="97"/>
      <c r="H44" s="68" t="str">
        <f aca="false">VLOOKUP(D44,路線表!$1:$1003,3,0)</f>
        <v>新烏路長興宮(公車849/綠3小粗坑站)</v>
      </c>
      <c r="I44" s="97" t="str">
        <f aca="false">VLOOKUP(D44,路線表!$1:$1003,6,0)</f>
        <v>6km</v>
      </c>
      <c r="J44" s="98" t="n">
        <f aca="false">VLOOKUP(D44,路線表!$1:$1003,7,0)</f>
        <v>40</v>
      </c>
      <c r="K44" s="46" t="s">
        <v>66</v>
      </c>
      <c r="L44" s="50"/>
      <c r="M44" s="71" t="s">
        <v>159</v>
      </c>
      <c r="N44" s="51" t="s">
        <v>119</v>
      </c>
      <c r="O44" s="100"/>
      <c r="P44" s="62"/>
      <c r="Q44" s="62"/>
      <c r="R44" s="63"/>
      <c r="S44" s="61"/>
      <c r="T44" s="62"/>
      <c r="U44" s="62"/>
      <c r="V44" s="63"/>
      <c r="W44" s="61"/>
      <c r="X44" s="62"/>
      <c r="Y44" s="62"/>
      <c r="Z44" s="63"/>
      <c r="AA44" s="61"/>
      <c r="AB44" s="96"/>
      <c r="AC44" s="61"/>
      <c r="AD44" s="65"/>
      <c r="AE44" s="53"/>
      <c r="AF44" s="53"/>
    </row>
    <row r="45" customFormat="false" ht="26.25" hidden="false" customHeight="true" outlineLevel="0" collapsed="false">
      <c r="A45" s="36" t="n">
        <v>39</v>
      </c>
      <c r="B45" s="37" t="n">
        <v>45010</v>
      </c>
      <c r="C45" s="54" t="n">
        <f aca="false">B45</f>
        <v>45010</v>
      </c>
      <c r="D45" s="39" t="s">
        <v>84</v>
      </c>
      <c r="E45" s="69" t="n">
        <f aca="false">VLOOKUP(D45,路線表!$1:$998,5,0)</f>
        <v>0.3611111111</v>
      </c>
      <c r="F45" s="97"/>
      <c r="G45" s="97"/>
      <c r="H45" s="68" t="str">
        <f aca="false">VLOOKUP(D45,路線表!$1:$1003,3,0)</f>
        <v>貢寮火車站(自強272車次)</v>
      </c>
      <c r="I45" s="97" t="str">
        <f aca="false">VLOOKUP(D45,路線表!$1:$1003,6,0)</f>
        <v>4km</v>
      </c>
      <c r="J45" s="98" t="n">
        <f aca="false">VLOOKUP(D45,路線表!$1:$1003,7,0)</f>
        <v>50</v>
      </c>
      <c r="K45" s="46" t="s">
        <v>138</v>
      </c>
      <c r="L45" s="50"/>
      <c r="M45" s="50"/>
      <c r="N45" s="51"/>
      <c r="O45" s="100"/>
      <c r="P45" s="62"/>
      <c r="Q45" s="62"/>
      <c r="R45" s="63"/>
      <c r="S45" s="61"/>
      <c r="T45" s="62"/>
      <c r="U45" s="62"/>
      <c r="V45" s="63"/>
      <c r="W45" s="46"/>
      <c r="X45" s="50"/>
      <c r="Y45" s="50"/>
      <c r="Z45" s="51"/>
      <c r="AA45" s="61"/>
      <c r="AB45" s="96"/>
      <c r="AC45" s="61"/>
      <c r="AD45" s="65"/>
      <c r="AE45" s="53"/>
      <c r="AF45" s="53"/>
    </row>
    <row r="46" customFormat="false" ht="26.25" hidden="false" customHeight="true" outlineLevel="0" collapsed="false">
      <c r="A46" s="36" t="n">
        <v>40</v>
      </c>
      <c r="B46" s="37" t="n">
        <v>45011</v>
      </c>
      <c r="C46" s="38" t="n">
        <f aca="false">B46</f>
        <v>45011</v>
      </c>
      <c r="D46" s="39" t="s">
        <v>162</v>
      </c>
      <c r="E46" s="69" t="n">
        <f aca="false">VLOOKUP(D46,路線表!$1:$998,5,0)</f>
        <v>0.3125</v>
      </c>
      <c r="F46" s="97"/>
      <c r="G46" s="97"/>
      <c r="H46" s="68" t="str">
        <f aca="false">VLOOKUP(D46,路線表!$1:$1003,3,0)</f>
        <v>捷運景美站(出口1)</v>
      </c>
      <c r="I46" s="97" t="str">
        <f aca="false">VLOOKUP(D46,路線表!$1:$1003,6,0)</f>
        <v>3km</v>
      </c>
      <c r="J46" s="98" t="n">
        <f aca="false">VLOOKUP(D46,路線表!$1:$1003,7,0)</f>
        <v>40</v>
      </c>
      <c r="K46" s="46" t="s">
        <v>37</v>
      </c>
      <c r="L46" s="50" t="s">
        <v>159</v>
      </c>
      <c r="M46" s="50" t="s">
        <v>124</v>
      </c>
      <c r="N46" s="51"/>
      <c r="O46" s="46"/>
      <c r="P46" s="50" t="s">
        <v>99</v>
      </c>
      <c r="Q46" s="50" t="s">
        <v>159</v>
      </c>
      <c r="R46" s="51"/>
      <c r="S46" s="46"/>
      <c r="T46" s="50" t="s">
        <v>116</v>
      </c>
      <c r="U46" s="50"/>
      <c r="V46" s="51"/>
      <c r="W46" s="46"/>
      <c r="X46" s="50"/>
      <c r="Y46" s="50"/>
      <c r="Z46" s="51"/>
      <c r="AA46" s="46"/>
      <c r="AB46" s="51"/>
      <c r="AC46" s="46"/>
      <c r="AD46" s="65"/>
      <c r="AE46" s="53"/>
      <c r="AF46" s="53"/>
    </row>
    <row r="47" customFormat="false" ht="26.25" hidden="false" customHeight="true" outlineLevel="0" collapsed="false">
      <c r="A47" s="36" t="n">
        <v>41</v>
      </c>
      <c r="B47" s="37" t="n">
        <v>45011</v>
      </c>
      <c r="C47" s="38" t="n">
        <f aca="false">B47</f>
        <v>45011</v>
      </c>
      <c r="D47" s="39" t="s">
        <v>164</v>
      </c>
      <c r="E47" s="66" t="n">
        <f aca="false">VLOOKUP(D47,路線表!$1:$998,5,0)</f>
        <v>0.3333333333</v>
      </c>
      <c r="F47" s="67"/>
      <c r="G47" s="67"/>
      <c r="H47" s="68" t="str">
        <f aca="false">VLOOKUP(D47,路線表!$1:$1003,3,0)</f>
        <v>輕軌淡江大學站(出口)</v>
      </c>
      <c r="I47" s="69" t="str">
        <f aca="false">VLOOKUP(D47,路線表!$1:$998,6,0)</f>
        <v>4km</v>
      </c>
      <c r="J47" s="70" t="n">
        <f aca="false">VLOOKUP(D47,路線表!$1:$998,7,0)</f>
        <v>40</v>
      </c>
      <c r="K47" s="46"/>
      <c r="L47" s="50"/>
      <c r="M47" s="50"/>
      <c r="N47" s="51" t="s">
        <v>165</v>
      </c>
      <c r="O47" s="100"/>
      <c r="P47" s="62"/>
      <c r="Q47" s="62"/>
      <c r="R47" s="63"/>
      <c r="S47" s="61"/>
      <c r="T47" s="62"/>
      <c r="U47" s="62"/>
      <c r="V47" s="63"/>
      <c r="W47" s="61"/>
      <c r="X47" s="62"/>
      <c r="Y47" s="62"/>
      <c r="Z47" s="63"/>
      <c r="AA47" s="61"/>
      <c r="AB47" s="96"/>
      <c r="AC47" s="61"/>
      <c r="AD47" s="125"/>
      <c r="AE47" s="53"/>
      <c r="AF47" s="53"/>
    </row>
    <row r="48" customFormat="false" ht="26.25" hidden="false" customHeight="true" outlineLevel="0" collapsed="false">
      <c r="A48" s="112" t="s">
        <v>90</v>
      </c>
      <c r="B48" s="113" t="n">
        <v>45015</v>
      </c>
      <c r="C48" s="130" t="s">
        <v>167</v>
      </c>
      <c r="D48" s="114" t="s">
        <v>108</v>
      </c>
      <c r="E48" s="115" t="n">
        <f aca="false">VLOOKUP(D48,路線表!$1:$998,5,0)</f>
        <v>0.3541666667</v>
      </c>
      <c r="F48" s="116"/>
      <c r="G48" s="116"/>
      <c r="H48" s="117" t="str">
        <f aca="false">VLOOKUP(D48,路線表!$1:$1003,3,0)</f>
        <v>金山青年活動中心(國光客運1815)</v>
      </c>
      <c r="I48" s="118" t="str">
        <f aca="false">VLOOKUP(D48,路線表!$1:$998,6,0)</f>
        <v>6km</v>
      </c>
      <c r="J48" s="119" t="n">
        <f aca="false">VLOOKUP(D48,路線表!$1:$998,7,0)</f>
        <v>50</v>
      </c>
      <c r="K48" s="126" t="s">
        <v>86</v>
      </c>
      <c r="L48" s="126" t="s">
        <v>123</v>
      </c>
      <c r="M48" s="120" t="s">
        <v>59</v>
      </c>
      <c r="N48" s="121" t="s">
        <v>119</v>
      </c>
      <c r="O48" s="100"/>
      <c r="P48" s="62"/>
      <c r="Q48" s="62"/>
      <c r="R48" s="63"/>
      <c r="S48" s="61"/>
      <c r="T48" s="62"/>
      <c r="U48" s="62"/>
      <c r="V48" s="63"/>
      <c r="W48" s="61"/>
      <c r="X48" s="62"/>
      <c r="Y48" s="62"/>
      <c r="Z48" s="63"/>
      <c r="AA48" s="61"/>
      <c r="AB48" s="63"/>
      <c r="AC48" s="61"/>
      <c r="AD48" s="127"/>
      <c r="AE48" s="53"/>
      <c r="AF48" s="53"/>
    </row>
  </sheetData>
  <mergeCells count="25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N3"/>
    <mergeCell ref="O2:R3"/>
    <mergeCell ref="S2:V3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</mergeCells>
  <conditionalFormatting sqref="C48">
    <cfRule type="containsText" priority="2" operator="containsText" aboveAverage="0" equalAverage="0" bottom="0" percent="0" rank="0" text="日" dxfId="0"/>
  </conditionalFormatting>
  <conditionalFormatting sqref="C17">
    <cfRule type="containsText" priority="3" operator="containsText" aboveAverage="0" equalAverage="0" bottom="0" percent="0" rank="0" text="日" dxfId="0"/>
  </conditionalFormatting>
  <conditionalFormatting sqref="C5:C16 C18:C48">
    <cfRule type="containsText" priority="4" operator="containsText" aboveAverage="0" equalAverage="0" bottom="0" percent="0" rank="0" text="日" dxfId="0"/>
  </conditionalFormatting>
  <conditionalFormatting sqref="C1:C4">
    <cfRule type="containsText" priority="5" operator="containsText" aboveAverage="0" equalAverage="0" bottom="0" percent="0" rank="0" text="日" dxfId="0"/>
  </conditionalFormatting>
  <conditionalFormatting sqref="W6:W7 Y6:Z7 X7">
    <cfRule type="expression" priority="6" aboveAverage="0" equalAverage="0" bottom="0" percent="0" rank="0" text="" dxfId="1">
      <formula>LEN(TRIM(W6))&gt;0</formula>
    </cfRule>
  </conditionalFormatting>
  <dataValidations count="3">
    <dataValidation allowBlank="true" operator="between" showDropDown="false" showErrorMessage="false" showInputMessage="false" sqref="D6:D11 D14:D24 D27:D28 D33:D36 D41:D42 D47:D48" type="list">
      <formula1>路線表!$A$2:$A$55</formula1>
      <formula2>0</formula2>
    </dataValidation>
    <dataValidation allowBlank="true" operator="between" showDropDown="false" showErrorMessage="false" showInputMessage="false" sqref="D25:D26 D29:D32" type="list">
      <formula1>路線表!$A$2:$A$56</formula1>
      <formula2>0</formula2>
    </dataValidation>
    <dataValidation allowBlank="true" operator="between" showDropDown="false" showErrorMessage="false" showInputMessage="false" sqref="D37:D40 D43:D46" type="list">
      <formula1>路線表!$A$2:$A$53</formula1>
      <formula2>0</formula2>
    </dataValidation>
  </dataValidations>
  <printOptions headings="false" gridLines="true" gridLinesSet="true" horizontalCentered="true" verticalCentered="false"/>
  <pageMargins left="0.25" right="0.25" top="1.37777777777778" bottom="1.37777777777778" header="0.511805555555555" footer="0.511805555555555"/>
  <pageSetup paperSize="8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:C20 A1"/>
    </sheetView>
  </sheetViews>
  <sheetFormatPr defaultRowHeight="15" zeroHeight="false" outlineLevelRow="0" outlineLevelCol="0"/>
  <cols>
    <col collapsed="false" customWidth="true" hidden="false" outlineLevel="0" max="1" min="1" style="0" width="7.73"/>
    <col collapsed="false" customWidth="true" hidden="false" outlineLevel="0" max="2" min="2" style="0" width="5.15"/>
    <col collapsed="false" customWidth="true" hidden="false" outlineLevel="0" max="6" min="3" style="0" width="9.27"/>
    <col collapsed="false" customWidth="true" hidden="false" outlineLevel="0" max="1025" min="7" style="0" width="13"/>
  </cols>
  <sheetData>
    <row r="1" customFormat="false" ht="15" hidden="false" customHeight="false" outlineLevel="0" collapsed="false">
      <c r="A1" s="131" t="s">
        <v>171</v>
      </c>
      <c r="B1" s="132" t="s">
        <v>172</v>
      </c>
      <c r="C1" s="133" t="s">
        <v>173</v>
      </c>
      <c r="D1" s="133" t="s">
        <v>174</v>
      </c>
      <c r="E1" s="133" t="s">
        <v>175</v>
      </c>
      <c r="F1" s="133" t="s">
        <v>176</v>
      </c>
    </row>
    <row r="2" customFormat="false" ht="15" hidden="false" customHeight="false" outlineLevel="0" collapsed="false">
      <c r="A2" s="134" t="s">
        <v>44</v>
      </c>
      <c r="B2" s="135" t="n">
        <v>22</v>
      </c>
      <c r="C2" s="135" t="n">
        <f aca="false">COUNTIF('例行活動2023年S1班表-01-03月'!$K$6:$AC$48,A2)</f>
        <v>2</v>
      </c>
      <c r="D2" s="135"/>
      <c r="E2" s="135"/>
      <c r="F2" s="136" t="n">
        <f aca="false">C2-D2-E2</f>
        <v>2</v>
      </c>
    </row>
    <row r="3" customFormat="false" ht="15" hidden="false" customHeight="false" outlineLevel="0" collapsed="false">
      <c r="A3" s="137" t="s">
        <v>113</v>
      </c>
      <c r="B3" s="138" t="n">
        <v>22</v>
      </c>
      <c r="C3" s="139" t="n">
        <f aca="false">COUNTIF('例行活動2023年S1班表-01-03月'!$K$6:$AC$48,A3)</f>
        <v>3</v>
      </c>
      <c r="D3" s="139"/>
      <c r="E3" s="139"/>
      <c r="F3" s="140" t="n">
        <f aca="false">C3-D3-E3</f>
        <v>3</v>
      </c>
    </row>
    <row r="4" customFormat="false" ht="15" hidden="false" customHeight="false" outlineLevel="0" collapsed="false">
      <c r="A4" s="137" t="s">
        <v>165</v>
      </c>
      <c r="B4" s="138" t="n">
        <v>24</v>
      </c>
      <c r="C4" s="139" t="n">
        <f aca="false">COUNTIF('例行活動2023年S1班表-01-03月'!$K$6:$AC$48,A4)</f>
        <v>1</v>
      </c>
      <c r="D4" s="139"/>
      <c r="E4" s="139"/>
      <c r="F4" s="140" t="n">
        <f aca="false">C4-D4-E4</f>
        <v>1</v>
      </c>
    </row>
    <row r="5" customFormat="false" ht="15" hidden="false" customHeight="false" outlineLevel="0" collapsed="false">
      <c r="A5" s="137" t="s">
        <v>177</v>
      </c>
      <c r="B5" s="138" t="n">
        <v>25</v>
      </c>
      <c r="C5" s="139" t="n">
        <f aca="false">COUNTIF('例行活動2023年S1班表-01-03月'!$K$6:$AC$48,A5)</f>
        <v>0</v>
      </c>
      <c r="D5" s="139"/>
      <c r="E5" s="139"/>
      <c r="F5" s="141" t="n">
        <f aca="false">C5-D5-E5</f>
        <v>0</v>
      </c>
    </row>
    <row r="6" customFormat="false" ht="15" hidden="false" customHeight="false" outlineLevel="0" collapsed="false">
      <c r="A6" s="142" t="s">
        <v>59</v>
      </c>
      <c r="B6" s="143" t="n">
        <v>25</v>
      </c>
      <c r="C6" s="144" t="n">
        <f aca="false">COUNTIF('例行活動2023年S1班表-01-03月'!$K$6:$AC$48,A6)</f>
        <v>5</v>
      </c>
      <c r="D6" s="144"/>
      <c r="E6" s="144"/>
      <c r="F6" s="145" t="n">
        <f aca="false">C6-D6-E6</f>
        <v>5</v>
      </c>
    </row>
    <row r="7" customFormat="false" ht="15" hidden="false" customHeight="false" outlineLevel="0" collapsed="false">
      <c r="A7" s="146" t="s">
        <v>34</v>
      </c>
      <c r="B7" s="138" t="n">
        <v>2</v>
      </c>
      <c r="C7" s="147" t="n">
        <f aca="false">COUNTIF('例行活動2023年S1班表-01-03月'!$K$6:$AC$48,A7)</f>
        <v>5</v>
      </c>
      <c r="D7" s="138"/>
      <c r="E7" s="138"/>
      <c r="F7" s="138" t="n">
        <f aca="false">C7-D7-E7</f>
        <v>5</v>
      </c>
    </row>
    <row r="8" customFormat="false" ht="15" hidden="false" customHeight="false" outlineLevel="0" collapsed="false">
      <c r="A8" s="148" t="s">
        <v>77</v>
      </c>
      <c r="B8" s="138" t="n">
        <v>2</v>
      </c>
      <c r="C8" s="139" t="n">
        <f aca="false">COUNTIF('例行活動2023年S1班表-01-03月'!$K$6:$AC$48,A8)</f>
        <v>3</v>
      </c>
      <c r="D8" s="139"/>
      <c r="E8" s="139"/>
      <c r="F8" s="139" t="n">
        <f aca="false">C8-D8-E8</f>
        <v>3</v>
      </c>
    </row>
    <row r="9" customFormat="false" ht="15" hidden="false" customHeight="false" outlineLevel="0" collapsed="false">
      <c r="A9" s="148" t="s">
        <v>110</v>
      </c>
      <c r="B9" s="138" t="n">
        <v>3</v>
      </c>
      <c r="C9" s="139" t="n">
        <f aca="false">COUNTIF('例行活動2023年S1班表-01-03月'!$K$6:$AC$48,A9)</f>
        <v>1</v>
      </c>
      <c r="D9" s="139"/>
      <c r="E9" s="139"/>
      <c r="F9" s="139" t="n">
        <f aca="false">C9-D9-E9</f>
        <v>1</v>
      </c>
    </row>
    <row r="10" customFormat="false" ht="15" hidden="false" customHeight="false" outlineLevel="0" collapsed="false">
      <c r="A10" s="148" t="s">
        <v>178</v>
      </c>
      <c r="B10" s="138" t="n">
        <v>3</v>
      </c>
      <c r="C10" s="139" t="n">
        <f aca="false">COUNTIF('例行活動2023年S1班表-01-03月'!$K$6:$AC$48,A10)</f>
        <v>0</v>
      </c>
      <c r="D10" s="139"/>
      <c r="E10" s="139"/>
      <c r="F10" s="149" t="n">
        <f aca="false">C10-D10-E10</f>
        <v>0</v>
      </c>
    </row>
    <row r="11" customFormat="false" ht="15" hidden="false" customHeight="false" outlineLevel="0" collapsed="false">
      <c r="A11" s="148" t="s">
        <v>179</v>
      </c>
      <c r="B11" s="138" t="n">
        <v>3</v>
      </c>
      <c r="C11" s="139" t="n">
        <f aca="false">COUNTIF('例行活動2023年S1班表-01-03月'!$K$6:$AC$48,A11)</f>
        <v>0</v>
      </c>
      <c r="D11" s="139"/>
      <c r="E11" s="139"/>
      <c r="F11" s="149" t="n">
        <f aca="false">C11-D11-E11</f>
        <v>0</v>
      </c>
    </row>
    <row r="12" customFormat="false" ht="15" hidden="false" customHeight="false" outlineLevel="0" collapsed="false">
      <c r="A12" s="148" t="s">
        <v>180</v>
      </c>
      <c r="B12" s="138" t="n">
        <v>4</v>
      </c>
      <c r="C12" s="139" t="n">
        <f aca="false">COUNTIF('例行活動2023年S1班表-01-03月'!$K$6:$AC$48,A12)</f>
        <v>0</v>
      </c>
      <c r="D12" s="139"/>
      <c r="E12" s="139"/>
      <c r="F12" s="149" t="n">
        <f aca="false">C12-D12-E12</f>
        <v>0</v>
      </c>
    </row>
    <row r="13" customFormat="false" ht="15" hidden="false" customHeight="false" outlineLevel="0" collapsed="false">
      <c r="A13" s="148" t="s">
        <v>31</v>
      </c>
      <c r="B13" s="138" t="n">
        <v>5</v>
      </c>
      <c r="C13" s="139" t="n">
        <f aca="false">COUNTIF('例行活動2023年S1班表-01-03月'!$K$6:$AC$48,A13)</f>
        <v>1</v>
      </c>
      <c r="D13" s="139"/>
      <c r="E13" s="139"/>
      <c r="F13" s="139" t="n">
        <f aca="false">C13-D13-E13</f>
        <v>1</v>
      </c>
    </row>
    <row r="14" customFormat="false" ht="15" hidden="false" customHeight="false" outlineLevel="0" collapsed="false">
      <c r="A14" s="146" t="s">
        <v>181</v>
      </c>
      <c r="B14" s="138" t="n">
        <v>6</v>
      </c>
      <c r="C14" s="139" t="n">
        <f aca="false">COUNTIF('例行活動2023年S1班表-01-03月'!$K$6:$AC$48,A14)</f>
        <v>0</v>
      </c>
      <c r="D14" s="139"/>
      <c r="E14" s="139"/>
      <c r="F14" s="149" t="n">
        <f aca="false">C14-D14-E14</f>
        <v>0</v>
      </c>
    </row>
    <row r="15" customFormat="false" ht="15" hidden="false" customHeight="false" outlineLevel="0" collapsed="false">
      <c r="A15" s="148" t="s">
        <v>42</v>
      </c>
      <c r="B15" s="138" t="n">
        <v>6</v>
      </c>
      <c r="C15" s="139" t="n">
        <f aca="false">COUNTIF('例行活動2023年S1班表-01-03月'!$K$6:$AC$48,A15)</f>
        <v>3</v>
      </c>
      <c r="D15" s="139"/>
      <c r="E15" s="139"/>
      <c r="F15" s="139" t="n">
        <f aca="false">C15-D15-E15</f>
        <v>3</v>
      </c>
    </row>
    <row r="16" customFormat="false" ht="15" hidden="false" customHeight="false" outlineLevel="0" collapsed="false">
      <c r="A16" s="146" t="s">
        <v>163</v>
      </c>
      <c r="B16" s="138" t="n">
        <v>6</v>
      </c>
      <c r="C16" s="139" t="n">
        <f aca="false">COUNTIF('例行活動2023年S1班表-01-03月'!$K$6:$AC$48,A16)</f>
        <v>1</v>
      </c>
      <c r="D16" s="139"/>
      <c r="E16" s="139"/>
      <c r="F16" s="149" t="n">
        <f aca="false">C16-D16-E16</f>
        <v>1</v>
      </c>
    </row>
    <row r="17" customFormat="false" ht="15" hidden="false" customHeight="false" outlineLevel="0" collapsed="false">
      <c r="A17" s="148" t="s">
        <v>73</v>
      </c>
      <c r="B17" s="138" t="n">
        <v>7</v>
      </c>
      <c r="C17" s="139" t="n">
        <f aca="false">COUNTIF('例行活動2023年S1班表-01-03月'!$K$6:$AC$48,A17)</f>
        <v>2</v>
      </c>
      <c r="D17" s="139"/>
      <c r="E17" s="139"/>
      <c r="F17" s="139" t="n">
        <f aca="false">C17-D17-E17</f>
        <v>2</v>
      </c>
    </row>
    <row r="18" customFormat="false" ht="15" hidden="false" customHeight="false" outlineLevel="0" collapsed="false">
      <c r="A18" s="146" t="s">
        <v>182</v>
      </c>
      <c r="B18" s="138" t="n">
        <v>7</v>
      </c>
      <c r="C18" s="139" t="n">
        <f aca="false">COUNTIF('例行活動2023年S1班表-01-03月'!$K$6:$AC$48,A18)</f>
        <v>0</v>
      </c>
      <c r="D18" s="139"/>
      <c r="E18" s="139"/>
      <c r="F18" s="149" t="n">
        <f aca="false">C18-D18-E18</f>
        <v>0</v>
      </c>
    </row>
    <row r="19" customFormat="false" ht="15" hidden="false" customHeight="false" outlineLevel="0" collapsed="false">
      <c r="A19" s="148" t="s">
        <v>183</v>
      </c>
      <c r="B19" s="138" t="n">
        <v>7</v>
      </c>
      <c r="C19" s="139" t="n">
        <f aca="false">COUNTIF('例行活動2023年S1班表-01-03月'!$K$6:$AC$48,A19)</f>
        <v>0</v>
      </c>
      <c r="D19" s="139"/>
      <c r="E19" s="139"/>
      <c r="F19" s="149" t="n">
        <f aca="false">C19-D19-E19</f>
        <v>0</v>
      </c>
    </row>
    <row r="20" customFormat="false" ht="15" hidden="false" customHeight="false" outlineLevel="0" collapsed="false">
      <c r="A20" s="148" t="s">
        <v>133</v>
      </c>
      <c r="B20" s="138" t="n">
        <v>8</v>
      </c>
      <c r="C20" s="139" t="n">
        <f aca="false">COUNTIF('例行活動2023年S1班表-01-03月'!$K$6:$AC$48,A20)</f>
        <v>2</v>
      </c>
      <c r="D20" s="139"/>
      <c r="E20" s="139"/>
      <c r="F20" s="139" t="n">
        <f aca="false">C20-D20-E20</f>
        <v>2</v>
      </c>
    </row>
    <row r="21" customFormat="false" ht="15" hidden="false" customHeight="false" outlineLevel="0" collapsed="false">
      <c r="A21" s="150" t="s">
        <v>85</v>
      </c>
      <c r="B21" s="138" t="n">
        <v>9</v>
      </c>
      <c r="C21" s="139" t="n">
        <f aca="false">COUNTIF('例行活動2023年S1班表-01-03月'!$K$6:$AC$48,A21)</f>
        <v>3</v>
      </c>
      <c r="D21" s="139"/>
      <c r="E21" s="139"/>
      <c r="F21" s="149" t="n">
        <f aca="false">C21-D21-E21</f>
        <v>3</v>
      </c>
    </row>
    <row r="22" customFormat="false" ht="15" hidden="false" customHeight="false" outlineLevel="0" collapsed="false">
      <c r="A22" s="148" t="s">
        <v>35</v>
      </c>
      <c r="B22" s="138" t="n">
        <v>9</v>
      </c>
      <c r="C22" s="139" t="n">
        <f aca="false">COUNTIF('例行活動2023年S1班表-01-03月'!$K$6:$AC$48,A22)</f>
        <v>3</v>
      </c>
      <c r="D22" s="139"/>
      <c r="E22" s="139"/>
      <c r="F22" s="139" t="n">
        <f aca="false">C22-D22-E22</f>
        <v>3</v>
      </c>
    </row>
    <row r="23" customFormat="false" ht="15" hidden="false" customHeight="false" outlineLevel="0" collapsed="false">
      <c r="A23" s="148" t="s">
        <v>47</v>
      </c>
      <c r="B23" s="138" t="n">
        <v>10</v>
      </c>
      <c r="C23" s="139" t="n">
        <f aca="false">COUNTIF('例行活動2023年S1班表-01-03月'!$K$6:$AC$48,A23)</f>
        <v>2</v>
      </c>
      <c r="D23" s="139"/>
      <c r="E23" s="139"/>
      <c r="F23" s="149" t="n">
        <f aca="false">C23-D23-E23</f>
        <v>2</v>
      </c>
    </row>
    <row r="24" customFormat="false" ht="15" hidden="false" customHeight="false" outlineLevel="0" collapsed="false">
      <c r="A24" s="148" t="s">
        <v>136</v>
      </c>
      <c r="B24" s="138" t="n">
        <v>10</v>
      </c>
      <c r="C24" s="139" t="n">
        <f aca="false">COUNTIF('例行活動2023年S1班表-01-03月'!$K$6:$AC$48,A24)</f>
        <v>1</v>
      </c>
      <c r="D24" s="139"/>
      <c r="E24" s="139"/>
      <c r="F24" s="139" t="n">
        <f aca="false">C24-D24-E24</f>
        <v>1</v>
      </c>
    </row>
    <row r="25" customFormat="false" ht="15" hidden="false" customHeight="false" outlineLevel="0" collapsed="false">
      <c r="A25" s="148" t="s">
        <v>69</v>
      </c>
      <c r="B25" s="138" t="n">
        <v>11</v>
      </c>
      <c r="C25" s="139" t="n">
        <f aca="false">COUNTIF('例行活動2023年S1班表-01-03月'!$K$6:$AC$48,A25)</f>
        <v>1</v>
      </c>
      <c r="D25" s="139"/>
      <c r="E25" s="139"/>
      <c r="F25" s="139" t="n">
        <f aca="false">C25-D25-E25</f>
        <v>1</v>
      </c>
    </row>
    <row r="26" customFormat="false" ht="15" hidden="false" customHeight="false" outlineLevel="0" collapsed="false">
      <c r="A26" s="148" t="s">
        <v>127</v>
      </c>
      <c r="B26" s="138" t="n">
        <v>11</v>
      </c>
      <c r="C26" s="139" t="n">
        <f aca="false">COUNTIF('例行活動2023年S1班表-01-03月'!$K$6:$AC$48,A26)</f>
        <v>4</v>
      </c>
      <c r="D26" s="139"/>
      <c r="E26" s="139"/>
      <c r="F26" s="151" t="n">
        <f aca="false">C26-D26-E26</f>
        <v>4</v>
      </c>
    </row>
    <row r="27" customFormat="false" ht="15" hidden="false" customHeight="false" outlineLevel="0" collapsed="false">
      <c r="A27" s="150" t="s">
        <v>103</v>
      </c>
      <c r="B27" s="138" t="n">
        <v>11</v>
      </c>
      <c r="C27" s="139" t="n">
        <f aca="false">COUNTIF('例行活動2023年S1班表-01-03月'!$K$6:$AC$48,A27)</f>
        <v>3</v>
      </c>
      <c r="D27" s="139"/>
      <c r="E27" s="139"/>
      <c r="F27" s="139" t="n">
        <f aca="false">C27-D27-E27</f>
        <v>3</v>
      </c>
    </row>
    <row r="28" customFormat="false" ht="15" hidden="false" customHeight="false" outlineLevel="0" collapsed="false">
      <c r="A28" s="150" t="s">
        <v>184</v>
      </c>
      <c r="B28" s="138" t="n">
        <v>11</v>
      </c>
      <c r="C28" s="139" t="n">
        <f aca="false">COUNTIF('例行活動2023年S1班表-01-03月'!$K$6:$AC$48,A28)</f>
        <v>0</v>
      </c>
      <c r="D28" s="139"/>
      <c r="E28" s="139"/>
      <c r="F28" s="149" t="n">
        <f aca="false">C28-D28-E28</f>
        <v>0</v>
      </c>
    </row>
    <row r="29" customFormat="false" ht="15" hidden="false" customHeight="false" outlineLevel="0" collapsed="false">
      <c r="A29" s="150" t="s">
        <v>140</v>
      </c>
      <c r="B29" s="138" t="n">
        <v>11</v>
      </c>
      <c r="C29" s="139" t="n">
        <f aca="false">COUNTIF('例行活動2023年S1班表-01-03月'!$K$6:$AC$48,A29)</f>
        <v>2</v>
      </c>
      <c r="D29" s="139"/>
      <c r="E29" s="139"/>
      <c r="F29" s="151" t="n">
        <f aca="false">C29-D29-E29</f>
        <v>2</v>
      </c>
    </row>
    <row r="30" customFormat="false" ht="15" hidden="false" customHeight="false" outlineLevel="0" collapsed="false">
      <c r="A30" s="150" t="s">
        <v>40</v>
      </c>
      <c r="B30" s="138" t="n">
        <v>12</v>
      </c>
      <c r="C30" s="139" t="n">
        <f aca="false">COUNTIF('例行活動2023年S1班表-01-03月'!$K$6:$AC$48,A30)</f>
        <v>3</v>
      </c>
      <c r="D30" s="139"/>
      <c r="E30" s="139"/>
      <c r="F30" s="139" t="n">
        <f aca="false">C30-D30-E30</f>
        <v>3</v>
      </c>
    </row>
    <row r="31" customFormat="false" ht="15" hidden="false" customHeight="false" outlineLevel="0" collapsed="false">
      <c r="A31" s="150" t="s">
        <v>49</v>
      </c>
      <c r="B31" s="138" t="n">
        <v>12</v>
      </c>
      <c r="C31" s="139" t="n">
        <f aca="false">COUNTIF('例行活動2023年S1班表-01-03月'!$K$6:$AC$48,A31)</f>
        <v>3</v>
      </c>
      <c r="D31" s="139"/>
      <c r="E31" s="139"/>
      <c r="F31" s="139" t="n">
        <f aca="false">C31-D31-E31</f>
        <v>3</v>
      </c>
    </row>
    <row r="32" customFormat="false" ht="15" hidden="false" customHeight="false" outlineLevel="0" collapsed="false">
      <c r="A32" s="150" t="s">
        <v>185</v>
      </c>
      <c r="B32" s="138" t="n">
        <v>13</v>
      </c>
      <c r="C32" s="139" t="n">
        <f aca="false">COUNTIF('例行活動2023年S1班表-01-03月'!$K$6:$AC$48,A32)</f>
        <v>0</v>
      </c>
      <c r="D32" s="139"/>
      <c r="E32" s="139"/>
      <c r="F32" s="149" t="n">
        <f aca="false">C32-D32-E32</f>
        <v>0</v>
      </c>
    </row>
    <row r="33" customFormat="false" ht="15" hidden="false" customHeight="false" outlineLevel="0" collapsed="false">
      <c r="A33" s="148" t="s">
        <v>126</v>
      </c>
      <c r="B33" s="138" t="n">
        <v>14</v>
      </c>
      <c r="C33" s="139" t="n">
        <f aca="false">COUNTIF('例行活動2023年S1班表-01-03月'!$K$6:$AC$48,A33)</f>
        <v>3</v>
      </c>
      <c r="D33" s="139"/>
      <c r="E33" s="139"/>
      <c r="F33" s="139" t="n">
        <f aca="false">C33-D33-E33</f>
        <v>3</v>
      </c>
    </row>
    <row r="34" customFormat="false" ht="15" hidden="false" customHeight="false" outlineLevel="0" collapsed="false">
      <c r="A34" s="150" t="s">
        <v>186</v>
      </c>
      <c r="B34" s="138" t="n">
        <v>14</v>
      </c>
      <c r="C34" s="139" t="n">
        <f aca="false">COUNTIF('例行活動2023年S1班表-01-03月'!$K$6:$AC$48,A34)</f>
        <v>0</v>
      </c>
      <c r="D34" s="139"/>
      <c r="E34" s="139"/>
      <c r="F34" s="149" t="n">
        <f aca="false">C34-D34-E34</f>
        <v>0</v>
      </c>
    </row>
    <row r="35" customFormat="false" ht="15" hidden="false" customHeight="false" outlineLevel="0" collapsed="false">
      <c r="A35" s="148" t="s">
        <v>138</v>
      </c>
      <c r="B35" s="138" t="n">
        <v>14</v>
      </c>
      <c r="C35" s="139" t="n">
        <f aca="false">COUNTIF('例行活動2023年S1班表-01-03月'!$K$6:$AC$48,A35)</f>
        <v>2</v>
      </c>
      <c r="D35" s="139"/>
      <c r="E35" s="139"/>
      <c r="F35" s="139" t="n">
        <f aca="false">C35-D35-E35</f>
        <v>2</v>
      </c>
    </row>
    <row r="36" customFormat="false" ht="15" hidden="false" customHeight="false" outlineLevel="0" collapsed="false">
      <c r="A36" s="148" t="s">
        <v>121</v>
      </c>
      <c r="B36" s="138" t="n">
        <v>15</v>
      </c>
      <c r="C36" s="139" t="n">
        <f aca="false">COUNTIF('例行活動2023年S1班表-01-03月'!$K$6:$AC$48,A36)</f>
        <v>3</v>
      </c>
      <c r="D36" s="139"/>
      <c r="E36" s="139"/>
      <c r="F36" s="139" t="n">
        <f aca="false">C36-D36-E36</f>
        <v>3</v>
      </c>
    </row>
    <row r="37" customFormat="false" ht="15" hidden="false" customHeight="false" outlineLevel="0" collapsed="false">
      <c r="A37" s="148" t="s">
        <v>104</v>
      </c>
      <c r="B37" s="138" t="n">
        <v>15</v>
      </c>
      <c r="C37" s="139" t="n">
        <f aca="false">COUNTIF('例行活動2023年S1班表-01-03月'!$K$6:$AC$48,A37)</f>
        <v>3</v>
      </c>
      <c r="D37" s="139"/>
      <c r="E37" s="139"/>
      <c r="F37" s="139" t="n">
        <f aca="false">C37-D37-E37</f>
        <v>3</v>
      </c>
    </row>
    <row r="38" customFormat="false" ht="15" hidden="false" customHeight="false" outlineLevel="0" collapsed="false">
      <c r="A38" s="148" t="s">
        <v>76</v>
      </c>
      <c r="B38" s="138" t="n">
        <v>15</v>
      </c>
      <c r="C38" s="139" t="n">
        <f aca="false">COUNTIF('例行活動2023年S1班表-01-03月'!$K$6:$AC$48,A38)</f>
        <v>3</v>
      </c>
      <c r="D38" s="139"/>
      <c r="E38" s="139"/>
      <c r="F38" s="139" t="n">
        <f aca="false">C38-D38-E38</f>
        <v>3</v>
      </c>
    </row>
    <row r="39" customFormat="false" ht="15" hidden="false" customHeight="false" outlineLevel="0" collapsed="false">
      <c r="A39" s="148" t="s">
        <v>88</v>
      </c>
      <c r="B39" s="138" t="n">
        <v>15</v>
      </c>
      <c r="C39" s="139" t="n">
        <f aca="false">COUNTIF('例行活動2023年S1班表-01-03月'!$K$6:$AC$48,A39)</f>
        <v>2</v>
      </c>
      <c r="D39" s="139"/>
      <c r="E39" s="139"/>
      <c r="F39" s="139" t="n">
        <f aca="false">C39-D39-E39</f>
        <v>2</v>
      </c>
    </row>
    <row r="40" customFormat="false" ht="15" hidden="false" customHeight="false" outlineLevel="0" collapsed="false">
      <c r="A40" s="148" t="s">
        <v>48</v>
      </c>
      <c r="B40" s="138" t="n">
        <v>16</v>
      </c>
      <c r="C40" s="139" t="n">
        <f aca="false">COUNTIF('例行活動2023年S1班表-01-03月'!$K$6:$AC$48,A40)</f>
        <v>2</v>
      </c>
      <c r="D40" s="139"/>
      <c r="E40" s="139"/>
      <c r="F40" s="139" t="n">
        <f aca="false">C40-D40-E40</f>
        <v>2</v>
      </c>
    </row>
    <row r="41" customFormat="false" ht="15" hidden="false" customHeight="false" outlineLevel="0" collapsed="false">
      <c r="A41" s="148" t="s">
        <v>187</v>
      </c>
      <c r="B41" s="138" t="n">
        <v>16</v>
      </c>
      <c r="C41" s="139" t="n">
        <f aca="false">COUNTIF('例行活動2023年S1班表-01-03月'!$K$6:$AC$48,A41)</f>
        <v>0</v>
      </c>
      <c r="D41" s="139"/>
      <c r="E41" s="139"/>
      <c r="F41" s="149" t="n">
        <f aca="false">C41-D41-E41</f>
        <v>0</v>
      </c>
    </row>
    <row r="42" customFormat="false" ht="15" hidden="false" customHeight="false" outlineLevel="0" collapsed="false">
      <c r="A42" s="148" t="s">
        <v>93</v>
      </c>
      <c r="B42" s="138" t="n">
        <v>16</v>
      </c>
      <c r="C42" s="139" t="n">
        <f aca="false">COUNTIF('例行活動2023年S1班表-01-03月'!$K$6:$AC$48,A42)</f>
        <v>2</v>
      </c>
      <c r="D42" s="139"/>
      <c r="E42" s="139"/>
      <c r="F42" s="149" t="n">
        <f aca="false">C42-D42-E42</f>
        <v>2</v>
      </c>
    </row>
    <row r="43" customFormat="false" ht="15" hidden="false" customHeight="false" outlineLevel="0" collapsed="false">
      <c r="A43" s="148" t="s">
        <v>32</v>
      </c>
      <c r="B43" s="138" t="n">
        <v>17</v>
      </c>
      <c r="C43" s="139" t="n">
        <f aca="false">COUNTIF('例行活動2023年S1班表-01-03月'!$K$6:$AC$48,A43)</f>
        <v>1</v>
      </c>
      <c r="D43" s="139"/>
      <c r="E43" s="139"/>
      <c r="F43" s="149" t="n">
        <f aca="false">C43-D43-E43</f>
        <v>1</v>
      </c>
    </row>
    <row r="44" customFormat="false" ht="15" hidden="false" customHeight="false" outlineLevel="0" collapsed="false">
      <c r="A44" s="148" t="s">
        <v>52</v>
      </c>
      <c r="B44" s="138" t="n">
        <v>17</v>
      </c>
      <c r="C44" s="139" t="n">
        <f aca="false">COUNTIF('例行活動2023年S1班表-01-03月'!$K$6:$AC$48,A44)</f>
        <v>3</v>
      </c>
      <c r="D44" s="139"/>
      <c r="E44" s="139"/>
      <c r="F44" s="149" t="n">
        <f aca="false">C44-D44-E44</f>
        <v>3</v>
      </c>
    </row>
    <row r="45" customFormat="false" ht="15" hidden="false" customHeight="false" outlineLevel="0" collapsed="false">
      <c r="A45" s="148" t="s">
        <v>188</v>
      </c>
      <c r="B45" s="138" t="n">
        <v>17</v>
      </c>
      <c r="C45" s="139" t="n">
        <f aca="false">COUNTIF('例行活動2023年S1班表-01-03月'!$K$6:$AC$48,A45)</f>
        <v>0</v>
      </c>
      <c r="D45" s="139"/>
      <c r="E45" s="139"/>
      <c r="F45" s="149" t="n">
        <f aca="false">C45-D45-E45</f>
        <v>0</v>
      </c>
    </row>
    <row r="46" customFormat="false" ht="15" hidden="false" customHeight="false" outlineLevel="0" collapsed="false">
      <c r="A46" s="148" t="s">
        <v>78</v>
      </c>
      <c r="B46" s="138" t="n">
        <v>18</v>
      </c>
      <c r="C46" s="139" t="n">
        <f aca="false">COUNTIF('例行活動2023年S1班表-01-03月'!$K$6:$AC$48,A46)</f>
        <v>3</v>
      </c>
      <c r="D46" s="139"/>
      <c r="E46" s="139"/>
      <c r="F46" s="139" t="n">
        <f aca="false">C46-D46-E46</f>
        <v>3</v>
      </c>
    </row>
    <row r="47" customFormat="false" ht="15" hidden="false" customHeight="false" outlineLevel="0" collapsed="false">
      <c r="A47" s="148" t="s">
        <v>139</v>
      </c>
      <c r="B47" s="138" t="n">
        <v>18</v>
      </c>
      <c r="C47" s="139" t="n">
        <f aca="false">COUNTIF('例行活動2023年S1班表-01-03月'!$K$6:$AC$48,A47)</f>
        <v>2</v>
      </c>
      <c r="D47" s="139"/>
      <c r="E47" s="139"/>
      <c r="F47" s="139" t="n">
        <f aca="false">C47-D47-E47</f>
        <v>2</v>
      </c>
    </row>
    <row r="48" customFormat="false" ht="15" hidden="false" customHeight="false" outlineLevel="0" collapsed="false">
      <c r="A48" s="148" t="s">
        <v>189</v>
      </c>
      <c r="B48" s="138" t="n">
        <v>18</v>
      </c>
      <c r="C48" s="139" t="n">
        <f aca="false">COUNTIF('例行活動2023年S1班表-01-03月'!$K$6:$AC$48,A48)</f>
        <v>0</v>
      </c>
      <c r="D48" s="139"/>
      <c r="E48" s="139"/>
      <c r="F48" s="149" t="n">
        <f aca="false">C48-D48-E48</f>
        <v>0</v>
      </c>
    </row>
    <row r="49" customFormat="false" ht="15" hidden="false" customHeight="false" outlineLevel="0" collapsed="false">
      <c r="A49" s="148" t="s">
        <v>54</v>
      </c>
      <c r="B49" s="138" t="n">
        <v>18</v>
      </c>
      <c r="C49" s="139" t="n">
        <f aca="false">COUNTIF('例行活動2023年S1班表-01-03月'!$K$6:$AC$48,A49)</f>
        <v>2</v>
      </c>
      <c r="D49" s="139"/>
      <c r="E49" s="139"/>
      <c r="F49" s="139" t="n">
        <f aca="false">C49-D49-E49</f>
        <v>2</v>
      </c>
    </row>
    <row r="50" customFormat="false" ht="15" hidden="false" customHeight="false" outlineLevel="0" collapsed="false">
      <c r="A50" s="148" t="s">
        <v>37</v>
      </c>
      <c r="B50" s="138" t="n">
        <v>18</v>
      </c>
      <c r="C50" s="139" t="n">
        <f aca="false">COUNTIF('例行活動2023年S1班表-01-03月'!$K$6:$AC$48,A50)</f>
        <v>3</v>
      </c>
      <c r="D50" s="139"/>
      <c r="E50" s="139"/>
      <c r="F50" s="139" t="n">
        <f aca="false">C50-D50-E50</f>
        <v>3</v>
      </c>
    </row>
    <row r="51" customFormat="false" ht="15" hidden="false" customHeight="false" outlineLevel="0" collapsed="false">
      <c r="A51" s="148" t="s">
        <v>149</v>
      </c>
      <c r="B51" s="138" t="n">
        <v>19</v>
      </c>
      <c r="C51" s="139" t="n">
        <f aca="false">COUNTIF('例行活動2023年S1班表-01-03月'!$K$6:$AC$48,A51)</f>
        <v>2</v>
      </c>
      <c r="D51" s="139"/>
      <c r="E51" s="139"/>
      <c r="F51" s="149" t="n">
        <f aca="false">C51-D51-E51</f>
        <v>2</v>
      </c>
    </row>
    <row r="52" customFormat="false" ht="15" hidden="false" customHeight="false" outlineLevel="0" collapsed="false">
      <c r="A52" s="148" t="s">
        <v>190</v>
      </c>
      <c r="B52" s="138" t="n">
        <v>19</v>
      </c>
      <c r="C52" s="139" t="n">
        <f aca="false">COUNTIF('例行活動2023年S1班表-01-03月'!$K$6:$AC$48,A52)</f>
        <v>0</v>
      </c>
      <c r="D52" s="139"/>
      <c r="E52" s="139"/>
      <c r="F52" s="149" t="n">
        <f aca="false">C52-D52-E52</f>
        <v>0</v>
      </c>
    </row>
    <row r="53" customFormat="false" ht="15" hidden="false" customHeight="false" outlineLevel="0" collapsed="false">
      <c r="A53" s="148" t="s">
        <v>191</v>
      </c>
      <c r="B53" s="138" t="n">
        <v>19</v>
      </c>
      <c r="C53" s="139" t="n">
        <f aca="false">COUNTIF('例行活動2023年S1班表-01-03月'!$K$6:$AC$48,A53)</f>
        <v>0</v>
      </c>
      <c r="D53" s="139"/>
      <c r="E53" s="139"/>
      <c r="F53" s="149" t="n">
        <f aca="false">C53-D53-E53</f>
        <v>0</v>
      </c>
    </row>
    <row r="54" customFormat="false" ht="15" hidden="false" customHeight="false" outlineLevel="0" collapsed="false">
      <c r="A54" s="148" t="s">
        <v>155</v>
      </c>
      <c r="B54" s="138" t="n">
        <v>19</v>
      </c>
      <c r="C54" s="139" t="n">
        <f aca="false">COUNTIF('例行活動2023年S1班表-01-03月'!$K$6:$AC$48,A54)</f>
        <v>1</v>
      </c>
      <c r="D54" s="139"/>
      <c r="E54" s="139"/>
      <c r="F54" s="139" t="n">
        <f aca="false">C54-D54-E54</f>
        <v>1</v>
      </c>
    </row>
    <row r="55" customFormat="false" ht="15" hidden="false" customHeight="false" outlineLevel="0" collapsed="false">
      <c r="A55" s="148" t="s">
        <v>68</v>
      </c>
      <c r="B55" s="138" t="n">
        <v>19</v>
      </c>
      <c r="C55" s="139" t="n">
        <f aca="false">COUNTIF('例行活動2023年S1班表-01-03月'!$K$6:$AC$48,A55)</f>
        <v>3</v>
      </c>
      <c r="D55" s="139"/>
      <c r="E55" s="139"/>
      <c r="F55" s="139" t="n">
        <f aca="false">C55-D55-E55</f>
        <v>3</v>
      </c>
    </row>
    <row r="56" customFormat="false" ht="15" hidden="false" customHeight="false" outlineLevel="0" collapsed="false">
      <c r="A56" s="148" t="s">
        <v>192</v>
      </c>
      <c r="B56" s="138" t="n">
        <v>19</v>
      </c>
      <c r="C56" s="139" t="n">
        <f aca="false">COUNTIF('例行活動2023年S1班表-01-03月'!$K$6:$AC$48,A56)</f>
        <v>0</v>
      </c>
      <c r="D56" s="139"/>
      <c r="E56" s="139"/>
      <c r="F56" s="149" t="n">
        <f aca="false">C56-D56-E56</f>
        <v>0</v>
      </c>
    </row>
    <row r="57" customFormat="false" ht="15" hidden="false" customHeight="false" outlineLevel="0" collapsed="false">
      <c r="A57" s="148" t="s">
        <v>30</v>
      </c>
      <c r="B57" s="138" t="n">
        <v>20</v>
      </c>
      <c r="C57" s="139" t="n">
        <f aca="false">COUNTIF('例行活動2023年S1班表-01-03月'!$K$6:$AC$48,A57)</f>
        <v>2</v>
      </c>
      <c r="D57" s="139"/>
      <c r="E57" s="139"/>
      <c r="F57" s="139" t="n">
        <f aca="false">C57-D57-E57</f>
        <v>2</v>
      </c>
    </row>
    <row r="58" customFormat="false" ht="15" hidden="false" customHeight="false" outlineLevel="0" collapsed="false">
      <c r="A58" s="148" t="s">
        <v>96</v>
      </c>
      <c r="B58" s="138" t="n">
        <v>21</v>
      </c>
      <c r="C58" s="139" t="n">
        <f aca="false">COUNTIF('例行活動2023年S1班表-01-03月'!$K$6:$AC$48,A58)</f>
        <v>3</v>
      </c>
      <c r="D58" s="139"/>
      <c r="E58" s="139"/>
      <c r="F58" s="139" t="n">
        <f aca="false">C58-D58-E58</f>
        <v>3</v>
      </c>
    </row>
    <row r="59" customFormat="false" ht="15" hidden="false" customHeight="false" outlineLevel="0" collapsed="false">
      <c r="A59" s="148" t="s">
        <v>65</v>
      </c>
      <c r="B59" s="138" t="n">
        <v>22</v>
      </c>
      <c r="C59" s="139" t="n">
        <f aca="false">COUNTIF('例行活動2023年S1班表-01-03月'!$K$6:$AC$48,A59)</f>
        <v>3</v>
      </c>
      <c r="D59" s="139"/>
      <c r="E59" s="139"/>
      <c r="F59" s="139" t="n">
        <f aca="false">C59-D59-E59</f>
        <v>3</v>
      </c>
    </row>
    <row r="60" customFormat="false" ht="15" hidden="false" customHeight="false" outlineLevel="0" collapsed="false">
      <c r="A60" s="148" t="s">
        <v>99</v>
      </c>
      <c r="B60" s="138" t="n">
        <v>22</v>
      </c>
      <c r="C60" s="139" t="n">
        <f aca="false">COUNTIF('例行活動2023年S1班表-01-03月'!$K$6:$AC$48,A60)</f>
        <v>3</v>
      </c>
      <c r="D60" s="139"/>
      <c r="E60" s="139"/>
      <c r="F60" s="139" t="n">
        <f aca="false">C60-D60-E60</f>
        <v>3</v>
      </c>
    </row>
    <row r="61" customFormat="false" ht="15" hidden="false" customHeight="false" outlineLevel="0" collapsed="false">
      <c r="A61" s="148" t="s">
        <v>55</v>
      </c>
      <c r="B61" s="138" t="n">
        <v>22</v>
      </c>
      <c r="C61" s="139" t="n">
        <f aca="false">COUNTIF('例行活動2023年S1班表-01-03月'!$K$6:$AC$48,A61)</f>
        <v>3</v>
      </c>
      <c r="D61" s="139"/>
      <c r="E61" s="139"/>
      <c r="F61" s="139" t="n">
        <f aca="false">C61-D61-E61</f>
        <v>3</v>
      </c>
    </row>
    <row r="62" customFormat="false" ht="15" hidden="false" customHeight="false" outlineLevel="0" collapsed="false">
      <c r="A62" s="148" t="s">
        <v>119</v>
      </c>
      <c r="B62" s="138" t="n">
        <v>22</v>
      </c>
      <c r="C62" s="139" t="n">
        <f aca="false">COUNTIF('例行活動2023年S1班表-01-03月'!$K$6:$AC$48,A62)</f>
        <v>4</v>
      </c>
      <c r="D62" s="139"/>
      <c r="E62" s="139"/>
      <c r="F62" s="139" t="n">
        <f aca="false">C62-D62-E62</f>
        <v>4</v>
      </c>
    </row>
    <row r="63" customFormat="false" ht="15" hidden="false" customHeight="false" outlineLevel="0" collapsed="false">
      <c r="A63" s="148" t="s">
        <v>79</v>
      </c>
      <c r="B63" s="138" t="n">
        <v>22</v>
      </c>
      <c r="C63" s="139" t="n">
        <f aca="false">COUNTIF('例行活動2023年S1班表-01-03月'!$K$6:$AC$48,A63)</f>
        <v>3</v>
      </c>
      <c r="D63" s="139"/>
      <c r="E63" s="139"/>
      <c r="F63" s="139" t="n">
        <f aca="false">C63-D63-E63</f>
        <v>3</v>
      </c>
    </row>
    <row r="64" customFormat="false" ht="15" hidden="false" customHeight="false" outlineLevel="0" collapsed="false">
      <c r="A64" s="148" t="s">
        <v>193</v>
      </c>
      <c r="B64" s="138" t="n">
        <v>23</v>
      </c>
      <c r="C64" s="139" t="n">
        <f aca="false">COUNTIF('例行活動2023年S1班表-01-03月'!$K$6:$AC$48,A64)</f>
        <v>0</v>
      </c>
      <c r="D64" s="139"/>
      <c r="E64" s="139"/>
      <c r="F64" s="149" t="n">
        <f aca="false">C64-D64-E64</f>
        <v>0</v>
      </c>
    </row>
    <row r="65" customFormat="false" ht="15" hidden="false" customHeight="false" outlineLevel="0" collapsed="false">
      <c r="A65" s="148" t="s">
        <v>194</v>
      </c>
      <c r="B65" s="138" t="n">
        <v>23</v>
      </c>
      <c r="C65" s="139" t="n">
        <f aca="false">COUNTIF('例行活動2023年S1班表-01-03月'!$K$6:$AC$48,A65)</f>
        <v>0</v>
      </c>
      <c r="D65" s="139"/>
      <c r="E65" s="139"/>
      <c r="F65" s="149" t="n">
        <f aca="false">C65-D65-E65</f>
        <v>0</v>
      </c>
    </row>
    <row r="66" customFormat="false" ht="15" hidden="false" customHeight="false" outlineLevel="0" collapsed="false">
      <c r="A66" s="148" t="s">
        <v>195</v>
      </c>
      <c r="B66" s="138" t="n">
        <v>23</v>
      </c>
      <c r="C66" s="139" t="n">
        <f aca="false">COUNTIF('例行活動2023年S1班表-01-03月'!$K$6:$AC$48,A66)</f>
        <v>0</v>
      </c>
      <c r="D66" s="139"/>
      <c r="E66" s="139"/>
      <c r="F66" s="149" t="n">
        <f aca="false">C66-D66-E66</f>
        <v>0</v>
      </c>
    </row>
    <row r="67" customFormat="false" ht="15" hidden="false" customHeight="false" outlineLevel="0" collapsed="false">
      <c r="A67" s="148" t="s">
        <v>196</v>
      </c>
      <c r="B67" s="138" t="n">
        <v>23</v>
      </c>
      <c r="C67" s="139" t="n">
        <f aca="false">COUNTIF('例行活動2023年S1班表-01-03月'!$K$6:$AC$48,A67)</f>
        <v>0</v>
      </c>
      <c r="D67" s="139"/>
      <c r="E67" s="139"/>
      <c r="F67" s="149" t="n">
        <f aca="false">C67-D67-E67</f>
        <v>0</v>
      </c>
    </row>
    <row r="68" customFormat="false" ht="15" hidden="false" customHeight="false" outlineLevel="0" collapsed="false">
      <c r="A68" s="148" t="s">
        <v>161</v>
      </c>
      <c r="B68" s="138" t="n">
        <v>23</v>
      </c>
      <c r="C68" s="139" t="n">
        <f aca="false">COUNTIF('例行活動2023年S1班表-01-03月'!$K$6:$AC$48,A68)</f>
        <v>1</v>
      </c>
      <c r="D68" s="139"/>
      <c r="E68" s="139"/>
      <c r="F68" s="149" t="n">
        <f aca="false">C68-D68-E68</f>
        <v>1</v>
      </c>
    </row>
    <row r="69" customFormat="false" ht="15" hidden="false" customHeight="false" outlineLevel="0" collapsed="false">
      <c r="A69" s="148" t="s">
        <v>197</v>
      </c>
      <c r="B69" s="138" t="n">
        <v>23</v>
      </c>
      <c r="C69" s="139" t="n">
        <f aca="false">COUNTIF('例行活動2023年S1班表-01-03月'!$K$6:$AC$48,A69)</f>
        <v>0</v>
      </c>
      <c r="D69" s="139"/>
      <c r="E69" s="139"/>
      <c r="F69" s="149" t="n">
        <f aca="false">C69-D69-E69</f>
        <v>0</v>
      </c>
    </row>
    <row r="70" customFormat="false" ht="15" hidden="false" customHeight="false" outlineLevel="0" collapsed="false">
      <c r="A70" s="148" t="s">
        <v>130</v>
      </c>
      <c r="B70" s="138" t="n">
        <v>23</v>
      </c>
      <c r="C70" s="139" t="n">
        <f aca="false">COUNTIF('例行活動2023年S1班表-01-03月'!$K$6:$AC$48,A70)</f>
        <v>2</v>
      </c>
      <c r="D70" s="139"/>
      <c r="E70" s="139"/>
      <c r="F70" s="139" t="n">
        <f aca="false">C70-D70-E70</f>
        <v>2</v>
      </c>
    </row>
    <row r="71" customFormat="false" ht="15" hidden="false" customHeight="false" outlineLevel="0" collapsed="false">
      <c r="A71" s="148" t="s">
        <v>80</v>
      </c>
      <c r="B71" s="138" t="n">
        <v>24</v>
      </c>
      <c r="C71" s="139" t="n">
        <f aca="false">COUNTIF('例行活動2023年S1班表-01-03月'!$K$6:$AC$48,A71)</f>
        <v>3</v>
      </c>
      <c r="D71" s="139"/>
      <c r="E71" s="139"/>
      <c r="F71" s="139" t="n">
        <f aca="false">C71-D71-E71</f>
        <v>3</v>
      </c>
    </row>
    <row r="72" customFormat="false" ht="15" hidden="false" customHeight="false" outlineLevel="0" collapsed="false">
      <c r="A72" s="148" t="s">
        <v>81</v>
      </c>
      <c r="B72" s="138" t="n">
        <v>24</v>
      </c>
      <c r="C72" s="139" t="n">
        <f aca="false">COUNTIF('例行活動2023年S1班表-01-03月'!$K$6:$AC$48,A72)</f>
        <v>2</v>
      </c>
      <c r="D72" s="139"/>
      <c r="E72" s="139"/>
      <c r="F72" s="139" t="n">
        <f aca="false">C72-D72-E72</f>
        <v>2</v>
      </c>
    </row>
    <row r="73" customFormat="false" ht="15" hidden="false" customHeight="false" outlineLevel="0" collapsed="false">
      <c r="A73" s="148" t="s">
        <v>27</v>
      </c>
      <c r="B73" s="138" t="n">
        <v>24</v>
      </c>
      <c r="C73" s="139" t="n">
        <f aca="false">COUNTIF('例行活動2023年S1班表-01-03月'!$K$6:$AC$48,A73)</f>
        <v>4</v>
      </c>
      <c r="D73" s="139"/>
      <c r="E73" s="139"/>
      <c r="F73" s="139" t="n">
        <f aca="false">C73-D73-E73</f>
        <v>4</v>
      </c>
    </row>
    <row r="74" customFormat="false" ht="15" hidden="false" customHeight="false" outlineLevel="0" collapsed="false">
      <c r="A74" s="148" t="s">
        <v>83</v>
      </c>
      <c r="B74" s="138" t="n">
        <v>24</v>
      </c>
      <c r="C74" s="139" t="n">
        <f aca="false">COUNTIF('例行活動2023年S1班表-01-03月'!$K$6:$AC$48,A74)</f>
        <v>3</v>
      </c>
      <c r="D74" s="139"/>
      <c r="E74" s="139"/>
      <c r="F74" s="139" t="n">
        <f aca="false">C74-D74-E74</f>
        <v>3</v>
      </c>
    </row>
    <row r="75" customFormat="false" ht="15" hidden="false" customHeight="false" outlineLevel="0" collapsed="false">
      <c r="A75" s="148" t="s">
        <v>94</v>
      </c>
      <c r="B75" s="138" t="n">
        <v>24</v>
      </c>
      <c r="C75" s="139" t="n">
        <f aca="false">COUNTIF('例行活動2023年S1班表-01-03月'!$K$6:$AC$48,A75)</f>
        <v>3</v>
      </c>
      <c r="D75" s="139"/>
      <c r="E75" s="139"/>
      <c r="F75" s="152" t="n">
        <f aca="false">C75-D75-E75</f>
        <v>3</v>
      </c>
    </row>
    <row r="76" customFormat="false" ht="15" hidden="false" customHeight="false" outlineLevel="0" collapsed="false">
      <c r="A76" s="148" t="s">
        <v>97</v>
      </c>
      <c r="B76" s="138" t="n">
        <v>24</v>
      </c>
      <c r="C76" s="139" t="n">
        <f aca="false">COUNTIF('例行活動2023年S1班表-01-03月'!$K$6:$AC$48,A76)</f>
        <v>3</v>
      </c>
      <c r="D76" s="139"/>
      <c r="E76" s="139"/>
      <c r="F76" s="139" t="n">
        <f aca="false">C76-D76-E76</f>
        <v>3</v>
      </c>
    </row>
    <row r="77" customFormat="false" ht="15" hidden="false" customHeight="false" outlineLevel="0" collapsed="false">
      <c r="A77" s="148" t="s">
        <v>141</v>
      </c>
      <c r="B77" s="138" t="n">
        <v>24</v>
      </c>
      <c r="C77" s="139" t="n">
        <f aca="false">COUNTIF('例行活動2023年S1班表-01-03月'!$K$6:$AC$48,A77)</f>
        <v>2</v>
      </c>
      <c r="D77" s="139"/>
      <c r="E77" s="139"/>
      <c r="F77" s="139" t="n">
        <f aca="false">C77-D77-E77</f>
        <v>2</v>
      </c>
    </row>
    <row r="78" customFormat="false" ht="15" hidden="false" customHeight="false" outlineLevel="0" collapsed="false">
      <c r="A78" s="148" t="s">
        <v>56</v>
      </c>
      <c r="B78" s="138" t="n">
        <v>24</v>
      </c>
      <c r="C78" s="139" t="n">
        <f aca="false">COUNTIF('例行活動2023年S1班表-01-03月'!$K$6:$AC$48,A78)</f>
        <v>2</v>
      </c>
      <c r="D78" s="139"/>
      <c r="E78" s="139"/>
      <c r="F78" s="139" t="n">
        <f aca="false">C78-D78-E78</f>
        <v>2</v>
      </c>
    </row>
    <row r="79" customFormat="false" ht="15" hidden="false" customHeight="false" outlineLevel="0" collapsed="false">
      <c r="A79" s="148" t="s">
        <v>142</v>
      </c>
      <c r="B79" s="138" t="n">
        <v>24</v>
      </c>
      <c r="C79" s="139" t="n">
        <f aca="false">COUNTIF('例行活動2023年S1班表-01-03月'!$K$6:$AC$48,A79)</f>
        <v>2</v>
      </c>
      <c r="D79" s="139"/>
      <c r="E79" s="139"/>
      <c r="F79" s="139" t="n">
        <f aca="false">C79-D79-E79</f>
        <v>2</v>
      </c>
    </row>
    <row r="80" customFormat="false" ht="15" hidden="false" customHeight="false" outlineLevel="0" collapsed="false">
      <c r="A80" s="148" t="s">
        <v>125</v>
      </c>
      <c r="B80" s="138" t="n">
        <v>24</v>
      </c>
      <c r="C80" s="139" t="n">
        <f aca="false">COUNTIF('例行活動2023年S1班表-01-03月'!$K$6:$AC$48,A80)</f>
        <v>3</v>
      </c>
      <c r="D80" s="139"/>
      <c r="E80" s="139"/>
      <c r="F80" s="139" t="n">
        <f aca="false">C80-D80-E80</f>
        <v>3</v>
      </c>
    </row>
    <row r="81" customFormat="false" ht="15" hidden="false" customHeight="false" outlineLevel="0" collapsed="false">
      <c r="A81" s="148" t="s">
        <v>100</v>
      </c>
      <c r="B81" s="138" t="n">
        <v>24</v>
      </c>
      <c r="C81" s="139" t="n">
        <f aca="false">COUNTIF('例行活動2023年S1班表-01-03月'!$K$6:$AC$48,A81)</f>
        <v>4</v>
      </c>
      <c r="D81" s="139"/>
      <c r="E81" s="139"/>
      <c r="F81" s="139" t="n">
        <f aca="false">C81-D81-E81</f>
        <v>4</v>
      </c>
    </row>
    <row r="82" customFormat="false" ht="15" hidden="false" customHeight="false" outlineLevel="0" collapsed="false">
      <c r="A82" s="148" t="s">
        <v>116</v>
      </c>
      <c r="B82" s="138" t="n">
        <v>24</v>
      </c>
      <c r="C82" s="139" t="n">
        <f aca="false">COUNTIF('例行活動2023年S1班表-01-03月'!$K$6:$AC$48,A82)</f>
        <v>4</v>
      </c>
      <c r="D82" s="139"/>
      <c r="E82" s="139"/>
      <c r="F82" s="139" t="n">
        <f aca="false">C82-D82-E82</f>
        <v>4</v>
      </c>
    </row>
    <row r="83" customFormat="false" ht="15" hidden="false" customHeight="false" outlineLevel="0" collapsed="false">
      <c r="A83" s="148" t="s">
        <v>53</v>
      </c>
      <c r="B83" s="138" t="n">
        <v>25</v>
      </c>
      <c r="C83" s="139" t="n">
        <f aca="false">COUNTIF('例行活動2023年S1班表-01-03月'!$K$6:$AC$48,A83)</f>
        <v>4</v>
      </c>
      <c r="D83" s="139"/>
      <c r="E83" s="139"/>
      <c r="F83" s="139" t="n">
        <f aca="false">C83-D83-E83</f>
        <v>4</v>
      </c>
    </row>
    <row r="84" customFormat="false" ht="15" hidden="false" customHeight="false" outlineLevel="0" collapsed="false">
      <c r="A84" s="148" t="s">
        <v>198</v>
      </c>
      <c r="B84" s="138" t="n">
        <v>25</v>
      </c>
      <c r="C84" s="139" t="n">
        <f aca="false">COUNTIF('例行活動2023年S1班表-01-03月'!$K$6:$AC$48,A84)</f>
        <v>0</v>
      </c>
      <c r="D84" s="139"/>
      <c r="E84" s="139"/>
      <c r="F84" s="149" t="n">
        <f aca="false">C84-D84-E84</f>
        <v>0</v>
      </c>
    </row>
    <row r="85" customFormat="false" ht="15" hidden="false" customHeight="false" outlineLevel="0" collapsed="false">
      <c r="A85" s="148" t="s">
        <v>105</v>
      </c>
      <c r="B85" s="138" t="n">
        <v>25</v>
      </c>
      <c r="C85" s="139" t="n">
        <f aca="false">COUNTIF('例行活動2023年S1班表-01-03月'!$K$6:$AC$48,A85)</f>
        <v>3</v>
      </c>
      <c r="D85" s="139"/>
      <c r="E85" s="139"/>
      <c r="F85" s="152" t="n">
        <f aca="false">C85-D85-E85</f>
        <v>3</v>
      </c>
    </row>
    <row r="86" customFormat="false" ht="15" hidden="false" customHeight="false" outlineLevel="0" collapsed="false">
      <c r="A86" s="146" t="s">
        <v>117</v>
      </c>
      <c r="B86" s="138" t="n">
        <v>25</v>
      </c>
      <c r="C86" s="139" t="n">
        <f aca="false">COUNTIF('例行活動2023年S1班表-01-03月'!$K$6:$AC$48,A86)</f>
        <v>2</v>
      </c>
      <c r="D86" s="139"/>
      <c r="E86" s="139"/>
      <c r="F86" s="139" t="n">
        <f aca="false">C86-D86-E86</f>
        <v>2</v>
      </c>
    </row>
    <row r="87" customFormat="false" ht="15" hidden="false" customHeight="false" outlineLevel="0" collapsed="false">
      <c r="A87" s="148" t="s">
        <v>66</v>
      </c>
      <c r="B87" s="138" t="n">
        <v>25</v>
      </c>
      <c r="C87" s="139" t="n">
        <f aca="false">COUNTIF('例行活動2023年S1班表-01-03月'!$K$6:$AC$48,A87)</f>
        <v>3</v>
      </c>
      <c r="D87" s="139"/>
      <c r="E87" s="139"/>
      <c r="F87" s="139" t="n">
        <f aca="false">C87-D87-E87</f>
        <v>3</v>
      </c>
    </row>
    <row r="88" customFormat="false" ht="15" hidden="false" customHeight="false" outlineLevel="0" collapsed="false">
      <c r="A88" s="148" t="s">
        <v>143</v>
      </c>
      <c r="B88" s="138" t="n">
        <v>25</v>
      </c>
      <c r="C88" s="139" t="n">
        <f aca="false">COUNTIF('例行活動2023年S1班表-01-03月'!$K$6:$AC$48,A88)</f>
        <v>2</v>
      </c>
      <c r="D88" s="139"/>
      <c r="E88" s="139"/>
      <c r="F88" s="139" t="n">
        <f aca="false">C88-D88-E88</f>
        <v>2</v>
      </c>
    </row>
    <row r="89" customFormat="false" ht="15" hidden="false" customHeight="false" outlineLevel="0" collapsed="false">
      <c r="A89" s="148" t="s">
        <v>146</v>
      </c>
      <c r="B89" s="138" t="n">
        <v>25</v>
      </c>
      <c r="C89" s="139" t="n">
        <f aca="false">COUNTIF('例行活動2023年S1班表-01-03月'!$K$6:$AC$48,A89)</f>
        <v>1</v>
      </c>
      <c r="D89" s="139"/>
      <c r="E89" s="139"/>
      <c r="F89" s="139" t="n">
        <f aca="false">C89-D89-E89</f>
        <v>1</v>
      </c>
    </row>
    <row r="90" customFormat="false" ht="15" hidden="false" customHeight="false" outlineLevel="0" collapsed="false">
      <c r="A90" s="148" t="s">
        <v>199</v>
      </c>
      <c r="B90" s="138" t="n">
        <v>25</v>
      </c>
      <c r="C90" s="139" t="n">
        <f aca="false">COUNTIF('例行活動2023年S1班表-01-03月'!$K$6:$AC$48,A90)</f>
        <v>0</v>
      </c>
      <c r="D90" s="139"/>
      <c r="E90" s="139"/>
      <c r="F90" s="149" t="n">
        <f aca="false">C90-D90-E90</f>
        <v>0</v>
      </c>
    </row>
    <row r="91" customFormat="false" ht="15" hidden="false" customHeight="false" outlineLevel="0" collapsed="false">
      <c r="A91" s="148" t="s">
        <v>123</v>
      </c>
      <c r="B91" s="138" t="n">
        <v>26</v>
      </c>
      <c r="C91" s="139" t="n">
        <f aca="false">COUNTIF('例行活動2023年S1班表-01-03月'!$K$6:$AC$48,A91)</f>
        <v>3</v>
      </c>
      <c r="D91" s="139"/>
      <c r="E91" s="139"/>
      <c r="F91" s="139" t="n">
        <f aca="false">C91-D91-E91</f>
        <v>3</v>
      </c>
    </row>
    <row r="92" customFormat="false" ht="15" hidden="false" customHeight="false" outlineLevel="0" collapsed="false">
      <c r="A92" s="148" t="s">
        <v>200</v>
      </c>
      <c r="B92" s="138" t="n">
        <v>26</v>
      </c>
      <c r="C92" s="139" t="n">
        <f aca="false">COUNTIF('例行活動2023年S1班表-01-03月'!$K$6:$AC$48,A92)</f>
        <v>0</v>
      </c>
      <c r="D92" s="139"/>
      <c r="E92" s="139"/>
      <c r="F92" s="149" t="n">
        <f aca="false">C92-D92-E92</f>
        <v>0</v>
      </c>
    </row>
    <row r="93" customFormat="false" ht="15" hidden="false" customHeight="false" outlineLevel="0" collapsed="false">
      <c r="A93" s="148" t="s">
        <v>50</v>
      </c>
      <c r="B93" s="147" t="n">
        <v>26</v>
      </c>
      <c r="C93" s="152" t="n">
        <f aca="false">COUNTIF('例行活動2023年S1班表-01-03月'!$K$6:$AC$48,A93)</f>
        <v>2</v>
      </c>
      <c r="D93" s="139"/>
      <c r="E93" s="139"/>
      <c r="F93" s="139" t="n">
        <f aca="false">C93-D93-E93</f>
        <v>2</v>
      </c>
    </row>
    <row r="94" customFormat="false" ht="15" hidden="false" customHeight="false" outlineLevel="0" collapsed="false">
      <c r="A94" s="148" t="s">
        <v>60</v>
      </c>
      <c r="B94" s="138" t="n">
        <v>26</v>
      </c>
      <c r="C94" s="139" t="n">
        <f aca="false">COUNTIF('例行活動2023年S1班表-01-03月'!$K$6:$AC$48,A94)</f>
        <v>3</v>
      </c>
      <c r="D94" s="139"/>
      <c r="E94" s="139"/>
      <c r="F94" s="139" t="n">
        <f aca="false">C94-D94-E94</f>
        <v>3</v>
      </c>
    </row>
    <row r="95" customFormat="false" ht="15" hidden="false" customHeight="false" outlineLevel="0" collapsed="false">
      <c r="A95" s="148" t="s">
        <v>74</v>
      </c>
      <c r="B95" s="138" t="n">
        <v>26</v>
      </c>
      <c r="C95" s="139" t="n">
        <f aca="false">COUNTIF('例行活動2023年S1班表-01-03月'!$K$6:$AC$48,A95)</f>
        <v>2</v>
      </c>
      <c r="D95" s="139"/>
      <c r="E95" s="139"/>
      <c r="F95" s="139" t="n">
        <f aca="false">C95-D95-E95</f>
        <v>2</v>
      </c>
    </row>
    <row r="96" customFormat="false" ht="15" hidden="false" customHeight="false" outlineLevel="0" collapsed="false">
      <c r="A96" s="148" t="s">
        <v>201</v>
      </c>
      <c r="B96" s="138" t="n">
        <v>26</v>
      </c>
      <c r="C96" s="139" t="n">
        <f aca="false">COUNTIF('例行活動2023年S1班表-01-03月'!$K$6:$AC$48,A96)</f>
        <v>0</v>
      </c>
      <c r="D96" s="139"/>
      <c r="E96" s="139"/>
      <c r="F96" s="149" t="n">
        <f aca="false">C96-D96-E96</f>
        <v>0</v>
      </c>
    </row>
    <row r="97" customFormat="false" ht="15" hidden="false" customHeight="false" outlineLevel="0" collapsed="false">
      <c r="A97" s="148" t="s">
        <v>82</v>
      </c>
      <c r="B97" s="138" t="n">
        <v>27</v>
      </c>
      <c r="C97" s="139" t="n">
        <f aca="false">COUNTIF('例行活動2023年S1班表-01-03月'!$K$6:$AC$48,A97)</f>
        <v>5</v>
      </c>
      <c r="D97" s="139"/>
      <c r="E97" s="139"/>
      <c r="F97" s="139" t="n">
        <f aca="false">C97-D97-E97</f>
        <v>5</v>
      </c>
    </row>
    <row r="98" customFormat="false" ht="15" hidden="false" customHeight="false" outlineLevel="0" collapsed="false">
      <c r="A98" s="148" t="s">
        <v>36</v>
      </c>
      <c r="B98" s="138" t="n">
        <v>27</v>
      </c>
      <c r="C98" s="139" t="n">
        <f aca="false">COUNTIF('例行活動2023年S1班表-01-03月'!$K$6:$AC$48,A98)</f>
        <v>4</v>
      </c>
      <c r="D98" s="139"/>
      <c r="E98" s="139"/>
      <c r="F98" s="139" t="n">
        <f aca="false">C98-D98-E98</f>
        <v>4</v>
      </c>
    </row>
    <row r="99" customFormat="false" ht="15" hidden="false" customHeight="false" outlineLevel="0" collapsed="false">
      <c r="A99" s="148" t="s">
        <v>41</v>
      </c>
      <c r="B99" s="138" t="n">
        <v>27</v>
      </c>
      <c r="C99" s="139" t="n">
        <f aca="false">COUNTIF('例行活動2023年S1班表-01-03月'!$K$6:$AC$48,A99)</f>
        <v>3</v>
      </c>
      <c r="D99" s="139"/>
      <c r="E99" s="139"/>
      <c r="F99" s="139" t="n">
        <f aca="false">C99-D99-E99</f>
        <v>3</v>
      </c>
    </row>
    <row r="100" customFormat="false" ht="15" hidden="false" customHeight="false" outlineLevel="0" collapsed="false">
      <c r="A100" s="148" t="s">
        <v>45</v>
      </c>
      <c r="B100" s="138" t="n">
        <v>28</v>
      </c>
      <c r="C100" s="139" t="n">
        <f aca="false">COUNTIF('例行活動2023年S1班表-01-03月'!$K$6:$AC$48,A100)</f>
        <v>3</v>
      </c>
      <c r="D100" s="139"/>
      <c r="E100" s="139"/>
      <c r="F100" s="139" t="n">
        <f aca="false">C100-D100-E100</f>
        <v>3</v>
      </c>
    </row>
    <row r="101" customFormat="false" ht="15" hidden="false" customHeight="false" outlineLevel="0" collapsed="false">
      <c r="A101" s="148" t="s">
        <v>86</v>
      </c>
      <c r="B101" s="138" t="n">
        <v>28</v>
      </c>
      <c r="C101" s="139" t="n">
        <f aca="false">COUNTIF('例行活動2023年S1班表-01-03月'!$K$6:$AC$48,A101)</f>
        <v>3</v>
      </c>
      <c r="D101" s="139"/>
      <c r="E101" s="139"/>
      <c r="F101" s="139" t="n">
        <f aca="false">C101-D101-E101</f>
        <v>3</v>
      </c>
    </row>
    <row r="102" customFormat="false" ht="15" hidden="false" customHeight="false" outlineLevel="0" collapsed="false">
      <c r="A102" s="148" t="s">
        <v>202</v>
      </c>
      <c r="B102" s="138" t="n">
        <v>28</v>
      </c>
      <c r="C102" s="139" t="n">
        <f aca="false">COUNTIF('例行活動2023年S1班表-01-03月'!$K$6:$AC$48,A102)</f>
        <v>0</v>
      </c>
      <c r="D102" s="139"/>
      <c r="E102" s="139"/>
      <c r="F102" s="149" t="n">
        <f aca="false">C102-D102-E102</f>
        <v>0</v>
      </c>
    </row>
    <row r="103" customFormat="false" ht="15" hidden="false" customHeight="false" outlineLevel="0" collapsed="false">
      <c r="A103" s="148" t="s">
        <v>107</v>
      </c>
      <c r="B103" s="138" t="n">
        <v>28</v>
      </c>
      <c r="C103" s="139" t="n">
        <f aca="false">COUNTIF('例行活動2023年S1班表-01-03月'!$K$6:$AC$48,A103)</f>
        <v>3</v>
      </c>
      <c r="D103" s="139"/>
      <c r="E103" s="139"/>
      <c r="F103" s="139" t="n">
        <f aca="false">C103-D103-E103</f>
        <v>3</v>
      </c>
    </row>
    <row r="104" customFormat="false" ht="15" hidden="false" customHeight="false" outlineLevel="0" collapsed="false">
      <c r="A104" s="148" t="s">
        <v>46</v>
      </c>
      <c r="B104" s="138" t="n">
        <v>29</v>
      </c>
      <c r="C104" s="139" t="n">
        <f aca="false">COUNTIF('例行活動2023年S1班表-01-03月'!$K$6:$AC$48,A104)</f>
        <v>3</v>
      </c>
      <c r="D104" s="139"/>
      <c r="E104" s="139"/>
      <c r="F104" s="139" t="n">
        <f aca="false">C104-D104-E104</f>
        <v>3</v>
      </c>
    </row>
    <row r="105" customFormat="false" ht="15" hidden="false" customHeight="false" outlineLevel="0" collapsed="false">
      <c r="A105" s="148" t="s">
        <v>150</v>
      </c>
      <c r="B105" s="138" t="n">
        <v>29</v>
      </c>
      <c r="C105" s="139" t="n">
        <f aca="false">COUNTIF('例行活動2023年S1班表-01-03月'!$K$6:$AC$48,A105)</f>
        <v>2</v>
      </c>
      <c r="D105" s="139"/>
      <c r="E105" s="139"/>
      <c r="F105" s="139" t="n">
        <f aca="false">C105-D105-E105</f>
        <v>2</v>
      </c>
    </row>
    <row r="106" customFormat="false" ht="15" hidden="false" customHeight="false" outlineLevel="0" collapsed="false">
      <c r="A106" s="148" t="s">
        <v>159</v>
      </c>
      <c r="B106" s="138" t="n">
        <v>29</v>
      </c>
      <c r="C106" s="139" t="n">
        <f aca="false">COUNTIF('例行活動2023年S1班表-01-03月'!$K$6:$AC$48,A106)</f>
        <v>3</v>
      </c>
      <c r="D106" s="139"/>
      <c r="E106" s="139"/>
      <c r="F106" s="139" t="n">
        <f aca="false">C106-D106-E106</f>
        <v>3</v>
      </c>
    </row>
    <row r="107" customFormat="false" ht="15" hidden="false" customHeight="false" outlineLevel="0" collapsed="false">
      <c r="A107" s="148" t="s">
        <v>132</v>
      </c>
      <c r="B107" s="138" t="n">
        <v>29</v>
      </c>
      <c r="C107" s="139" t="n">
        <f aca="false">COUNTIF('例行活動2023年S1班表-01-03月'!$K$6:$AC$48,A107)</f>
        <v>3</v>
      </c>
      <c r="D107" s="139"/>
      <c r="E107" s="139"/>
      <c r="F107" s="139" t="n">
        <f aca="false">C107-D107-E107</f>
        <v>3</v>
      </c>
    </row>
    <row r="108" customFormat="false" ht="15" hidden="false" customHeight="false" outlineLevel="0" collapsed="false">
      <c r="A108" s="148" t="s">
        <v>157</v>
      </c>
      <c r="B108" s="138" t="n">
        <v>29</v>
      </c>
      <c r="C108" s="139" t="n">
        <f aca="false">COUNTIF('例行活動2023年S1班表-01-03月'!$K$6:$AC$48,A108)</f>
        <v>2</v>
      </c>
      <c r="D108" s="139"/>
      <c r="E108" s="139"/>
      <c r="F108" s="139" t="n">
        <f aca="false">C108-D108-E108</f>
        <v>2</v>
      </c>
    </row>
    <row r="109" customFormat="false" ht="15" hidden="false" customHeight="false" outlineLevel="0" collapsed="false">
      <c r="A109" s="148" t="s">
        <v>109</v>
      </c>
      <c r="B109" s="138" t="n">
        <v>29</v>
      </c>
      <c r="C109" s="139" t="n">
        <f aca="false">COUNTIF('例行活動2023年S1班表-01-03月'!$K$6:$AC$48,A109)</f>
        <v>3</v>
      </c>
      <c r="D109" s="139"/>
      <c r="E109" s="139"/>
      <c r="F109" s="139" t="n">
        <f aca="false">C109-D109-E109</f>
        <v>3</v>
      </c>
    </row>
    <row r="110" customFormat="false" ht="15" hidden="false" customHeight="false" outlineLevel="0" collapsed="false">
      <c r="A110" s="148" t="s">
        <v>67</v>
      </c>
      <c r="B110" s="138" t="n">
        <v>29</v>
      </c>
      <c r="C110" s="139" t="n">
        <f aca="false">COUNTIF('例行活動2023年S1班表-01-03月'!$K$6:$AC$48,A110)</f>
        <v>4</v>
      </c>
      <c r="D110" s="139"/>
      <c r="E110" s="139"/>
      <c r="F110" s="139" t="n">
        <f aca="false">C110-D110-E110</f>
        <v>4</v>
      </c>
    </row>
    <row r="111" customFormat="false" ht="15" hidden="false" customHeight="false" outlineLevel="0" collapsed="false">
      <c r="A111" s="148" t="s">
        <v>151</v>
      </c>
      <c r="B111" s="138" t="n">
        <v>30</v>
      </c>
      <c r="C111" s="139" t="n">
        <f aca="false">COUNTIF('例行活動2023年S1班表-01-03月'!$K$6:$AC$48,A111)</f>
        <v>2</v>
      </c>
      <c r="D111" s="139"/>
      <c r="E111" s="139"/>
      <c r="F111" s="139" t="n">
        <f aca="false">C111-D111-E111</f>
        <v>2</v>
      </c>
    </row>
    <row r="112" customFormat="false" ht="15" hidden="false" customHeight="false" outlineLevel="0" collapsed="false">
      <c r="A112" s="148" t="s">
        <v>28</v>
      </c>
      <c r="B112" s="138" t="n">
        <v>30</v>
      </c>
      <c r="C112" s="139" t="n">
        <f aca="false">COUNTIF('例行活動2023年S1班表-01-03月'!$K$6:$AC$48,A112)</f>
        <v>3</v>
      </c>
      <c r="D112" s="139"/>
      <c r="E112" s="139"/>
      <c r="F112" s="139" t="n">
        <f aca="false">C112-D112-E112</f>
        <v>3</v>
      </c>
    </row>
    <row r="113" customFormat="false" ht="15" hidden="false" customHeight="false" outlineLevel="0" collapsed="false">
      <c r="A113" s="148" t="s">
        <v>98</v>
      </c>
      <c r="B113" s="138" t="n">
        <v>30</v>
      </c>
      <c r="C113" s="139" t="n">
        <f aca="false">COUNTIF('例行活動2023年S1班表-01-03月'!$K$6:$AC$48,A113)</f>
        <v>3</v>
      </c>
      <c r="D113" s="139"/>
      <c r="E113" s="139"/>
      <c r="F113" s="151" t="n">
        <f aca="false">C113-D113-E113</f>
        <v>3</v>
      </c>
    </row>
    <row r="114" customFormat="false" ht="15" hidden="false" customHeight="false" outlineLevel="0" collapsed="false">
      <c r="A114" s="148" t="s">
        <v>75</v>
      </c>
      <c r="B114" s="138" t="n">
        <v>30</v>
      </c>
      <c r="C114" s="139" t="n">
        <f aca="false">COUNTIF('例行活動2023年S1班表-01-03月'!$K$6:$AC$48,A114)</f>
        <v>3</v>
      </c>
      <c r="D114" s="139"/>
      <c r="E114" s="139"/>
      <c r="F114" s="139" t="n">
        <f aca="false">C114-D114-E114</f>
        <v>3</v>
      </c>
    </row>
    <row r="115" customFormat="false" ht="15" hidden="false" customHeight="false" outlineLevel="0" collapsed="false">
      <c r="A115" s="148" t="s">
        <v>111</v>
      </c>
      <c r="B115" s="138" t="n">
        <v>30</v>
      </c>
      <c r="C115" s="139" t="n">
        <f aca="false">COUNTIF('例行活動2023年S1班表-01-03月'!$K$6:$AC$48,A115)</f>
        <v>2</v>
      </c>
      <c r="D115" s="139"/>
      <c r="E115" s="139"/>
      <c r="F115" s="139" t="n">
        <f aca="false">C115-D115-E115</f>
        <v>2</v>
      </c>
    </row>
    <row r="116" customFormat="false" ht="15" hidden="false" customHeight="false" outlineLevel="0" collapsed="false">
      <c r="A116" s="148" t="s">
        <v>124</v>
      </c>
      <c r="B116" s="138" t="n">
        <v>30</v>
      </c>
      <c r="C116" s="139" t="n">
        <f aca="false">COUNTIF('例行活動2023年S1班表-01-03月'!$K$6:$AC$48,A116)</f>
        <v>4</v>
      </c>
      <c r="D116" s="139"/>
      <c r="E116" s="139"/>
      <c r="F116" s="139" t="n">
        <f aca="false">C116-D116-E116</f>
        <v>4</v>
      </c>
    </row>
    <row r="117" customFormat="false" ht="15" hidden="false" customHeight="false" outlineLevel="0" collapsed="false">
      <c r="A117" s="148" t="s">
        <v>203</v>
      </c>
      <c r="B117" s="138" t="n">
        <v>68</v>
      </c>
      <c r="C117" s="139" t="n">
        <f aca="false">COUNTIF('例行活動2023年S1班表-01-03月'!$K$6:$AC$48,A117)</f>
        <v>0</v>
      </c>
      <c r="D117" s="139"/>
      <c r="E117" s="139"/>
      <c r="F117" s="149" t="n">
        <f aca="false">C117-D117-E117</f>
        <v>0</v>
      </c>
    </row>
    <row r="118" customFormat="false" ht="15" hidden="false" customHeight="false" outlineLevel="0" collapsed="false">
      <c r="A118" s="153" t="s">
        <v>62</v>
      </c>
      <c r="B118" s="138" t="n">
        <v>77</v>
      </c>
      <c r="C118" s="139" t="n">
        <f aca="false">COUNTIF('例行活動2023年S1班表-01-03月'!$K$6:$AC$48,A118)</f>
        <v>3</v>
      </c>
      <c r="D118" s="139"/>
      <c r="E118" s="139"/>
      <c r="F118" s="139" t="n">
        <f aca="false">C118-D118-E118</f>
        <v>3</v>
      </c>
    </row>
    <row r="119" customFormat="false" ht="15" hidden="false" customHeight="false" outlineLevel="0" collapsed="false">
      <c r="A119" s="153" t="s">
        <v>26</v>
      </c>
      <c r="B119" s="138" t="n">
        <v>1991</v>
      </c>
      <c r="C119" s="139" t="n">
        <f aca="false">COUNTIF('例行活動2023年S1班表-01-03月'!$K$6:$AC$48,A119)</f>
        <v>1</v>
      </c>
      <c r="D119" s="139"/>
      <c r="E119" s="139"/>
      <c r="F119" s="149" t="n">
        <f aca="false">C119-D119-E119</f>
        <v>1</v>
      </c>
    </row>
    <row r="120" customFormat="false" ht="15" hidden="false" customHeight="false" outlineLevel="0" collapsed="false">
      <c r="A120" s="153" t="s">
        <v>204</v>
      </c>
      <c r="B120" s="154" t="s">
        <v>205</v>
      </c>
      <c r="C120" s="139" t="n">
        <f aca="false">COUNTIF('例行活動2023年S1班表-01-03月'!$K$6:$AC$48,A120)</f>
        <v>0</v>
      </c>
      <c r="D120" s="139"/>
      <c r="E120" s="139"/>
      <c r="F120" s="149" t="n">
        <f aca="false">C120-D120-E120</f>
        <v>0</v>
      </c>
    </row>
    <row r="121" customFormat="false" ht="15" hidden="false" customHeight="false" outlineLevel="0" collapsed="false">
      <c r="A121" s="153" t="s">
        <v>206</v>
      </c>
      <c r="B121" s="138"/>
      <c r="C121" s="139" t="n">
        <f aca="false">COUNTIF('例行活動2023年S1班表-01-03月'!$K$6:$AC$48,A121)</f>
        <v>0</v>
      </c>
      <c r="D121" s="139"/>
      <c r="E121" s="139"/>
      <c r="F121" s="149" t="n">
        <f aca="false">C121-D121-E121</f>
        <v>0</v>
      </c>
      <c r="G121" s="128" t="s">
        <v>207</v>
      </c>
    </row>
    <row r="122" customFormat="false" ht="15" hidden="false" customHeight="false" outlineLevel="0" collapsed="false">
      <c r="A122" s="153" t="s">
        <v>71</v>
      </c>
      <c r="B122" s="138"/>
      <c r="C122" s="139" t="n">
        <f aca="false">COUNTIF('例行活動2023年S1班表-01-03月'!$K$6:$AC$48,A122)</f>
        <v>3</v>
      </c>
      <c r="D122" s="139"/>
      <c r="E122" s="139"/>
      <c r="F122" s="155" t="n">
        <f aca="false">C122-D122-E122</f>
        <v>3</v>
      </c>
      <c r="G122" s="128" t="s">
        <v>207</v>
      </c>
    </row>
    <row r="123" customFormat="false" ht="15" hidden="false" customHeight="false" outlineLevel="0" collapsed="false">
      <c r="A123" s="153" t="s">
        <v>208</v>
      </c>
      <c r="B123" s="138"/>
      <c r="C123" s="139" t="n">
        <f aca="false">COUNTIF('例行活動2023年S1班表-01-03月'!$K$6:$AC$48,A123)</f>
        <v>0</v>
      </c>
      <c r="D123" s="139"/>
      <c r="E123" s="139"/>
      <c r="F123" s="149" t="n">
        <f aca="false">C123-D123-E123</f>
        <v>0</v>
      </c>
      <c r="G123" s="128" t="s">
        <v>207</v>
      </c>
    </row>
    <row r="124" customFormat="false" ht="15" hidden="false" customHeight="false" outlineLevel="0" collapsed="false">
      <c r="A124" s="153" t="s">
        <v>29</v>
      </c>
      <c r="B124" s="138"/>
      <c r="C124" s="139" t="n">
        <f aca="false">COUNTIF('例行活動2023年S1班表-01-03月'!$K$6:$AC$48,A124)</f>
        <v>1</v>
      </c>
      <c r="D124" s="139"/>
      <c r="E124" s="139"/>
      <c r="F124" s="139" t="n">
        <f aca="false">C124-D124-E124</f>
        <v>1</v>
      </c>
      <c r="G124" s="128" t="s">
        <v>207</v>
      </c>
    </row>
    <row r="125" customFormat="false" ht="15" hidden="false" customHeight="false" outlineLevel="0" collapsed="false">
      <c r="A125" s="153" t="s">
        <v>102</v>
      </c>
      <c r="B125" s="138"/>
      <c r="C125" s="139" t="n">
        <f aca="false">COUNTIF('例行活動2023年S1班表-01-03月'!$K$6:$AC$48,A125)</f>
        <v>2</v>
      </c>
      <c r="D125" s="139"/>
      <c r="E125" s="139"/>
      <c r="F125" s="139" t="n">
        <f aca="false">C125-D125-E125</f>
        <v>2</v>
      </c>
      <c r="G125" s="128" t="s">
        <v>207</v>
      </c>
    </row>
    <row r="126" customFormat="false" ht="15" hidden="false" customHeight="false" outlineLevel="0" collapsed="false">
      <c r="A126" s="153" t="s">
        <v>209</v>
      </c>
      <c r="B126" s="138"/>
      <c r="C126" s="139" t="n">
        <f aca="false">COUNTIF('例行活動2023年S1班表-01-03月'!$K$6:$AC$48,A126)</f>
        <v>0</v>
      </c>
      <c r="D126" s="139"/>
      <c r="E126" s="139"/>
      <c r="F126" s="149" t="n">
        <f aca="false">C126-D126-E126</f>
        <v>0</v>
      </c>
      <c r="G126" s="128" t="s">
        <v>207</v>
      </c>
    </row>
    <row r="127" customFormat="false" ht="15" hidden="false" customHeight="false" outlineLevel="0" collapsed="false">
      <c r="A127" s="153" t="s">
        <v>115</v>
      </c>
      <c r="B127" s="138"/>
      <c r="C127" s="139" t="n">
        <f aca="false">COUNTIF('例行活動2023年S1班表-01-03月'!$K$6:$AC$48,A127)</f>
        <v>2</v>
      </c>
      <c r="D127" s="139"/>
      <c r="E127" s="139"/>
      <c r="F127" s="139" t="n">
        <f aca="false">C127-D127-E127</f>
        <v>2</v>
      </c>
      <c r="G127" s="128" t="s">
        <v>207</v>
      </c>
    </row>
    <row r="128" customFormat="false" ht="15" hidden="false" customHeight="false" outlineLevel="0" collapsed="false">
      <c r="A128" s="153" t="s">
        <v>101</v>
      </c>
      <c r="B128" s="138"/>
      <c r="C128" s="139" t="n">
        <f aca="false">COUNTIF('例行活動2023年S1班表-01-03月'!$K$6:$AC$48,A128)</f>
        <v>4</v>
      </c>
      <c r="D128" s="139"/>
      <c r="E128" s="139"/>
      <c r="F128" s="139" t="n">
        <f aca="false">C128-D128-E128</f>
        <v>4</v>
      </c>
      <c r="G128" s="128" t="s">
        <v>207</v>
      </c>
    </row>
    <row r="129" customFormat="false" ht="15" hidden="false" customHeight="false" outlineLevel="0" collapsed="false">
      <c r="A129" s="153" t="s">
        <v>33</v>
      </c>
      <c r="B129" s="138"/>
      <c r="C129" s="139" t="n">
        <f aca="false">COUNTIF('例行活動2023年S1班表-01-03月'!$K$6:$AC$48,A129)</f>
        <v>5</v>
      </c>
      <c r="D129" s="139"/>
      <c r="E129" s="139"/>
      <c r="F129" s="139" t="n">
        <f aca="false">C129-D129-E129</f>
        <v>5</v>
      </c>
      <c r="G129" s="128" t="s">
        <v>207</v>
      </c>
    </row>
    <row r="130" customFormat="false" ht="15" hidden="false" customHeight="false" outlineLevel="0" collapsed="false">
      <c r="A130" s="153" t="s">
        <v>70</v>
      </c>
      <c r="B130" s="138"/>
      <c r="C130" s="139" t="n">
        <f aca="false">COUNTIF('例行活動2023年S1班表-01-03月'!$K$6:$AC$48,A130)</f>
        <v>3</v>
      </c>
      <c r="D130" s="139"/>
      <c r="E130" s="139"/>
      <c r="F130" s="139" t="n">
        <f aca="false">C130-D130-E130</f>
        <v>3</v>
      </c>
      <c r="G130" s="128" t="s">
        <v>207</v>
      </c>
    </row>
    <row r="131" customFormat="false" ht="15" hidden="false" customHeight="false" outlineLevel="0" collapsed="false">
      <c r="A131" s="153" t="s">
        <v>210</v>
      </c>
      <c r="B131" s="138"/>
      <c r="C131" s="139" t="n">
        <f aca="false">COUNTIF('例行活動2023年S1班表-01-03月'!$K$6:$AC$48,A131)</f>
        <v>0</v>
      </c>
      <c r="D131" s="139"/>
      <c r="E131" s="139"/>
      <c r="F131" s="149" t="n">
        <f aca="false">C131-D131-E131</f>
        <v>0</v>
      </c>
      <c r="G131" s="128" t="s">
        <v>207</v>
      </c>
    </row>
    <row r="132" customFormat="false" ht="15" hidden="false" customHeight="false" outlineLevel="0" collapsed="false">
      <c r="A132" s="153" t="s">
        <v>51</v>
      </c>
      <c r="B132" s="138"/>
      <c r="C132" s="139" t="n">
        <f aca="false">COUNTIF('例行活動2023年S1班表-01-03月'!$K$6:$AC$48,A132)</f>
        <v>3</v>
      </c>
      <c r="D132" s="139"/>
      <c r="E132" s="139"/>
      <c r="F132" s="151" t="n">
        <f aca="false">C132-D132-E132</f>
        <v>3</v>
      </c>
      <c r="G132" s="128" t="s">
        <v>207</v>
      </c>
    </row>
    <row r="133" customFormat="false" ht="15" hidden="false" customHeight="false" outlineLevel="0" collapsed="false">
      <c r="A133" s="153" t="s">
        <v>61</v>
      </c>
      <c r="B133" s="138"/>
      <c r="C133" s="139" t="n">
        <f aca="false">COUNTIF('例行活動2023年S1班表-01-03月'!$K$6:$AC$48,A133)</f>
        <v>2</v>
      </c>
      <c r="D133" s="139"/>
      <c r="E133" s="139"/>
      <c r="F133" s="139" t="n">
        <f aca="false">C133-D133-E133</f>
        <v>2</v>
      </c>
      <c r="G133" s="128" t="s">
        <v>207</v>
      </c>
    </row>
    <row r="134" customFormat="false" ht="15" hidden="false" customHeight="false" outlineLevel="0" collapsed="false">
      <c r="A134" s="153" t="s">
        <v>147</v>
      </c>
      <c r="B134" s="138"/>
      <c r="C134" s="139" t="n">
        <f aca="false">COUNTIF('例行活動2023年S1班表-01-03月'!$K$6:$AC$48,A134)</f>
        <v>2</v>
      </c>
      <c r="D134" s="139"/>
      <c r="E134" s="139"/>
      <c r="F134" s="139" t="n">
        <f aca="false">C134-D134-E134</f>
        <v>2</v>
      </c>
      <c r="G134" s="128" t="s">
        <v>207</v>
      </c>
    </row>
    <row r="135" customFormat="false" ht="15" hidden="false" customHeight="false" outlineLevel="0" collapsed="false">
      <c r="A135" s="153"/>
      <c r="B135" s="138"/>
      <c r="C135" s="139" t="n">
        <f aca="false">COUNTIF('例行活動2023年S1班表-01-03月'!$K$6:$AC$48,A135)</f>
        <v>0</v>
      </c>
      <c r="D135" s="139"/>
      <c r="E135" s="139"/>
      <c r="F135" s="139" t="n">
        <f aca="false">C135-D135-E135</f>
        <v>0</v>
      </c>
    </row>
    <row r="136" customFormat="false" ht="15" hidden="false" customHeight="false" outlineLevel="0" collapsed="false">
      <c r="A136" s="153"/>
      <c r="B136" s="138"/>
      <c r="C136" s="139" t="n">
        <f aca="false">COUNTIF('例行活動2023年S1班表-01-03月'!$K$6:$AC$48,A136)</f>
        <v>0</v>
      </c>
      <c r="D136" s="139"/>
      <c r="E136" s="139"/>
      <c r="F136" s="139" t="n">
        <f aca="false">C136-D136-E136</f>
        <v>0</v>
      </c>
    </row>
    <row r="137" customFormat="false" ht="15" hidden="false" customHeight="false" outlineLevel="0" collapsed="false">
      <c r="A137" s="153"/>
      <c r="B137" s="138"/>
      <c r="C137" s="139" t="n">
        <f aca="false">COUNTIF('例行活動2023年S1班表-01-03月'!$K$6:$AC$48,A137)</f>
        <v>0</v>
      </c>
      <c r="D137" s="139"/>
      <c r="E137" s="139"/>
      <c r="F137" s="139" t="n">
        <f aca="false">C137-D137-E137</f>
        <v>0</v>
      </c>
    </row>
    <row r="138" customFormat="false" ht="15" hidden="false" customHeight="false" outlineLevel="0" collapsed="false">
      <c r="A138" s="153"/>
      <c r="B138" s="138"/>
      <c r="C138" s="139" t="n">
        <f aca="false">COUNTIF('例行活動2023年S1班表-01-03月'!$K$6:$AC$48,A138)</f>
        <v>0</v>
      </c>
      <c r="D138" s="139"/>
      <c r="E138" s="139"/>
      <c r="F138" s="139" t="n">
        <f aca="false">C138-D138-E138</f>
        <v>0</v>
      </c>
    </row>
    <row r="139" customFormat="false" ht="15" hidden="false" customHeight="false" outlineLevel="0" collapsed="false">
      <c r="A139" s="153"/>
      <c r="B139" s="138"/>
      <c r="C139" s="139" t="n">
        <f aca="false">COUNTIF('例行活動2023年S1班表-01-03月'!$K$6:$AC$48,A139)</f>
        <v>0</v>
      </c>
      <c r="D139" s="139"/>
      <c r="E139" s="139"/>
      <c r="F139" s="139" t="n">
        <f aca="false">C139-D139-E139</f>
        <v>0</v>
      </c>
    </row>
    <row r="140" customFormat="false" ht="15" hidden="false" customHeight="false" outlineLevel="0" collapsed="false">
      <c r="A140" s="153"/>
      <c r="B140" s="138"/>
      <c r="C140" s="139" t="n">
        <f aca="false">COUNTIF('例行活動2023年S1班表-01-03月'!$K$6:$AC$48,A140)</f>
        <v>0</v>
      </c>
      <c r="D140" s="139"/>
      <c r="E140" s="139"/>
      <c r="F140" s="139" t="n">
        <f aca="false">C140-D140-E140</f>
        <v>0</v>
      </c>
    </row>
    <row r="141" customFormat="false" ht="15" hidden="false" customHeight="false" outlineLevel="0" collapsed="false">
      <c r="A141" s="153"/>
      <c r="B141" s="138"/>
      <c r="C141" s="139" t="n">
        <f aca="false">COUNTIF('例行活動2023年S1班表-01-03月'!$K$6:$AC$48,A141)</f>
        <v>0</v>
      </c>
      <c r="D141" s="139"/>
      <c r="E141" s="139"/>
      <c r="F141" s="139" t="n">
        <f aca="false">C141-D141-E141</f>
        <v>0</v>
      </c>
    </row>
    <row r="142" customFormat="false" ht="15" hidden="false" customHeight="false" outlineLevel="0" collapsed="false">
      <c r="A142" s="153"/>
      <c r="B142" s="138"/>
      <c r="C142" s="139" t="n">
        <f aca="false">COUNTIF('例行活動2023年S1班表-01-03月'!$K$6:$AC$48,A142)</f>
        <v>0</v>
      </c>
      <c r="D142" s="139"/>
      <c r="E142" s="139"/>
      <c r="F142" s="139" t="n">
        <f aca="false">C142-D142-E142</f>
        <v>0</v>
      </c>
    </row>
    <row r="143" customFormat="false" ht="15" hidden="false" customHeight="false" outlineLevel="0" collapsed="false">
      <c r="A143" s="153"/>
      <c r="B143" s="138"/>
      <c r="C143" s="139" t="n">
        <f aca="false">COUNTIF('例行活動2023年S1班表-01-03月'!$K$6:$AC$48,A143)</f>
        <v>0</v>
      </c>
      <c r="D143" s="139"/>
      <c r="E143" s="139"/>
      <c r="F143" s="139" t="n">
        <f aca="false">C143-D143-E143</f>
        <v>0</v>
      </c>
    </row>
    <row r="144" customFormat="false" ht="15" hidden="false" customHeight="false" outlineLevel="0" collapsed="false">
      <c r="A144" s="153"/>
      <c r="B144" s="138"/>
      <c r="C144" s="139" t="n">
        <f aca="false">COUNTIF('例行活動2023年S1班表-01-03月'!$K$6:$AC$48,A144)</f>
        <v>0</v>
      </c>
      <c r="D144" s="139"/>
      <c r="E144" s="139"/>
      <c r="F144" s="139" t="n">
        <f aca="false">C144-D144-E144</f>
        <v>0</v>
      </c>
    </row>
    <row r="145" customFormat="false" ht="15" hidden="false" customHeight="false" outlineLevel="0" collapsed="false">
      <c r="A145" s="153"/>
      <c r="B145" s="138"/>
      <c r="C145" s="139" t="n">
        <f aca="false">COUNTIF('例行活動2023年S1班表-01-03月'!$K$6:$AC$48,A145)</f>
        <v>0</v>
      </c>
      <c r="D145" s="139"/>
      <c r="E145" s="139"/>
      <c r="F145" s="139" t="n">
        <f aca="false">C145-D145-E145</f>
        <v>0</v>
      </c>
    </row>
    <row r="146" customFormat="false" ht="15" hidden="false" customHeight="false" outlineLevel="0" collapsed="false">
      <c r="A146" s="153"/>
      <c r="B146" s="138"/>
      <c r="C146" s="139" t="n">
        <f aca="false">COUNTIF('例行活動2023年S1班表-01-03月'!$K$6:$AC$48,A146)</f>
        <v>0</v>
      </c>
      <c r="D146" s="139"/>
      <c r="E146" s="139"/>
      <c r="F146" s="139" t="n">
        <f aca="false">C146-D146-E146</f>
        <v>0</v>
      </c>
    </row>
    <row r="147" customFormat="false" ht="15" hidden="false" customHeight="false" outlineLevel="0" collapsed="false">
      <c r="A147" s="153"/>
      <c r="B147" s="138"/>
      <c r="C147" s="139" t="n">
        <f aca="false">COUNTIF('例行活動2023年S1班表-01-03月'!$K$6:$AC$48,A147)</f>
        <v>0</v>
      </c>
      <c r="D147" s="139"/>
      <c r="E147" s="139"/>
      <c r="F147" s="139" t="n">
        <f aca="false">C147-D147-E147</f>
        <v>0</v>
      </c>
    </row>
    <row r="1048576" customFormat="false" ht="15" hidden="false" customHeight="true" outlineLevel="0" collapsed="false"/>
  </sheetData>
  <autoFilter ref="A1:F14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>Kenny</cp:lastModifiedBy>
  <dcterms:modified xsi:type="dcterms:W3CDTF">2022-12-06T16:57:29Z</dcterms:modified>
  <cp:revision>1</cp:revision>
  <dc:subject/>
  <dc:title/>
</cp:coreProperties>
</file>